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13_ncr:1_{8E916208-31A8-4AB3-B836-D48394F5AC23}" xr6:coauthVersionLast="36" xr6:coauthVersionMax="36" xr10:uidLastSave="{00000000-0000-0000-0000-000000000000}"/>
  <bookViews>
    <workbookView xWindow="0" yWindow="0" windowWidth="38400" windowHeight="19215" xr2:uid="{58EA69A8-73B5-41E7-8A78-24D59A2548E3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119" i="4"/>
  <c r="C111" i="4"/>
  <c r="C75" i="4"/>
  <c r="C63" i="4"/>
  <c r="C62" i="4"/>
  <c r="C55" i="4"/>
  <c r="C33" i="4"/>
  <c r="C27" i="4"/>
  <c r="C26" i="4"/>
  <c r="C25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<sst xmlns="http://schemas.openxmlformats.org/spreadsheetml/2006/main" count="31550" uniqueCount="2823">
  <si>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</si>
  <si>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</si>
  <si>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</si>
  <si>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</si>
  <si>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</si>
  <si>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</si>
  <si>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</si>
  <si>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</si>
  <si>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</si>
  <si>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</si>
  <si>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</si>
  <si>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</si>
  <si>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</si>
  <si>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</si>
  <si>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</si>
  <si>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</si>
  <si>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</si>
  <si>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</si>
  <si>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</si>
  <si>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</si>
  <si>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</si>
  <si>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</si>
  <si>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</si>
  <si>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</si>
  <si>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</si>
  <si>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</si>
  <si>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</si>
  <si>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</si>
  <si>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</si>
  <si>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</si>
  <si>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</si>
  <si>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</si>
  <si>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</si>
  <si>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</si>
  <si>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</si>
  <si>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</si>
  <si>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</si>
  <si>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</si>
  <si>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</si>
  <si>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</si>
  <si>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</si>
  <si>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</si>
  <si>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</si>
  <si>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</si>
  <si>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</si>
  <si>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</si>
  <si>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</si>
  <si>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</si>
  <si>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</si>
  <si>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</si>
  <si>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</si>
  <si>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</si>
  <si>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</si>
  <si>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</si>
  <si>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</si>
  <si>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</si>
  <si>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</si>
  <si>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</si>
  <si>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</si>
  <si>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</si>
  <si>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</si>
  <si>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</si>
  <si>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</si>
  <si>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</si>
  <si>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</si>
  <si>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</si>
  <si>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</si>
  <si>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</si>
  <si>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</si>
  <si>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</si>
  <si>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</si>
  <si>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</si>
  <si>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</si>
  <si>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</si>
  <si>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</si>
  <si>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</si>
  <si>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</si>
  <si>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</si>
  <si>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</si>
  <si>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</si>
  <si>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</si>
  <si>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</si>
  <si>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</si>
  <si>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</si>
  <si>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</si>
  <si>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</si>
  <si>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</si>
  <si>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</si>
  <si>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</si>
  <si>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</si>
  <si>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</si>
  <si>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</si>
  <si>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</si>
  <si>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</si>
  <si>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</si>
  <si>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</si>
  <si>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</si>
  <si>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</si>
  <si>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</si>
  <si>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</si>
  <si>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</si>
  <si>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</si>
  <si>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</si>
  <si>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</si>
  <si>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</si>
  <si>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</si>
  <si>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</si>
  <si>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</si>
  <si>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</si>
  <si>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</si>
  <si>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</si>
  <si>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</si>
  <si>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</si>
  <si>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</si>
  <si>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</si>
  <si>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</si>
  <si>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</si>
  <si>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</si>
  <si>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</si>
  <si>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</si>
  <si>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</si>
  <si>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</si>
  <si>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</si>
  <si>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</si>
  <si>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</si>
  <si>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</si>
  <si>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</si>
  <si>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</si>
  <si>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</si>
  <si>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</si>
  <si>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</si>
  <si>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</si>
  <si>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</si>
  <si>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</si>
  <si>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</si>
  <si>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</si>
  <si>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</si>
  <si>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</si>
  <si>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</si>
  <si>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</si>
  <si>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</si>
  <si>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</si>
  <si>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</si>
  <si>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</si>
  <si>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</si>
  <si>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</si>
  <si>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</si>
  <si>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</si>
  <si>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</si>
  <si>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</si>
  <si>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</si>
  <si>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</si>
  <si>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</si>
  <si>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</si>
  <si>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</si>
  <si>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</si>
  <si>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</si>
  <si>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</si>
  <si>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</si>
  <si>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</si>
  <si>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</si>
  <si>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</si>
  <si>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</si>
  <si>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</si>
  <si>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</si>
  <si>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</si>
  <si>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</si>
  <si>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</si>
  <si>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</si>
  <si>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</si>
  <si>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</si>
  <si>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</si>
  <si>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</si>
  <si>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</si>
  <si>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</si>
  <si>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</si>
  <si>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</si>
  <si>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</si>
  <si>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</si>
  <si>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</si>
  <si>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</si>
  <si>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</si>
  <si>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</si>
  <si>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</si>
  <si>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</si>
  <si>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</si>
  <si>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</si>
  <si>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</si>
  <si>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</si>
  <si>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</si>
  <si>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</si>
  <si>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</si>
  <si>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</si>
  <si>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</si>
  <si>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</si>
  <si>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</si>
  <si>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</si>
  <si>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</si>
  <si>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</si>
  <si>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</si>
  <si>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</si>
  <si>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</si>
  <si>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</si>
  <si>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</si>
  <si>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</si>
  <si>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</si>
  <si>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</si>
  <si>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</si>
  <si>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</si>
  <si>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</si>
  <si>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</si>
  <si>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</si>
  <si>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</si>
  <si>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</si>
  <si>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</si>
  <si>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</si>
  <si>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</si>
  <si>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</si>
  <si>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</si>
  <si>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</si>
  <si>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</si>
  <si>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</si>
  <si>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</si>
  <si>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</si>
  <si>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</si>
  <si>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</si>
  <si>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</si>
  <si>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</si>
  <si>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</si>
  <si>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</si>
  <si>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</si>
  <si>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</si>
  <si>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</si>
  <si>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</si>
  <si>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</si>
  <si>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</si>
  <si>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</si>
  <si>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</si>
  <si>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</si>
  <si>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</si>
  <si>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</si>
  <si>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</si>
  <si>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</si>
  <si>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</si>
  <si>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</si>
  <si>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</si>
  <si>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</si>
  <si>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</si>
  <si>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</si>
  <si>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</si>
  <si>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</si>
  <si>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</si>
  <si>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</si>
  <si>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</si>
  <si>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</si>
  <si>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</si>
  <si>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</si>
  <si>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</si>
  <si>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</si>
  <si>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</si>
  <si>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</si>
  <si>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</si>
  <si>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</si>
  <si>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</si>
  <si>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</si>
  <si>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</si>
  <si>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</si>
  <si>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</si>
  <si>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</si>
  <si>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</si>
  <si>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</si>
  <si>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</si>
  <si>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</si>
  <si>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</si>
  <si>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</si>
  <si>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</si>
  <si>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</si>
  <si>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</si>
  <si>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</si>
  <si>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</si>
  <si>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</si>
  <si>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</si>
  <si>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</si>
  <si>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</si>
  <si>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</si>
  <si>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</si>
  <si>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</si>
  <si>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</si>
  <si>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</si>
  <si>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</si>
  <si>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</si>
  <si>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</si>
  <si>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</si>
  <si>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</si>
  <si>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</si>
  <si>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</si>
  <si>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</si>
  <si>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</si>
  <si>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</si>
  <si>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</si>
  <si>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</si>
  <si>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</si>
  <si>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</si>
  <si>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</si>
  <si>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</si>
  <si>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</si>
  <si>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</si>
  <si>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</si>
  <si>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</si>
  <si>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</si>
  <si>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</si>
  <si>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</si>
  <si>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</si>
  <si>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</si>
  <si>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</si>
  <si>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</si>
  <si>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</si>
  <si>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</si>
  <si>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</si>
  <si>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</si>
  <si>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</si>
  <si>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</si>
  <si>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</si>
  <si>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</si>
  <si>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</si>
  <si>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</si>
  <si>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</si>
  <si>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</si>
  <si>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</si>
  <si>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</si>
  <si>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</si>
  <si>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</si>
  <si>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</si>
  <si>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</si>
  <si>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</si>
  <si>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</si>
  <si>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</si>
  <si>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</si>
  <si>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</si>
  <si>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</si>
  <si>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</si>
  <si>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</si>
  <si>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</si>
  <si>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</si>
  <si>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</si>
  <si>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</si>
  <si>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</si>
  <si>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</si>
  <si>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ε_sc2 при сжатии и ε_s2 при растяжении.</t>
  </si>
  <si>
    <t>Steel.ThreeLine.Es2</t>
  </si>
  <si>
    <t>Для ThreeLine: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</si>
  <si>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</si>
  <si>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</si>
  <si>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</si>
  <si>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</si>
  <si>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</si>
  <si>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</si>
  <si>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</si>
  <si>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</si>
  <si>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</si>
  <si>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</si>
  <si>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</si>
  <si>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</si>
  <si>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</si>
  <si>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</si>
  <si>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</si>
  <si>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</si>
  <si>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</si>
  <si>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</si>
  <si>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</si>
  <si>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</si>
  <si>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</si>
  <si>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</si>
  <si>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</si>
  <si>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</si>
  <si>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</si>
  <si>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</si>
  <si>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</si>
  <si>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</si>
  <si>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</si>
  <si>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</si>
  <si>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</si>
  <si>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</si>
  <si>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</si>
  <si>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</si>
  <si>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</si>
  <si>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</si>
  <si>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</si>
  <si>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</si>
  <si>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</si>
  <si>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</si>
  <si>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</si>
  <si>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</si>
  <si>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</si>
  <si>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</si>
  <si>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</si>
  <si>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</si>
  <si>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</si>
  <si>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</si>
  <si>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</si>
  <si>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</si>
  <si>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</si>
  <si>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</si>
  <si>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</si>
  <si>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</si>
  <si>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</si>
  <si>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</si>
  <si>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</si>
  <si>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</si>
  <si>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</si>
  <si>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</si>
  <si>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</si>
  <si>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</si>
  <si>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</si>
  <si>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</si>
  <si>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</si>
  <si>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</si>
  <si>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</si>
  <si>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</si>
  <si>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</si>
  <si>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</si>
  <si>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</si>
  <si>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</si>
  <si>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</si>
  <si>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</si>
  <si>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</si>
  <si>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</si>
  <si>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</si>
  <si>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</si>
  <si>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</si>
  <si>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</si>
  <si>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</si>
  <si>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</si>
  <si>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</si>
  <si>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</si>
  <si>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</si>
  <si>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</si>
  <si>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</si>
  <si>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</si>
  <si>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</si>
  <si>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</si>
  <si>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</si>
  <si>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</si>
  <si>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</si>
  <si>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</si>
  <si>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</si>
  <si>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</si>
  <si>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</si>
  <si>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</si>
  <si>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</si>
  <si>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</si>
  <si>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</si>
  <si>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</si>
  <si>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</si>
  <si>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</si>
  <si>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</si>
  <si>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</si>
  <si>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</si>
  <si>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</si>
  <si>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</si>
  <si>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</si>
  <si>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</si>
  <si>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</si>
  <si>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</si>
  <si>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</si>
  <si>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</si>
  <si>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</si>
  <si>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</si>
  <si>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</si>
  <si>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</si>
  <si>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</si>
  <si>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</si>
  <si>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</si>
  <si>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</si>
  <si>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</si>
  <si>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</si>
  <si>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</si>
  <si>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</si>
  <si>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</si>
  <si>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</si>
  <si>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</si>
  <si>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</si>
  <si>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</si>
  <si>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</si>
  <si>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</si>
  <si>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</si>
  <si>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</si>
  <si>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</si>
  <si>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</si>
  <si>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</si>
  <si>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</si>
  <si>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</si>
  <si>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</si>
  <si>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</si>
  <si>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</si>
  <si>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</si>
  <si>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</si>
  <si>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</si>
  <si>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</si>
  <si>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</si>
  <si>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</si>
  <si>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</si>
  <si>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</si>
  <si>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</si>
  <si>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</si>
  <si>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</si>
  <si>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</si>
  <si>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</si>
  <si>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</si>
  <si>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</si>
  <si>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</si>
  <si>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</si>
  <si>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</si>
  <si>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</si>
  <si>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</si>
  <si>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</si>
  <si>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</si>
  <si>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</si>
  <si>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</si>
  <si>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</si>
  <si>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</si>
  <si>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</si>
  <si>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</si>
  <si>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</si>
  <si>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</si>
  <si>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</si>
  <si>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</si>
  <si>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</si>
  <si>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</si>
  <si>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</si>
  <si>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</si>
  <si>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</si>
  <si>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</si>
  <si>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</si>
  <si>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</si>
  <si>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</si>
  <si>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</si>
  <si>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</si>
  <si>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</si>
  <si>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</si>
  <si>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</si>
  <si>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</si>
  <si>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</si>
  <si>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</si>
  <si>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</si>
  <si>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</si>
  <si>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</si>
  <si>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</si>
  <si>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</si>
  <si>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</si>
  <si>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</si>
  <si>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</si>
  <si>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</si>
  <si>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</si>
  <si>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</si>
  <si>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</si>
  <si>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</si>
  <si>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</si>
  <si>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</si>
  <si>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</si>
  <si>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</si>
  <si>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</si>
  <si>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</si>
  <si>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</si>
  <si>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</si>
  <si>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</si>
  <si>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</si>
  <si>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</si>
  <si>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</si>
  <si>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</si>
  <si>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</si>
  <si>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</si>
  <si>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</si>
  <si>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</si>
  <si>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</si>
  <si>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</si>
  <si>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</si>
  <si>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</si>
  <si>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</si>
  <si>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</si>
  <si>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</si>
  <si>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</si>
  <si>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</si>
  <si>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</si>
  <si>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</si>
  <si>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</si>
  <si>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</si>
  <si>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</si>
  <si>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</si>
  <si>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</si>
  <si>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</si>
  <si>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</si>
  <si>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</si>
  <si>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</si>
  <si>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</si>
  <si>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</si>
  <si>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</si>
  <si>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</si>
  <si>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</si>
  <si>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</si>
  <si>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</si>
  <si>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</si>
  <si>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</si>
  <si>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</si>
  <si>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</si>
  <si>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</si>
  <si>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</si>
  <si>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</si>
  <si>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</si>
  <si>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</si>
  <si>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</si>
  <si>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</si>
  <si>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</si>
  <si>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</si>
  <si>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</si>
  <si>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</si>
  <si>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</si>
  <si>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</si>
  <si>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</si>
  <si>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</si>
  <si>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</si>
  <si>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</si>
  <si>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</si>
  <si>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</si>
  <si>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</si>
  <si>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</si>
  <si>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</si>
  <si>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</si>
  <si>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</si>
  <si>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</si>
  <si>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</si>
  <si>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</si>
  <si>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</si>
  <si>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</si>
  <si>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</si>
  <si>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</si>
  <si>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</si>
  <si>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BeforeMcrcState</t>
  </si>
  <si>
    <t>AfterMcrcState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</si>
  <si>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</si>
  <si>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</si>
  <si>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</si>
  <si>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</si>
  <si>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</si>
  <si>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</si>
  <si>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</si>
  <si>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</si>
  <si>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</si>
  <si>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</si>
  <si>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</si>
  <si>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</si>
  <si>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</si>
  <si>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</si>
  <si>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</si>
  <si>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</si>
  <si>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</si>
  <si>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</si>
  <si>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</si>
  <si>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</si>
  <si>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</si>
  <si>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</si>
  <si>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</si>
  <si>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Solver.DirectState.DiagramExtension относится только к пользовательскому прямому НДС по модели прочности. Если заданное сочетание уже лежит вне физической диаграммы, программа может</t>
  </si>
  <si>
    <t>временно продолжить диаграммы материалов, найти равновесие для диагностики и показать FAIL вместо NumFail. Несущая способность, CrackInitiation и CrackedState используют физические диаграммы без</t>
  </si>
  <si>
    <t>такого продолжения.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</si>
  <si>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</si>
  <si>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</si>
  <si>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</si>
  <si>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</si>
  <si>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</si>
  <si>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</si>
  <si>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</si>
  <si>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</si>
  <si>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</si>
  <si>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</si>
  <si>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</si>
  <si>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</si>
  <si>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</si>
  <si>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</si>
  <si>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</si>
  <si>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</si>
  <si>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</si>
  <si>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</si>
  <si>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</si>
  <si>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</si>
  <si>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</si>
  <si>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</si>
  <si>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</si>
  <si>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</si>
  <si>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</si>
  <si>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</si>
  <si>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</si>
  <si>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</si>
  <si>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</si>
  <si>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</si>
  <si>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</si>
  <si>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</si>
  <si>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</si>
  <si>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</si>
  <si>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</si>
  <si>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</si>
  <si>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</si>
  <si>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</si>
  <si>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</si>
  <si>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</si>
  <si>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</si>
  <si>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</si>
  <si>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</si>
  <si>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</si>
  <si>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</si>
  <si>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</si>
  <si>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</si>
  <si>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</si>
  <si>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</si>
  <si>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</si>
  <si>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</si>
  <si>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</si>
  <si>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</si>
  <si>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</si>
  <si>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</si>
  <si>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</si>
  <si>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</si>
  <si>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</si>
  <si>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</si>
  <si>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</si>
  <si>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</si>
  <si>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</si>
  <si>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</si>
  <si>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</si>
  <si>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</si>
  <si>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</si>
  <si>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</si>
  <si>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</si>
  <si>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</si>
  <si>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</si>
  <si>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</si>
  <si>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</si>
  <si>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Solver.DirectState.DiagramExtension = Yes, последняя fallback-ветка может решить равновесие на временно</t>
  </si>
  <si>
    <t>продолженной диаграмме 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</si>
  <si>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</si>
  <si>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</si>
  <si>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</si>
  <si>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</si>
  <si>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</si>
  <si>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</si>
  <si>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</si>
  <si>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</si>
  <si>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</si>
  <si>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</si>
  <si>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</si>
  <si>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</si>
  <si>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</si>
  <si>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</si>
  <si>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</si>
  <si>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</si>
  <si>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</si>
  <si>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</si>
  <si>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</si>
  <si>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</si>
  <si>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</si>
  <si>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</si>
  <si>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</si>
  <si>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</si>
  <si>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</si>
  <si>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</si>
  <si>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</si>
  <si>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</si>
  <si>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</si>
  <si>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</si>
  <si>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</si>
  <si>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</si>
  <si>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</si>
  <si>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</si>
  <si>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</si>
  <si>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</si>
  <si>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</si>
  <si>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</si>
  <si>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</si>
  <si>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</si>
  <si>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</si>
  <si>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</si>
  <si>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</si>
  <si>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</si>
  <si>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</si>
  <si>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</si>
  <si>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</si>
  <si>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</si>
  <si>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</si>
  <si>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</si>
  <si>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</si>
  <si>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</si>
  <si>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</si>
  <si>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</si>
  <si>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</si>
  <si>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</si>
  <si>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</si>
  <si>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</si>
  <si>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</si>
  <si>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</si>
  <si>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</si>
  <si>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</si>
  <si>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</si>
  <si>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</si>
  <si>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</si>
  <si>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</si>
  <si>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</si>
  <si>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</si>
  <si>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</si>
  <si>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</si>
  <si>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</si>
  <si>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</si>
  <si>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</si>
  <si>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</si>
  <si>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</si>
  <si>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</si>
  <si>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</si>
  <si>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</si>
  <si>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</si>
  <si>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</si>
  <si>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</si>
  <si>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</si>
  <si>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</si>
  <si>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</si>
  <si>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</si>
  <si>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</si>
  <si>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</si>
  <si>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</si>
  <si>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</si>
  <si>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</si>
  <si>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</si>
  <si>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</si>
  <si>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</si>
  <si>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</si>
  <si>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</si>
  <si>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</si>
  <si>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</si>
  <si>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</si>
  <si>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</si>
  <si>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</si>
  <si>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</si>
  <si>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</si>
  <si>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</si>
  <si>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</si>
  <si>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</si>
  <si>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</si>
  <si>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</si>
  <si>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</si>
  <si>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</si>
  <si>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</si>
  <si>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</si>
  <si>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</si>
  <si>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</si>
  <si>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</si>
  <si>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</si>
  <si>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</si>
  <si>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</si>
  <si>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</si>
  <si>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</si>
  <si>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</si>
  <si>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</si>
  <si>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</si>
  <si>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</si>
  <si>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</si>
  <si>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</si>
  <si>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</si>
  <si>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</si>
  <si>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</si>
  <si>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</si>
  <si>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</si>
  <si>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</si>
  <si>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</si>
  <si>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</si>
  <si>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</si>
  <si>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BeforeMcrcState. Затем программа отдельно решает состояние сразу после образования трещины без</t>
  </si>
  <si>
    <t>работы растянутого бетона; оно сохраняется как AfterMcrcState.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</si>
  <si>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</si>
  <si>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</si>
  <si>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</si>
  <si>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</si>
  <si>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</si>
  <si>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</si>
  <si>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</si>
  <si>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</si>
  <si>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</si>
  <si>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</si>
  <si>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</si>
  <si>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</si>
  <si>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</si>
  <si>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</si>
  <si>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</si>
  <si>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</si>
  <si>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</si>
  <si>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</si>
  <si>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</si>
  <si>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</si>
  <si>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</si>
  <si>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</si>
  <si>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</si>
  <si>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</si>
  <si>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</si>
  <si>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</si>
  <si>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</si>
  <si>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</si>
  <si>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</si>
  <si>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</si>
  <si>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</si>
  <si>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</si>
  <si>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</si>
  <si>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</si>
  <si>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</si>
  <si>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</si>
  <si>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</si>
  <si>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</si>
  <si>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</si>
  <si>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</si>
  <si>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</si>
  <si>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</si>
  <si>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</si>
  <si>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</si>
  <si>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</si>
  <si>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</si>
  <si>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</si>
  <si>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</si>
  <si>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</si>
  <si>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</si>
  <si>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</si>
  <si>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</si>
  <si>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</si>
  <si>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</si>
  <si>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</si>
  <si>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</si>
  <si>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</si>
  <si>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</si>
  <si>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</si>
  <si>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</si>
  <si>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</si>
  <si>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</si>
  <si>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</si>
  <si>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</si>
  <si>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</si>
  <si>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</si>
  <si>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</si>
  <si>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</si>
  <si>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</si>
  <si>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</si>
  <si>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</si>
  <si>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</si>
  <si>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</si>
  <si>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AfterMcrcState.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</si>
  <si>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</si>
  <si>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</si>
  <si>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AfterMcrcState;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</si>
  <si>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</si>
  <si>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</si>
  <si>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</si>
  <si>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</si>
  <si>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</si>
  <si>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</si>
  <si>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</si>
  <si>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</si>
  <si>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</si>
  <si>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AfterMcrcState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</si>
  <si>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</si>
  <si>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</si>
  <si>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</si>
  <si>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</si>
  <si>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</si>
  <si>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</si>
  <si>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</si>
  <si>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</si>
  <si>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</si>
  <si>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</si>
  <si>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</si>
  <si>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</si>
  <si>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</si>
  <si>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</si>
  <si>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</si>
  <si>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</si>
  <si>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</si>
  <si>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</si>
  <si>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</si>
  <si>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</si>
  <si>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</si>
  <si>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</si>
  <si>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</si>
  <si>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</si>
  <si>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</si>
  <si>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</si>
  <si>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</si>
  <si>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</si>
  <si>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</si>
  <si>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</si>
  <si>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</si>
  <si>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</si>
  <si>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</si>
  <si>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</si>
  <si>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</si>
  <si>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</si>
  <si>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</si>
  <si>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</si>
  <si>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</si>
  <si>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</si>
  <si>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</si>
  <si>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</si>
  <si>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</si>
  <si>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</si>
  <si>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</si>
  <si>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</si>
  <si>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</si>
  <si>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</si>
  <si>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</si>
  <si>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</si>
  <si>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</si>
  <si>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</si>
  <si>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</si>
  <si>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</si>
  <si>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</si>
  <si>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</si>
  <si>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</si>
  <si>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</si>
  <si>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</si>
  <si>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</si>
  <si>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</si>
  <si>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</si>
  <si>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</si>
  <si>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</si>
  <si>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</si>
  <si>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</si>
  <si>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</si>
  <si>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</si>
  <si>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</si>
  <si>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</si>
  <si>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</si>
  <si>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</si>
  <si>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</si>
  <si>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</si>
  <si>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</si>
  <si>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</si>
  <si>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</si>
  <si>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</si>
  <si>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</si>
  <si>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</si>
  <si>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</si>
  <si>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</si>
  <si>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</si>
  <si>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</si>
  <si>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</si>
  <si>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</si>
  <si>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</si>
  <si>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</si>
  <si>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</si>
  <si>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</si>
  <si>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</si>
  <si>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</si>
  <si>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</si>
  <si>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</si>
  <si>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</si>
  <si>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</si>
  <si>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</si>
  <si>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</si>
  <si>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</si>
  <si>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</si>
  <si>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</si>
  <si>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</si>
  <si>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</si>
  <si>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</si>
  <si>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</si>
  <si>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</si>
  <si>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</si>
  <si>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</si>
  <si>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</si>
  <si>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</si>
  <si>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</si>
  <si>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</si>
  <si>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</si>
  <si>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</si>
  <si>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</si>
  <si>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</si>
  <si>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</si>
  <si>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</si>
  <si>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</si>
  <si>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</si>
  <si>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</si>
  <si>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</si>
  <si>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</si>
  <si>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</si>
  <si>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</si>
  <si>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</si>
  <si>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</si>
  <si>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</si>
  <si>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</si>
  <si>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</si>
  <si>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</si>
  <si>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</si>
  <si>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</si>
  <si>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</si>
  <si>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</si>
  <si>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</si>
  <si>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</si>
  <si>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</si>
  <si>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</si>
  <si>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</si>
  <si>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</si>
  <si>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</si>
  <si>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</si>
  <si>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</si>
  <si>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</si>
  <si>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</si>
  <si>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</si>
  <si>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</si>
  <si>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</si>
  <si>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</si>
  <si>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</si>
  <si>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</si>
  <si>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</si>
  <si>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</si>
  <si>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</si>
  <si>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</si>
  <si>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</si>
  <si>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</si>
  <si>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</si>
  <si>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</si>
  <si>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</si>
  <si>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</si>
  <si>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</si>
  <si>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</si>
  <si>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</si>
  <si>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</si>
  <si>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</si>
  <si>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</si>
  <si>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</si>
  <si>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</si>
  <si>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</si>
  <si>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</si>
  <si>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</si>
  <si>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</si>
  <si>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</si>
  <si>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</si>
  <si>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</si>
  <si>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</si>
  <si>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</si>
  <si>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</si>
  <si>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</si>
  <si>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</si>
  <si>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</si>
  <si>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</si>
  <si>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</si>
  <si>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</si>
  <si>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</si>
  <si>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</si>
  <si>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</si>
  <si>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</si>
  <si>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</si>
  <si>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</si>
  <si>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</si>
  <si>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</si>
  <si>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</si>
  <si>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</si>
  <si>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</si>
  <si>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</si>
  <si>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</si>
  <si>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</si>
  <si>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</si>
  <si>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</si>
  <si>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</si>
  <si>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</si>
  <si>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</si>
  <si>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</si>
  <si>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</si>
  <si>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</si>
  <si>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</si>
  <si>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</si>
  <si>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</si>
  <si>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</si>
  <si>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</si>
  <si>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</si>
  <si>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</si>
  <si>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</si>
  <si>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</si>
  <si>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</si>
  <si>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</si>
  <si>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</si>
  <si>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</si>
  <si>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</si>
  <si>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</si>
  <si>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</si>
  <si>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</si>
  <si>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</si>
  <si>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</si>
  <si>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</si>
  <si>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</si>
  <si>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</si>
  <si>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</si>
  <si>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</si>
  <si>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</si>
  <si>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</si>
  <si>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</si>
  <si>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</si>
  <si>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</si>
  <si>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</si>
  <si>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</si>
  <si>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</si>
  <si>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</si>
  <si>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</si>
  <si>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</si>
  <si>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</si>
  <si>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</si>
  <si>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</si>
  <si>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</si>
  <si>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</si>
  <si>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</si>
  <si>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</si>
  <si>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</si>
  <si>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</si>
  <si>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</si>
  <si>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</si>
  <si>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</si>
  <si>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</si>
  <si>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</si>
  <si>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</si>
  <si>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</si>
  <si>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</si>
  <si>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</si>
  <si>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</si>
  <si>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</si>
  <si>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</si>
  <si>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</si>
  <si>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</si>
  <si>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</si>
  <si>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</si>
  <si>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</si>
  <si>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</si>
  <si>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</si>
  <si>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</si>
  <si>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</si>
  <si>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</si>
  <si>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</si>
  <si>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</si>
  <si>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</si>
  <si>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</si>
  <si>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</si>
  <si>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</si>
  <si>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</si>
  <si>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</si>
  <si>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</si>
  <si>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</si>
  <si>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</si>
  <si>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</si>
  <si>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</si>
  <si>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</si>
  <si>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</si>
  <si>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BeforeMcrcState выводит состояние непосредственно перед образованием нормальной трещины, когда растянутый бетон еще работает.</t>
  </si>
  <si>
    <t>Visualization.State = AfterMcrcState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</si>
  <si>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</si>
  <si>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</si>
  <si>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</si>
  <si>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</si>
  <si>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</si>
  <si>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</si>
  <si>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</si>
  <si>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</si>
  <si>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</si>
  <si>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</si>
  <si>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</si>
  <si>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</si>
  <si>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</si>
  <si>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</si>
  <si>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</si>
  <si>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</si>
  <si>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</si>
  <si>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</si>
  <si>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</si>
  <si>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</si>
  <si>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</si>
  <si>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</si>
  <si>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</si>
  <si>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</si>
  <si>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</si>
  <si>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</si>
  <si>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</si>
  <si>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</si>
  <si>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</si>
  <si>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</si>
  <si>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</si>
  <si>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</si>
  <si>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</si>
  <si>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</si>
  <si>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</si>
  <si>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</si>
  <si>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</si>
  <si>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</si>
  <si>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</si>
  <si>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</si>
  <si>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</si>
  <si>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</si>
  <si>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</si>
  <si>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</si>
  <si>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</si>
  <si>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</si>
  <si>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</si>
  <si>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</si>
  <si>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</si>
  <si>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</si>
  <si>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</si>
  <si>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</si>
  <si>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</si>
  <si>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</si>
  <si>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</si>
  <si>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</si>
  <si>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</si>
  <si>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</si>
  <si>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</si>
  <si>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</si>
  <si>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</si>
  <si>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</si>
  <si>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</si>
  <si>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</si>
  <si>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</si>
  <si>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</si>
  <si>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</si>
  <si>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</si>
  <si>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</si>
  <si>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</si>
  <si>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</si>
  <si>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</si>
  <si>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</si>
  <si>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</si>
  <si>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</si>
  <si>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</si>
  <si>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</si>
  <si>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</si>
  <si>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</si>
  <si>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</si>
  <si>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</si>
  <si>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</si>
  <si>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</si>
  <si>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</si>
  <si>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</si>
  <si>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</si>
  <si>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</si>
  <si>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</si>
  <si>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</si>
  <si>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</si>
  <si>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</si>
  <si>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</si>
  <si>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</si>
  <si>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</si>
  <si>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</si>
  <si>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</si>
  <si>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</si>
  <si>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</si>
  <si>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</si>
  <si>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</si>
  <si>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</si>
  <si>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</si>
  <si>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</si>
  <si>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</si>
  <si>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</si>
  <si>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</si>
  <si>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</si>
  <si>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</si>
  <si>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</si>
  <si>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</si>
  <si>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</si>
  <si>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</si>
  <si>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</si>
  <si>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</si>
  <si>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</si>
  <si>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</si>
  <si>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</si>
  <si>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</si>
  <si>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</si>
  <si>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</si>
  <si>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</si>
  <si>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</si>
  <si>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</si>
  <si>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</si>
  <si>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</si>
  <si>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</si>
  <si>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</si>
  <si>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</si>
  <si>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</si>
  <si>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</si>
  <si>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</si>
  <si>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</si>
  <si>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</si>
  <si>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</si>
  <si>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</si>
  <si>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</si>
  <si>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</si>
  <si>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</si>
  <si>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</si>
  <si>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</si>
  <si>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</si>
  <si>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</si>
  <si>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</si>
  <si>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Раскрытие трещин считается только тогда, когда исходное состояние с трещинами найдено внутри физической диаграммы: DirectStateStatus = OK и ExtensionUsed = False. Само включение этой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</si>
  <si>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</si>
  <si>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</si>
  <si>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</si>
  <si>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</si>
  <si>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</si>
  <si>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</si>
  <si>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</si>
  <si>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</si>
  <si>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</si>
  <si>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</si>
  <si>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</si>
  <si>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</si>
  <si>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</si>
  <si>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</si>
  <si>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</si>
  <si>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</si>
  <si>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</si>
  <si>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</si>
  <si>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</si>
  <si>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</si>
  <si>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</si>
  <si>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</si>
  <si>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</si>
  <si>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</si>
  <si>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</si>
  <si>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</si>
  <si>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</si>
  <si>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</si>
  <si>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</si>
  <si>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</si>
  <si>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</si>
  <si>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</si>
  <si>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</si>
  <si>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</si>
  <si>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</si>
  <si>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</si>
  <si>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</si>
  <si>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</si>
  <si>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</si>
  <si>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</si>
  <si>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</si>
  <si>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</si>
  <si>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</si>
  <si>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</si>
  <si>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</si>
  <si>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</si>
  <si>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</si>
  <si>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</si>
  <si>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</si>
  <si>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</si>
  <si>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</si>
  <si>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</si>
  <si>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</si>
  <si>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</si>
  <si>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</si>
  <si>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</si>
  <si>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</si>
  <si>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</si>
  <si>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</si>
  <si>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</si>
  <si>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</si>
  <si>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</si>
  <si>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</si>
  <si>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</si>
  <si>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</si>
  <si>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</si>
  <si>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</si>
  <si>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</si>
  <si>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</si>
  <si>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</si>
  <si>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</si>
  <si>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</si>
  <si>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</si>
  <si>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</si>
  <si>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</si>
  <si>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</si>
  <si>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</si>
  <si>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</si>
  <si>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</si>
  <si>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</si>
  <si>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</si>
  <si>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</si>
  <si>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</si>
  <si>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</si>
  <si>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</si>
  <si>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</si>
  <si>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</si>
  <si>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</si>
  <si>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</si>
  <si>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</si>
  <si>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</si>
  <si>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</si>
  <si>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</si>
  <si>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</si>
  <si>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</si>
  <si>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</si>
  <si>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</si>
  <si>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</si>
  <si>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</si>
  <si>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</si>
  <si>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</si>
  <si>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</si>
  <si>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</si>
  <si>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</si>
  <si>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</si>
  <si>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</si>
  <si>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</si>
  <si>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</si>
  <si>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</si>
  <si>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</si>
  <si>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</si>
  <si>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</si>
  <si>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</si>
  <si>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</si>
  <si>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</si>
  <si>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</si>
  <si>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</si>
  <si>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</si>
  <si>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</si>
  <si>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</si>
  <si>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</si>
  <si>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</si>
  <si>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</si>
  <si>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</si>
  <si>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</si>
  <si>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</si>
  <si>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</si>
  <si>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</si>
  <si>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</si>
  <si>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</si>
  <si>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</si>
  <si>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</si>
  <si>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</si>
  <si>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</si>
  <si>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</si>
  <si>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</si>
  <si>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</si>
  <si>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</si>
  <si>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</si>
  <si>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</si>
  <si>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</si>
  <si>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</si>
  <si>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</si>
  <si>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</si>
  <si>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</si>
  <si>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</si>
  <si>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</si>
  <si>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</si>
  <si>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</si>
  <si>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</si>
  <si>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</si>
  <si>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</si>
  <si>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</si>
  <si>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</si>
  <si>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</si>
  <si>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</si>
  <si>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</si>
  <si>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</si>
  <si>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</si>
  <si>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</si>
  <si>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</si>
  <si>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</si>
  <si>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</si>
  <si>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</si>
  <si>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</si>
  <si>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</si>
  <si>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</si>
  <si>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</si>
  <si>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</si>
  <si>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</si>
  <si>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</si>
  <si>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</si>
  <si>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</si>
  <si>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</si>
  <si>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</si>
  <si>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</si>
  <si>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</si>
  <si>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</si>
  <si>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</si>
  <si>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</si>
  <si>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</si>
  <si>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</si>
  <si>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</si>
  <si>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</si>
  <si>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</si>
  <si>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</si>
  <si>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</si>
  <si>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</si>
  <si>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</si>
  <si>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</si>
  <si>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</si>
  <si>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</si>
  <si>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</si>
  <si>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</si>
  <si>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</si>
  <si>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</si>
  <si>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</si>
  <si>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</si>
  <si>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</si>
  <si>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</si>
  <si>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</si>
  <si>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</si>
  <si>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BeforeMcrcState/AfterMcrcState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</si>
  <si>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</si>
  <si>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</si>
  <si>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</si>
  <si>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</si>
  <si>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</si>
  <si>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</si>
  <si>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</si>
  <si>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</si>
  <si>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</si>
  <si>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</si>
  <si>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</si>
  <si>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</si>
  <si>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</si>
  <si>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</si>
  <si>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</si>
  <si>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</si>
  <si>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</si>
  <si>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</si>
  <si>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</si>
  <si>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</si>
  <si>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</si>
  <si>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</si>
  <si>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</si>
  <si>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</si>
  <si>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</si>
  <si>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</si>
  <si>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</si>
  <si>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</si>
  <si>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</si>
  <si>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</si>
  <si>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</si>
  <si>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</si>
  <si>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</si>
  <si>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</si>
  <si>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</si>
  <si>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</si>
  <si>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</si>
  <si>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</si>
  <si>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</si>
  <si>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</si>
  <si>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</si>
  <si>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</si>
  <si>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</si>
  <si>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</si>
  <si>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</si>
  <si>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</si>
  <si>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</si>
  <si>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</si>
  <si>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</si>
  <si>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</si>
  <si>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</si>
  <si>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</si>
  <si>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</si>
  <si>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</si>
  <si>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</si>
  <si>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</si>
  <si>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</si>
  <si>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</si>
  <si>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</si>
  <si>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</si>
  <si>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</si>
  <si>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</si>
  <si>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</si>
  <si>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</si>
  <si>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AfterMcrcState,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</si>
  <si>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AfterMcrcState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</si>
  <si>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AfterMcrcState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</si>
  <si>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</si>
  <si>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</si>
  <si>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</si>
  <si>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</si>
  <si>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</si>
  <si>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</si>
  <si>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</si>
  <si>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</si>
  <si>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</si>
  <si>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</si>
  <si>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</si>
  <si>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</si>
  <si>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</si>
  <si>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</si>
  <si>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</si>
  <si>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</si>
  <si>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</si>
  <si>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</si>
  <si>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</si>
  <si>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</si>
  <si>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</si>
  <si>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</si>
  <si>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</si>
  <si>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</si>
  <si>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</si>
  <si>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</si>
  <si>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</si>
  <si>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</si>
  <si>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</si>
  <si>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</si>
  <si>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</si>
  <si>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</si>
  <si>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</si>
  <si>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</si>
  <si>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</si>
  <si>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</si>
  <si>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</si>
  <si>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</si>
  <si>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</si>
  <si>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</si>
  <si>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</si>
  <si>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</si>
  <si>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</si>
  <si>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</si>
  <si>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</si>
  <si>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</si>
  <si>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</si>
  <si>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</si>
  <si>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</si>
  <si>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</si>
  <si>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</si>
  <si>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</si>
  <si>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</si>
  <si>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</si>
  <si>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</si>
  <si>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</si>
  <si>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</si>
  <si>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</si>
  <si>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</si>
  <si>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</si>
  <si>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</si>
  <si>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</si>
  <si>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</si>
  <si>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</si>
  <si>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</si>
  <si>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</si>
  <si>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</si>
  <si>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</si>
  <si>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</si>
  <si>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</si>
  <si>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</si>
  <si>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</si>
  <si>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</si>
  <si>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</si>
  <si>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</si>
  <si>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</si>
  <si>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</si>
  <si>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</si>
  <si>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</si>
  <si>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</si>
  <si>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</si>
  <si>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</si>
  <si>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</si>
  <si>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</si>
  <si>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</si>
  <si>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</si>
  <si>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</si>
  <si>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</si>
  <si>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</si>
  <si>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</si>
  <si>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</si>
  <si>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</si>
  <si>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</si>
  <si>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</si>
  <si>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</si>
  <si>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</si>
  <si>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</si>
  <si>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</si>
  <si>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</si>
  <si>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</si>
  <si>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</si>
  <si>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</si>
  <si>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</si>
  <si>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</si>
  <si>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</si>
  <si>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</si>
  <si>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</si>
  <si>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</si>
  <si>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</si>
  <si>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</si>
  <si>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</si>
  <si>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</si>
  <si>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</si>
  <si>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</si>
  <si>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</si>
  <si>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</si>
  <si>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</si>
  <si>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</si>
  <si>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</si>
  <si>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</si>
  <si>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</si>
  <si>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</si>
  <si>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</si>
  <si>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</si>
  <si>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</si>
  <si>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</si>
  <si>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</si>
  <si>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</si>
  <si>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</si>
  <si>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</si>
  <si>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</si>
  <si>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</si>
  <si>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</si>
  <si>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</si>
  <si>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</si>
  <si>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</si>
  <si>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</si>
  <si>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</si>
  <si>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</si>
  <si>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</si>
  <si>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</si>
  <si>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</si>
  <si>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</si>
  <si>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</si>
  <si>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</si>
  <si>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</si>
  <si>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</si>
  <si>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</si>
  <si>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</si>
  <si>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</si>
  <si>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</si>
  <si>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</si>
  <si>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</si>
  <si>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</si>
  <si>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</si>
  <si>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</si>
  <si>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</si>
  <si>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</si>
  <si>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</si>
  <si>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</si>
  <si>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</si>
  <si>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</si>
  <si>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</si>
  <si>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</si>
  <si>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</si>
  <si>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</si>
  <si>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</si>
  <si>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</si>
  <si>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</si>
  <si>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</si>
  <si>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</si>
  <si>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</si>
  <si>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</si>
  <si>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</si>
  <si>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</si>
  <si>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</si>
  <si>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</si>
  <si>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</si>
  <si>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</si>
  <si>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</si>
  <si>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</si>
  <si>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</si>
  <si>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</si>
  <si>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</si>
  <si>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</si>
  <si>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</si>
  <si>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</si>
  <si>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</si>
  <si>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</si>
  <si>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</si>
  <si>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</si>
  <si>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</si>
  <si>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</si>
  <si>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</si>
  <si>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</si>
  <si>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</si>
  <si>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</si>
  <si>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</si>
  <si>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</si>
  <si>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</si>
  <si>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</si>
  <si>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</si>
  <si>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</si>
  <si>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</si>
  <si>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</si>
  <si>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</si>
  <si>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</si>
  <si>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</si>
  <si>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</si>
  <si>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</si>
  <si>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</si>
  <si>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</si>
  <si>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</si>
  <si>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</si>
  <si>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</si>
  <si>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</si>
  <si>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</si>
  <si>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</si>
  <si>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</si>
  <si>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</si>
  <si>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</si>
  <si>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</si>
  <si>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</si>
  <si>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</si>
  <si>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</si>
  <si>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</si>
  <si>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</si>
  <si>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</si>
  <si>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</si>
  <si>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</si>
  <si>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</si>
  <si>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</si>
  <si>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</si>
  <si>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</si>
  <si>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</si>
  <si>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</si>
  <si>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</si>
  <si>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</si>
  <si>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</si>
  <si>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</si>
  <si>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</si>
  <si>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</si>
  <si>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</si>
  <si>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</si>
  <si>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</si>
  <si>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</si>
  <si>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</si>
  <si>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</si>
  <si>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</si>
  <si>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</si>
  <si>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</si>
  <si>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</si>
  <si>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</si>
  <si>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</si>
  <si>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</si>
  <si>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</si>
  <si>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</si>
  <si>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</si>
  <si>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успешного запуска. Схема на листе Расчет и AutoCAD export читают именно этот снимок: они не перечитывают текущие исходные данные Config и не запускают</t>
  </si>
  <si>
    <t>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</si>
  <si>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</si>
  <si>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</si>
  <si>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</si>
  <si>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</si>
  <si>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</si>
  <si>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</si>
  <si>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</si>
  <si>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</si>
  <si>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</si>
  <si>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</si>
  <si>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</si>
  <si>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</si>
  <si>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</si>
  <si>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</si>
  <si>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</si>
  <si>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</si>
  <si>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</si>
  <si>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</si>
  <si>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</si>
  <si>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</si>
  <si>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</si>
  <si>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</si>
  <si>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</si>
  <si>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BeforeMcrcState, AfterMcrcState,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</si>
  <si>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</si>
  <si>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</si>
  <si>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</si>
  <si>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</si>
  <si>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</si>
  <si>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</si>
  <si>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</si>
  <si>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</si>
  <si>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</si>
  <si>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</si>
  <si>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</si>
  <si>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</si>
  <si>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</si>
  <si>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</si>
  <si>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</si>
  <si>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</si>
  <si>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</si>
  <si>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</si>
  <si>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</si>
  <si>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</si>
  <si>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</si>
  <si>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</si>
  <si>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</si>
  <si>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</si>
  <si>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</si>
  <si>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</si>
  <si>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</si>
  <si>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</si>
  <si>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</si>
  <si>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</si>
  <si>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</si>
  <si>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</si>
  <si>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</si>
  <si>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</si>
  <si>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</si>
  <si>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</si>
  <si>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</si>
  <si>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</si>
  <si>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</si>
  <si>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</si>
  <si>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</si>
  <si>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</si>
  <si>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</si>
  <si>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</si>
  <si>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</si>
  <si>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</si>
  <si>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</si>
  <si>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</si>
  <si>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</si>
  <si>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</si>
  <si>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</si>
  <si>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</si>
  <si>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</si>
  <si>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</si>
  <si>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</si>
  <si>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</si>
  <si>
    <t>Определяющее сочетание</t>
  </si>
  <si>
    <t>Комментарий определяющего сочетания</t>
  </si>
  <si>
    <t>Количество решений НДС</t>
  </si>
  <si>
    <t>Время расчета, с</t>
  </si>
  <si>
    <t>статус проверки</t>
  </si>
  <si>
    <t>минимальные коэффициенты запаса</t>
  </si>
  <si>
    <t>прочность</t>
  </si>
  <si>
    <t>трещины</t>
  </si>
  <si>
    <t>устойчивость по СП35</t>
  </si>
  <si>
    <t>устойчивость по СП63</t>
  </si>
  <si>
    <t>Combination ID</t>
  </si>
  <si>
    <t>общий статус</t>
  </si>
  <si>
    <t>по деформациям ε</t>
  </si>
  <si>
    <t>по предельным усилиям</t>
  </si>
  <si>
    <t>нормальные трещины</t>
  </si>
  <si>
    <t>продольные трещины</t>
  </si>
  <si>
    <t>Плоскость 1</t>
  </si>
  <si>
    <t>Плоскость 2</t>
  </si>
  <si>
    <t>ec&gt;r</t>
  </si>
  <si>
    <t>ec&lt;=r</t>
  </si>
  <si>
    <t>0.7*Ncr/N</t>
  </si>
  <si>
    <t>Nult/N</t>
  </si>
  <si>
    <t>Ncr/N</t>
  </si>
  <si>
    <t>номер сочетания из таблицы нагрузок</t>
  </si>
  <si>
    <t>пользовательский комментарий сочетания</t>
  </si>
  <si>
    <t>итоговый статус по всем включенным проверкам</t>
  </si>
  <si>
    <t>статус прямого НДС по модели прочности</t>
  </si>
  <si>
    <t>статус поиска предельного состояния</t>
  </si>
  <si>
    <t>статус нормальных трещин</t>
  </si>
  <si>
    <t>статус продольных трещин</t>
  </si>
  <si>
    <t>СП35: плоскость 1, ветвь ec &gt; r</t>
  </si>
  <si>
    <t>СП35: плоскость 1, ветвь ec &lt;= r</t>
  </si>
  <si>
    <t>СП35: плоскость 2, ветвь ec &gt; r</t>
  </si>
  <si>
    <t>СП35: плоскость 2, ветвь ec &lt;= r</t>
  </si>
  <si>
    <t>СП63: плоскость 1</t>
  </si>
  <si>
    <t>СП63: плоскость 2</t>
  </si>
  <si>
    <t>минимальный запас по предельным деформациям</t>
  </si>
  <si>
    <t>запас по найденному множителю несущей</t>
  </si>
  <si>
    <t>a_crc,ult/a_crc</t>
  </si>
  <si>
    <t>Rb,mc2/sigma_b</t>
  </si>
  <si>
    <t>СП35: плоскость 1, запас 0.7*Ncr/N</t>
  </si>
  <si>
    <t>СП35: плоскость 1, запас Nult/N</t>
  </si>
  <si>
    <t>СП35: плоскость 2, запас 0.7*Ncr/N</t>
  </si>
  <si>
    <t>СП35: плоскость 2, запас Nult/N</t>
  </si>
  <si>
    <t>СП63: плоскость 1, запас Ncr/N</t>
  </si>
  <si>
    <t>СП63: плоскость 2, запас Ncr/N</t>
  </si>
  <si>
    <t>worst LC</t>
  </si>
  <si>
    <t>Расшифровка статусов</t>
  </si>
  <si>
    <t>Статус</t>
  </si>
  <si>
    <t>Расчетная ветка выполнена, проверка пройдена.</t>
  </si>
  <si>
    <t>Равновесие найдено, но физический предел или проверка не проходят.</t>
  </si>
  <si>
    <t>Равновесие или расчетная точка не сошлись численно.</t>
  </si>
  <si>
    <t>Ошибка исходных данных или настройки.</t>
  </si>
  <si>
    <t>Проверка не применялась для данного сочетания.</t>
  </si>
  <si>
    <t>Расчет НДС и несущей способности по модели прочности</t>
  </si>
  <si>
    <t>относительно центральных осей приведенного сечения</t>
  </si>
  <si>
    <t>в точке приложения нагрузок</t>
  </si>
  <si>
    <t>Общие данные</t>
  </si>
  <si>
    <t>НДС от заданного сочетания нагрузок (по модели прочности)</t>
  </si>
  <si>
    <t>Расчет предельной несущей способности по выбранной λ-траектории (по модели прочности)</t>
  </si>
  <si>
    <t>плоскость деформации</t>
  </si>
  <si>
    <t>фактические макс. деформации</t>
  </si>
  <si>
    <t>фактические напряжения</t>
  </si>
  <si>
    <t>параметры сечения и статус</t>
  </si>
  <si>
    <t>параметры расчета</t>
  </si>
  <si>
    <t>предельные компоненты</t>
  </si>
  <si>
    <t>параметры сечения при λult и статус</t>
  </si>
  <si>
    <t>нагрузки, переданные в расчет прочности, в центре приведенного сечения</t>
  </si>
  <si>
    <t>Mx там же, вокруг оси X принятой системы</t>
  </si>
  <si>
    <t>My там же, вокруг оси Y принятой системы</t>
  </si>
  <si>
    <t>исходная N в пользовательской точке приложения</t>
  </si>
  <si>
    <t>исходный Mx в пользовательской точке приложения</t>
  </si>
  <si>
    <t>исходный My в пользовательской точке приложения</t>
  </si>
  <si>
    <t>предельная деформация бетона при сжатии</t>
  </si>
  <si>
    <t>предельная деформация бетона при растяжении; пусто, если растянутый бетон не работает</t>
  </si>
  <si>
    <t>предельная деформация арматуры при сжатии</t>
  </si>
  <si>
    <t>предельная деформация арматуры при растяжении</t>
  </si>
  <si>
    <t>ε0 в точке (0;0) внутренней системы координат модели; от этой точки заданы координаты всех элементов сечения</t>
  </si>
  <si>
    <t>кривизна kx при координате y во внутренней системе координат модели</t>
  </si>
  <si>
    <t>кривизна ky при координате x во внутренней системе координат модели</t>
  </si>
  <si>
    <t>максимальная сжимающая деформация бетона, если такая зона есть</t>
  </si>
  <si>
    <t>максимальная растягивающая деформация бетона, если такая зона есть</t>
  </si>
  <si>
    <t>максимальная сжимающая деформация арматуры, если такая зона есть</t>
  </si>
  <si>
    <t>максимальная растягивающая деформация арматуры, если такая зона есть</t>
  </si>
  <si>
    <t>максимальное сжатие бетона</t>
  </si>
  <si>
    <t>максимальное растяжение бетона; пусто, если диаграмма не несет растяжение</t>
  </si>
  <si>
    <t>максимальное сжатие арматуры</t>
  </si>
  <si>
    <t>максимальное растяжение арматуры</t>
  </si>
  <si>
    <t>полная высота сечения по нормали к нейтральной линии</t>
  </si>
  <si>
    <t>высота сжатой зоны по нормали к нейтральной линии</t>
  </si>
  <si>
    <t>использовалось ли продолжение физической диаграммы при фактическом НДС</t>
  </si>
  <si>
    <t>статус фактического НДС по модели прочности</t>
  </si>
  <si>
    <t>причина найденного предельного состояния</t>
  </si>
  <si>
    <t>какие компоненты масштабировались</t>
  </si>
  <si>
    <t>фактический метод поиска</t>
  </si>
  <si>
    <t>предельный множитель выбранной траектории</t>
  </si>
  <si>
    <t>полная N при λult в точке приложения нагрузки</t>
  </si>
  <si>
    <t>полный Mx при λult в точке приложения нагрузки</t>
  </si>
  <si>
    <t>полный My при λult в точке приложения нагрузки</t>
  </si>
  <si>
    <t>сжатая деформация бетона в CapacityState, если зона есть</t>
  </si>
  <si>
    <t>растянутая деформация бетона в CapacityState, если зона есть</t>
  </si>
  <si>
    <t>сжатая деформация арматуры в CapacityState, если зона есть</t>
  </si>
  <si>
    <t>растянутая деформация арматуры в CapacityState, если зона есть</t>
  </si>
  <si>
    <t>полная высота по нормали к нейтральной линии CapacityState</t>
  </si>
  <si>
    <t>высота сжатой зоны CapacityState</t>
  </si>
  <si>
    <t>запас по найденному множителю λ</t>
  </si>
  <si>
    <t>статус расчета несущей способности</t>
  </si>
  <si>
    <t>N, tf</t>
  </si>
  <si>
    <t>Mx, tf*m</t>
  </si>
  <si>
    <t>My, tf*m</t>
  </si>
  <si>
    <t>h, m</t>
  </si>
  <si>
    <t>x, m</t>
  </si>
  <si>
    <t>DiagExt</t>
  </si>
  <si>
    <t>запас (ε)</t>
  </si>
  <si>
    <t>статус</t>
  </si>
  <si>
    <t>LimitState</t>
  </si>
  <si>
    <t>LoadPath</t>
  </si>
  <si>
    <t>Method</t>
  </si>
  <si>
    <t>запас (λ)</t>
  </si>
  <si>
    <t>ConcreteStrainLimit</t>
  </si>
  <si>
    <r>
      <t>ε</t>
    </r>
    <r>
      <rPr>
        <b/>
        <vertAlign val="subscript"/>
        <sz val="9"/>
        <color theme="1"/>
        <rFont val="Arial"/>
        <family val="2"/>
        <charset val="204"/>
      </rPr>
      <t>bc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ult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</si>
  <si>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bt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ult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</si>
  <si>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sc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ult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</si>
  <si>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st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ult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</si>
  <si>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bc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</si>
  <si>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bt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</si>
  <si>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sc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</si>
  <si>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st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</si>
  <si>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bc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</si>
  <si>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bt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</si>
  <si>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sc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</si>
  <si>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st</t>
    </r>
  </si>
  <si>
    <r>
      <t>λ</t>
    </r>
    <r>
      <rPr>
        <b/>
        <vertAlign val="subscript"/>
        <sz val="9"/>
        <color theme="1"/>
        <rFont val="Arial"/>
        <family val="2"/>
        <charset val="204"/>
      </rPr>
      <t>ult</t>
    </r>
  </si>
  <si>
    <r>
      <t>N</t>
    </r>
    <r>
      <rPr>
        <b/>
        <vertAlign val="subscript"/>
        <sz val="9"/>
        <color theme="1"/>
        <rFont val="Arial"/>
        <family val="2"/>
        <charset val="204"/>
      </rPr>
      <t>ult</t>
    </r>
    <r>
      <rPr>
        <b/>
        <sz val="9"/>
        <color theme="1"/>
        <rFont val="Arial"/>
        <family val="2"/>
        <charset val="204"/>
      </rPr>
      <t>, tf</t>
    </r>
  </si>
  <si>
    <r>
      <t>Mx,</t>
    </r>
    <r>
      <rPr>
        <b/>
        <vertAlign val="subscript"/>
        <sz val="9"/>
        <color theme="1"/>
        <rFont val="Arial"/>
        <family val="2"/>
        <charset val="204"/>
      </rPr>
      <t>ult</t>
    </r>
    <r>
      <rPr>
        <b/>
        <sz val="9"/>
        <color theme="1"/>
        <rFont val="Arial"/>
        <family val="2"/>
        <charset val="204"/>
      </rPr>
      <t>, tf*m</t>
    </r>
  </si>
  <si>
    <r>
      <t>My,</t>
    </r>
    <r>
      <rPr>
        <b/>
        <vertAlign val="subscript"/>
        <sz val="9"/>
        <color theme="1"/>
        <rFont val="Arial"/>
        <family val="2"/>
        <charset val="204"/>
      </rPr>
      <t>ult</t>
    </r>
    <r>
      <rPr>
        <b/>
        <sz val="9"/>
        <color theme="1"/>
        <rFont val="Arial"/>
        <family val="2"/>
        <charset val="204"/>
      </rPr>
      <t>, tf*m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</si>
  <si>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0</t>
    </r>
  </si>
  <si>
    <r>
      <t>κ</t>
    </r>
    <r>
      <rPr>
        <b/>
        <vertAlign val="subscript"/>
        <sz val="9"/>
        <color theme="1"/>
        <rFont val="Arial"/>
        <family val="2"/>
        <charset val="204"/>
      </rPr>
      <t>x</t>
    </r>
    <r>
      <rPr>
        <b/>
        <sz val="9"/>
        <color theme="1"/>
        <rFont val="Arial"/>
        <family val="2"/>
        <charset val="204"/>
      </rPr>
      <t>, 1/mm</t>
    </r>
  </si>
  <si>
    <r>
      <t>κ</t>
    </r>
    <r>
      <rPr>
        <b/>
        <vertAlign val="subscript"/>
        <sz val="9"/>
        <color theme="1"/>
        <rFont val="Arial"/>
        <family val="2"/>
        <charset val="204"/>
      </rPr>
      <t>y</t>
    </r>
    <r>
      <rPr>
        <b/>
        <sz val="9"/>
        <color theme="1"/>
        <rFont val="Arial"/>
        <family val="2"/>
        <charset val="204"/>
      </rPr>
      <t>, 1/mm</t>
    </r>
  </si>
  <si>
    <t>Расчет нормальных и продольных трещин</t>
  </si>
  <si>
    <t>Момент образования трещин</t>
  </si>
  <si>
    <t>нормальные и продольные трещины</t>
  </si>
  <si>
    <t>Осевое растяжение</t>
  </si>
  <si>
    <t>Изгиб N + M</t>
  </si>
  <si>
    <t>статус трещин</t>
  </si>
  <si>
    <t>данные для расстояния между трещинами ls</t>
  </si>
  <si>
    <t>Коэффициенты</t>
  </si>
  <si>
    <t>Напряжения</t>
  </si>
  <si>
    <t>ширина раскрытия нормальных трещин</t>
  </si>
  <si>
    <t>нагрузки, переданные в расчет трещин, в центре приведенного сечения</t>
  </si>
  <si>
    <t>момент Mx там же, вокруг глобальной оси X/Y принятой системы</t>
  </si>
  <si>
    <t>момент My там же, вокруг глобальной оси X/Y принятой системы</t>
  </si>
  <si>
    <t>исходная продольная сила в пользовательской точке приложения</t>
  </si>
  <si>
    <t>площадь приведенного сечения для Ncrc</t>
  </si>
  <si>
    <t>растяжение бетона II ГПС</t>
  </si>
  <si>
    <t>сила образования трещины при центральном растяжении</t>
  </si>
  <si>
    <t>доля заданной растягивающей силы для Ncrc</t>
  </si>
  <si>
    <t>фактически использованный путь поиска точки образования трещины</t>
  </si>
  <si>
    <t>продольная сила в найденной точке образования трещины для выбранного пути</t>
  </si>
  <si>
    <t>модуль моментного вектора в найденной точке образования трещины</t>
  </si>
  <si>
    <t>доля выбранного пути нагрузки до образования трещины</t>
  </si>
  <si>
    <t>фактическая высота растянутой зоны</t>
  </si>
  <si>
    <t>расстояние от оси выбранного стержня до бетонного контура</t>
  </si>
  <si>
    <t>принятая глубина зоны растянутого бетона</t>
  </si>
  <si>
    <t>площадь растянутого бетона расчетной зоны</t>
  </si>
  <si>
    <t>площадь выбранной растянутой арматуры</t>
  </si>
  <si>
    <t>эквивалентный диаметр выбранных стержней</t>
  </si>
  <si>
    <t>расстояние до нормативных ограничений</t>
  </si>
  <si>
    <t>принятое расстояние между трещинами</t>
  </si>
  <si>
    <t>коэффициент длительности действия нагрузки</t>
  </si>
  <si>
    <t>коэффициент профиля арматуры из Config</t>
  </si>
  <si>
    <t>коэффициент характера нагружения</t>
  </si>
  <si>
    <t>коэффициент неравномерности деформаций арматуры</t>
  </si>
  <si>
    <t>стержни, использованные для As и σs</t>
  </si>
  <si>
    <t>количество выбранных стержней</t>
  </si>
  <si>
    <t>напряжение выбранной арматуры сразу после образования трещины</t>
  </si>
  <si>
    <t>напряжение выбранной арматуры при текущем НДС</t>
  </si>
  <si>
    <t>модуль упругости арматуры для формулы раскрытия трещины</t>
  </si>
  <si>
    <t>расчетная ширина раскрытия</t>
  </si>
  <si>
    <t>допустимая ширина раскрытия</t>
  </si>
  <si>
    <t>запас: допустимая ширина делится на расчетную</t>
  </si>
  <si>
    <t>статус проверки нормальных трещин</t>
  </si>
  <si>
    <t>максимальное сжатие бетона для продольных трещин</t>
  </si>
  <si>
    <t>допустимое Rb,mc2</t>
  </si>
  <si>
    <t>запас: Rb,mc2 делится на сжатие бетона</t>
  </si>
  <si>
    <t>статус проверки продольных трещин</t>
  </si>
  <si>
    <t>state</t>
  </si>
  <si>
    <t>rebars</t>
  </si>
  <si>
    <t>Cracked</t>
  </si>
  <si>
    <t>NotCracked</t>
  </si>
  <si>
    <r>
      <t>Расстояние между трещинами l</t>
    </r>
    <r>
      <rPr>
        <b/>
        <vertAlign val="subscript"/>
        <sz val="9"/>
        <color theme="1"/>
        <rFont val="Arial"/>
        <family val="2"/>
        <charset val="204"/>
      </rPr>
      <t>s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</si>
  <si>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red</t>
    </r>
    <r>
      <rPr>
        <b/>
        <sz val="9"/>
        <color theme="1"/>
        <rFont val="Arial"/>
        <family val="2"/>
        <charset val="204"/>
      </rPr>
      <t>, m2</t>
    </r>
  </si>
  <si>
    <r>
      <t>R</t>
    </r>
    <r>
      <rPr>
        <b/>
        <vertAlign val="subscript"/>
        <sz val="9"/>
        <color theme="1"/>
        <rFont val="Arial"/>
        <family val="2"/>
        <charset val="204"/>
      </rPr>
      <t>bt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ser</t>
    </r>
    <r>
      <rPr>
        <b/>
        <sz val="9"/>
        <color theme="1"/>
        <rFont val="Arial"/>
        <family val="2"/>
        <charset val="204"/>
      </rPr>
      <t>, MPa</t>
    </r>
  </si>
  <si>
    <r>
      <t>N</t>
    </r>
    <r>
      <rPr>
        <b/>
        <vertAlign val="subscript"/>
        <sz val="9"/>
        <color theme="1"/>
        <rFont val="Arial"/>
        <family val="2"/>
        <charset val="204"/>
      </rPr>
      <t>crc</t>
    </r>
    <r>
      <rPr>
        <b/>
        <sz val="9"/>
        <color theme="1"/>
        <rFont val="Arial"/>
        <family val="2"/>
        <charset val="204"/>
      </rPr>
      <t>, tf</t>
    </r>
  </si>
  <si>
    <r>
      <t>λ</t>
    </r>
    <r>
      <rPr>
        <b/>
        <vertAlign val="subscript"/>
        <sz val="9"/>
        <color theme="1"/>
        <rFont val="Arial"/>
        <family val="2"/>
        <charset val="204"/>
      </rPr>
      <t>crc</t>
    </r>
  </si>
  <si>
    <r>
      <t>Mxy,</t>
    </r>
    <r>
      <rPr>
        <b/>
        <vertAlign val="subscript"/>
        <sz val="9"/>
        <color theme="1"/>
        <rFont val="Arial"/>
        <family val="2"/>
        <charset val="204"/>
      </rPr>
      <t>crc</t>
    </r>
    <r>
      <rPr>
        <b/>
        <sz val="9"/>
        <color theme="1"/>
        <rFont val="Arial"/>
        <family val="2"/>
        <charset val="204"/>
      </rPr>
      <t>, tf*m</t>
    </r>
  </si>
  <si>
    <r>
      <t>x</t>
    </r>
    <r>
      <rPr>
        <b/>
        <vertAlign val="subscript"/>
        <sz val="9"/>
        <color theme="1"/>
        <rFont val="Arial"/>
        <family val="2"/>
        <charset val="204"/>
      </rPr>
      <t>t</t>
    </r>
    <r>
      <rPr>
        <b/>
        <sz val="9"/>
        <color theme="1"/>
        <rFont val="Arial"/>
        <family val="2"/>
        <charset val="204"/>
      </rPr>
      <t>, m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</si>
  <si>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s</t>
    </r>
    <r>
      <rPr>
        <b/>
        <sz val="9"/>
        <color theme="1"/>
        <rFont val="Arial"/>
        <family val="2"/>
        <charset val="204"/>
      </rPr>
      <t>, m</t>
    </r>
  </si>
  <si>
    <r>
      <t>h</t>
    </r>
    <r>
      <rPr>
        <b/>
        <vertAlign val="subscript"/>
        <sz val="9"/>
        <color theme="1"/>
        <rFont val="Arial"/>
        <family val="2"/>
        <charset val="204"/>
      </rPr>
      <t>bt</t>
    </r>
    <r>
      <rPr>
        <b/>
        <sz val="9"/>
        <color theme="1"/>
        <rFont val="Arial"/>
        <family val="2"/>
        <charset val="204"/>
      </rPr>
      <t>, m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</si>
  <si>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bt</t>
    </r>
    <r>
      <rPr>
        <b/>
        <sz val="9"/>
        <color theme="1"/>
        <rFont val="Arial"/>
        <family val="2"/>
        <charset val="204"/>
      </rPr>
      <t>, m2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</si>
  <si>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s</t>
    </r>
    <r>
      <rPr>
        <b/>
        <sz val="9"/>
        <color theme="1"/>
        <rFont val="Arial"/>
        <family val="2"/>
        <charset val="204"/>
      </rPr>
      <t>, m2</t>
    </r>
  </si>
  <si>
    <r>
      <t>d</t>
    </r>
    <r>
      <rPr>
        <b/>
        <vertAlign val="subscript"/>
        <sz val="9"/>
        <color theme="1"/>
        <rFont val="Arial"/>
        <family val="2"/>
        <charset val="204"/>
      </rPr>
      <t>s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eq</t>
    </r>
    <r>
      <rPr>
        <b/>
        <sz val="9"/>
        <color theme="1"/>
        <rFont val="Arial"/>
        <family val="2"/>
        <charset val="204"/>
      </rPr>
      <t>, m</t>
    </r>
  </si>
  <si>
    <r>
      <t>l</t>
    </r>
    <r>
      <rPr>
        <b/>
        <vertAlign val="subscript"/>
        <sz val="9"/>
        <color theme="1"/>
        <rFont val="Arial"/>
        <family val="2"/>
        <charset val="204"/>
      </rPr>
      <t>s0</t>
    </r>
    <r>
      <rPr>
        <b/>
        <sz val="9"/>
        <color theme="1"/>
        <rFont val="Arial"/>
        <family val="2"/>
        <charset val="204"/>
      </rPr>
      <t>, m</t>
    </r>
  </si>
  <si>
    <r>
      <t>l</t>
    </r>
    <r>
      <rPr>
        <b/>
        <vertAlign val="subscript"/>
        <sz val="9"/>
        <color theme="1"/>
        <rFont val="Arial"/>
        <family val="2"/>
        <charset val="204"/>
      </rPr>
      <t>s</t>
    </r>
    <r>
      <rPr>
        <b/>
        <sz val="9"/>
        <color theme="1"/>
        <rFont val="Arial"/>
        <family val="2"/>
        <charset val="204"/>
      </rPr>
      <t>, m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</si>
  <si>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1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</si>
  <si>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2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</si>
  <si>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3</t>
    </r>
  </si>
  <si>
    <r>
      <t>ψ</t>
    </r>
    <r>
      <rPr>
        <b/>
        <vertAlign val="subscript"/>
        <sz val="9"/>
        <color theme="1"/>
        <rFont val="Arial"/>
        <family val="2"/>
        <charset val="204"/>
      </rPr>
      <t>s</t>
    </r>
  </si>
  <si>
    <r>
      <t>n</t>
    </r>
    <r>
      <rPr>
        <b/>
        <vertAlign val="subscript"/>
        <sz val="9"/>
        <color theme="1"/>
        <rFont val="Arial"/>
        <family val="2"/>
        <charset val="204"/>
      </rPr>
      <t>rebars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</si>
  <si>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s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crc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</si>
  <si>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s</t>
    </r>
  </si>
  <si>
    <r>
      <t>E</t>
    </r>
    <r>
      <rPr>
        <b/>
        <vertAlign val="subscript"/>
        <sz val="9"/>
        <color theme="1"/>
        <rFont val="Arial"/>
        <family val="2"/>
        <charset val="204"/>
      </rPr>
      <t>s</t>
    </r>
    <r>
      <rPr>
        <b/>
        <sz val="9"/>
        <color theme="1"/>
        <rFont val="Arial"/>
        <family val="2"/>
        <charset val="204"/>
      </rPr>
      <t>, MPa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</si>
  <si>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crc</t>
    </r>
    <r>
      <rPr>
        <b/>
        <sz val="9"/>
        <color theme="1"/>
        <rFont val="Arial"/>
        <family val="2"/>
        <charset val="204"/>
      </rPr>
      <t>, m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</si>
  <si>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crc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ult</t>
    </r>
    <r>
      <rPr>
        <b/>
        <sz val="9"/>
        <color theme="1"/>
        <rFont val="Arial"/>
        <family val="2"/>
        <charset val="204"/>
      </rPr>
      <t>, m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</si>
  <si>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crc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ult</t>
    </r>
    <r>
      <rPr>
        <b/>
        <sz val="9"/>
        <color theme="1"/>
        <rFont val="Arial"/>
        <family val="2"/>
        <charset val="204"/>
      </rPr>
      <t>/a</t>
    </r>
    <r>
      <rPr>
        <b/>
        <vertAlign val="subscript"/>
        <sz val="9"/>
        <color theme="1"/>
        <rFont val="Arial"/>
        <family val="2"/>
        <charset val="204"/>
      </rPr>
      <t>crc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</si>
  <si>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b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max</t>
    </r>
  </si>
  <si>
    <r>
      <t>R</t>
    </r>
    <r>
      <rPr>
        <b/>
        <vertAlign val="subscript"/>
        <sz val="9"/>
        <color theme="1"/>
        <rFont val="Arial"/>
        <family val="2"/>
        <charset val="204"/>
      </rPr>
      <t>b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mc2</t>
    </r>
  </si>
  <si>
    <r>
      <t>R</t>
    </r>
    <r>
      <rPr>
        <b/>
        <vertAlign val="subscript"/>
        <sz val="9"/>
        <color theme="1"/>
        <rFont val="Arial"/>
        <family val="2"/>
        <charset val="204"/>
      </rPr>
      <t>b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mc2</t>
    </r>
    <r>
      <rPr>
        <b/>
        <sz val="9"/>
        <color theme="1"/>
        <rFont val="Arial"/>
        <family val="2"/>
        <charset val="204"/>
      </rPr>
      <t>/σ</t>
    </r>
    <r>
      <rPr>
        <b/>
        <vertAlign val="subscript"/>
        <sz val="9"/>
        <color theme="1"/>
        <rFont val="Arial"/>
        <family val="2"/>
        <charset val="204"/>
      </rPr>
      <t>b</t>
    </r>
  </si>
  <si>
    <t>Итог по расчету (с учетом η)</t>
  </si>
  <si>
    <t>относительно главных центральных осей приведенного сечения</t>
  </si>
  <si>
    <t>Общие данные для учета продольного изгиба и проверки устойчивости (по главным осям 1, 2)</t>
  </si>
  <si>
    <t>Нагрузки до применения η в ц.т. приведенного сечения</t>
  </si>
  <si>
    <t>постоянные + временные</t>
  </si>
  <si>
    <t>постоянные</t>
  </si>
  <si>
    <t>характеристики сечения</t>
  </si>
  <si>
    <t>Расчет по СП 35</t>
  </si>
  <si>
    <t>общие для СП</t>
  </si>
  <si>
    <t>Плоскость 1 (изгиб вокруг главной оси 1)</t>
  </si>
  <si>
    <t>Общие для плоскости</t>
  </si>
  <si>
    <t>при ec &gt; r</t>
  </si>
  <si>
    <t>при ec &lt;= r</t>
  </si>
  <si>
    <t>Плоскость 2 (изгиб вокруг главной оси 2)</t>
  </si>
  <si>
    <t>Расчет по СП 63</t>
  </si>
  <si>
    <t>Коэффициент продольного изгиба в плоскости 1: изгиб вокруг главной оси 1</t>
  </si>
  <si>
    <t>Коэффициент продольного изгиба в плоскости 2: изгиб вокруг главной оси 2</t>
  </si>
  <si>
    <t>Продольная сила после учета продольного изгиба</t>
  </si>
  <si>
    <t>Момент после учета продольного изгиба в плоскости 1, вокруг главной оси 1</t>
  </si>
  <si>
    <t>Момент после учета продольного изгиба в плоскости 2, вокруг главной оси 2</t>
  </si>
  <si>
    <t>Продольная сила относительно центральных осей приведенного сечения</t>
  </si>
  <si>
    <t>Момент Mx относительно центральных осей приведенного сечения</t>
  </si>
  <si>
    <t>Момент My относительно центральных осей приведенного сечения</t>
  </si>
  <si>
    <t>Продольная сила в пользовательской точке приложения нагрузок</t>
  </si>
  <si>
    <t>Момент Mx в пользовательской точке приложения нагрузок</t>
  </si>
  <si>
    <t>Момент My в пользовательской точке приложения нагрузок</t>
  </si>
  <si>
    <t>Продольная сила до учета продольного изгиба</t>
  </si>
  <si>
    <t>Момент в плоскости 1, вокруг главной оси 1, до учета продольного изгиба</t>
  </si>
  <si>
    <t>Момент в плоскости 2, вокруг главной оси 2, до учета продольного изгиба</t>
  </si>
  <si>
    <t>Продольная сила от постоянной или длительной части нагрузки</t>
  </si>
  <si>
    <t>Момент в плоскости 1, вокруг главной оси 1, от постоянной или длительной части</t>
  </si>
  <si>
    <t>Момент в плоскости 2, вокруг главной оси 2, от постоянной или длительной части</t>
  </si>
  <si>
    <t>Размер сечения по нормали к плоскости 1, то есть вдоль главной оси 2</t>
  </si>
  <si>
    <t>Размер сечения по нормали к плоскости 2, то есть вдоль главной оси 1</t>
  </si>
  <si>
    <t>Радиус инерции для изгиба вокруг главной оси 1</t>
  </si>
  <si>
    <t>Радиус инерции для изгиба вокруг главной оси 2</t>
  </si>
  <si>
    <t>Расчетная длина для плоскости 1: изгиб вокруг главной оси 1</t>
  </si>
  <si>
    <t>Расчетная длина для плоскости 2: изгиб вокруг главной оси 2</t>
  </si>
  <si>
    <t>Случайный эксцентриситет для рассматриваемой плоскости</t>
  </si>
  <si>
    <t>Расчетный эксцентриситет продольной силы</t>
  </si>
  <si>
    <t>Ядровое расстояние для выбора ветви СП 35</t>
  </si>
  <si>
    <t>Критическая продольная сила для ветви ec &gt; r</t>
  </si>
  <si>
    <t>Коэффициент формы эпюры для ветви ec &gt; r</t>
  </si>
  <si>
    <t>Коэффициент длительного действия нагрузки</t>
  </si>
  <si>
    <t>Коэффициент увеличения момента</t>
  </si>
  <si>
    <t>Отношение действующей сжимающей силы к критической</t>
  </si>
  <si>
    <t>Статус проверки ветви ec &gt; r</t>
  </si>
  <si>
    <t>Табличный коэффициент продольного изгиба</t>
  </si>
  <si>
    <t>Коэффициент влияния момента</t>
  </si>
  <si>
    <t>Итоговый коэффициент ветви ec &lt;= r</t>
  </si>
  <si>
    <t>Предельная продольная сила по ветви ec &lt;= r</t>
  </si>
  <si>
    <t>Отношение предельной силы к действующей сжимающей</t>
  </si>
  <si>
    <t>Статус проверки ветви ec &lt;= r</t>
  </si>
  <si>
    <t>Гибкость элемента в рассматриваемой плоскости изгиба вокруг главной оси</t>
  </si>
  <si>
    <t>Коэффициент влияния эксцентриситета</t>
  </si>
  <si>
    <t>Коэффициент жесткости бетонной части</t>
  </si>
  <si>
    <t>Коэффициент жесткости арматуры</t>
  </si>
  <si>
    <t>Условная жесткость элемента</t>
  </si>
  <si>
    <t>Критическая продольная сила</t>
  </si>
  <si>
    <t>Отношение критической силы к действующей сжимающей</t>
  </si>
  <si>
    <t>Статус проверки рассматриваемой плоскости</t>
  </si>
  <si>
    <t>η1</t>
  </si>
  <si>
    <t>η2</t>
  </si>
  <si>
    <t>Nₗ, tf</t>
  </si>
  <si>
    <t>h1, m</t>
  </si>
  <si>
    <t>h2, m</t>
  </si>
  <si>
    <t>i1, m</t>
  </si>
  <si>
    <t>i2, m</t>
  </si>
  <si>
    <t>r, m</t>
  </si>
  <si>
    <t>δ</t>
  </si>
  <si>
    <t>η</t>
  </si>
  <si>
    <t>φ</t>
  </si>
  <si>
    <t>D, tf*m2</t>
  </si>
  <si>
    <r>
      <t>M</t>
    </r>
    <r>
      <rPr>
        <b/>
        <vertAlign val="subscript"/>
        <sz val="9"/>
        <color theme="1"/>
        <rFont val="Arial"/>
        <family val="2"/>
        <charset val="204"/>
      </rPr>
      <t>1</t>
    </r>
    <r>
      <rPr>
        <b/>
        <sz val="9"/>
        <color theme="1"/>
        <rFont val="Arial"/>
        <family val="2"/>
        <charset val="204"/>
      </rPr>
      <t>, tf*m</t>
    </r>
  </si>
  <si>
    <r>
      <t>M</t>
    </r>
    <r>
      <rPr>
        <b/>
        <vertAlign val="subscript"/>
        <sz val="9"/>
        <color theme="1"/>
        <rFont val="Arial"/>
        <family val="2"/>
        <charset val="204"/>
      </rPr>
      <t>2</t>
    </r>
    <r>
      <rPr>
        <b/>
        <sz val="9"/>
        <color theme="1"/>
        <rFont val="Arial"/>
        <family val="2"/>
        <charset val="204"/>
      </rPr>
      <t>, tf*m</t>
    </r>
  </si>
  <si>
    <r>
      <t>M</t>
    </r>
    <r>
      <rPr>
        <b/>
        <vertAlign val="subscript"/>
        <sz val="9"/>
        <color theme="1"/>
        <rFont val="Arial"/>
        <family val="2"/>
        <charset val="204"/>
      </rPr>
      <t>1</t>
    </r>
    <r>
      <rPr>
        <b/>
        <sz val="9"/>
        <color theme="1"/>
        <rFont val="Arial"/>
        <family val="2"/>
        <charset val="204"/>
      </rPr>
      <t>ₗ, tf*m</t>
    </r>
  </si>
  <si>
    <r>
      <t>M</t>
    </r>
    <r>
      <rPr>
        <b/>
        <vertAlign val="subscript"/>
        <sz val="9"/>
        <color theme="1"/>
        <rFont val="Arial"/>
        <family val="2"/>
        <charset val="204"/>
      </rPr>
      <t>2</t>
    </r>
    <r>
      <rPr>
        <b/>
        <sz val="9"/>
        <color theme="1"/>
        <rFont val="Arial"/>
        <family val="2"/>
        <charset val="204"/>
      </rPr>
      <t>ₗ, tf*m</t>
    </r>
  </si>
  <si>
    <r>
      <t>l</t>
    </r>
    <r>
      <rPr>
        <b/>
        <vertAlign val="subscript"/>
        <sz val="9"/>
        <color theme="1"/>
        <rFont val="Arial"/>
        <family val="2"/>
        <charset val="204"/>
      </rPr>
      <t>01</t>
    </r>
    <r>
      <rPr>
        <b/>
        <sz val="9"/>
        <color theme="1"/>
        <rFont val="Arial"/>
        <family val="2"/>
        <charset val="204"/>
      </rPr>
      <t>, m</t>
    </r>
  </si>
  <si>
    <r>
      <t>l</t>
    </r>
    <r>
      <rPr>
        <b/>
        <vertAlign val="subscript"/>
        <sz val="9"/>
        <color theme="1"/>
        <rFont val="Arial"/>
        <family val="2"/>
        <charset val="204"/>
      </rPr>
      <t>02</t>
    </r>
    <r>
      <rPr>
        <b/>
        <sz val="9"/>
        <color theme="1"/>
        <rFont val="Arial"/>
        <family val="2"/>
        <charset val="204"/>
      </rPr>
      <t>, m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</si>
  <si>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p</t>
    </r>
  </si>
  <si>
    <r>
      <t>e</t>
    </r>
    <r>
      <rPr>
        <b/>
        <vertAlign val="subscript"/>
        <sz val="9"/>
        <color theme="1"/>
        <rFont val="Arial"/>
        <family val="2"/>
        <charset val="204"/>
      </rPr>
      <t>c,sl</t>
    </r>
    <r>
      <rPr>
        <b/>
        <sz val="9"/>
        <color theme="1"/>
        <rFont val="Arial"/>
        <family val="2"/>
        <charset val="204"/>
      </rPr>
      <t>, m</t>
    </r>
  </si>
  <si>
    <r>
      <t>e</t>
    </r>
    <r>
      <rPr>
        <b/>
        <vertAlign val="subscript"/>
        <sz val="9"/>
        <color theme="1"/>
        <rFont val="Arial"/>
        <family val="2"/>
        <charset val="204"/>
      </rPr>
      <t>c</t>
    </r>
    <r>
      <rPr>
        <b/>
        <sz val="9"/>
        <color theme="1"/>
        <rFont val="Arial"/>
        <family val="2"/>
        <charset val="204"/>
      </rPr>
      <t>, m</t>
    </r>
  </si>
  <si>
    <r>
      <t>N</t>
    </r>
    <r>
      <rPr>
        <b/>
        <vertAlign val="subscript"/>
        <sz val="9"/>
        <color theme="1"/>
        <rFont val="Arial"/>
        <family val="2"/>
        <charset val="204"/>
      </rPr>
      <t>cr</t>
    </r>
    <r>
      <rPr>
        <b/>
        <sz val="9"/>
        <color theme="1"/>
        <rFont val="Arial"/>
        <family val="2"/>
        <charset val="204"/>
      </rPr>
      <t>, tf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</si>
  <si>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l</t>
    </r>
    <r>
      <rPr>
        <b/>
        <sz val="9"/>
        <color theme="1"/>
        <rFont val="Arial"/>
        <family val="2"/>
        <charset val="204"/>
      </rPr>
      <t xml:space="preserve"> (пост)</t>
    </r>
  </si>
  <si>
    <r>
      <t>0.7*N</t>
    </r>
    <r>
      <rPr>
        <b/>
        <vertAlign val="subscript"/>
        <sz val="9"/>
        <color theme="1"/>
        <rFont val="Arial"/>
        <family val="2"/>
        <charset val="204"/>
      </rPr>
      <t>cr</t>
    </r>
    <r>
      <rPr>
        <b/>
        <sz val="9"/>
        <color theme="1"/>
        <rFont val="Arial"/>
        <family val="2"/>
        <charset val="204"/>
      </rPr>
      <t>/N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</si>
  <si>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l</t>
    </r>
    <r>
      <rPr>
        <b/>
        <sz val="9"/>
        <color theme="1"/>
        <rFont val="Arial"/>
        <family val="2"/>
        <charset val="204"/>
      </rPr>
      <t xml:space="preserve"> (табл)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</si>
  <si>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m</t>
    </r>
  </si>
  <si>
    <r>
      <t>N</t>
    </r>
    <r>
      <rPr>
        <b/>
        <vertAlign val="subscript"/>
        <sz val="9"/>
        <color theme="1"/>
        <rFont val="Arial"/>
        <family val="2"/>
        <charset val="204"/>
      </rPr>
      <t>ult</t>
    </r>
    <r>
      <rPr>
        <b/>
        <sz val="9"/>
        <color theme="1"/>
        <rFont val="Arial"/>
        <family val="2"/>
        <charset val="204"/>
      </rPr>
      <t>/N</t>
    </r>
  </si>
  <si>
    <r>
      <t>l</t>
    </r>
    <r>
      <rPr>
        <b/>
        <vertAlign val="subscript"/>
        <sz val="9"/>
        <color theme="1"/>
        <rFont val="Arial"/>
        <family val="2"/>
        <charset val="204"/>
      </rPr>
      <t>0</t>
    </r>
    <r>
      <rPr>
        <b/>
        <sz val="9"/>
        <color theme="1"/>
        <rFont val="Arial"/>
        <family val="2"/>
        <charset val="204"/>
      </rPr>
      <t>/i</t>
    </r>
  </si>
  <si>
    <r>
      <t>e</t>
    </r>
    <r>
      <rPr>
        <b/>
        <vertAlign val="subscript"/>
        <sz val="9"/>
        <color theme="1"/>
        <rFont val="Arial"/>
        <family val="2"/>
        <charset val="204"/>
      </rPr>
      <t>a</t>
    </r>
    <r>
      <rPr>
        <b/>
        <sz val="9"/>
        <color theme="1"/>
        <rFont val="Arial"/>
        <family val="2"/>
        <charset val="204"/>
      </rPr>
      <t>, m</t>
    </r>
  </si>
  <si>
    <r>
      <t>e</t>
    </r>
    <r>
      <rPr>
        <b/>
        <vertAlign val="subscript"/>
        <sz val="9"/>
        <color theme="1"/>
        <rFont val="Arial"/>
        <family val="2"/>
        <charset val="204"/>
      </rPr>
      <t>0</t>
    </r>
    <r>
      <rPr>
        <b/>
        <sz val="9"/>
        <color theme="1"/>
        <rFont val="Arial"/>
        <family val="2"/>
        <charset val="204"/>
      </rPr>
      <t>, m</t>
    </r>
  </si>
  <si>
    <r>
      <t>δ</t>
    </r>
    <r>
      <rPr>
        <b/>
        <vertAlign val="subscript"/>
        <sz val="9"/>
        <color theme="1"/>
        <rFont val="Arial"/>
        <family val="2"/>
        <charset val="204"/>
      </rPr>
      <t>e</t>
    </r>
  </si>
  <si>
    <r>
      <t>k</t>
    </r>
    <r>
      <rPr>
        <b/>
        <vertAlign val="subscript"/>
        <sz val="9"/>
        <color theme="1"/>
        <rFont val="Arial"/>
        <family val="2"/>
        <charset val="204"/>
      </rPr>
      <t>b</t>
    </r>
  </si>
  <si>
    <r>
      <t>k</t>
    </r>
    <r>
      <rPr>
        <b/>
        <vertAlign val="subscript"/>
        <sz val="9"/>
        <color theme="1"/>
        <rFont val="Arial"/>
        <family val="2"/>
        <charset val="204"/>
      </rPr>
      <t>s</t>
    </r>
  </si>
  <si>
    <r>
      <t>N</t>
    </r>
    <r>
      <rPr>
        <b/>
        <vertAlign val="subscript"/>
        <sz val="9"/>
        <color theme="1"/>
        <rFont val="Arial"/>
        <family val="2"/>
        <charset val="204"/>
      </rPr>
      <t>cr</t>
    </r>
    <r>
      <rPr>
        <b/>
        <sz val="9"/>
        <color theme="1"/>
        <rFont val="Arial"/>
        <family val="2"/>
        <charset val="204"/>
      </rPr>
      <t>/N</t>
    </r>
  </si>
  <si>
    <t>RunID</t>
  </si>
  <si>
    <t>ElementID</t>
  </si>
  <si>
    <t>MaterialType</t>
  </si>
  <si>
    <t>X, m</t>
  </si>
  <si>
    <t>Y, m</t>
  </si>
  <si>
    <t>Area, m2</t>
  </si>
  <si>
    <t>GeometryInterpretationStatus</t>
  </si>
  <si>
    <t>Width, m</t>
  </si>
  <si>
    <t>Height, m</t>
  </si>
  <si>
    <t>Diameter, m</t>
  </si>
  <si>
    <t>Rotation, rad</t>
  </si>
  <si>
    <t>LocalIx, m4</t>
  </si>
  <si>
    <t>LocalIy, m4</t>
  </si>
  <si>
    <t>LocalIxy, m4</t>
  </si>
  <si>
    <t>C1</t>
  </si>
  <si>
    <t>Параметрическая бетонная сетка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</si>
  <si>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</si>
  <si>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</si>
  <si>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</si>
  <si>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</si>
  <si>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</si>
  <si>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</si>
  <si>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</si>
  <si>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</si>
  <si>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</si>
  <si>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</si>
  <si>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</si>
  <si>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</si>
  <si>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</si>
  <si>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</si>
  <si>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</si>
  <si>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</si>
  <si>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</si>
  <si>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</si>
  <si>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</si>
  <si>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</si>
  <si>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</si>
  <si>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</si>
  <si>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</si>
  <si>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</si>
  <si>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</si>
  <si>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</si>
  <si>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</si>
  <si>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</si>
  <si>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</si>
  <si>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</si>
  <si>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</si>
  <si>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</si>
  <si>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</si>
  <si>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</si>
  <si>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</si>
  <si>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</si>
  <si>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</si>
  <si>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</si>
  <si>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</si>
  <si>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</si>
  <si>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</si>
  <si>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</si>
  <si>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</si>
  <si>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</si>
  <si>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</si>
  <si>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</si>
  <si>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</si>
  <si>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</si>
  <si>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</si>
  <si>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</si>
  <si>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</si>
  <si>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</si>
  <si>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C54</t>
  </si>
  <si>
    <t>C55</t>
  </si>
  <si>
    <t>C56</t>
  </si>
  <si>
    <t>C57</t>
  </si>
  <si>
    <t>C58</t>
  </si>
  <si>
    <t>C59</t>
  </si>
  <si>
    <t>C60</t>
  </si>
  <si>
    <t>C61</t>
  </si>
  <si>
    <t>C62</t>
  </si>
  <si>
    <t>C63</t>
  </si>
  <si>
    <t>C64</t>
  </si>
  <si>
    <t>C65</t>
  </si>
  <si>
    <t>C66</t>
  </si>
  <si>
    <t>C67</t>
  </si>
  <si>
    <t>C68</t>
  </si>
  <si>
    <t>C69</t>
  </si>
  <si>
    <t>C70</t>
  </si>
  <si>
    <t>C71</t>
  </si>
  <si>
    <t>C72</t>
  </si>
  <si>
    <t>C73</t>
  </si>
  <si>
    <t>C74</t>
  </si>
  <si>
    <t>C75</t>
  </si>
  <si>
    <t>C76</t>
  </si>
  <si>
    <t>C77</t>
  </si>
  <si>
    <t>C78</t>
  </si>
  <si>
    <t>C79</t>
  </si>
  <si>
    <t>C80</t>
  </si>
  <si>
    <t>C81</t>
  </si>
  <si>
    <t>C82</t>
  </si>
  <si>
    <t>C83</t>
  </si>
  <si>
    <t>C84</t>
  </si>
  <si>
    <t>C85</t>
  </si>
  <si>
    <t>C86</t>
  </si>
  <si>
    <t>C87</t>
  </si>
  <si>
    <t>C88</t>
  </si>
  <si>
    <t>C89</t>
  </si>
  <si>
    <t>C90</t>
  </si>
  <si>
    <t>C91</t>
  </si>
  <si>
    <t>C92</t>
  </si>
  <si>
    <t>C93</t>
  </si>
  <si>
    <t>C94</t>
  </si>
  <si>
    <t>C95</t>
  </si>
  <si>
    <t>C96</t>
  </si>
  <si>
    <t>C97</t>
  </si>
  <si>
    <t>C98</t>
  </si>
  <si>
    <t>C99</t>
  </si>
  <si>
    <t>C100</t>
  </si>
  <si>
    <t>C101</t>
  </si>
  <si>
    <t>C102</t>
  </si>
  <si>
    <t>C103</t>
  </si>
  <si>
    <t>C104</t>
  </si>
  <si>
    <t>C105</t>
  </si>
  <si>
    <t>C106</t>
  </si>
  <si>
    <t>C107</t>
  </si>
  <si>
    <t>C108</t>
  </si>
  <si>
    <t>Rebar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</si>
  <si>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</si>
  <si>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</si>
  <si>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</si>
  <si>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</si>
  <si>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</si>
  <si>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</si>
  <si>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</si>
  <si>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</si>
  <si>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</si>
  <si>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</si>
  <si>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</si>
  <si>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</si>
  <si>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</si>
  <si>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</si>
  <si>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</si>
  <si>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</si>
  <si>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</si>
  <si>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</si>
  <si>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</si>
  <si>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</si>
  <si>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Расчетная геометрия элементов</t>
  </si>
  <si>
    <t>LoadCase</t>
  </si>
  <si>
    <t>StateType</t>
  </si>
  <si>
    <t>Stress, MPa</t>
  </si>
  <si>
    <t>PhysicalState</t>
  </si>
  <si>
    <t>InactiveTensionConcrete</t>
  </si>
  <si>
    <t>Результаты элементов по сочетаниям</t>
  </si>
  <si>
    <t>Parameter</t>
  </si>
  <si>
    <t>Value</t>
  </si>
  <si>
    <t>Unit</t>
  </si>
  <si>
    <t>ALL</t>
  </si>
  <si>
    <t>Bounds.MinX</t>
  </si>
  <si>
    <t>Минимальный X бетонной расчетной модели в координатах модели.</t>
  </si>
  <si>
    <t>Bounds.MaxX</t>
  </si>
  <si>
    <t>Максимальный X бетонной расчетной модели в координатах модели.</t>
  </si>
  <si>
    <t>Bounds.MinY</t>
  </si>
  <si>
    <t>Минимальный Y бетонной расчетной модели в координатах модели.</t>
  </si>
  <si>
    <t>Bounds.MaxY</t>
  </si>
  <si>
    <t>Максимальный Y бетонной расчетной модели в координатах модели.</t>
  </si>
  <si>
    <t>Источник геометрии расчетной модели.</t>
  </si>
  <si>
    <t>LoadReferenceX</t>
  </si>
  <si>
    <t>X точки приложения нагрузки в координатах модели; это центр тяжести бетонного сечения плюс Load.ReferenceOffsetX.</t>
  </si>
  <si>
    <t>LoadReferenceY</t>
  </si>
  <si>
    <t>Y точки приложения нагрузки в координатах модели; это центр тяжести бетонного сечения плюс Load.ReferenceOffsetY.</t>
  </si>
  <si>
    <t>ConcreteCount</t>
  </si>
  <si>
    <t>Количество бетонных элементов расчетной модели.</t>
  </si>
  <si>
    <t>RebarCount</t>
  </si>
  <si>
    <t>Количество элементов продольной арматуры расчетной модели.</t>
  </si>
  <si>
    <t>Output.LengthUnit</t>
  </si>
  <si>
    <t>Единица вывода длины на момент расчета.</t>
  </si>
  <si>
    <t>Output.AreaUnit</t>
  </si>
  <si>
    <t>Единица вывода площади на момент расчета.</t>
  </si>
  <si>
    <t>Output.ForceUnit</t>
  </si>
  <si>
    <t>Единица вывода силы на момент расчета.</t>
  </si>
  <si>
    <t>Output.MomentUnit</t>
  </si>
  <si>
    <t>Единица вывода момента на момент расчета.</t>
  </si>
  <si>
    <t>Output.StressUnit</t>
  </si>
  <si>
    <t>Единица вывода напряжения на момент расчета.</t>
  </si>
  <si>
    <t>Output.CurvatureUnit</t>
  </si>
  <si>
    <t>Единица вывода кривизны на момент расчета.</t>
  </si>
  <si>
    <t>Output.SignConvention.N</t>
  </si>
  <si>
    <t>Пользовательский знак N на момент расчета.</t>
  </si>
  <si>
    <t>Output.SignConvention.Mx</t>
  </si>
  <si>
    <t>Пользовательский знак Mx на момент расчета.</t>
  </si>
  <si>
    <t>Output.SignConvention.My</t>
  </si>
  <si>
    <t>Пользовательский знак My на момент расчета.</t>
  </si>
  <si>
    <t>Concrete.Area</t>
  </si>
  <si>
    <t>Площадь бетонной части сечения по расчетной сетке.</t>
  </si>
  <si>
    <t>Concrete.CentroidX</t>
  </si>
  <si>
    <t>X центра тяжести бетонного сечения в координатах модели; от этой точки задается Load.ReferenceOffsetX.</t>
  </si>
  <si>
    <t>Concrete.CentroidY</t>
  </si>
  <si>
    <t>Y центра тяжести бетонного сечения в координатах модели; от этой точки задается Load.ReferenceOffsetY.</t>
  </si>
  <si>
    <t>Concrete.Ix</t>
  </si>
  <si>
    <t>m4</t>
  </si>
  <si>
    <t>Момент инерции бетонного сечения относительно оси X внутренней системы координат модели.</t>
  </si>
  <si>
    <t>Concrete.Iy</t>
  </si>
  <si>
    <t>Момент инерции бетонного сечения относительно оси Y внутренней системы координат модели.</t>
  </si>
  <si>
    <t>Concrete.Ixy</t>
  </si>
  <si>
    <t>Центробежный момент бетонного сечения относительно осей X/Y внутренней системы координат модели.</t>
  </si>
  <si>
    <t>Concrete.Ixc</t>
  </si>
  <si>
    <t>Момент инерции бетонного сечения относительно центральной оси X через ц.т. бетонного сечения.</t>
  </si>
  <si>
    <t>Concrete.Iyc</t>
  </si>
  <si>
    <t>Момент инерции бетонного сечения относительно центральной оси Y через ц.т. бетонного сечения.</t>
  </si>
  <si>
    <t>Concrete.Ixyc</t>
  </si>
  <si>
    <t>Центробежный момент бетонного сечения относительно центральных осей X/Y через ц.т. бетонного сечения.</t>
  </si>
  <si>
    <t>Concrete.RadiusX</t>
  </si>
  <si>
    <t>Радиус инерции бетонного сечения относительно центральной оси X через ц.т. бетонного сечения.</t>
  </si>
  <si>
    <t>Concrete.RadiusY</t>
  </si>
  <si>
    <t>Радиус инерции бетонного сечения относительно центральной оси Y через ц.т. бетонного сечения.</t>
  </si>
  <si>
    <t>Concrete.PrincipalAngle</t>
  </si>
  <si>
    <t>rad</t>
  </si>
  <si>
    <t>Угол от +X модели к главной центральной оси 1 бетонного сечения; положительный против часовой стрелки.</t>
  </si>
  <si>
    <t>Concrete.PrincipalI1</t>
  </si>
  <si>
    <t>Главный центральный момент инерции бетонного сечения относительно главной оси 1 (больший).</t>
  </si>
  <si>
    <t>Concrete.PrincipalI2</t>
  </si>
  <si>
    <t>Главный центральный момент инерции бетонного сечения относительно главной оси 2 (меньший).</t>
  </si>
  <si>
    <t>Concrete.PrincipalRadius1</t>
  </si>
  <si>
    <t>Радиус инерции бетонного сечения относительно главной центральной оси 1.</t>
  </si>
  <si>
    <t>Concrete.PrincipalRadius2</t>
  </si>
  <si>
    <t>Радиус инерции бетонного сечения относительно главной центральной оси 2.</t>
  </si>
  <si>
    <t>Concrete.CoreDistanceXPlus</t>
  </si>
  <si>
    <t>Ядровое расстояние r бетонного сечения для эксцентриситета в направлении +X центральных осей X/Y.</t>
  </si>
  <si>
    <t>Concrete.CoreDistanceXMinus</t>
  </si>
  <si>
    <t>Ядровое расстояние r бетонного сечения для эксцентриситета в направлении -X центральных осей X/Y.</t>
  </si>
  <si>
    <t>Concrete.CoreDistanceYPlus</t>
  </si>
  <si>
    <t>Ядровое расстояние r бетонного сечения для эксцентриситета в направлении +Y центральных осей X/Y.</t>
  </si>
  <si>
    <t>Concrete.CoreDistanceYMinus</t>
  </si>
  <si>
    <t>Ядровое расстояние r бетонного сечения для эксцентриситета в направлении -Y центральных осей X/Y.</t>
  </si>
  <si>
    <t>Concrete.CoreDistance1Plus</t>
  </si>
  <si>
    <t>Ядровое расстояние r бетонного сечения для эксцентриситета в направлении +главной центральной оси 1.</t>
  </si>
  <si>
    <t>Concrete.CoreDistance1Minus</t>
  </si>
  <si>
    <t>Ядровое расстояние r бетонного сечения для эксцентриситета в направлении -главной центральной оси 1.</t>
  </si>
  <si>
    <t>Concrete.CoreDistance2Plus</t>
  </si>
  <si>
    <t>Ядровое расстояние r бетонного сечения для эксцентриситета в направлении +главной центральной оси 2.</t>
  </si>
  <si>
    <t>Concrete.CoreDistance2Minus</t>
  </si>
  <si>
    <t>Ядровое расстояние r бетонного сечения для эксцентриситета в направлении -главной центральной оси 2.</t>
  </si>
  <si>
    <t>Transformed.Area</t>
  </si>
  <si>
    <t>Площадь приведенного сечения в бетонной базе.</t>
  </si>
  <si>
    <t>Transformed.CentroidX</t>
  </si>
  <si>
    <t>X центра тяжести приведенного сечения бетон + арматура в координатах модели; это смещение ц.т. приведенного сечения относительно бетонной модели.</t>
  </si>
  <si>
    <t>Transformed.CentroidY</t>
  </si>
  <si>
    <t>Y центра тяжести приведенного сечения бетон + арматура в координатах модели; это смещение ц.т. приведенного сечения относительно бетонной модели.</t>
  </si>
  <si>
    <t>Transformed.Ix</t>
  </si>
  <si>
    <t>Момент инерции приведенного сечения относительно оси X внутренней системы координат модели.</t>
  </si>
  <si>
    <t>Transformed.Iy</t>
  </si>
  <si>
    <t>Момент инерции приведенного сечения относительно оси Y внутренней системы координат модели.</t>
  </si>
  <si>
    <t>Transformed.Ixy</t>
  </si>
  <si>
    <t>Центробежный момент приведенного сечения относительно осей X/Y внутренней системы координат модели.</t>
  </si>
  <si>
    <t>Transformed.Ixc</t>
  </si>
  <si>
    <t>Момент инерции приведенного сечения относительно центральной оси X через ц.т. приведенного сечения.</t>
  </si>
  <si>
    <t>Transformed.Iyc</t>
  </si>
  <si>
    <t>Момент инерции приведенного сечения относительно центральной оси Y через ц.т. приведенного сечения.</t>
  </si>
  <si>
    <t>Transformed.Ixyc</t>
  </si>
  <si>
    <t>Центробежный момент приведенного сечения относительно центральных осей X/Y через ц.т. приведенного сечения.</t>
  </si>
  <si>
    <t>Transformed.RadiusX</t>
  </si>
  <si>
    <t>Радиус инерции приведенного сечения относительно центральной оси X через ц.т. приведенного сечения.</t>
  </si>
  <si>
    <t>Transformed.RadiusY</t>
  </si>
  <si>
    <t>Радиус инерции приведенного сечения относительно центральной оси Y через ц.т. приведенного сечения.</t>
  </si>
  <si>
    <t>Transformed.PrincipalAngle</t>
  </si>
  <si>
    <t>Угол от +X модели к главной центральной оси 1 приведенного сечения; положительный против часовой стрелки.</t>
  </si>
  <si>
    <t>Transformed.PrincipalI1</t>
  </si>
  <si>
    <t>Главный центральный момент инерции приведенного сечения относительно главной оси 1 (больший).</t>
  </si>
  <si>
    <t>Transformed.PrincipalI2</t>
  </si>
  <si>
    <t>Главный центральный момент инерции приведенного сечения относительно главной оси 2 (меньший).</t>
  </si>
  <si>
    <t>Transformed.PrincipalRadius1</t>
  </si>
  <si>
    <t>Радиус инерции приведенного сечения относительно главной центральной оси 1.</t>
  </si>
  <si>
    <t>Transformed.PrincipalRadius2</t>
  </si>
  <si>
    <t>Радиус инерции приведенного сечения относительно главной центральной оси 2.</t>
  </si>
  <si>
    <t>Transformed.CoreDistanceXPlus</t>
  </si>
  <si>
    <t>Ядровое расстояние r приведенного сечения для эксцентриситета в направлении +X центральных осей X/Y.</t>
  </si>
  <si>
    <t>Transformed.CoreDistanceXMinus</t>
  </si>
  <si>
    <t>Ядровое расстояние r приведенного сечения для эксцентриситета в направлении -X центральных осей X/Y.</t>
  </si>
  <si>
    <t>Transformed.CoreDistanceYPlus</t>
  </si>
  <si>
    <t>Ядровое расстояние r приведенного сечения для эксцентриситета в направлении +Y центральных осей X/Y.</t>
  </si>
  <si>
    <t>Transformed.CoreDistanceYMinus</t>
  </si>
  <si>
    <t>Ядровое расстояние r приведенного сечения для эксцентриситета в направлении -Y центральных осей X/Y.</t>
  </si>
  <si>
    <t>Transformed.CoreDistance1Plus</t>
  </si>
  <si>
    <t>Ядровое расстояние r приведенного сечения для эксцентриситета в направлении +главной центральной оси 1.</t>
  </si>
  <si>
    <t>Transformed.CoreDistance1Minus</t>
  </si>
  <si>
    <t>Ядровое расстояние r приведенного сечения для эксцентриситета в направлении -главной центральной оси 1.</t>
  </si>
  <si>
    <t>Transformed.CoreDistance2Plus</t>
  </si>
  <si>
    <t>Ядровое расстояние r приведенного сечения для эксцентриситета в направлении +главной центральной оси 2.</t>
  </si>
  <si>
    <t>Transformed.CoreDistance2Minus</t>
  </si>
  <si>
    <t>Ядровое расстояние r приведенного сечения для эксцентриситета в направлении -главной центральной оси 2.</t>
  </si>
  <si>
    <t>Rebar.RatioPercent</t>
  </si>
  <si>
    <t>%</t>
  </si>
  <si>
    <t>Процент продольного армирования: суммарная As / gross-площадь бетонной сетки.</t>
  </si>
  <si>
    <t>SP35.Slenderness1</t>
  </si>
  <si>
    <t>Гибкость l0/i по СП 35 для плоскости 1: расчет изгиба вокруг главной оси 1 приведенного сечения.</t>
  </si>
  <si>
    <t>SP35.Slenderness2</t>
  </si>
  <si>
    <t>Гибкость l0/i по СП 35 для плоскости 2: расчет изгиба вокруг главной оси 2 приведенного сечения.</t>
  </si>
  <si>
    <t>Nint</t>
  </si>
  <si>
    <t>Равнодействующая продольная сила внутреннего НДС для выбранного сочетания.</t>
  </si>
  <si>
    <t>Заданная пользователем продольная сила сочетания.</t>
  </si>
  <si>
    <t>MxUser</t>
  </si>
  <si>
    <t>Пользовательский Mx в точке приложения нагрузки.</t>
  </si>
  <si>
    <t>MyUser</t>
  </si>
  <si>
    <t>Пользовательский My в точке приложения нагрузки.</t>
  </si>
  <si>
    <t>MxInternal</t>
  </si>
  <si>
    <t>Mx того же сочетания после переноса к началу внутренней системы координат модели.</t>
  </si>
  <si>
    <t>MyInternal</t>
  </si>
  <si>
    <t>My того же сочетания после переноса к началу внутренней системы координат модели.</t>
  </si>
  <si>
    <t>OverallStatus</t>
  </si>
  <si>
    <t>Итоговый пользовательский статус сочетания.</t>
  </si>
  <si>
    <t>Расчетный профиль, назначенный сочетанию в rngLoadCombinations.</t>
  </si>
  <si>
    <t>DirectStateStatus</t>
  </si>
  <si>
    <t>Статус прямого решения НДС фактического сочетания.</t>
  </si>
  <si>
    <t>CapacityStatus</t>
  </si>
  <si>
    <t>Статус расчета несущей способности.</t>
  </si>
  <si>
    <t>Какие компоненты нагрузки масштабировались при поиске несущей способности.</t>
  </si>
  <si>
    <t>CapacitySolutionMethod</t>
  </si>
  <si>
    <t>Фактический численный метод, которым найдена предельная несущая способность.</t>
  </si>
  <si>
    <t>LambdaCapacity</t>
  </si>
  <si>
    <t>Предельный множитель для выбранной lambda-траектории.</t>
  </si>
  <si>
    <t>Nultimate</t>
  </si>
  <si>
    <t>Полная N при lambdaUltimate в точке приложения нагрузки.</t>
  </si>
  <si>
    <t>MxUltimate</t>
  </si>
  <si>
    <t>Полный Mx при lambdaUltimate в точке приложения нагрузки.</t>
  </si>
  <si>
    <t>MyUltimate</t>
  </si>
  <si>
    <t>Полный My при lambdaUltimate в точке приложения нагрузки.</t>
  </si>
  <si>
    <t>CrackStatus</t>
  </si>
  <si>
    <t>Статус расчета ширины раскрытия трещин.</t>
  </si>
  <si>
    <t>LongitudinalCrackStatus</t>
  </si>
  <si>
    <t>Статус SLS(II)-проверки продольных трещин по сжатому бетону; выполняется как часть Calculation.Crack.Width.</t>
  </si>
  <si>
    <t>LongitudinalCrack.MaxConcreteCompressionStress</t>
  </si>
  <si>
    <t>Максимальное по модулю сжимающее напряжение бетона в прямом НДС.</t>
  </si>
  <si>
    <t>LongitudinalCrack.RbMc2</t>
  </si>
  <si>
    <t>Пользовательское допустимое Rb,mc2 для проверки продольных трещин.</t>
  </si>
  <si>
    <t>LongitudinalCrack.Utilization</t>
  </si>
  <si>
    <t>Использование по продольным трещинам: sigma_c,max / Rb,mc2.</t>
  </si>
  <si>
    <t>ExtensionUsed</t>
  </si>
  <si>
    <t>True, если прямой StateSolution вышел за физические пределы диаграммы в numerical extension.</t>
  </si>
  <si>
    <t>DirectState.DiagramExtensionEnabled</t>
  </si>
  <si>
    <t>Сохраненное значение настройки Solver.DirectState.DiagramExtension на момент расчета.</t>
  </si>
  <si>
    <t>State.CapacityState.MaterialModelRole</t>
  </si>
  <si>
    <t>Strength</t>
  </si>
  <si>
    <t>Смысловая роль материальной модели для именованного расчетного состояния.</t>
  </si>
  <si>
    <t>State.CapacityState.MaterialModelSpec</t>
  </si>
  <si>
    <t>ULS(I)|ThreeLine|Ignore|TwoLine</t>
  </si>
  <si>
    <t>Фактическая спецификация ValueSet/ConcreteDiagram/ConcreteTension/SteelDiagram.</t>
  </si>
  <si>
    <t>State.CapacityState.ConcreteDiagramId</t>
  </si>
  <si>
    <t>PR1|CapacityState|Strength|Concrete|Physical|ULS(I)|ThreeLine|Ignore|TwoLine</t>
  </si>
  <si>
    <t>Ссылка на бетонную диаграмму в rngNDMMaterialDiagrams.</t>
  </si>
  <si>
    <t>State.CapacityState.RebarDiagramId</t>
  </si>
  <si>
    <t>PR1|CapacityState|Strength|Rebar|Physical|ULS(I)|ThreeLine|Ignore|TwoLine</t>
  </si>
  <si>
    <t>Ссылка на диаграмму арматуры в rngNDMMaterialDiagrams.</t>
  </si>
  <si>
    <t>State.CapacityState.Epsilon0</t>
  </si>
  <si>
    <t>Деформация в точке (0;0) внутренней системы координат модели для именованного расчетного состояния.</t>
  </si>
  <si>
    <t>State.CapacityState.KappaX</t>
  </si>
  <si>
    <t>Кривизна KappaX при координате Y внутренней системы координат модели.</t>
  </si>
  <si>
    <t>State.CapacityState.KappaY</t>
  </si>
  <si>
    <t>Кривизна KappaY при координате X внутренней системы координат модели.</t>
  </si>
  <si>
    <t>State.CapacityState.NeutralLine.Angle</t>
  </si>
  <si>
    <t>Угол нейтральной линии от оси X внутренней системы координат модели против часовой стрелки.</t>
  </si>
  <si>
    <t>State.CapacityState.NeutralLine.SignedDistance</t>
  </si>
  <si>
    <t>Знаковое расстояние от начала внутренней системы координат модели до нейтральной линии по нормали (KappaY, KappaX).</t>
  </si>
  <si>
    <t>State.CapacityState.ExtensionUsed</t>
  </si>
  <si>
    <t>True, если это расчетное состояние использовало numerical extension.</t>
  </si>
  <si>
    <t>State.CapacityState.Status</t>
  </si>
  <si>
    <t>Короткий статус состояния, сохраненный orchestrator-ом.</t>
  </si>
  <si>
    <t>State.CapacityState.StopReason</t>
  </si>
  <si>
    <t>Состояние вычислено по заданной плоскости деформаций.</t>
  </si>
  <si>
    <t>Служебная причина остановки solver-а для диагностики.</t>
  </si>
  <si>
    <t>State.StrengthState.MaterialModelRole</t>
  </si>
  <si>
    <t>State.StrengthState.MaterialModelSpec</t>
  </si>
  <si>
    <t>State.StrengthState.ConcreteDiagramId</t>
  </si>
  <si>
    <t>PR1|StrengthState|Strength|Concrete|StateExtension|ULS(I)|ThreeLine|Ignore|TwoLine</t>
  </si>
  <si>
    <t>State.StrengthState.RebarDiagramId</t>
  </si>
  <si>
    <t>PR1|StrengthState|Strength|Rebar|StateExtension|ULS(I)|ThreeLine|Ignore|TwoLine</t>
  </si>
  <si>
    <t>State.StrengthState.Epsilon0</t>
  </si>
  <si>
    <t>State.StrengthState.KappaX</t>
  </si>
  <si>
    <t>State.StrengthState.KappaY</t>
  </si>
  <si>
    <t>State.StrengthState.NeutralLine.Angle</t>
  </si>
  <si>
    <t>State.StrengthState.NeutralLine.SignedDistance</t>
  </si>
  <si>
    <t>State.StrengthState.ExtensionUsed</t>
  </si>
  <si>
    <t>State.StrengthState.Status</t>
  </si>
  <si>
    <t>State.StrengthState.StopReason</t>
  </si>
  <si>
    <t>Равновесие найдено методом Newton со ступенчатым приложением нагрузки.</t>
  </si>
  <si>
    <t>Заполняется после успешного поиска несущей способности.</t>
  </si>
  <si>
    <t>State.BeforeMcrcState.MaterialModelRole</t>
  </si>
  <si>
    <t>CrackInitiation</t>
  </si>
  <si>
    <t>State.BeforeMcrcState.MaterialModelSpec</t>
  </si>
  <si>
    <t>SLS(II)|ThreeLine|UseDiagram|TwoLine</t>
  </si>
  <si>
    <t>State.BeforeMcrcState.ConcreteDiagramId</t>
  </si>
  <si>
    <t>PR2|BeforeMcrcState|CrackInitiation|Concrete|Physical|SLS(II)|ThreeLine|UseDiagram|TwoLine</t>
  </si>
  <si>
    <t>State.BeforeMcrcState.RebarDiagramId</t>
  </si>
  <si>
    <t>PR2|BeforeMcrcState|CrackInitiation|Rebar|Physical|SLS(II)|ThreeLine|UseDiagram|TwoLine</t>
  </si>
  <si>
    <t>State.BeforeMcrcState.Epsilon0</t>
  </si>
  <si>
    <t>State.BeforeMcrcState.KappaX</t>
  </si>
  <si>
    <t>State.BeforeMcrcState.KappaY</t>
  </si>
  <si>
    <t>State.BeforeMcrcState.NeutralLine.Angle</t>
  </si>
  <si>
    <t>State.BeforeMcrcState.NeutralLine.SignedDistance</t>
  </si>
  <si>
    <t>State.BeforeMcrcState.ExtensionUsed</t>
  </si>
  <si>
    <t>State.BeforeMcrcState.Status</t>
  </si>
  <si>
    <t>State.BeforeMcrcState.StopReason</t>
  </si>
  <si>
    <t>State.AfterMcrcState.MaterialModelRole</t>
  </si>
  <si>
    <t>State.AfterMcrcState.MaterialModelSpec</t>
  </si>
  <si>
    <t>SLS(II)|TwoLine|Ignore|TwoLine</t>
  </si>
  <si>
    <t>State.AfterMcrcState.ConcreteDiagramId</t>
  </si>
  <si>
    <t>PR2|AfterMcrcState|CrackedState|Concrete|Physical|SLS(II)|TwoLine|Ignore|TwoLine</t>
  </si>
  <si>
    <t>State.AfterMcrcState.RebarDiagramId</t>
  </si>
  <si>
    <t>PR2|AfterMcrcState|CrackedState|Rebar|Physical|SLS(II)|TwoLine|Ignore|TwoLine</t>
  </si>
  <si>
    <t>State.AfterMcrcState.Epsilon0</t>
  </si>
  <si>
    <t>State.AfterMcrcState.KappaX</t>
  </si>
  <si>
    <t>State.AfterMcrcState.KappaY</t>
  </si>
  <si>
    <t>State.AfterMcrcState.NeutralLine.Angle</t>
  </si>
  <si>
    <t>State.AfterMcrcState.NeutralLine.SignedDistance</t>
  </si>
  <si>
    <t>State.AfterMcrcState.ExtensionUsed</t>
  </si>
  <si>
    <t>State.AfterMcrcState.Status</t>
  </si>
  <si>
    <t>State.AfterMcrcState.StopReason</t>
  </si>
  <si>
    <t>State.CrackedState.MaterialModelRole</t>
  </si>
  <si>
    <t>State.CrackedState.MaterialModelSpec</t>
  </si>
  <si>
    <t>State.CrackedState.ConcreteDiagramId</t>
  </si>
  <si>
    <t>PR2|CrackedState|CrackedState|Concrete|StateExtension|SLS(II)|TwoLine|Ignore|TwoLine</t>
  </si>
  <si>
    <t>State.CrackedState.RebarDiagramId</t>
  </si>
  <si>
    <t>PR2|CrackedState|CrackedState|Rebar|StateExtension|SLS(II)|TwoLine|Ignore|TwoLine</t>
  </si>
  <si>
    <t>State.CrackedState.Epsilon0</t>
  </si>
  <si>
    <t>State.CrackedState.KappaX</t>
  </si>
  <si>
    <t>State.CrackedState.KappaY</t>
  </si>
  <si>
    <t>State.CrackedState.NeutralLine.Angle</t>
  </si>
  <si>
    <t>State.CrackedState.NeutralLine.SignedDistance</t>
  </si>
  <si>
    <t>State.CrackedState.ExtensionUsed</t>
  </si>
  <si>
    <t>State.CrackedState.Status</t>
  </si>
  <si>
    <t>State.CrackedState.StopReason</t>
  </si>
  <si>
    <t>Свойства всего сечения</t>
  </si>
  <si>
    <t>DiagramId</t>
  </si>
  <si>
    <t>MaterialModelRole</t>
  </si>
  <si>
    <t>MaterialModelSpec</t>
  </si>
  <si>
    <t>DiagramMode</t>
  </si>
  <si>
    <t>Material</t>
  </si>
  <si>
    <t>PointIndex</t>
  </si>
  <si>
    <t>Physical</t>
  </si>
  <si>
    <t>StateExtension</t>
  </si>
  <si>
    <t>Фактические диаграммы материалов</t>
  </si>
  <si>
    <t>AnnotationType</t>
  </si>
  <si>
    <t>AnnotationID</t>
  </si>
  <si>
    <t>StartX</t>
  </si>
  <si>
    <t>StartY</t>
  </si>
  <si>
    <t>EndX</t>
  </si>
  <si>
    <t>EndY</t>
  </si>
  <si>
    <t>OutsideNormalX</t>
  </si>
  <si>
    <t>OutsideNormalY</t>
  </si>
  <si>
    <t>Text</t>
  </si>
  <si>
    <t>DIMENSION</t>
  </si>
  <si>
    <t>REBAR_ANNOTATION</t>
  </si>
  <si>
    <t>Групповая подпись арматуры по смысловой грани.</t>
  </si>
  <si>
    <t>HollowRectangle: B - верхняя наружная грань, ряд 1</t>
  </si>
  <si>
    <t>HollowRectangle: B - нижняя наружная грань, ряд 1</t>
  </si>
  <si>
    <t>HollowRectangle: H - левая наружная грань, ряд 1</t>
  </si>
  <si>
    <t>R23</t>
  </si>
  <si>
    <t>HollowRectangle: H - правая наружная грань, ряд 1</t>
  </si>
  <si>
    <t>R24</t>
  </si>
  <si>
    <t>R25</t>
  </si>
  <si>
    <t>R26</t>
  </si>
  <si>
    <t>R27</t>
  </si>
  <si>
    <t>R28</t>
  </si>
  <si>
    <t>CONTOUR_LINE</t>
  </si>
  <si>
    <t>CONTOUR_OUTER_LINE_1</t>
  </si>
  <si>
    <t>Прямой участок наружного контура HollowRectangle.</t>
  </si>
  <si>
    <t>CONTOUR_ARC</t>
  </si>
  <si>
    <t>CONTOUR_OUTER_ARC_2</t>
  </si>
  <si>
    <t>Дуга наружного контура HollowRectangle.</t>
  </si>
  <si>
    <t>CONTOUR_OUTER_LINE_3</t>
  </si>
  <si>
    <t>CONTOUR_OUTER_ARC_4</t>
  </si>
  <si>
    <t>CONTOUR_OUTER_LINE_5</t>
  </si>
  <si>
    <t>CONTOUR_OUTER_ARC_6</t>
  </si>
  <si>
    <t>CONTOUR_OUTER_LINE_7</t>
  </si>
  <si>
    <t>CONTOUR_OUTER_ARC_8</t>
  </si>
  <si>
    <t>CONTOUR_OPENING_LINE_1</t>
  </si>
  <si>
    <t>Прямой участок внутреннего контура Opening HollowRectangle.</t>
  </si>
  <si>
    <t>CONTOUR_OPENING_ARC_2</t>
  </si>
  <si>
    <t>Дуга внутреннего контура Opening HollowRectangle.</t>
  </si>
  <si>
    <t>CONTOUR_OPENING_LINE_3</t>
  </si>
  <si>
    <t>CONTOUR_OPENING_ARC_4</t>
  </si>
  <si>
    <t>CONTOUR_OPENING_LINE_5</t>
  </si>
  <si>
    <t>CONTOUR_OPENING_ARC_6</t>
  </si>
  <si>
    <t>CONTOUR_OPENING_LINE_7</t>
  </si>
  <si>
    <t>CONTOUR_OPENING_ARC_8</t>
  </si>
  <si>
    <t>DIM_B</t>
  </si>
  <si>
    <t>B=0.5 m</t>
  </si>
  <si>
    <t>Наружная ширина HollowRectangle.</t>
  </si>
  <si>
    <t>DIM_H</t>
  </si>
  <si>
    <t>H=0.8 m</t>
  </si>
  <si>
    <t>Наружная высота HollowRectangle.</t>
  </si>
  <si>
    <t>DIM_B_OPENING</t>
  </si>
  <si>
    <t>B_o=0.2 m</t>
  </si>
  <si>
    <t>Ширина внутреннего отверстия Opening.</t>
  </si>
  <si>
    <t>DIM_H_OPENING</t>
  </si>
  <si>
    <t>H_o=0.5 m</t>
  </si>
  <si>
    <t>Высота внутреннего отверстия Opening.</t>
  </si>
  <si>
    <t>REBAR_B.Top</t>
  </si>
  <si>
    <t>REBAR_B.Bottom</t>
  </si>
  <si>
    <t>REBAR_H.Left</t>
  </si>
  <si>
    <t>REBAR_H.Right</t>
  </si>
  <si>
    <t>R1, R2, R3, R4, R5, R6, R7, R8, R9, R10, R11, R12, R13, R14, R15, R16, R17, R18, R19, R20, R21, R22, R23, R24, R25, R26, R27, R28</t>
  </si>
  <si>
    <t>8Ø32</t>
  </si>
  <si>
    <t>6Ø32</t>
  </si>
  <si>
    <t>R1, R2, R3, R4, R5, R6, R7, R8, R22, R28</t>
  </si>
  <si>
    <t>R1, R2, R3, R4, R5, R6, R7, R8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</si>
</sst>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"/>
    <numFmt numFmtId="166" formatCode="0.000000"/>
    <numFmt numFmtId="167" formatCode="dd\.mm\.yy"/>
    <numFmt numFmtId="168" formatCode="0.00000"/>
  </numFmts>
  <fonts count="21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  <font>
      <i/>
      <sz val="9"/>
      <color theme="1"/>
      <name val="Arial"/>
      <family val="2"/>
      <charset val="204"/>
    </font>
    <font>
      <b/>
      <vertAlign val="subscript"/>
      <sz val="9"/>
      <color theme="1"/>
      <name val="Arial"/>
      <family val="2"/>
      <charset val="204"/>
    </font>
    <font>
      <sz val="8"/>
      <color theme="1"/>
      <name val="Arial"/>
      <family val="2"/>
      <charset val="204"/>
    </font>
  </fonts>
  <fills count="14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CDE9E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FBECE"/>
        <bgColor indexed="64"/>
      </patternFill>
    </fill>
    <fill>
      <patternFill patternType="solid">
        <fgColor rgb="FFFF4747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/>
      <right/>
      <top/>
      <bottom style="thin">
        <color rgb="FFC8C8C8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33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12" fillId="3" borderId="0" xfId="1" applyFont="1" applyFill="1"/>
    <xf numFmtId="0" fontId="2" fillId="0" borderId="0" xfId="0" applyFont="1"/>
    <xf numFmtId="0" fontId="4" fillId="3" borderId="2" xfId="0" applyFont="1" applyFill="1" applyBorder="1"/>
    <xf numFmtId="0" fontId="14" fillId="3" borderId="0" xfId="1" applyFont="1" applyFill="1"/>
    <xf numFmtId="0" fontId="4" fillId="2" borderId="2" xfId="0" applyFont="1" applyFill="1" applyBorder="1" applyAlignment="1">
      <alignment horizontal="center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3" borderId="3" xfId="0" applyFont="1" applyFill="1" applyBorder="1" applyAlignment="1">
      <alignment horizontal="left" vertical="top" wrapText="1"/>
    </xf>
    <xf numFmtId="0" fontId="2" fillId="6" borderId="2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left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left" vertical="center"/>
    </xf>
    <xf numFmtId="0" fontId="18" fillId="7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left" vertical="center"/>
    </xf>
    <xf numFmtId="0" fontId="18" fillId="9" borderId="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18" fillId="11" borderId="4" xfId="0" applyFont="1" applyFill="1" applyBorder="1" applyAlignment="1">
      <alignment horizontal="center" vertical="center"/>
    </xf>
    <xf numFmtId="0" fontId="18" fillId="8" borderId="4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18" fillId="2" borderId="4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left" vertical="center"/>
    </xf>
    <xf numFmtId="0" fontId="4" fillId="2" borderId="4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left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left" vertical="center"/>
    </xf>
    <xf numFmtId="0" fontId="2" fillId="7" borderId="4" xfId="0" applyFont="1" applyFill="1" applyBorder="1" applyAlignment="1">
      <alignment horizontal="center" vertical="center"/>
    </xf>
    <xf numFmtId="0" fontId="2" fillId="9" borderId="4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 wrapText="1"/>
    </xf>
    <xf numFmtId="0" fontId="2" fillId="8" borderId="4" xfId="0" applyFont="1" applyFill="1" applyBorder="1" applyAlignment="1">
      <alignment horizontal="center" vertical="center"/>
    </xf>
    <xf numFmtId="164" fontId="4" fillId="2" borderId="4" xfId="0" applyNumberFormat="1" applyFont="1" applyFill="1" applyBorder="1" applyAlignment="1">
      <alignment horizontal="center" vertical="center"/>
    </xf>
    <xf numFmtId="164" fontId="2" fillId="0" borderId="4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" fillId="2" borderId="1" xfId="0" applyFont="1" applyFill="1" applyBorder="1" applyAlignment="1">
      <alignment horizontal="left" vertical="center"/>
    </xf>
    <xf numFmtId="0" fontId="0" fillId="0" borderId="0" xfId="0" applyFont="1" applyAlignment="1">
      <alignment horizontal="left" vertical="center"/>
    </xf>
    <xf numFmtId="164" fontId="2" fillId="0" borderId="1" xfId="0" applyNumberFormat="1" applyFon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5" fontId="2" fillId="0" borderId="1" xfId="0" applyNumberFormat="1" applyFont="1" applyBorder="1" applyAlignment="1">
      <alignment horizontal="center" vertical="center"/>
    </xf>
    <xf numFmtId="166" fontId="2" fillId="0" borderId="1" xfId="0" applyNumberFormat="1" applyFont="1" applyBorder="1" applyAlignment="1">
      <alignment horizontal="center" vertical="center"/>
    </xf>
    <xf numFmtId="49" fontId="2" fillId="7" borderId="1" xfId="0" applyNumberFormat="1" applyFont="1" applyFill="1" applyBorder="1" applyAlignment="1">
      <alignment horizontal="center" vertical="center"/>
    </xf>
    <xf numFmtId="49" fontId="2" fillId="8" borderId="1" xfId="0" applyNumberFormat="1" applyFont="1" applyFill="1" applyBorder="1" applyAlignment="1">
      <alignment horizontal="center" vertical="center"/>
    </xf>
    <xf numFmtId="49" fontId="2" fillId="9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20" fillId="2" borderId="4" xfId="0" applyFont="1" applyFill="1" applyBorder="1" applyAlignment="1">
      <alignment horizontal="left" vertical="center"/>
    </xf>
    <xf numFmtId="0" fontId="20" fillId="2" borderId="4" xfId="0" applyFont="1" applyFill="1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164" fontId="2" fillId="0" borderId="0" xfId="0" applyNumberFormat="1" applyFont="1" applyAlignment="1">
      <alignment horizontal="center" vertical="center"/>
    </xf>
    <xf numFmtId="49" fontId="2" fillId="0" borderId="4" xfId="0" applyNumberFormat="1" applyFont="1" applyFill="1" applyBorder="1" applyAlignment="1">
      <alignment horizontal="center" vertical="center"/>
    </xf>
    <xf numFmtId="49" fontId="2" fillId="7" borderId="4" xfId="0" applyNumberFormat="1" applyFont="1" applyFill="1" applyBorder="1" applyAlignment="1">
      <alignment horizontal="center" vertical="center"/>
    </xf>
    <xf numFmtId="164" fontId="2" fillId="7" borderId="4" xfId="0" applyNumberFormat="1" applyFont="1" applyFill="1" applyBorder="1" applyAlignment="1">
      <alignment horizontal="center" vertical="center"/>
    </xf>
    <xf numFmtId="164" fontId="2" fillId="8" borderId="4" xfId="0" applyNumberFormat="1" applyFont="1" applyFill="1" applyBorder="1" applyAlignment="1">
      <alignment horizontal="center" vertical="center"/>
    </xf>
    <xf numFmtId="49" fontId="2" fillId="8" borderId="4" xfId="0" applyNumberFormat="1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left" vertical="center"/>
    </xf>
    <xf numFmtId="167" fontId="4" fillId="2" borderId="5" xfId="0" applyNumberFormat="1" applyFont="1" applyFill="1" applyBorder="1" applyAlignment="1">
      <alignment horizontal="left" vertical="center"/>
    </xf>
    <xf numFmtId="167" fontId="2" fillId="0" borderId="5" xfId="0" applyNumberFormat="1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right" vertical="center"/>
    </xf>
    <xf numFmtId="0" fontId="4" fillId="2" borderId="6" xfId="0" applyFont="1" applyFill="1" applyBorder="1" applyAlignment="1">
      <alignment horizontal="center" vertical="center"/>
    </xf>
    <xf numFmtId="165" fontId="4" fillId="2" borderId="5" xfId="0" applyNumberFormat="1" applyFont="1" applyFill="1" applyBorder="1" applyAlignment="1">
      <alignment horizontal="left" vertical="center"/>
    </xf>
    <xf numFmtId="165" fontId="2" fillId="0" borderId="5" xfId="0" applyNumberFormat="1" applyFont="1" applyFill="1" applyBorder="1" applyAlignment="1">
      <alignment horizontal="center" vertical="center"/>
    </xf>
    <xf numFmtId="49" fontId="2" fillId="9" borderId="4" xfId="0" applyNumberFormat="1" applyFont="1" applyFill="1" applyBorder="1" applyAlignment="1">
      <alignment horizontal="center" vertical="center"/>
    </xf>
    <xf numFmtId="164" fontId="2" fillId="9" borderId="4" xfId="0" applyNumberFormat="1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165" fontId="2" fillId="12" borderId="5" xfId="0" applyNumberFormat="1" applyFont="1" applyFill="1" applyBorder="1" applyAlignment="1">
      <alignment horizontal="center" vertical="center"/>
    </xf>
    <xf numFmtId="0" fontId="2" fillId="12" borderId="5" xfId="0" applyFont="1" applyFill="1" applyBorder="1" applyAlignment="1">
      <alignment horizontal="center" vertical="center"/>
    </xf>
    <xf numFmtId="0" fontId="2" fillId="12" borderId="1" xfId="0" applyFont="1" applyFill="1" applyBorder="1"/>
    <xf numFmtId="168" fontId="2" fillId="12" borderId="5" xfId="0" applyNumberFormat="1" applyFont="1" applyFill="1" applyBorder="1" applyAlignment="1">
      <alignment horizontal="center" vertical="center"/>
    </xf>
    <xf numFmtId="165" fontId="2" fillId="13" borderId="5" xfId="0" applyNumberFormat="1" applyFont="1" applyFill="1" applyBorder="1" applyAlignment="1">
      <alignment horizontal="center" vertical="center"/>
    </xf>
    <xf numFmtId="0" fontId="2" fillId="13" borderId="5" xfId="0" applyFont="1" applyFill="1" applyBorder="1" applyAlignment="1">
      <alignment horizontal="center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53A-4349-9750-17561063C859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53A-4349-9750-17561063C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389216"/>
        <c:axId val="280389872"/>
      </c:scatterChart>
      <c:valAx>
        <c:axId val="28038921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389872"/>
        <c:crossesAt val="0"/>
        <c:crossBetween val="midCat"/>
      </c:valAx>
      <c:valAx>
        <c:axId val="28038987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38921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80-4D73-8805-3F5A37F79BFF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780-4D73-8805-3F5A37F79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389216"/>
        <c:axId val="280388888"/>
      </c:scatterChart>
      <c:valAx>
        <c:axId val="28038921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388888"/>
        <c:crossesAt val="0"/>
        <c:crossBetween val="midCat"/>
      </c:valAx>
      <c:valAx>
        <c:axId val="28038888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38921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3.9024390243902439E-2"/>
          <c:y val="7.407407407407407E-2"/>
          <c:w val="0.78048780487804881"/>
          <c:h val="0.8666666666666667"/>
        </c:manualLayout>
      </c:layout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495122632"/>
        <c:axId val="495122960"/>
      </c:scatterChart>
      <c:valAx>
        <c:axId val="495122632"/>
        <c:scaling>
          <c:orientation val="minMax"/>
          <c:max val="739.56023084228218"/>
          <c:min val="-739.56023084228218"/>
        </c:scaling>
        <c:delete val="0"/>
        <c:axPos val="b"/>
        <c:majorTickMark val="none"/>
        <c:minorTickMark val="none"/>
        <c:tickLblPos val="none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crossAx val="495122960"/>
        <c:crosses val="autoZero"/>
        <c:crossBetween val="midCat"/>
      </c:valAx>
      <c:valAx>
        <c:axId val="495122960"/>
        <c:scaling>
          <c:orientation val="minMax"/>
          <c:max val="537.60683760683764"/>
          <c:min val="-544"/>
        </c:scaling>
        <c:delete val="0"/>
        <c:axPos val="l"/>
        <c:majorTickMark val="none"/>
        <c:minorTickMark val="none"/>
        <c:tickLblPos val="none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crossAx val="495122632"/>
        <c:crosses val="autoZero"/>
        <c:crossBetween val="midCat"/>
      </c:valAx>
      <c:spPr>
        <a:solidFill>
          <a:srgbClr val="FFFFFF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907C96C8-FECF-4A92-9D00-77A229D418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0A8A9D81-498E-467C-BCF4-0F5FABC4DB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26</xdr:row>
      <xdr:rowOff>47625</xdr:rowOff>
    </xdr:from>
    <xdr:to>
      <xdr:col>1</xdr:col>
      <xdr:colOff>7429500</xdr:colOff>
      <xdr:row>26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C8704166-FB03-441B-91ED-0C35D351EE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44817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27</xdr:row>
      <xdr:rowOff>47625</xdr:rowOff>
    </xdr:from>
    <xdr:to>
      <xdr:col>1</xdr:col>
      <xdr:colOff>7432675</xdr:colOff>
      <xdr:row>27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087548F5-0640-4616-AD10-20BBC9BD4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98157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30</xdr:row>
      <xdr:rowOff>47625</xdr:rowOff>
    </xdr:from>
    <xdr:to>
      <xdr:col>2</xdr:col>
      <xdr:colOff>88900</xdr:colOff>
      <xdr:row>30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CD9ACB96-95C3-4583-9BF9-540A0FE805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83882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36</xdr:row>
      <xdr:rowOff>47625</xdr:rowOff>
    </xdr:from>
    <xdr:to>
      <xdr:col>1</xdr:col>
      <xdr:colOff>7216775</xdr:colOff>
      <xdr:row>36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5A34A42B-8405-4B01-87EF-277F390C7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2294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43</xdr:row>
      <xdr:rowOff>47625</xdr:rowOff>
    </xdr:from>
    <xdr:to>
      <xdr:col>1</xdr:col>
      <xdr:colOff>6699250</xdr:colOff>
      <xdr:row>43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4FD1466D-D619-404B-BC46-7487DBF3BC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78205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44</xdr:row>
      <xdr:rowOff>47625</xdr:rowOff>
    </xdr:from>
    <xdr:to>
      <xdr:col>1</xdr:col>
      <xdr:colOff>6946900</xdr:colOff>
      <xdr:row>44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1E50D7C0-3589-4F39-942F-7E02A0609A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31545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45</xdr:row>
      <xdr:rowOff>47625</xdr:rowOff>
    </xdr:from>
    <xdr:to>
      <xdr:col>1</xdr:col>
      <xdr:colOff>6943725</xdr:colOff>
      <xdr:row>45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14ED49CB-B804-4EFF-90DA-4F49D95AC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84885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57</xdr:row>
      <xdr:rowOff>53975</xdr:rowOff>
    </xdr:from>
    <xdr:to>
      <xdr:col>1</xdr:col>
      <xdr:colOff>7077075</xdr:colOff>
      <xdr:row>57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0239F2EF-C43E-45DC-A413-0A6E384CD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21740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59</xdr:row>
      <xdr:rowOff>47625</xdr:rowOff>
    </xdr:from>
    <xdr:to>
      <xdr:col>1</xdr:col>
      <xdr:colOff>7181850</xdr:colOff>
      <xdr:row>59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196F2573-ABB1-426E-B772-63D1AA4332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61122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60</xdr:row>
      <xdr:rowOff>47625</xdr:rowOff>
    </xdr:from>
    <xdr:to>
      <xdr:col>2</xdr:col>
      <xdr:colOff>790575</xdr:colOff>
      <xdr:row>60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CC52BD48-D31C-48A4-B310-B352E5F36D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14462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69</xdr:row>
      <xdr:rowOff>53975</xdr:rowOff>
    </xdr:from>
    <xdr:to>
      <xdr:col>1</xdr:col>
      <xdr:colOff>6581775</xdr:colOff>
      <xdr:row>69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A6F83862-A02F-4B62-98D4-90890B953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02740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70</xdr:row>
      <xdr:rowOff>53975</xdr:rowOff>
    </xdr:from>
    <xdr:to>
      <xdr:col>1</xdr:col>
      <xdr:colOff>6956425</xdr:colOff>
      <xdr:row>70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69C349AC-22D2-484A-B367-F7BC15C90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26565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71</xdr:row>
      <xdr:rowOff>50800</xdr:rowOff>
    </xdr:from>
    <xdr:to>
      <xdr:col>1</xdr:col>
      <xdr:colOff>7537450</xdr:colOff>
      <xdr:row>71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9D6E8C61-017D-484C-9FCD-94AFB0C9A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50072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75</xdr:row>
      <xdr:rowOff>47625</xdr:rowOff>
    </xdr:from>
    <xdr:to>
      <xdr:col>1</xdr:col>
      <xdr:colOff>6502400</xdr:colOff>
      <xdr:row>75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4B9D6792-0944-4D3B-AAB6-E4C6B1B8E3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26932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76</xdr:row>
      <xdr:rowOff>47625</xdr:rowOff>
    </xdr:from>
    <xdr:to>
      <xdr:col>1</xdr:col>
      <xdr:colOff>6937375</xdr:colOff>
      <xdr:row>76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37C9F373-5ADE-4536-BDBC-911E1A6ABB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80272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92</xdr:row>
      <xdr:rowOff>50800</xdr:rowOff>
    </xdr:from>
    <xdr:to>
      <xdr:col>1</xdr:col>
      <xdr:colOff>7588250</xdr:colOff>
      <xdr:row>92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F34F72C5-BF08-44DE-A0DF-8C242EFAF4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81580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95</xdr:row>
      <xdr:rowOff>50800</xdr:rowOff>
    </xdr:from>
    <xdr:to>
      <xdr:col>1</xdr:col>
      <xdr:colOff>7540625</xdr:colOff>
      <xdr:row>95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1C75AFAB-27F4-4E8B-BE9D-383E3DB86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42565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98</xdr:row>
      <xdr:rowOff>47625</xdr:rowOff>
    </xdr:from>
    <xdr:to>
      <xdr:col>1</xdr:col>
      <xdr:colOff>6619875</xdr:colOff>
      <xdr:row>98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45F34BB3-A489-4856-86E3-4B87989F12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58452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99</xdr:row>
      <xdr:rowOff>47625</xdr:rowOff>
    </xdr:from>
    <xdr:to>
      <xdr:col>1</xdr:col>
      <xdr:colOff>6880225</xdr:colOff>
      <xdr:row>99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384B94E8-4CCF-430D-BD09-334BCD6593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11792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114</xdr:row>
      <xdr:rowOff>50800</xdr:rowOff>
    </xdr:from>
    <xdr:to>
      <xdr:col>1</xdr:col>
      <xdr:colOff>7077075</xdr:colOff>
      <xdr:row>114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30F21803-07AA-49DD-8675-DC9546FC88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96907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155</xdr:row>
      <xdr:rowOff>47625</xdr:rowOff>
    </xdr:from>
    <xdr:to>
      <xdr:col>1</xdr:col>
      <xdr:colOff>6962775</xdr:colOff>
      <xdr:row>155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D7AB0756-A10F-4535-B7DF-385EC741F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5668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156</xdr:row>
      <xdr:rowOff>47625</xdr:rowOff>
    </xdr:from>
    <xdr:to>
      <xdr:col>1</xdr:col>
      <xdr:colOff>7169150</xdr:colOff>
      <xdr:row>156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AA73A27F-7E6A-4FF7-97B4-19CB2E1563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1002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157</xdr:row>
      <xdr:rowOff>47625</xdr:rowOff>
    </xdr:from>
    <xdr:to>
      <xdr:col>1</xdr:col>
      <xdr:colOff>7172325</xdr:colOff>
      <xdr:row>157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AD51E6FD-9506-484D-B744-A9CABF30BB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6336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162</xdr:row>
      <xdr:rowOff>47625</xdr:rowOff>
    </xdr:from>
    <xdr:to>
      <xdr:col>1</xdr:col>
      <xdr:colOff>6654800</xdr:colOff>
      <xdr:row>162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96B41BCF-13A0-4B6A-B789-A92376F87F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8147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163</xdr:row>
      <xdr:rowOff>47625</xdr:rowOff>
    </xdr:from>
    <xdr:to>
      <xdr:col>1</xdr:col>
      <xdr:colOff>6657975</xdr:colOff>
      <xdr:row>163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0B889F1F-EE7D-4317-84D2-259FD20C7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3481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170</xdr:row>
      <xdr:rowOff>47625</xdr:rowOff>
    </xdr:from>
    <xdr:to>
      <xdr:col>1</xdr:col>
      <xdr:colOff>6651625</xdr:colOff>
      <xdr:row>170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81641EE5-A051-4522-B86F-9F4CE22C13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38531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171</xdr:row>
      <xdr:rowOff>47625</xdr:rowOff>
    </xdr:from>
    <xdr:to>
      <xdr:col>1</xdr:col>
      <xdr:colOff>6918325</xdr:colOff>
      <xdr:row>171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E0C3D076-88AB-4F28-B340-AC7E00D646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3865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172</xdr:row>
      <xdr:rowOff>47625</xdr:rowOff>
    </xdr:from>
    <xdr:to>
      <xdr:col>1</xdr:col>
      <xdr:colOff>6762750</xdr:colOff>
      <xdr:row>172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2DC11A58-B407-43FB-80ED-BF71E596C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49199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174</xdr:row>
      <xdr:rowOff>47625</xdr:rowOff>
    </xdr:from>
    <xdr:to>
      <xdr:col>1</xdr:col>
      <xdr:colOff>6524625</xdr:colOff>
      <xdr:row>174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CD0AE52F-FCE3-48FF-8E13-BFEB838D49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6152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2B80BF01-6A17-49C9-A528-FD6DF73F3B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1486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176</xdr:row>
      <xdr:rowOff>47625</xdr:rowOff>
    </xdr:from>
    <xdr:to>
      <xdr:col>1</xdr:col>
      <xdr:colOff>6838950</xdr:colOff>
      <xdr:row>176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ED0D9ABE-8A5F-4518-9B79-05028E5BFD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6820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178</xdr:row>
      <xdr:rowOff>47625</xdr:rowOff>
    </xdr:from>
    <xdr:to>
      <xdr:col>1</xdr:col>
      <xdr:colOff>6651625</xdr:colOff>
      <xdr:row>178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0716F5D0-53A9-4558-82E4-A1BD197D34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3773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179</xdr:row>
      <xdr:rowOff>47625</xdr:rowOff>
    </xdr:from>
    <xdr:to>
      <xdr:col>1</xdr:col>
      <xdr:colOff>6680200</xdr:colOff>
      <xdr:row>179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1CBEEE54-474F-4E36-9FB0-5F3B6E3005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79107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180</xdr:row>
      <xdr:rowOff>47625</xdr:rowOff>
    </xdr:from>
    <xdr:to>
      <xdr:col>1</xdr:col>
      <xdr:colOff>6623050</xdr:colOff>
      <xdr:row>180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6DA6EF71-7AC1-467F-A54D-CD4E0D2087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4441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197</xdr:row>
      <xdr:rowOff>53975</xdr:rowOff>
    </xdr:from>
    <xdr:to>
      <xdr:col>1</xdr:col>
      <xdr:colOff>6559550</xdr:colOff>
      <xdr:row>197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FCA2FE84-E833-4451-9698-07C1CD3BE9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6699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198</xdr:row>
      <xdr:rowOff>47625</xdr:rowOff>
    </xdr:from>
    <xdr:to>
      <xdr:col>1</xdr:col>
      <xdr:colOff>7451725</xdr:colOff>
      <xdr:row>198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A96609B0-F09B-4A21-8950-FAE317E752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29018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199</xdr:row>
      <xdr:rowOff>50800</xdr:rowOff>
    </xdr:from>
    <xdr:to>
      <xdr:col>1</xdr:col>
      <xdr:colOff>7108825</xdr:colOff>
      <xdr:row>199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3AA0391C-3430-44E2-8675-ED0D3370A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4384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213</xdr:row>
      <xdr:rowOff>47625</xdr:rowOff>
    </xdr:from>
    <xdr:to>
      <xdr:col>1</xdr:col>
      <xdr:colOff>7413625</xdr:colOff>
      <xdr:row>213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B54D1B02-7028-48C3-BBA5-488C0E0067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4261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226</xdr:row>
      <xdr:rowOff>47625</xdr:rowOff>
    </xdr:from>
    <xdr:to>
      <xdr:col>2</xdr:col>
      <xdr:colOff>250825</xdr:colOff>
      <xdr:row>226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58770B53-804F-4098-B41C-65EB6AF510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89502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227</xdr:row>
      <xdr:rowOff>50800</xdr:rowOff>
    </xdr:from>
    <xdr:to>
      <xdr:col>2</xdr:col>
      <xdr:colOff>92075</xdr:colOff>
      <xdr:row>227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7BEF441B-EF19-479F-8722-DD3F5829C4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4868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236</xdr:row>
      <xdr:rowOff>47625</xdr:rowOff>
    </xdr:from>
    <xdr:to>
      <xdr:col>1</xdr:col>
      <xdr:colOff>6667500</xdr:colOff>
      <xdr:row>236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DC19D10D-FACF-4164-B891-8E348834FE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6648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237</xdr:row>
      <xdr:rowOff>47625</xdr:rowOff>
    </xdr:from>
    <xdr:to>
      <xdr:col>1</xdr:col>
      <xdr:colOff>7458075</xdr:colOff>
      <xdr:row>237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BC7BC9F9-1753-4112-897F-9151B0777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1982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238</xdr:row>
      <xdr:rowOff>47625</xdr:rowOff>
    </xdr:from>
    <xdr:to>
      <xdr:col>1</xdr:col>
      <xdr:colOff>7594600</xdr:colOff>
      <xdr:row>238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4EB28802-28A1-4DC2-9E0F-4F907879AB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7316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256</xdr:row>
      <xdr:rowOff>47625</xdr:rowOff>
    </xdr:from>
    <xdr:to>
      <xdr:col>1</xdr:col>
      <xdr:colOff>7204075</xdr:colOff>
      <xdr:row>256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AAACD5E5-7497-4EFE-B529-A9F0FC69B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20827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258</xdr:row>
      <xdr:rowOff>47625</xdr:rowOff>
    </xdr:from>
    <xdr:to>
      <xdr:col>1</xdr:col>
      <xdr:colOff>7162800</xdr:colOff>
      <xdr:row>258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0427D192-6DAE-4FA0-87F8-5144875038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690360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259</xdr:row>
      <xdr:rowOff>50800</xdr:rowOff>
    </xdr:from>
    <xdr:to>
      <xdr:col>2</xdr:col>
      <xdr:colOff>203200</xdr:colOff>
      <xdr:row>259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7CBBDA46-A257-4CFF-BD10-8D9EF50119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44017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268</xdr:row>
      <xdr:rowOff>47625</xdr:rowOff>
    </xdr:from>
    <xdr:to>
      <xdr:col>2</xdr:col>
      <xdr:colOff>771525</xdr:colOff>
      <xdr:row>268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74B197B2-AB84-4883-AC84-A70F416D30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61822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269</xdr:row>
      <xdr:rowOff>47625</xdr:rowOff>
    </xdr:from>
    <xdr:to>
      <xdr:col>2</xdr:col>
      <xdr:colOff>1114425</xdr:colOff>
      <xdr:row>269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8066AC42-39A4-4902-B3AC-D8F5F1A209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15162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284</xdr:row>
      <xdr:rowOff>47625</xdr:rowOff>
    </xdr:from>
    <xdr:to>
      <xdr:col>1</xdr:col>
      <xdr:colOff>7023100</xdr:colOff>
      <xdr:row>284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E3B5DB4C-DEE4-4462-A4F8-38AEAD5F62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04722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287</xdr:row>
      <xdr:rowOff>47625</xdr:rowOff>
    </xdr:from>
    <xdr:to>
      <xdr:col>1</xdr:col>
      <xdr:colOff>7531100</xdr:colOff>
      <xdr:row>287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17818F90-96A9-4335-A240-516B0EEF89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390447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288</xdr:row>
      <xdr:rowOff>50800</xdr:rowOff>
    </xdr:from>
    <xdr:to>
      <xdr:col>1</xdr:col>
      <xdr:colOff>6597650</xdr:colOff>
      <xdr:row>288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55381BAD-DD17-4906-BC1D-36D07E52ED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44105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290</xdr:row>
      <xdr:rowOff>50800</xdr:rowOff>
    </xdr:from>
    <xdr:to>
      <xdr:col>1</xdr:col>
      <xdr:colOff>7134225</xdr:colOff>
      <xdr:row>290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AE572F9F-2BF6-492A-A967-3B389C40B5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44117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304</xdr:row>
      <xdr:rowOff>47625</xdr:rowOff>
    </xdr:from>
    <xdr:to>
      <xdr:col>1</xdr:col>
      <xdr:colOff>7143750</xdr:colOff>
      <xdr:row>304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72002BB0-D6EA-4BCA-83B1-55F745535B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4288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306</xdr:row>
      <xdr:rowOff>50800</xdr:rowOff>
    </xdr:from>
    <xdr:to>
      <xdr:col>2</xdr:col>
      <xdr:colOff>139700</xdr:colOff>
      <xdr:row>306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C9A389BF-4AA8-4F18-B19D-59842B7A0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1273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312</xdr:row>
      <xdr:rowOff>47625</xdr:rowOff>
    </xdr:from>
    <xdr:to>
      <xdr:col>1</xdr:col>
      <xdr:colOff>7216775</xdr:colOff>
      <xdr:row>312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6FE011F0-DDD5-4961-AFD1-51AAA7BB92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07720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315</xdr:row>
      <xdr:rowOff>50800</xdr:rowOff>
    </xdr:from>
    <xdr:to>
      <xdr:col>1</xdr:col>
      <xdr:colOff>6924675</xdr:colOff>
      <xdr:row>315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189F20FF-01A7-402B-9B7A-7D4FBFB659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16324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316</xdr:row>
      <xdr:rowOff>47625</xdr:rowOff>
    </xdr:from>
    <xdr:to>
      <xdr:col>1</xdr:col>
      <xdr:colOff>6734175</xdr:colOff>
      <xdr:row>316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A64F76EA-C4EA-4145-8D55-D3518604EC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4674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333</xdr:row>
      <xdr:rowOff>50800</xdr:rowOff>
    </xdr:from>
    <xdr:to>
      <xdr:col>1</xdr:col>
      <xdr:colOff>7686675</xdr:colOff>
      <xdr:row>333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973E621F-ED40-4534-ABC8-C1D90CAEAE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56900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334</xdr:row>
      <xdr:rowOff>47625</xdr:rowOff>
    </xdr:from>
    <xdr:to>
      <xdr:col>1</xdr:col>
      <xdr:colOff>7880350</xdr:colOff>
      <xdr:row>334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E3A218A8-0F03-44F8-97E1-36D5D2FF27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65251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335</xdr:row>
      <xdr:rowOff>47625</xdr:rowOff>
    </xdr:from>
    <xdr:to>
      <xdr:col>1</xdr:col>
      <xdr:colOff>7810500</xdr:colOff>
      <xdr:row>335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3499756F-EDC3-43F3-81E9-DF4021E57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0585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347</xdr:row>
      <xdr:rowOff>47625</xdr:rowOff>
    </xdr:from>
    <xdr:to>
      <xdr:col>1</xdr:col>
      <xdr:colOff>6734175</xdr:colOff>
      <xdr:row>347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DC804FB6-9A80-49FB-B0A9-052CCC176E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4207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348</xdr:row>
      <xdr:rowOff>50800</xdr:rowOff>
    </xdr:from>
    <xdr:to>
      <xdr:col>2</xdr:col>
      <xdr:colOff>69850</xdr:colOff>
      <xdr:row>348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E9F6BD50-4BFF-46C0-A2DA-092CC2C725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899572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349</xdr:row>
      <xdr:rowOff>47625</xdr:rowOff>
    </xdr:from>
    <xdr:to>
      <xdr:col>1</xdr:col>
      <xdr:colOff>6467475</xdr:colOff>
      <xdr:row>349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EF1B5864-8437-4749-92DD-C86A222A07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07923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362</xdr:row>
      <xdr:rowOff>47625</xdr:rowOff>
    </xdr:from>
    <xdr:to>
      <xdr:col>1</xdr:col>
      <xdr:colOff>7292975</xdr:colOff>
      <xdr:row>362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E58827F8-DC8B-4FFD-82B3-BB84980F9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33164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363</xdr:row>
      <xdr:rowOff>47625</xdr:rowOff>
    </xdr:from>
    <xdr:to>
      <xdr:col>1</xdr:col>
      <xdr:colOff>7569200</xdr:colOff>
      <xdr:row>363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3300A9F8-1602-4B49-B023-CE02CE0E2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38498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372</xdr:row>
      <xdr:rowOff>47625</xdr:rowOff>
    </xdr:from>
    <xdr:to>
      <xdr:col>1</xdr:col>
      <xdr:colOff>7454900</xdr:colOff>
      <xdr:row>372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D8F8F6F4-7F3C-4FE0-9BC1-3E87EAF80B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56786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385</xdr:row>
      <xdr:rowOff>50800</xdr:rowOff>
    </xdr:from>
    <xdr:to>
      <xdr:col>1</xdr:col>
      <xdr:colOff>6896100</xdr:colOff>
      <xdr:row>385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1A7AD8B1-E022-4C79-8846-D1924B2AFA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82059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393</xdr:row>
      <xdr:rowOff>50800</xdr:rowOff>
    </xdr:from>
    <xdr:to>
      <xdr:col>1</xdr:col>
      <xdr:colOff>6905625</xdr:colOff>
      <xdr:row>393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D0295F5B-0003-4D19-A9D2-DDE9306024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02252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416</xdr:row>
      <xdr:rowOff>50800</xdr:rowOff>
    </xdr:from>
    <xdr:to>
      <xdr:col>1</xdr:col>
      <xdr:colOff>7092950</xdr:colOff>
      <xdr:row>416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2682967A-89F6-4CF9-8B1E-060F1427F0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46734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423</xdr:row>
      <xdr:rowOff>50800</xdr:rowOff>
    </xdr:from>
    <xdr:to>
      <xdr:col>1</xdr:col>
      <xdr:colOff>7613650</xdr:colOff>
      <xdr:row>423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EEB4FA12-9FE2-4469-BEC3-EFFDE8378A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64831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429</xdr:row>
      <xdr:rowOff>47625</xdr:rowOff>
    </xdr:from>
    <xdr:to>
      <xdr:col>1</xdr:col>
      <xdr:colOff>7204075</xdr:colOff>
      <xdr:row>429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DF1A1B57-AF1A-4EFA-A294-7B8923A81F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1754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430</xdr:row>
      <xdr:rowOff>50800</xdr:rowOff>
    </xdr:from>
    <xdr:to>
      <xdr:col>1</xdr:col>
      <xdr:colOff>6724650</xdr:colOff>
      <xdr:row>430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AB5A1039-C8CB-4A84-B0CE-FF0CE4F2B1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87120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442</xdr:row>
      <xdr:rowOff>47625</xdr:rowOff>
    </xdr:from>
    <xdr:to>
      <xdr:col>1</xdr:col>
      <xdr:colOff>6654800</xdr:colOff>
      <xdr:row>442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E1BC1DDE-8FD5-4E0E-8E42-7CAEA5AB60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13758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443</xdr:row>
      <xdr:rowOff>50800</xdr:rowOff>
    </xdr:from>
    <xdr:to>
      <xdr:col>1</xdr:col>
      <xdr:colOff>6765925</xdr:colOff>
      <xdr:row>443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4B5B1551-D5EF-4E48-8B8F-9B37363DDA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19124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496</xdr:row>
      <xdr:rowOff>47625</xdr:rowOff>
    </xdr:from>
    <xdr:to>
      <xdr:col>1</xdr:col>
      <xdr:colOff>7531100</xdr:colOff>
      <xdr:row>496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82FC0C29-8296-46E0-BD27-FD27F8253E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14056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497</xdr:row>
      <xdr:rowOff>47625</xdr:rowOff>
    </xdr:from>
    <xdr:to>
      <xdr:col>1</xdr:col>
      <xdr:colOff>7534275</xdr:colOff>
      <xdr:row>497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30150398-3118-42FE-A864-3E59B7744F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19390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500</xdr:row>
      <xdr:rowOff>47625</xdr:rowOff>
    </xdr:from>
    <xdr:to>
      <xdr:col>1</xdr:col>
      <xdr:colOff>7477125</xdr:colOff>
      <xdr:row>500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1121440E-64EF-44D2-89AF-4C83069A51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27963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501</xdr:row>
      <xdr:rowOff>47625</xdr:rowOff>
    </xdr:from>
    <xdr:to>
      <xdr:col>1</xdr:col>
      <xdr:colOff>7512050</xdr:colOff>
      <xdr:row>501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88E5990A-250B-4FA7-AC95-4AB4E879F5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33297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506</xdr:row>
      <xdr:rowOff>47625</xdr:rowOff>
    </xdr:from>
    <xdr:to>
      <xdr:col>2</xdr:col>
      <xdr:colOff>88900</xdr:colOff>
      <xdr:row>506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4EAB37A5-07D3-45B1-B31C-D6616EFD1B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45108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511</xdr:row>
      <xdr:rowOff>50800</xdr:rowOff>
    </xdr:from>
    <xdr:to>
      <xdr:col>1</xdr:col>
      <xdr:colOff>6489700</xdr:colOff>
      <xdr:row>511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E7C3DA19-5D8C-4A5E-B84B-EE8525709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57427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512</xdr:row>
      <xdr:rowOff>47625</xdr:rowOff>
    </xdr:from>
    <xdr:to>
      <xdr:col>1</xdr:col>
      <xdr:colOff>7140575</xdr:colOff>
      <xdr:row>512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D279A4CF-2CFD-441F-A727-E9B7DCD3EE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65777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513</xdr:row>
      <xdr:rowOff>50800</xdr:rowOff>
    </xdr:from>
    <xdr:to>
      <xdr:col>1</xdr:col>
      <xdr:colOff>6616700</xdr:colOff>
      <xdr:row>513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11CB7C42-FE30-4623-8BDD-D5994D45C1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1143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514</xdr:row>
      <xdr:rowOff>50800</xdr:rowOff>
    </xdr:from>
    <xdr:to>
      <xdr:col>1</xdr:col>
      <xdr:colOff>7880350</xdr:colOff>
      <xdr:row>514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E2596E1F-931E-4449-B0A0-14EC040032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79525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525</xdr:row>
      <xdr:rowOff>47625</xdr:rowOff>
    </xdr:from>
    <xdr:to>
      <xdr:col>1</xdr:col>
      <xdr:colOff>6734175</xdr:colOff>
      <xdr:row>525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63C1E937-A260-4FB8-A46C-B13AD4FC48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04067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531</xdr:row>
      <xdr:rowOff>47625</xdr:rowOff>
    </xdr:from>
    <xdr:to>
      <xdr:col>1</xdr:col>
      <xdr:colOff>7258050</xdr:colOff>
      <xdr:row>531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0E8D6183-1B61-40FA-99B6-FE11315207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17974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534</xdr:row>
      <xdr:rowOff>50800</xdr:rowOff>
    </xdr:from>
    <xdr:to>
      <xdr:col>1</xdr:col>
      <xdr:colOff>7820025</xdr:colOff>
      <xdr:row>534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8FFAE4CB-6C12-4491-BE5D-EFAF01EA4D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26578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535</xdr:row>
      <xdr:rowOff>50800</xdr:rowOff>
    </xdr:from>
    <xdr:to>
      <xdr:col>1</xdr:col>
      <xdr:colOff>6988175</xdr:colOff>
      <xdr:row>535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502A9EA7-46C7-4FD8-84EF-959885BC03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34960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546</xdr:row>
      <xdr:rowOff>50800</xdr:rowOff>
    </xdr:from>
    <xdr:to>
      <xdr:col>1</xdr:col>
      <xdr:colOff>6546850</xdr:colOff>
      <xdr:row>546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DC733ED4-41DB-45E1-B478-96454D95CF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0011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547</xdr:row>
      <xdr:rowOff>47625</xdr:rowOff>
    </xdr:from>
    <xdr:to>
      <xdr:col>1</xdr:col>
      <xdr:colOff>7385050</xdr:colOff>
      <xdr:row>547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709DF332-72C2-4D98-9215-B39DB6A6FF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68361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548</xdr:row>
      <xdr:rowOff>47625</xdr:rowOff>
    </xdr:from>
    <xdr:to>
      <xdr:col>2</xdr:col>
      <xdr:colOff>133350</xdr:colOff>
      <xdr:row>548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427E8286-45BC-40E3-BA9A-2F3460CBD6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73695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556</xdr:row>
      <xdr:rowOff>50800</xdr:rowOff>
    </xdr:from>
    <xdr:to>
      <xdr:col>1</xdr:col>
      <xdr:colOff>7559675</xdr:colOff>
      <xdr:row>556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57AFC0FC-0A58-4821-9C2E-4EDE1C9656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0872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559</xdr:row>
      <xdr:rowOff>50800</xdr:rowOff>
    </xdr:from>
    <xdr:to>
      <xdr:col>1</xdr:col>
      <xdr:colOff>6994525</xdr:colOff>
      <xdr:row>559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E03DFD85-22CE-4FFA-870D-9945E8A902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02492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561</xdr:row>
      <xdr:rowOff>50800</xdr:rowOff>
    </xdr:from>
    <xdr:to>
      <xdr:col>1</xdr:col>
      <xdr:colOff>7442200</xdr:colOff>
      <xdr:row>561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FC4EF4DC-E62A-4F3B-BB0F-5A2F9415AF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12494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562</xdr:row>
      <xdr:rowOff>47625</xdr:rowOff>
    </xdr:from>
    <xdr:to>
      <xdr:col>1</xdr:col>
      <xdr:colOff>7759700</xdr:colOff>
      <xdr:row>562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0DBD5CBE-03EF-4348-9E05-E4D857DFBD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0844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563</xdr:row>
      <xdr:rowOff>50800</xdr:rowOff>
    </xdr:from>
    <xdr:to>
      <xdr:col>1</xdr:col>
      <xdr:colOff>7118350</xdr:colOff>
      <xdr:row>563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31D2740D-BA82-4ECA-AEC3-95C0A412CF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26210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564</xdr:row>
      <xdr:rowOff>50800</xdr:rowOff>
    </xdr:from>
    <xdr:to>
      <xdr:col>2</xdr:col>
      <xdr:colOff>247650</xdr:colOff>
      <xdr:row>564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8CDB7BC1-EFC4-4443-89B6-EB19309957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34592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565</xdr:row>
      <xdr:rowOff>50800</xdr:rowOff>
    </xdr:from>
    <xdr:to>
      <xdr:col>1</xdr:col>
      <xdr:colOff>7089775</xdr:colOff>
      <xdr:row>565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A385C780-0218-4DA3-B4B4-162B6D7EF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42974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566</xdr:row>
      <xdr:rowOff>47625</xdr:rowOff>
    </xdr:from>
    <xdr:to>
      <xdr:col>1</xdr:col>
      <xdr:colOff>6832600</xdr:colOff>
      <xdr:row>566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24F15EDC-81B1-4CD2-AE57-14C3CA9FC0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1324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573</xdr:row>
      <xdr:rowOff>47625</xdr:rowOff>
    </xdr:from>
    <xdr:to>
      <xdr:col>1</xdr:col>
      <xdr:colOff>7454900</xdr:colOff>
      <xdr:row>573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7B61D7F8-F02E-4AB6-A1DB-244B58E8F7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66850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574</xdr:row>
      <xdr:rowOff>47625</xdr:rowOff>
    </xdr:from>
    <xdr:to>
      <xdr:col>2</xdr:col>
      <xdr:colOff>346075</xdr:colOff>
      <xdr:row>574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00AA12D9-3EB9-49CB-8224-3A5D0062F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72184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579</xdr:row>
      <xdr:rowOff>50800</xdr:rowOff>
    </xdr:from>
    <xdr:to>
      <xdr:col>1</xdr:col>
      <xdr:colOff>7889875</xdr:colOff>
      <xdr:row>579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B7DA5D9D-D2D5-416D-9AA3-A25BF19C10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84503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582</xdr:row>
      <xdr:rowOff>50800</xdr:rowOff>
    </xdr:from>
    <xdr:to>
      <xdr:col>2</xdr:col>
      <xdr:colOff>73025</xdr:colOff>
      <xdr:row>582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9044B0CE-CFAB-42EE-A4DE-8E888EAC16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496123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583</xdr:row>
      <xdr:rowOff>50800</xdr:rowOff>
    </xdr:from>
    <xdr:to>
      <xdr:col>1</xdr:col>
      <xdr:colOff>6508750</xdr:colOff>
      <xdr:row>583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A8EC4AF2-9786-490B-B8F4-8A5B663807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04505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584</xdr:row>
      <xdr:rowOff>50800</xdr:rowOff>
    </xdr:from>
    <xdr:to>
      <xdr:col>1</xdr:col>
      <xdr:colOff>7604125</xdr:colOff>
      <xdr:row>584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C7066366-B2FF-4160-A713-13CFE83594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12887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585</xdr:row>
      <xdr:rowOff>50800</xdr:rowOff>
    </xdr:from>
    <xdr:to>
      <xdr:col>2</xdr:col>
      <xdr:colOff>336550</xdr:colOff>
      <xdr:row>585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FEF419B0-5648-4815-87D9-B47B4C9D88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1269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586</xdr:row>
      <xdr:rowOff>50800</xdr:rowOff>
    </xdr:from>
    <xdr:to>
      <xdr:col>1</xdr:col>
      <xdr:colOff>7159625</xdr:colOff>
      <xdr:row>586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673DBE44-ABB9-4D68-BF37-D64A6C7C38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29651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587</xdr:row>
      <xdr:rowOff>50800</xdr:rowOff>
    </xdr:from>
    <xdr:to>
      <xdr:col>2</xdr:col>
      <xdr:colOff>1076325</xdr:colOff>
      <xdr:row>587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ECAFF573-D838-4323-8351-FE7057D0C4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38033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588</xdr:row>
      <xdr:rowOff>50800</xdr:rowOff>
    </xdr:from>
    <xdr:to>
      <xdr:col>2</xdr:col>
      <xdr:colOff>914400</xdr:colOff>
      <xdr:row>588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924F3CDA-F7BA-496D-A657-3049BF27B4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46415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589</xdr:row>
      <xdr:rowOff>47625</xdr:rowOff>
    </xdr:from>
    <xdr:to>
      <xdr:col>1</xdr:col>
      <xdr:colOff>6826250</xdr:colOff>
      <xdr:row>589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63135AC8-4BBB-4855-BD32-B8B1A15BA2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54765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597</xdr:row>
      <xdr:rowOff>50800</xdr:rowOff>
    </xdr:from>
    <xdr:to>
      <xdr:col>1</xdr:col>
      <xdr:colOff>7581900</xdr:colOff>
      <xdr:row>597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798C0F15-DB14-456C-A2A9-1549B40A6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71942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598</xdr:row>
      <xdr:rowOff>50800</xdr:rowOff>
    </xdr:from>
    <xdr:to>
      <xdr:col>1</xdr:col>
      <xdr:colOff>7305675</xdr:colOff>
      <xdr:row>598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D246E4EE-2C50-4962-8048-59F3BAEDC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0324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599</xdr:row>
      <xdr:rowOff>50800</xdr:rowOff>
    </xdr:from>
    <xdr:to>
      <xdr:col>1</xdr:col>
      <xdr:colOff>6489700</xdr:colOff>
      <xdr:row>599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03C1B800-A594-4DD1-BC8E-5B512AB9A1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88706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600</xdr:row>
      <xdr:rowOff>50800</xdr:rowOff>
    </xdr:from>
    <xdr:to>
      <xdr:col>1</xdr:col>
      <xdr:colOff>6584950</xdr:colOff>
      <xdr:row>600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1B2D7AC8-EC15-46BF-B072-369D62C6CF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597088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601</xdr:row>
      <xdr:rowOff>50800</xdr:rowOff>
    </xdr:from>
    <xdr:to>
      <xdr:col>1</xdr:col>
      <xdr:colOff>7702550</xdr:colOff>
      <xdr:row>601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C4419811-94EA-4D0A-8940-E72B53FB75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05470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602</xdr:row>
      <xdr:rowOff>47625</xdr:rowOff>
    </xdr:from>
    <xdr:to>
      <xdr:col>1</xdr:col>
      <xdr:colOff>7705725</xdr:colOff>
      <xdr:row>602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F86E3EED-77C8-427B-BD34-A205221C36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13820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603</xdr:row>
      <xdr:rowOff>50800</xdr:rowOff>
    </xdr:from>
    <xdr:to>
      <xdr:col>1</xdr:col>
      <xdr:colOff>6804025</xdr:colOff>
      <xdr:row>603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ED69AFD4-1003-459D-8E8E-3DCF7CC1D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19186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604</xdr:row>
      <xdr:rowOff>47625</xdr:rowOff>
    </xdr:from>
    <xdr:to>
      <xdr:col>1</xdr:col>
      <xdr:colOff>6508750</xdr:colOff>
      <xdr:row>604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8D412B1C-1896-4368-92D9-754DBF3FDB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27536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1847</xdr:row>
      <xdr:rowOff>50800</xdr:rowOff>
    </xdr:from>
    <xdr:to>
      <xdr:col>1</xdr:col>
      <xdr:colOff>6483350</xdr:colOff>
      <xdr:row>1847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D9AB664C-35BB-4D16-8857-C9297DA870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68976075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CAF2C01F-F547-4363-B7FC-4ECD68DB541B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F255F5B0-726C-4911-9D09-16B86E1E472D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A5472850-80D9-4282-8015-33EC6CF839B6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37639875-ACCB-4B53-93BD-DCB2BDE789AC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8E537F04-CB29-480E-A2D4-83397C44BAC9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  <xdr:twoCellAnchor>
    <xdr:from>
      <xdr:col>41</xdr:col>
      <xdr:colOff>0</xdr:colOff>
      <xdr:row>0</xdr:row>
      <xdr:rowOff>0</xdr:rowOff>
    </xdr:from>
    <xdr:to>
      <xdr:col>58</xdr:col>
      <xdr:colOff>50800</xdr:colOff>
      <xdr:row>38</xdr:row>
      <xdr:rowOff>76200</xdr:rowOff>
    </xdr:to>
    <xdr:graphicFrame macro="">
      <xdr:nvGraphicFramePr>
        <xdr:cNvPr id="7" name="chtNDMSectionPlot">
          <a:extLst>
            <a:ext uri="{FF2B5EF4-FFF2-40B4-BE49-F238E27FC236}">
              <a16:creationId xmlns:a16="http://schemas.microsoft.com/office/drawing/2014/main" id="{3B4DA4EC-1FCD-462C-B7A5-FF0981C4EE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0.35408</cdr:x>
      <cdr:y>0.7913</cdr:y>
    </cdr:from>
    <cdr:to>
      <cdr:x>0.37254</cdr:x>
      <cdr:y>0.81935</cdr:y>
    </cdr:to>
    <cdr:sp macro="" textlink="">
      <cdr:nvSpPr>
        <cdr:cNvPr id="6886" name="NDMPlot_ElementConcrete1">
          <a:extLst xmlns:a="http://schemas.openxmlformats.org/drawingml/2006/main">
            <a:ext uri="{FF2B5EF4-FFF2-40B4-BE49-F238E27FC236}">
              <a16:creationId xmlns:a16="http://schemas.microsoft.com/office/drawing/2014/main" id="{F47F183F-A162-4E2F-B167-B51CEAB9AE89}"/>
            </a:ext>
          </a:extLst>
        </cdr:cNvPr>
        <cdr:cNvSpPr/>
      </cdr:nvSpPr>
      <cdr:spPr>
        <a:xfrm xmlns:a="http://schemas.openxmlformats.org/drawingml/2006/main">
          <a:off x="3687340" y="5426753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0.38046</cdr:x>
      <cdr:y>0.7913</cdr:y>
    </cdr:from>
    <cdr:to>
      <cdr:x>0.39893</cdr:x>
      <cdr:y>0.81935</cdr:y>
    </cdr:to>
    <cdr:sp macro="" textlink="">
      <cdr:nvSpPr>
        <cdr:cNvPr id="6887" name="NDMPlot_ElementConcrete2">
          <a:extLst xmlns:a="http://schemas.openxmlformats.org/drawingml/2006/main">
            <a:ext uri="{FF2B5EF4-FFF2-40B4-BE49-F238E27FC236}">
              <a16:creationId xmlns:a16="http://schemas.microsoft.com/office/drawing/2014/main" id="{787B7994-B57B-41C9-8E9F-EA1FDA797BD4}"/>
            </a:ext>
          </a:extLst>
        </cdr:cNvPr>
        <cdr:cNvSpPr/>
      </cdr:nvSpPr>
      <cdr:spPr>
        <a:xfrm xmlns:a="http://schemas.openxmlformats.org/drawingml/2006/main">
          <a:off x="3962098" y="5426753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0.40684</cdr:x>
      <cdr:y>0.7913</cdr:y>
    </cdr:from>
    <cdr:to>
      <cdr:x>0.42531</cdr:x>
      <cdr:y>0.81935</cdr:y>
    </cdr:to>
    <cdr:sp macro="" textlink="">
      <cdr:nvSpPr>
        <cdr:cNvPr id="6888" name="NDMPlot_ElementConcrete3">
          <a:extLst xmlns:a="http://schemas.openxmlformats.org/drawingml/2006/main">
            <a:ext uri="{FF2B5EF4-FFF2-40B4-BE49-F238E27FC236}">
              <a16:creationId xmlns:a16="http://schemas.microsoft.com/office/drawing/2014/main" id="{22733CB9-5530-4F0A-8B69-F6CE18A1CAD3}"/>
            </a:ext>
          </a:extLst>
        </cdr:cNvPr>
        <cdr:cNvSpPr/>
      </cdr:nvSpPr>
      <cdr:spPr>
        <a:xfrm xmlns:a="http://schemas.openxmlformats.org/drawingml/2006/main">
          <a:off x="4236856" y="5426753"/>
          <a:ext cx="192330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0.43323</cdr:x>
      <cdr:y>0.7913</cdr:y>
    </cdr:from>
    <cdr:to>
      <cdr:x>0.45169</cdr:x>
      <cdr:y>0.81935</cdr:y>
    </cdr:to>
    <cdr:sp macro="" textlink="">
      <cdr:nvSpPr>
        <cdr:cNvPr id="6889" name="NDMPlot_ElementConcrete4">
          <a:extLst xmlns:a="http://schemas.openxmlformats.org/drawingml/2006/main">
            <a:ext uri="{FF2B5EF4-FFF2-40B4-BE49-F238E27FC236}">
              <a16:creationId xmlns:a16="http://schemas.microsoft.com/office/drawing/2014/main" id="{D9135499-BD64-4688-8818-E92D995DAFB2}"/>
            </a:ext>
          </a:extLst>
        </cdr:cNvPr>
        <cdr:cNvSpPr/>
      </cdr:nvSpPr>
      <cdr:spPr>
        <a:xfrm xmlns:a="http://schemas.openxmlformats.org/drawingml/2006/main">
          <a:off x="4511614" y="5426753"/>
          <a:ext cx="192330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0.45961</cdr:x>
      <cdr:y>0.7913</cdr:y>
    </cdr:from>
    <cdr:to>
      <cdr:x>0.47808</cdr:x>
      <cdr:y>0.81935</cdr:y>
    </cdr:to>
    <cdr:sp macro="" textlink="">
      <cdr:nvSpPr>
        <cdr:cNvPr id="6890" name="NDMPlot_ElementConcrete5">
          <a:extLst xmlns:a="http://schemas.openxmlformats.org/drawingml/2006/main">
            <a:ext uri="{FF2B5EF4-FFF2-40B4-BE49-F238E27FC236}">
              <a16:creationId xmlns:a16="http://schemas.microsoft.com/office/drawing/2014/main" id="{325EC927-44ED-4F23-B4B3-246F531408FD}"/>
            </a:ext>
          </a:extLst>
        </cdr:cNvPr>
        <cdr:cNvSpPr/>
      </cdr:nvSpPr>
      <cdr:spPr>
        <a:xfrm xmlns:a="http://schemas.openxmlformats.org/drawingml/2006/main">
          <a:off x="4786371" y="5426753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0.48599</cdr:x>
      <cdr:y>0.7913</cdr:y>
    </cdr:from>
    <cdr:to>
      <cdr:x>0.50446</cdr:x>
      <cdr:y>0.81935</cdr:y>
    </cdr:to>
    <cdr:sp macro="" textlink="">
      <cdr:nvSpPr>
        <cdr:cNvPr id="6891" name="NDMPlot_ElementConcrete6">
          <a:extLst xmlns:a="http://schemas.openxmlformats.org/drawingml/2006/main">
            <a:ext uri="{FF2B5EF4-FFF2-40B4-BE49-F238E27FC236}">
              <a16:creationId xmlns:a16="http://schemas.microsoft.com/office/drawing/2014/main" id="{EA15B32D-D751-47E3-BCF1-08C48260E950}"/>
            </a:ext>
          </a:extLst>
        </cdr:cNvPr>
        <cdr:cNvSpPr/>
      </cdr:nvSpPr>
      <cdr:spPr>
        <a:xfrm xmlns:a="http://schemas.openxmlformats.org/drawingml/2006/main">
          <a:off x="5061129" y="5426753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0.32769</cdr:x>
      <cdr:y>0.75124</cdr:y>
    </cdr:from>
    <cdr:to>
      <cdr:x>0.34616</cdr:x>
      <cdr:y>0.77928</cdr:y>
    </cdr:to>
    <cdr:sp macro="" textlink="">
      <cdr:nvSpPr>
        <cdr:cNvPr id="6892" name="NDMPlot_ElementConcrete7">
          <a:extLst xmlns:a="http://schemas.openxmlformats.org/drawingml/2006/main">
            <a:ext uri="{FF2B5EF4-FFF2-40B4-BE49-F238E27FC236}">
              <a16:creationId xmlns:a16="http://schemas.microsoft.com/office/drawing/2014/main" id="{C57D2C22-54CC-4C97-9FBC-E9C7F9F346BC}"/>
            </a:ext>
          </a:extLst>
        </cdr:cNvPr>
        <cdr:cNvSpPr/>
      </cdr:nvSpPr>
      <cdr:spPr>
        <a:xfrm xmlns:a="http://schemas.openxmlformats.org/drawingml/2006/main">
          <a:off x="3412582" y="5151995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E25D2"/>
        </a:solidFill>
        <a:ln xmlns:a="http://schemas.openxmlformats.org/drawingml/2006/main" w="1905">
          <a:solidFill>
            <a:srgbClr val="7E25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0.35408</cdr:x>
      <cdr:y>0.75124</cdr:y>
    </cdr:from>
    <cdr:to>
      <cdr:x>0.37254</cdr:x>
      <cdr:y>0.77928</cdr:y>
    </cdr:to>
    <cdr:sp macro="" textlink="">
      <cdr:nvSpPr>
        <cdr:cNvPr id="6893" name="NDMPlot_ElementConcrete8">
          <a:extLst xmlns:a="http://schemas.openxmlformats.org/drawingml/2006/main">
            <a:ext uri="{FF2B5EF4-FFF2-40B4-BE49-F238E27FC236}">
              <a16:creationId xmlns:a16="http://schemas.microsoft.com/office/drawing/2014/main" id="{DCC4FA81-71EE-4BD1-9EC3-3946766A777B}"/>
            </a:ext>
          </a:extLst>
        </cdr:cNvPr>
        <cdr:cNvSpPr/>
      </cdr:nvSpPr>
      <cdr:spPr>
        <a:xfrm xmlns:a="http://schemas.openxmlformats.org/drawingml/2006/main">
          <a:off x="3687340" y="5151995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E25D2"/>
        </a:solidFill>
        <a:ln xmlns:a="http://schemas.openxmlformats.org/drawingml/2006/main" w="1905">
          <a:solidFill>
            <a:srgbClr val="7E25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0.38046</cdr:x>
      <cdr:y>0.75124</cdr:y>
    </cdr:from>
    <cdr:to>
      <cdr:x>0.39893</cdr:x>
      <cdr:y>0.77928</cdr:y>
    </cdr:to>
    <cdr:sp macro="" textlink="">
      <cdr:nvSpPr>
        <cdr:cNvPr id="6894" name="NDMPlot_ElementConcrete9">
          <a:extLst xmlns:a="http://schemas.openxmlformats.org/drawingml/2006/main">
            <a:ext uri="{FF2B5EF4-FFF2-40B4-BE49-F238E27FC236}">
              <a16:creationId xmlns:a16="http://schemas.microsoft.com/office/drawing/2014/main" id="{FE1BE4FF-C1DD-48DE-95AE-89854D2BAE9B}"/>
            </a:ext>
          </a:extLst>
        </cdr:cNvPr>
        <cdr:cNvSpPr/>
      </cdr:nvSpPr>
      <cdr:spPr>
        <a:xfrm xmlns:a="http://schemas.openxmlformats.org/drawingml/2006/main">
          <a:off x="3962098" y="5151995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E25D2"/>
        </a:solidFill>
        <a:ln xmlns:a="http://schemas.openxmlformats.org/drawingml/2006/main" w="1905">
          <a:solidFill>
            <a:srgbClr val="7E25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0.40684</cdr:x>
      <cdr:y>0.75124</cdr:y>
    </cdr:from>
    <cdr:to>
      <cdr:x>0.42531</cdr:x>
      <cdr:y>0.77928</cdr:y>
    </cdr:to>
    <cdr:sp macro="" textlink="">
      <cdr:nvSpPr>
        <cdr:cNvPr id="6895" name="NDMPlot_ElementConcrete10">
          <a:extLst xmlns:a="http://schemas.openxmlformats.org/drawingml/2006/main">
            <a:ext uri="{FF2B5EF4-FFF2-40B4-BE49-F238E27FC236}">
              <a16:creationId xmlns:a16="http://schemas.microsoft.com/office/drawing/2014/main" id="{611577F1-9D1D-4208-BC9F-DCF7AE127521}"/>
            </a:ext>
          </a:extLst>
        </cdr:cNvPr>
        <cdr:cNvSpPr/>
      </cdr:nvSpPr>
      <cdr:spPr>
        <a:xfrm xmlns:a="http://schemas.openxmlformats.org/drawingml/2006/main">
          <a:off x="4236856" y="5151995"/>
          <a:ext cx="192330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E25D2"/>
        </a:solidFill>
        <a:ln xmlns:a="http://schemas.openxmlformats.org/drawingml/2006/main" w="1905">
          <a:solidFill>
            <a:srgbClr val="7E25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0.43323</cdr:x>
      <cdr:y>0.75124</cdr:y>
    </cdr:from>
    <cdr:to>
      <cdr:x>0.45169</cdr:x>
      <cdr:y>0.77928</cdr:y>
    </cdr:to>
    <cdr:sp macro="" textlink="">
      <cdr:nvSpPr>
        <cdr:cNvPr id="6896" name="NDMPlot_ElementConcrete11">
          <a:extLst xmlns:a="http://schemas.openxmlformats.org/drawingml/2006/main">
            <a:ext uri="{FF2B5EF4-FFF2-40B4-BE49-F238E27FC236}">
              <a16:creationId xmlns:a16="http://schemas.microsoft.com/office/drawing/2014/main" id="{8CB2F8A0-2932-4D81-8C59-325C791B5DBB}"/>
            </a:ext>
          </a:extLst>
        </cdr:cNvPr>
        <cdr:cNvSpPr/>
      </cdr:nvSpPr>
      <cdr:spPr>
        <a:xfrm xmlns:a="http://schemas.openxmlformats.org/drawingml/2006/main">
          <a:off x="4511614" y="5151995"/>
          <a:ext cx="192330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E25D2"/>
        </a:solidFill>
        <a:ln xmlns:a="http://schemas.openxmlformats.org/drawingml/2006/main" w="1905">
          <a:solidFill>
            <a:srgbClr val="7E25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0.45961</cdr:x>
      <cdr:y>0.75124</cdr:y>
    </cdr:from>
    <cdr:to>
      <cdr:x>0.47808</cdr:x>
      <cdr:y>0.77928</cdr:y>
    </cdr:to>
    <cdr:sp macro="" textlink="">
      <cdr:nvSpPr>
        <cdr:cNvPr id="6897" name="NDMPlot_ElementConcrete12">
          <a:extLst xmlns:a="http://schemas.openxmlformats.org/drawingml/2006/main">
            <a:ext uri="{FF2B5EF4-FFF2-40B4-BE49-F238E27FC236}">
              <a16:creationId xmlns:a16="http://schemas.microsoft.com/office/drawing/2014/main" id="{38057F4E-A2B8-4427-97BF-B2D6571F68D2}"/>
            </a:ext>
          </a:extLst>
        </cdr:cNvPr>
        <cdr:cNvSpPr/>
      </cdr:nvSpPr>
      <cdr:spPr>
        <a:xfrm xmlns:a="http://schemas.openxmlformats.org/drawingml/2006/main">
          <a:off x="4786371" y="5151995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E25D2"/>
        </a:solidFill>
        <a:ln xmlns:a="http://schemas.openxmlformats.org/drawingml/2006/main" w="1905">
          <a:solidFill>
            <a:srgbClr val="7E25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0.48599</cdr:x>
      <cdr:y>0.75124</cdr:y>
    </cdr:from>
    <cdr:to>
      <cdr:x>0.50446</cdr:x>
      <cdr:y>0.77928</cdr:y>
    </cdr:to>
    <cdr:sp macro="" textlink="">
      <cdr:nvSpPr>
        <cdr:cNvPr id="6898" name="NDMPlot_ElementConcrete13">
          <a:extLst xmlns:a="http://schemas.openxmlformats.org/drawingml/2006/main">
            <a:ext uri="{FF2B5EF4-FFF2-40B4-BE49-F238E27FC236}">
              <a16:creationId xmlns:a16="http://schemas.microsoft.com/office/drawing/2014/main" id="{7E3BDE9D-B916-48A9-9DF2-01D46BAA0E62}"/>
            </a:ext>
          </a:extLst>
        </cdr:cNvPr>
        <cdr:cNvSpPr/>
      </cdr:nvSpPr>
      <cdr:spPr>
        <a:xfrm xmlns:a="http://schemas.openxmlformats.org/drawingml/2006/main">
          <a:off x="5061129" y="5151995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E25D2"/>
        </a:solidFill>
        <a:ln xmlns:a="http://schemas.openxmlformats.org/drawingml/2006/main" w="1905">
          <a:solidFill>
            <a:srgbClr val="7E25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0.51238</cdr:x>
      <cdr:y>0.75124</cdr:y>
    </cdr:from>
    <cdr:to>
      <cdr:x>0.53084</cdr:x>
      <cdr:y>0.77928</cdr:y>
    </cdr:to>
    <cdr:sp macro="" textlink="">
      <cdr:nvSpPr>
        <cdr:cNvPr id="6899" name="NDMPlot_ElementConcrete14">
          <a:extLst xmlns:a="http://schemas.openxmlformats.org/drawingml/2006/main">
            <a:ext uri="{FF2B5EF4-FFF2-40B4-BE49-F238E27FC236}">
              <a16:creationId xmlns:a16="http://schemas.microsoft.com/office/drawing/2014/main" id="{1FA89851-D0D5-41F1-B500-93BB6608709A}"/>
            </a:ext>
          </a:extLst>
        </cdr:cNvPr>
        <cdr:cNvSpPr/>
      </cdr:nvSpPr>
      <cdr:spPr>
        <a:xfrm xmlns:a="http://schemas.openxmlformats.org/drawingml/2006/main">
          <a:off x="5335887" y="5151995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E25D2"/>
        </a:solidFill>
        <a:ln xmlns:a="http://schemas.openxmlformats.org/drawingml/2006/main" w="1905">
          <a:solidFill>
            <a:srgbClr val="7E25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0.30131</cdr:x>
      <cdr:y>0.71117</cdr:y>
    </cdr:from>
    <cdr:to>
      <cdr:x>0.31978</cdr:x>
      <cdr:y>0.73922</cdr:y>
    </cdr:to>
    <cdr:sp macro="" textlink="">
      <cdr:nvSpPr>
        <cdr:cNvPr id="6900" name="NDMPlot_ElementConcrete15">
          <a:extLst xmlns:a="http://schemas.openxmlformats.org/drawingml/2006/main">
            <a:ext uri="{FF2B5EF4-FFF2-40B4-BE49-F238E27FC236}">
              <a16:creationId xmlns:a16="http://schemas.microsoft.com/office/drawing/2014/main" id="{4EF56584-733E-4AB3-8B91-9AB59F015CBD}"/>
            </a:ext>
          </a:extLst>
        </cdr:cNvPr>
        <cdr:cNvSpPr/>
      </cdr:nvSpPr>
      <cdr:spPr>
        <a:xfrm xmlns:a="http://schemas.openxmlformats.org/drawingml/2006/main">
          <a:off x="3137824" y="4877237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822DD2"/>
        </a:solidFill>
        <a:ln xmlns:a="http://schemas.openxmlformats.org/drawingml/2006/main" w="1905">
          <a:solidFill>
            <a:srgbClr val="822D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0.32769</cdr:x>
      <cdr:y>0.71117</cdr:y>
    </cdr:from>
    <cdr:to>
      <cdr:x>0.34616</cdr:x>
      <cdr:y>0.73922</cdr:y>
    </cdr:to>
    <cdr:sp macro="" textlink="">
      <cdr:nvSpPr>
        <cdr:cNvPr id="6901" name="NDMPlot_ElementConcrete16">
          <a:extLst xmlns:a="http://schemas.openxmlformats.org/drawingml/2006/main">
            <a:ext uri="{FF2B5EF4-FFF2-40B4-BE49-F238E27FC236}">
              <a16:creationId xmlns:a16="http://schemas.microsoft.com/office/drawing/2014/main" id="{D6690DD9-B5A1-4AE4-85C4-26955173887A}"/>
            </a:ext>
          </a:extLst>
        </cdr:cNvPr>
        <cdr:cNvSpPr/>
      </cdr:nvSpPr>
      <cdr:spPr>
        <a:xfrm xmlns:a="http://schemas.openxmlformats.org/drawingml/2006/main">
          <a:off x="3412582" y="4877237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822DD2"/>
        </a:solidFill>
        <a:ln xmlns:a="http://schemas.openxmlformats.org/drawingml/2006/main" w="1905">
          <a:solidFill>
            <a:srgbClr val="822D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0.35408</cdr:x>
      <cdr:y>0.71117</cdr:y>
    </cdr:from>
    <cdr:to>
      <cdr:x>0.37254</cdr:x>
      <cdr:y>0.73922</cdr:y>
    </cdr:to>
    <cdr:sp macro="" textlink="">
      <cdr:nvSpPr>
        <cdr:cNvPr id="6902" name="NDMPlot_ElementConcrete17">
          <a:extLst xmlns:a="http://schemas.openxmlformats.org/drawingml/2006/main">
            <a:ext uri="{FF2B5EF4-FFF2-40B4-BE49-F238E27FC236}">
              <a16:creationId xmlns:a16="http://schemas.microsoft.com/office/drawing/2014/main" id="{A1F24412-7AEF-4086-9235-1BAF0511C063}"/>
            </a:ext>
          </a:extLst>
        </cdr:cNvPr>
        <cdr:cNvSpPr/>
      </cdr:nvSpPr>
      <cdr:spPr>
        <a:xfrm xmlns:a="http://schemas.openxmlformats.org/drawingml/2006/main">
          <a:off x="3687340" y="4877237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822DD2"/>
        </a:solidFill>
        <a:ln xmlns:a="http://schemas.openxmlformats.org/drawingml/2006/main" w="1905">
          <a:solidFill>
            <a:srgbClr val="822D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0.38046</cdr:x>
      <cdr:y>0.71117</cdr:y>
    </cdr:from>
    <cdr:to>
      <cdr:x>0.39893</cdr:x>
      <cdr:y>0.73922</cdr:y>
    </cdr:to>
    <cdr:sp macro="" textlink="">
      <cdr:nvSpPr>
        <cdr:cNvPr id="6903" name="NDMPlot_ElementConcrete18">
          <a:extLst xmlns:a="http://schemas.openxmlformats.org/drawingml/2006/main">
            <a:ext uri="{FF2B5EF4-FFF2-40B4-BE49-F238E27FC236}">
              <a16:creationId xmlns:a16="http://schemas.microsoft.com/office/drawing/2014/main" id="{43CA36D4-B4E0-4BD4-B12D-3646A82EF7D9}"/>
            </a:ext>
          </a:extLst>
        </cdr:cNvPr>
        <cdr:cNvSpPr/>
      </cdr:nvSpPr>
      <cdr:spPr>
        <a:xfrm xmlns:a="http://schemas.openxmlformats.org/drawingml/2006/main">
          <a:off x="3962098" y="4877237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822DD2"/>
        </a:solidFill>
        <a:ln xmlns:a="http://schemas.openxmlformats.org/drawingml/2006/main" w="1905">
          <a:solidFill>
            <a:srgbClr val="822D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0.40684</cdr:x>
      <cdr:y>0.71117</cdr:y>
    </cdr:from>
    <cdr:to>
      <cdr:x>0.42531</cdr:x>
      <cdr:y>0.73922</cdr:y>
    </cdr:to>
    <cdr:sp macro="" textlink="">
      <cdr:nvSpPr>
        <cdr:cNvPr id="6904" name="NDMPlot_ElementConcrete19">
          <a:extLst xmlns:a="http://schemas.openxmlformats.org/drawingml/2006/main">
            <a:ext uri="{FF2B5EF4-FFF2-40B4-BE49-F238E27FC236}">
              <a16:creationId xmlns:a16="http://schemas.microsoft.com/office/drawing/2014/main" id="{6B3919E1-9ADB-41C9-A5EC-3AAB95557ADF}"/>
            </a:ext>
          </a:extLst>
        </cdr:cNvPr>
        <cdr:cNvSpPr/>
      </cdr:nvSpPr>
      <cdr:spPr>
        <a:xfrm xmlns:a="http://schemas.openxmlformats.org/drawingml/2006/main">
          <a:off x="4236856" y="4877237"/>
          <a:ext cx="192330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822DD2"/>
        </a:solidFill>
        <a:ln xmlns:a="http://schemas.openxmlformats.org/drawingml/2006/main" w="1905">
          <a:solidFill>
            <a:srgbClr val="822D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0.43323</cdr:x>
      <cdr:y>0.71117</cdr:y>
    </cdr:from>
    <cdr:to>
      <cdr:x>0.45169</cdr:x>
      <cdr:y>0.73922</cdr:y>
    </cdr:to>
    <cdr:sp macro="" textlink="">
      <cdr:nvSpPr>
        <cdr:cNvPr id="6905" name="NDMPlot_ElementConcrete20">
          <a:extLst xmlns:a="http://schemas.openxmlformats.org/drawingml/2006/main">
            <a:ext uri="{FF2B5EF4-FFF2-40B4-BE49-F238E27FC236}">
              <a16:creationId xmlns:a16="http://schemas.microsoft.com/office/drawing/2014/main" id="{7A24F74A-BBF1-4B54-B291-E127A659E523}"/>
            </a:ext>
          </a:extLst>
        </cdr:cNvPr>
        <cdr:cNvSpPr/>
      </cdr:nvSpPr>
      <cdr:spPr>
        <a:xfrm xmlns:a="http://schemas.openxmlformats.org/drawingml/2006/main">
          <a:off x="4511614" y="4877237"/>
          <a:ext cx="192330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822DD2"/>
        </a:solidFill>
        <a:ln xmlns:a="http://schemas.openxmlformats.org/drawingml/2006/main" w="1905">
          <a:solidFill>
            <a:srgbClr val="822D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0.45961</cdr:x>
      <cdr:y>0.71117</cdr:y>
    </cdr:from>
    <cdr:to>
      <cdr:x>0.47808</cdr:x>
      <cdr:y>0.73922</cdr:y>
    </cdr:to>
    <cdr:sp macro="" textlink="">
      <cdr:nvSpPr>
        <cdr:cNvPr id="6906" name="NDMPlot_ElementConcrete21">
          <a:extLst xmlns:a="http://schemas.openxmlformats.org/drawingml/2006/main">
            <a:ext uri="{FF2B5EF4-FFF2-40B4-BE49-F238E27FC236}">
              <a16:creationId xmlns:a16="http://schemas.microsoft.com/office/drawing/2014/main" id="{DFE3FFD6-D999-4AF5-B990-E61F42083A5A}"/>
            </a:ext>
          </a:extLst>
        </cdr:cNvPr>
        <cdr:cNvSpPr/>
      </cdr:nvSpPr>
      <cdr:spPr>
        <a:xfrm xmlns:a="http://schemas.openxmlformats.org/drawingml/2006/main">
          <a:off x="4786371" y="4877237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822DD2"/>
        </a:solidFill>
        <a:ln xmlns:a="http://schemas.openxmlformats.org/drawingml/2006/main" w="1905">
          <a:solidFill>
            <a:srgbClr val="822D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0.48599</cdr:x>
      <cdr:y>0.71117</cdr:y>
    </cdr:from>
    <cdr:to>
      <cdr:x>0.50446</cdr:x>
      <cdr:y>0.73922</cdr:y>
    </cdr:to>
    <cdr:sp macro="" textlink="">
      <cdr:nvSpPr>
        <cdr:cNvPr id="6907" name="NDMPlot_ElementConcrete22">
          <a:extLst xmlns:a="http://schemas.openxmlformats.org/drawingml/2006/main">
            <a:ext uri="{FF2B5EF4-FFF2-40B4-BE49-F238E27FC236}">
              <a16:creationId xmlns:a16="http://schemas.microsoft.com/office/drawing/2014/main" id="{5635081F-4F89-49EA-8B1C-A06DD5290B44}"/>
            </a:ext>
          </a:extLst>
        </cdr:cNvPr>
        <cdr:cNvSpPr/>
      </cdr:nvSpPr>
      <cdr:spPr>
        <a:xfrm xmlns:a="http://schemas.openxmlformats.org/drawingml/2006/main">
          <a:off x="5061129" y="4877237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822DD2"/>
        </a:solidFill>
        <a:ln xmlns:a="http://schemas.openxmlformats.org/drawingml/2006/main" w="1905">
          <a:solidFill>
            <a:srgbClr val="822D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0.51238</cdr:x>
      <cdr:y>0.71117</cdr:y>
    </cdr:from>
    <cdr:to>
      <cdr:x>0.53084</cdr:x>
      <cdr:y>0.73922</cdr:y>
    </cdr:to>
    <cdr:sp macro="" textlink="">
      <cdr:nvSpPr>
        <cdr:cNvPr id="6908" name="NDMPlot_ElementConcrete23">
          <a:extLst xmlns:a="http://schemas.openxmlformats.org/drawingml/2006/main">
            <a:ext uri="{FF2B5EF4-FFF2-40B4-BE49-F238E27FC236}">
              <a16:creationId xmlns:a16="http://schemas.microsoft.com/office/drawing/2014/main" id="{B293BBA4-28B2-4A85-8DF1-2A9226D0E65B}"/>
            </a:ext>
          </a:extLst>
        </cdr:cNvPr>
        <cdr:cNvSpPr/>
      </cdr:nvSpPr>
      <cdr:spPr>
        <a:xfrm xmlns:a="http://schemas.openxmlformats.org/drawingml/2006/main">
          <a:off x="5335887" y="4877237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822DD2"/>
        </a:solidFill>
        <a:ln xmlns:a="http://schemas.openxmlformats.org/drawingml/2006/main" w="1905">
          <a:solidFill>
            <a:srgbClr val="822D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0.53876</cdr:x>
      <cdr:y>0.71117</cdr:y>
    </cdr:from>
    <cdr:to>
      <cdr:x>0.55723</cdr:x>
      <cdr:y>0.73922</cdr:y>
    </cdr:to>
    <cdr:sp macro="" textlink="">
      <cdr:nvSpPr>
        <cdr:cNvPr id="6909" name="NDMPlot_ElementConcrete24">
          <a:extLst xmlns:a="http://schemas.openxmlformats.org/drawingml/2006/main">
            <a:ext uri="{FF2B5EF4-FFF2-40B4-BE49-F238E27FC236}">
              <a16:creationId xmlns:a16="http://schemas.microsoft.com/office/drawing/2014/main" id="{7BDCD4A0-C2E5-4B7A-9C44-45A6C88BD842}"/>
            </a:ext>
          </a:extLst>
        </cdr:cNvPr>
        <cdr:cNvSpPr/>
      </cdr:nvSpPr>
      <cdr:spPr>
        <a:xfrm xmlns:a="http://schemas.openxmlformats.org/drawingml/2006/main">
          <a:off x="5610645" y="4877237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822DD2"/>
        </a:solidFill>
        <a:ln xmlns:a="http://schemas.openxmlformats.org/drawingml/2006/main" w="1905">
          <a:solidFill>
            <a:srgbClr val="822D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0.30131</cdr:x>
      <cdr:y>0.67111</cdr:y>
    </cdr:from>
    <cdr:to>
      <cdr:x>0.31978</cdr:x>
      <cdr:y>0.69916</cdr:y>
    </cdr:to>
    <cdr:sp macro="" textlink="">
      <cdr:nvSpPr>
        <cdr:cNvPr id="6910" name="NDMPlot_ElementConcrete25">
          <a:extLst xmlns:a="http://schemas.openxmlformats.org/drawingml/2006/main">
            <a:ext uri="{FF2B5EF4-FFF2-40B4-BE49-F238E27FC236}">
              <a16:creationId xmlns:a16="http://schemas.microsoft.com/office/drawing/2014/main" id="{D5A49F0C-CA64-4C54-9BF0-7BE9FFF87488}"/>
            </a:ext>
          </a:extLst>
        </cdr:cNvPr>
        <cdr:cNvSpPr/>
      </cdr:nvSpPr>
      <cdr:spPr>
        <a:xfrm xmlns:a="http://schemas.openxmlformats.org/drawingml/2006/main">
          <a:off x="3137824" y="4602480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8B3FD3"/>
        </a:solidFill>
        <a:ln xmlns:a="http://schemas.openxmlformats.org/drawingml/2006/main" w="1905">
          <a:solidFill>
            <a:srgbClr val="8B3F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0.32769</cdr:x>
      <cdr:y>0.67111</cdr:y>
    </cdr:from>
    <cdr:to>
      <cdr:x>0.34616</cdr:x>
      <cdr:y>0.69916</cdr:y>
    </cdr:to>
    <cdr:sp macro="" textlink="">
      <cdr:nvSpPr>
        <cdr:cNvPr id="6911" name="NDMPlot_ElementConcrete26">
          <a:extLst xmlns:a="http://schemas.openxmlformats.org/drawingml/2006/main">
            <a:ext uri="{FF2B5EF4-FFF2-40B4-BE49-F238E27FC236}">
              <a16:creationId xmlns:a16="http://schemas.microsoft.com/office/drawing/2014/main" id="{5E4986DE-1CA8-4505-AC39-98EC3FD0DF28}"/>
            </a:ext>
          </a:extLst>
        </cdr:cNvPr>
        <cdr:cNvSpPr/>
      </cdr:nvSpPr>
      <cdr:spPr>
        <a:xfrm xmlns:a="http://schemas.openxmlformats.org/drawingml/2006/main">
          <a:off x="3412582" y="4602480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8B3FD3"/>
        </a:solidFill>
        <a:ln xmlns:a="http://schemas.openxmlformats.org/drawingml/2006/main" w="1905">
          <a:solidFill>
            <a:srgbClr val="8B3F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0.35408</cdr:x>
      <cdr:y>0.67111</cdr:y>
    </cdr:from>
    <cdr:to>
      <cdr:x>0.37254</cdr:x>
      <cdr:y>0.69916</cdr:y>
    </cdr:to>
    <cdr:sp macro="" textlink="">
      <cdr:nvSpPr>
        <cdr:cNvPr id="6912" name="NDMPlot_ElementConcrete27">
          <a:extLst xmlns:a="http://schemas.openxmlformats.org/drawingml/2006/main">
            <a:ext uri="{FF2B5EF4-FFF2-40B4-BE49-F238E27FC236}">
              <a16:creationId xmlns:a16="http://schemas.microsoft.com/office/drawing/2014/main" id="{0208DDAD-260C-478C-B85E-43F3006A42A4}"/>
            </a:ext>
          </a:extLst>
        </cdr:cNvPr>
        <cdr:cNvSpPr/>
      </cdr:nvSpPr>
      <cdr:spPr>
        <a:xfrm xmlns:a="http://schemas.openxmlformats.org/drawingml/2006/main">
          <a:off x="3687340" y="4602480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8B3FD3"/>
        </a:solidFill>
        <a:ln xmlns:a="http://schemas.openxmlformats.org/drawingml/2006/main" w="1905">
          <a:solidFill>
            <a:srgbClr val="8B3F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0.48599</cdr:x>
      <cdr:y>0.67111</cdr:y>
    </cdr:from>
    <cdr:to>
      <cdr:x>0.50446</cdr:x>
      <cdr:y>0.69916</cdr:y>
    </cdr:to>
    <cdr:sp macro="" textlink="">
      <cdr:nvSpPr>
        <cdr:cNvPr id="6913" name="NDMPlot_ElementConcrete28">
          <a:extLst xmlns:a="http://schemas.openxmlformats.org/drawingml/2006/main">
            <a:ext uri="{FF2B5EF4-FFF2-40B4-BE49-F238E27FC236}">
              <a16:creationId xmlns:a16="http://schemas.microsoft.com/office/drawing/2014/main" id="{F701B5A7-8B1F-4B95-B2E8-482368CD3212}"/>
            </a:ext>
          </a:extLst>
        </cdr:cNvPr>
        <cdr:cNvSpPr/>
      </cdr:nvSpPr>
      <cdr:spPr>
        <a:xfrm xmlns:a="http://schemas.openxmlformats.org/drawingml/2006/main">
          <a:off x="5061129" y="4602480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8B3FD3"/>
        </a:solidFill>
        <a:ln xmlns:a="http://schemas.openxmlformats.org/drawingml/2006/main" w="1905">
          <a:solidFill>
            <a:srgbClr val="8B3F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0.51238</cdr:x>
      <cdr:y>0.67111</cdr:y>
    </cdr:from>
    <cdr:to>
      <cdr:x>0.53084</cdr:x>
      <cdr:y>0.69916</cdr:y>
    </cdr:to>
    <cdr:sp macro="" textlink="">
      <cdr:nvSpPr>
        <cdr:cNvPr id="6914" name="NDMPlot_ElementConcrete29">
          <a:extLst xmlns:a="http://schemas.openxmlformats.org/drawingml/2006/main">
            <a:ext uri="{FF2B5EF4-FFF2-40B4-BE49-F238E27FC236}">
              <a16:creationId xmlns:a16="http://schemas.microsoft.com/office/drawing/2014/main" id="{D383DD63-B42C-41A0-8222-D3CE730911EF}"/>
            </a:ext>
          </a:extLst>
        </cdr:cNvPr>
        <cdr:cNvSpPr/>
      </cdr:nvSpPr>
      <cdr:spPr>
        <a:xfrm xmlns:a="http://schemas.openxmlformats.org/drawingml/2006/main">
          <a:off x="5335887" y="4602480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8B3FD3"/>
        </a:solidFill>
        <a:ln xmlns:a="http://schemas.openxmlformats.org/drawingml/2006/main" w="1905">
          <a:solidFill>
            <a:srgbClr val="8B3F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0.53876</cdr:x>
      <cdr:y>0.67111</cdr:y>
    </cdr:from>
    <cdr:to>
      <cdr:x>0.55723</cdr:x>
      <cdr:y>0.69916</cdr:y>
    </cdr:to>
    <cdr:sp macro="" textlink="">
      <cdr:nvSpPr>
        <cdr:cNvPr id="6915" name="NDMPlot_ElementConcrete30">
          <a:extLst xmlns:a="http://schemas.openxmlformats.org/drawingml/2006/main">
            <a:ext uri="{FF2B5EF4-FFF2-40B4-BE49-F238E27FC236}">
              <a16:creationId xmlns:a16="http://schemas.microsoft.com/office/drawing/2014/main" id="{8996F922-981D-4BB8-B2FB-7C75F7052683}"/>
            </a:ext>
          </a:extLst>
        </cdr:cNvPr>
        <cdr:cNvSpPr/>
      </cdr:nvSpPr>
      <cdr:spPr>
        <a:xfrm xmlns:a="http://schemas.openxmlformats.org/drawingml/2006/main">
          <a:off x="5610645" y="4602480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8B3FD3"/>
        </a:solidFill>
        <a:ln xmlns:a="http://schemas.openxmlformats.org/drawingml/2006/main" w="1905">
          <a:solidFill>
            <a:srgbClr val="8B3F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0.30131</cdr:x>
      <cdr:y>0.63105</cdr:y>
    </cdr:from>
    <cdr:to>
      <cdr:x>0.31978</cdr:x>
      <cdr:y>0.65909</cdr:y>
    </cdr:to>
    <cdr:sp macro="" textlink="">
      <cdr:nvSpPr>
        <cdr:cNvPr id="6916" name="NDMPlot_ElementConcrete31">
          <a:extLst xmlns:a="http://schemas.openxmlformats.org/drawingml/2006/main">
            <a:ext uri="{FF2B5EF4-FFF2-40B4-BE49-F238E27FC236}">
              <a16:creationId xmlns:a16="http://schemas.microsoft.com/office/drawing/2014/main" id="{FFEB61B7-A95A-4230-BD03-1603C1758959}"/>
            </a:ext>
          </a:extLst>
        </cdr:cNvPr>
        <cdr:cNvSpPr/>
      </cdr:nvSpPr>
      <cdr:spPr>
        <a:xfrm xmlns:a="http://schemas.openxmlformats.org/drawingml/2006/main">
          <a:off x="3137824" y="4327721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9451D4"/>
        </a:solidFill>
        <a:ln xmlns:a="http://schemas.openxmlformats.org/drawingml/2006/main" w="1905">
          <a:solidFill>
            <a:srgbClr val="9451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0.32769</cdr:x>
      <cdr:y>0.63105</cdr:y>
    </cdr:from>
    <cdr:to>
      <cdr:x>0.34616</cdr:x>
      <cdr:y>0.65909</cdr:y>
    </cdr:to>
    <cdr:sp macro="" textlink="">
      <cdr:nvSpPr>
        <cdr:cNvPr id="6917" name="NDMPlot_ElementConcrete32">
          <a:extLst xmlns:a="http://schemas.openxmlformats.org/drawingml/2006/main">
            <a:ext uri="{FF2B5EF4-FFF2-40B4-BE49-F238E27FC236}">
              <a16:creationId xmlns:a16="http://schemas.microsoft.com/office/drawing/2014/main" id="{7D3453FE-06BB-4D44-A26A-49E452B6EB2E}"/>
            </a:ext>
          </a:extLst>
        </cdr:cNvPr>
        <cdr:cNvSpPr/>
      </cdr:nvSpPr>
      <cdr:spPr>
        <a:xfrm xmlns:a="http://schemas.openxmlformats.org/drawingml/2006/main">
          <a:off x="3412582" y="4327721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9451D4"/>
        </a:solidFill>
        <a:ln xmlns:a="http://schemas.openxmlformats.org/drawingml/2006/main" w="1905">
          <a:solidFill>
            <a:srgbClr val="9451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0.35408</cdr:x>
      <cdr:y>0.63105</cdr:y>
    </cdr:from>
    <cdr:to>
      <cdr:x>0.37254</cdr:x>
      <cdr:y>0.65909</cdr:y>
    </cdr:to>
    <cdr:sp macro="" textlink="">
      <cdr:nvSpPr>
        <cdr:cNvPr id="6918" name="NDMPlot_ElementConcrete33">
          <a:extLst xmlns:a="http://schemas.openxmlformats.org/drawingml/2006/main">
            <a:ext uri="{FF2B5EF4-FFF2-40B4-BE49-F238E27FC236}">
              <a16:creationId xmlns:a16="http://schemas.microsoft.com/office/drawing/2014/main" id="{B43E2F5D-FA7C-4FD0-BA76-A3FD869EA374}"/>
            </a:ext>
          </a:extLst>
        </cdr:cNvPr>
        <cdr:cNvSpPr/>
      </cdr:nvSpPr>
      <cdr:spPr>
        <a:xfrm xmlns:a="http://schemas.openxmlformats.org/drawingml/2006/main">
          <a:off x="3687340" y="4327721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9451D4"/>
        </a:solidFill>
        <a:ln xmlns:a="http://schemas.openxmlformats.org/drawingml/2006/main" w="1905">
          <a:solidFill>
            <a:srgbClr val="9451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0.48599</cdr:x>
      <cdr:y>0.63105</cdr:y>
    </cdr:from>
    <cdr:to>
      <cdr:x>0.50446</cdr:x>
      <cdr:y>0.65909</cdr:y>
    </cdr:to>
    <cdr:sp macro="" textlink="">
      <cdr:nvSpPr>
        <cdr:cNvPr id="6919" name="NDMPlot_ElementConcrete34">
          <a:extLst xmlns:a="http://schemas.openxmlformats.org/drawingml/2006/main">
            <a:ext uri="{FF2B5EF4-FFF2-40B4-BE49-F238E27FC236}">
              <a16:creationId xmlns:a16="http://schemas.microsoft.com/office/drawing/2014/main" id="{146226B8-9016-4275-BE46-B4B73A59A3EA}"/>
            </a:ext>
          </a:extLst>
        </cdr:cNvPr>
        <cdr:cNvSpPr/>
      </cdr:nvSpPr>
      <cdr:spPr>
        <a:xfrm xmlns:a="http://schemas.openxmlformats.org/drawingml/2006/main">
          <a:off x="5061129" y="4327721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9451D4"/>
        </a:solidFill>
        <a:ln xmlns:a="http://schemas.openxmlformats.org/drawingml/2006/main" w="1905">
          <a:solidFill>
            <a:srgbClr val="9451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0.51238</cdr:x>
      <cdr:y>0.63105</cdr:y>
    </cdr:from>
    <cdr:to>
      <cdr:x>0.53084</cdr:x>
      <cdr:y>0.65909</cdr:y>
    </cdr:to>
    <cdr:sp macro="" textlink="">
      <cdr:nvSpPr>
        <cdr:cNvPr id="6920" name="NDMPlot_ElementConcrete35">
          <a:extLst xmlns:a="http://schemas.openxmlformats.org/drawingml/2006/main">
            <a:ext uri="{FF2B5EF4-FFF2-40B4-BE49-F238E27FC236}">
              <a16:creationId xmlns:a16="http://schemas.microsoft.com/office/drawing/2014/main" id="{6247F50E-E229-463C-B1A5-E55DC016F372}"/>
            </a:ext>
          </a:extLst>
        </cdr:cNvPr>
        <cdr:cNvSpPr/>
      </cdr:nvSpPr>
      <cdr:spPr>
        <a:xfrm xmlns:a="http://schemas.openxmlformats.org/drawingml/2006/main">
          <a:off x="5335887" y="4327721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9451D4"/>
        </a:solidFill>
        <a:ln xmlns:a="http://schemas.openxmlformats.org/drawingml/2006/main" w="1905">
          <a:solidFill>
            <a:srgbClr val="9451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0.53876</cdr:x>
      <cdr:y>0.63105</cdr:y>
    </cdr:from>
    <cdr:to>
      <cdr:x>0.55723</cdr:x>
      <cdr:y>0.65909</cdr:y>
    </cdr:to>
    <cdr:sp macro="" textlink="">
      <cdr:nvSpPr>
        <cdr:cNvPr id="6921" name="NDMPlot_ElementConcrete36">
          <a:extLst xmlns:a="http://schemas.openxmlformats.org/drawingml/2006/main">
            <a:ext uri="{FF2B5EF4-FFF2-40B4-BE49-F238E27FC236}">
              <a16:creationId xmlns:a16="http://schemas.microsoft.com/office/drawing/2014/main" id="{99E4B4AE-1F1E-4681-882B-C4109D6FDC75}"/>
            </a:ext>
          </a:extLst>
        </cdr:cNvPr>
        <cdr:cNvSpPr/>
      </cdr:nvSpPr>
      <cdr:spPr>
        <a:xfrm xmlns:a="http://schemas.openxmlformats.org/drawingml/2006/main">
          <a:off x="5610645" y="4327721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9451D4"/>
        </a:solidFill>
        <a:ln xmlns:a="http://schemas.openxmlformats.org/drawingml/2006/main" w="1905">
          <a:solidFill>
            <a:srgbClr val="9451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0.30131</cdr:x>
      <cdr:y>0.59098</cdr:y>
    </cdr:from>
    <cdr:to>
      <cdr:x>0.31978</cdr:x>
      <cdr:y>0.61903</cdr:y>
    </cdr:to>
    <cdr:sp macro="" textlink="">
      <cdr:nvSpPr>
        <cdr:cNvPr id="6922" name="NDMPlot_ElementConcrete37">
          <a:extLst xmlns:a="http://schemas.openxmlformats.org/drawingml/2006/main">
            <a:ext uri="{FF2B5EF4-FFF2-40B4-BE49-F238E27FC236}">
              <a16:creationId xmlns:a16="http://schemas.microsoft.com/office/drawing/2014/main" id="{D4C9B290-3381-44F1-8F33-41AC0161D6C0}"/>
            </a:ext>
          </a:extLst>
        </cdr:cNvPr>
        <cdr:cNvSpPr/>
      </cdr:nvSpPr>
      <cdr:spPr>
        <a:xfrm xmlns:a="http://schemas.openxmlformats.org/drawingml/2006/main">
          <a:off x="3137824" y="4052964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9D63D5"/>
        </a:solidFill>
        <a:ln xmlns:a="http://schemas.openxmlformats.org/drawingml/2006/main" w="1905">
          <a:solidFill>
            <a:srgbClr val="9D63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0.32769</cdr:x>
      <cdr:y>0.59098</cdr:y>
    </cdr:from>
    <cdr:to>
      <cdr:x>0.34616</cdr:x>
      <cdr:y>0.61903</cdr:y>
    </cdr:to>
    <cdr:sp macro="" textlink="">
      <cdr:nvSpPr>
        <cdr:cNvPr id="6923" name="NDMPlot_ElementConcrete38">
          <a:extLst xmlns:a="http://schemas.openxmlformats.org/drawingml/2006/main">
            <a:ext uri="{FF2B5EF4-FFF2-40B4-BE49-F238E27FC236}">
              <a16:creationId xmlns:a16="http://schemas.microsoft.com/office/drawing/2014/main" id="{61B84B5E-130C-4CAD-ADE8-F4E1463DEB1C}"/>
            </a:ext>
          </a:extLst>
        </cdr:cNvPr>
        <cdr:cNvSpPr/>
      </cdr:nvSpPr>
      <cdr:spPr>
        <a:xfrm xmlns:a="http://schemas.openxmlformats.org/drawingml/2006/main">
          <a:off x="3412582" y="4052964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9D63D5"/>
        </a:solidFill>
        <a:ln xmlns:a="http://schemas.openxmlformats.org/drawingml/2006/main" w="1905">
          <a:solidFill>
            <a:srgbClr val="9D63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0.35408</cdr:x>
      <cdr:y>0.59098</cdr:y>
    </cdr:from>
    <cdr:to>
      <cdr:x>0.37254</cdr:x>
      <cdr:y>0.61903</cdr:y>
    </cdr:to>
    <cdr:sp macro="" textlink="">
      <cdr:nvSpPr>
        <cdr:cNvPr id="6924" name="NDMPlot_ElementConcrete39">
          <a:extLst xmlns:a="http://schemas.openxmlformats.org/drawingml/2006/main">
            <a:ext uri="{FF2B5EF4-FFF2-40B4-BE49-F238E27FC236}">
              <a16:creationId xmlns:a16="http://schemas.microsoft.com/office/drawing/2014/main" id="{61D95CC2-5827-4D96-B81B-28152B387CBA}"/>
            </a:ext>
          </a:extLst>
        </cdr:cNvPr>
        <cdr:cNvSpPr/>
      </cdr:nvSpPr>
      <cdr:spPr>
        <a:xfrm xmlns:a="http://schemas.openxmlformats.org/drawingml/2006/main">
          <a:off x="3687340" y="4052964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9D63D5"/>
        </a:solidFill>
        <a:ln xmlns:a="http://schemas.openxmlformats.org/drawingml/2006/main" w="1905">
          <a:solidFill>
            <a:srgbClr val="9D63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0.48599</cdr:x>
      <cdr:y>0.59098</cdr:y>
    </cdr:from>
    <cdr:to>
      <cdr:x>0.50446</cdr:x>
      <cdr:y>0.61903</cdr:y>
    </cdr:to>
    <cdr:sp macro="" textlink="">
      <cdr:nvSpPr>
        <cdr:cNvPr id="6925" name="NDMPlot_ElementConcrete40">
          <a:extLst xmlns:a="http://schemas.openxmlformats.org/drawingml/2006/main">
            <a:ext uri="{FF2B5EF4-FFF2-40B4-BE49-F238E27FC236}">
              <a16:creationId xmlns:a16="http://schemas.microsoft.com/office/drawing/2014/main" id="{69285FB8-5121-4D44-A5FD-7FD9283E6086}"/>
            </a:ext>
          </a:extLst>
        </cdr:cNvPr>
        <cdr:cNvSpPr/>
      </cdr:nvSpPr>
      <cdr:spPr>
        <a:xfrm xmlns:a="http://schemas.openxmlformats.org/drawingml/2006/main">
          <a:off x="5061129" y="4052964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9D63D5"/>
        </a:solidFill>
        <a:ln xmlns:a="http://schemas.openxmlformats.org/drawingml/2006/main" w="1905">
          <a:solidFill>
            <a:srgbClr val="9D63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0.51238</cdr:x>
      <cdr:y>0.59098</cdr:y>
    </cdr:from>
    <cdr:to>
      <cdr:x>0.53084</cdr:x>
      <cdr:y>0.61903</cdr:y>
    </cdr:to>
    <cdr:sp macro="" textlink="">
      <cdr:nvSpPr>
        <cdr:cNvPr id="6926" name="NDMPlot_ElementConcrete41">
          <a:extLst xmlns:a="http://schemas.openxmlformats.org/drawingml/2006/main">
            <a:ext uri="{FF2B5EF4-FFF2-40B4-BE49-F238E27FC236}">
              <a16:creationId xmlns:a16="http://schemas.microsoft.com/office/drawing/2014/main" id="{E2EA0C70-C625-4B3E-AD5D-903D4C67F198}"/>
            </a:ext>
          </a:extLst>
        </cdr:cNvPr>
        <cdr:cNvSpPr/>
      </cdr:nvSpPr>
      <cdr:spPr>
        <a:xfrm xmlns:a="http://schemas.openxmlformats.org/drawingml/2006/main">
          <a:off x="5335887" y="4052964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9D63D5"/>
        </a:solidFill>
        <a:ln xmlns:a="http://schemas.openxmlformats.org/drawingml/2006/main" w="1905">
          <a:solidFill>
            <a:srgbClr val="9D63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0.53876</cdr:x>
      <cdr:y>0.59098</cdr:y>
    </cdr:from>
    <cdr:to>
      <cdr:x>0.55723</cdr:x>
      <cdr:y>0.61903</cdr:y>
    </cdr:to>
    <cdr:sp macro="" textlink="">
      <cdr:nvSpPr>
        <cdr:cNvPr id="6927" name="NDMPlot_ElementConcrete42">
          <a:extLst xmlns:a="http://schemas.openxmlformats.org/drawingml/2006/main">
            <a:ext uri="{FF2B5EF4-FFF2-40B4-BE49-F238E27FC236}">
              <a16:creationId xmlns:a16="http://schemas.microsoft.com/office/drawing/2014/main" id="{71B38BD2-3B7F-4AE0-A9C6-A7560FC19A1D}"/>
            </a:ext>
          </a:extLst>
        </cdr:cNvPr>
        <cdr:cNvSpPr/>
      </cdr:nvSpPr>
      <cdr:spPr>
        <a:xfrm xmlns:a="http://schemas.openxmlformats.org/drawingml/2006/main">
          <a:off x="5610645" y="4052964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9D63D5"/>
        </a:solidFill>
        <a:ln xmlns:a="http://schemas.openxmlformats.org/drawingml/2006/main" w="1905">
          <a:solidFill>
            <a:srgbClr val="9D63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0.30131</cdr:x>
      <cdr:y>0.55092</cdr:y>
    </cdr:from>
    <cdr:to>
      <cdr:x>0.31978</cdr:x>
      <cdr:y>0.57896</cdr:y>
    </cdr:to>
    <cdr:sp macro="" textlink="">
      <cdr:nvSpPr>
        <cdr:cNvPr id="6928" name="NDMPlot_ElementConcrete43">
          <a:extLst xmlns:a="http://schemas.openxmlformats.org/drawingml/2006/main">
            <a:ext uri="{FF2B5EF4-FFF2-40B4-BE49-F238E27FC236}">
              <a16:creationId xmlns:a16="http://schemas.microsoft.com/office/drawing/2014/main" id="{D8026B4B-46EE-42EE-A6CE-95E7DCE3B434}"/>
            </a:ext>
          </a:extLst>
        </cdr:cNvPr>
        <cdr:cNvSpPr/>
      </cdr:nvSpPr>
      <cdr:spPr>
        <a:xfrm xmlns:a="http://schemas.openxmlformats.org/drawingml/2006/main">
          <a:off x="3137824" y="3778206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A775D6"/>
        </a:solidFill>
        <a:ln xmlns:a="http://schemas.openxmlformats.org/drawingml/2006/main" w="1905">
          <a:solidFill>
            <a:srgbClr val="A775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0.32769</cdr:x>
      <cdr:y>0.55092</cdr:y>
    </cdr:from>
    <cdr:to>
      <cdr:x>0.34616</cdr:x>
      <cdr:y>0.57896</cdr:y>
    </cdr:to>
    <cdr:sp macro="" textlink="">
      <cdr:nvSpPr>
        <cdr:cNvPr id="6929" name="NDMPlot_ElementConcrete44">
          <a:extLst xmlns:a="http://schemas.openxmlformats.org/drawingml/2006/main">
            <a:ext uri="{FF2B5EF4-FFF2-40B4-BE49-F238E27FC236}">
              <a16:creationId xmlns:a16="http://schemas.microsoft.com/office/drawing/2014/main" id="{DE7FB9FB-DA5D-4DED-9299-A83A2CDC6FB6}"/>
            </a:ext>
          </a:extLst>
        </cdr:cNvPr>
        <cdr:cNvSpPr/>
      </cdr:nvSpPr>
      <cdr:spPr>
        <a:xfrm xmlns:a="http://schemas.openxmlformats.org/drawingml/2006/main">
          <a:off x="3412582" y="3778206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A775D6"/>
        </a:solidFill>
        <a:ln xmlns:a="http://schemas.openxmlformats.org/drawingml/2006/main" w="1905">
          <a:solidFill>
            <a:srgbClr val="A775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0.35408</cdr:x>
      <cdr:y>0.55092</cdr:y>
    </cdr:from>
    <cdr:to>
      <cdr:x>0.37254</cdr:x>
      <cdr:y>0.57896</cdr:y>
    </cdr:to>
    <cdr:sp macro="" textlink="">
      <cdr:nvSpPr>
        <cdr:cNvPr id="6930" name="NDMPlot_ElementConcrete45">
          <a:extLst xmlns:a="http://schemas.openxmlformats.org/drawingml/2006/main">
            <a:ext uri="{FF2B5EF4-FFF2-40B4-BE49-F238E27FC236}">
              <a16:creationId xmlns:a16="http://schemas.microsoft.com/office/drawing/2014/main" id="{F4B0DE2E-C27D-418A-ACC8-EB443DA29EF7}"/>
            </a:ext>
          </a:extLst>
        </cdr:cNvPr>
        <cdr:cNvSpPr/>
      </cdr:nvSpPr>
      <cdr:spPr>
        <a:xfrm xmlns:a="http://schemas.openxmlformats.org/drawingml/2006/main">
          <a:off x="3687340" y="3778206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A775D6"/>
        </a:solidFill>
        <a:ln xmlns:a="http://schemas.openxmlformats.org/drawingml/2006/main" w="1905">
          <a:solidFill>
            <a:srgbClr val="A775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0.48599</cdr:x>
      <cdr:y>0.55092</cdr:y>
    </cdr:from>
    <cdr:to>
      <cdr:x>0.50446</cdr:x>
      <cdr:y>0.57896</cdr:y>
    </cdr:to>
    <cdr:sp macro="" textlink="">
      <cdr:nvSpPr>
        <cdr:cNvPr id="6931" name="NDMPlot_ElementConcrete46">
          <a:extLst xmlns:a="http://schemas.openxmlformats.org/drawingml/2006/main">
            <a:ext uri="{FF2B5EF4-FFF2-40B4-BE49-F238E27FC236}">
              <a16:creationId xmlns:a16="http://schemas.microsoft.com/office/drawing/2014/main" id="{B8C1D462-FB5E-43CD-AC00-9ABEBB652709}"/>
            </a:ext>
          </a:extLst>
        </cdr:cNvPr>
        <cdr:cNvSpPr/>
      </cdr:nvSpPr>
      <cdr:spPr>
        <a:xfrm xmlns:a="http://schemas.openxmlformats.org/drawingml/2006/main">
          <a:off x="5061129" y="3778206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A775D6"/>
        </a:solidFill>
        <a:ln xmlns:a="http://schemas.openxmlformats.org/drawingml/2006/main" w="1905">
          <a:solidFill>
            <a:srgbClr val="A775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0.51238</cdr:x>
      <cdr:y>0.55092</cdr:y>
    </cdr:from>
    <cdr:to>
      <cdr:x>0.53084</cdr:x>
      <cdr:y>0.57896</cdr:y>
    </cdr:to>
    <cdr:sp macro="" textlink="">
      <cdr:nvSpPr>
        <cdr:cNvPr id="6932" name="NDMPlot_ElementConcrete47">
          <a:extLst xmlns:a="http://schemas.openxmlformats.org/drawingml/2006/main">
            <a:ext uri="{FF2B5EF4-FFF2-40B4-BE49-F238E27FC236}">
              <a16:creationId xmlns:a16="http://schemas.microsoft.com/office/drawing/2014/main" id="{D9C01849-0D80-4862-92E1-49BBCCA4EBED}"/>
            </a:ext>
          </a:extLst>
        </cdr:cNvPr>
        <cdr:cNvSpPr/>
      </cdr:nvSpPr>
      <cdr:spPr>
        <a:xfrm xmlns:a="http://schemas.openxmlformats.org/drawingml/2006/main">
          <a:off x="5335887" y="3778206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A775D6"/>
        </a:solidFill>
        <a:ln xmlns:a="http://schemas.openxmlformats.org/drawingml/2006/main" w="1905">
          <a:solidFill>
            <a:srgbClr val="A775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0.53876</cdr:x>
      <cdr:y>0.55092</cdr:y>
    </cdr:from>
    <cdr:to>
      <cdr:x>0.55723</cdr:x>
      <cdr:y>0.57896</cdr:y>
    </cdr:to>
    <cdr:sp macro="" textlink="">
      <cdr:nvSpPr>
        <cdr:cNvPr id="6933" name="NDMPlot_ElementConcrete48">
          <a:extLst xmlns:a="http://schemas.openxmlformats.org/drawingml/2006/main">
            <a:ext uri="{FF2B5EF4-FFF2-40B4-BE49-F238E27FC236}">
              <a16:creationId xmlns:a16="http://schemas.microsoft.com/office/drawing/2014/main" id="{1B21F719-32F9-4877-BC69-AF0D174921C4}"/>
            </a:ext>
          </a:extLst>
        </cdr:cNvPr>
        <cdr:cNvSpPr/>
      </cdr:nvSpPr>
      <cdr:spPr>
        <a:xfrm xmlns:a="http://schemas.openxmlformats.org/drawingml/2006/main">
          <a:off x="5610645" y="3778206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A775D6"/>
        </a:solidFill>
        <a:ln xmlns:a="http://schemas.openxmlformats.org/drawingml/2006/main" w="1905">
          <a:solidFill>
            <a:srgbClr val="A775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0.30131</cdr:x>
      <cdr:y>0.51086</cdr:y>
    </cdr:from>
    <cdr:to>
      <cdr:x>0.31978</cdr:x>
      <cdr:y>0.5389</cdr:y>
    </cdr:to>
    <cdr:sp macro="" textlink="">
      <cdr:nvSpPr>
        <cdr:cNvPr id="6934" name="NDMPlot_ElementConcrete49">
          <a:extLst xmlns:a="http://schemas.openxmlformats.org/drawingml/2006/main">
            <a:ext uri="{FF2B5EF4-FFF2-40B4-BE49-F238E27FC236}">
              <a16:creationId xmlns:a16="http://schemas.microsoft.com/office/drawing/2014/main" id="{BC4C7125-7E63-47A7-84BA-BAE08AA04082}"/>
            </a:ext>
          </a:extLst>
        </cdr:cNvPr>
        <cdr:cNvSpPr/>
      </cdr:nvSpPr>
      <cdr:spPr>
        <a:xfrm xmlns:a="http://schemas.openxmlformats.org/drawingml/2006/main">
          <a:off x="3137824" y="3503448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B087D6"/>
        </a:solidFill>
        <a:ln xmlns:a="http://schemas.openxmlformats.org/drawingml/2006/main" w="1905">
          <a:solidFill>
            <a:srgbClr val="B087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0.32769</cdr:x>
      <cdr:y>0.51086</cdr:y>
    </cdr:from>
    <cdr:to>
      <cdr:x>0.34616</cdr:x>
      <cdr:y>0.5389</cdr:y>
    </cdr:to>
    <cdr:sp macro="" textlink="">
      <cdr:nvSpPr>
        <cdr:cNvPr id="6935" name="NDMPlot_ElementConcrete50">
          <a:extLst xmlns:a="http://schemas.openxmlformats.org/drawingml/2006/main">
            <a:ext uri="{FF2B5EF4-FFF2-40B4-BE49-F238E27FC236}">
              <a16:creationId xmlns:a16="http://schemas.microsoft.com/office/drawing/2014/main" id="{1CFC3C1C-88B0-4FEB-816F-EF88DDBBAAA3}"/>
            </a:ext>
          </a:extLst>
        </cdr:cNvPr>
        <cdr:cNvSpPr/>
      </cdr:nvSpPr>
      <cdr:spPr>
        <a:xfrm xmlns:a="http://schemas.openxmlformats.org/drawingml/2006/main">
          <a:off x="3412582" y="3503448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B087D6"/>
        </a:solidFill>
        <a:ln xmlns:a="http://schemas.openxmlformats.org/drawingml/2006/main" w="1905">
          <a:solidFill>
            <a:srgbClr val="B087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0.35408</cdr:x>
      <cdr:y>0.51086</cdr:y>
    </cdr:from>
    <cdr:to>
      <cdr:x>0.37254</cdr:x>
      <cdr:y>0.5389</cdr:y>
    </cdr:to>
    <cdr:sp macro="" textlink="">
      <cdr:nvSpPr>
        <cdr:cNvPr id="6936" name="NDMPlot_ElementConcrete51">
          <a:extLst xmlns:a="http://schemas.openxmlformats.org/drawingml/2006/main">
            <a:ext uri="{FF2B5EF4-FFF2-40B4-BE49-F238E27FC236}">
              <a16:creationId xmlns:a16="http://schemas.microsoft.com/office/drawing/2014/main" id="{A108DF4F-1F10-44FF-A5D1-BEC549DD3D12}"/>
            </a:ext>
          </a:extLst>
        </cdr:cNvPr>
        <cdr:cNvSpPr/>
      </cdr:nvSpPr>
      <cdr:spPr>
        <a:xfrm xmlns:a="http://schemas.openxmlformats.org/drawingml/2006/main">
          <a:off x="3687340" y="3503448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B087D6"/>
        </a:solidFill>
        <a:ln xmlns:a="http://schemas.openxmlformats.org/drawingml/2006/main" w="1905">
          <a:solidFill>
            <a:srgbClr val="B087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0.48599</cdr:x>
      <cdr:y>0.51086</cdr:y>
    </cdr:from>
    <cdr:to>
      <cdr:x>0.50446</cdr:x>
      <cdr:y>0.5389</cdr:y>
    </cdr:to>
    <cdr:sp macro="" textlink="">
      <cdr:nvSpPr>
        <cdr:cNvPr id="6937" name="NDMPlot_ElementConcrete52">
          <a:extLst xmlns:a="http://schemas.openxmlformats.org/drawingml/2006/main">
            <a:ext uri="{FF2B5EF4-FFF2-40B4-BE49-F238E27FC236}">
              <a16:creationId xmlns:a16="http://schemas.microsoft.com/office/drawing/2014/main" id="{E01197DC-A75B-4705-84B0-06975282CA2E}"/>
            </a:ext>
          </a:extLst>
        </cdr:cNvPr>
        <cdr:cNvSpPr/>
      </cdr:nvSpPr>
      <cdr:spPr>
        <a:xfrm xmlns:a="http://schemas.openxmlformats.org/drawingml/2006/main">
          <a:off x="5061129" y="3503448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B087D6"/>
        </a:solidFill>
        <a:ln xmlns:a="http://schemas.openxmlformats.org/drawingml/2006/main" w="1905">
          <a:solidFill>
            <a:srgbClr val="B087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0.51238</cdr:x>
      <cdr:y>0.51086</cdr:y>
    </cdr:from>
    <cdr:to>
      <cdr:x>0.53084</cdr:x>
      <cdr:y>0.5389</cdr:y>
    </cdr:to>
    <cdr:sp macro="" textlink="">
      <cdr:nvSpPr>
        <cdr:cNvPr id="6938" name="NDMPlot_ElementConcrete53">
          <a:extLst xmlns:a="http://schemas.openxmlformats.org/drawingml/2006/main">
            <a:ext uri="{FF2B5EF4-FFF2-40B4-BE49-F238E27FC236}">
              <a16:creationId xmlns:a16="http://schemas.microsoft.com/office/drawing/2014/main" id="{69C8F404-B76C-4737-8298-B6CCB90B3853}"/>
            </a:ext>
          </a:extLst>
        </cdr:cNvPr>
        <cdr:cNvSpPr/>
      </cdr:nvSpPr>
      <cdr:spPr>
        <a:xfrm xmlns:a="http://schemas.openxmlformats.org/drawingml/2006/main">
          <a:off x="5335887" y="3503448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B087D6"/>
        </a:solidFill>
        <a:ln xmlns:a="http://schemas.openxmlformats.org/drawingml/2006/main" w="1905">
          <a:solidFill>
            <a:srgbClr val="B087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0.53876</cdr:x>
      <cdr:y>0.51086</cdr:y>
    </cdr:from>
    <cdr:to>
      <cdr:x>0.55723</cdr:x>
      <cdr:y>0.5389</cdr:y>
    </cdr:to>
    <cdr:sp macro="" textlink="">
      <cdr:nvSpPr>
        <cdr:cNvPr id="6939" name="NDMPlot_ElementConcrete54">
          <a:extLst xmlns:a="http://schemas.openxmlformats.org/drawingml/2006/main">
            <a:ext uri="{FF2B5EF4-FFF2-40B4-BE49-F238E27FC236}">
              <a16:creationId xmlns:a16="http://schemas.microsoft.com/office/drawing/2014/main" id="{4EFC23A3-5313-4005-BEB2-5D514D5884E8}"/>
            </a:ext>
          </a:extLst>
        </cdr:cNvPr>
        <cdr:cNvSpPr/>
      </cdr:nvSpPr>
      <cdr:spPr>
        <a:xfrm xmlns:a="http://schemas.openxmlformats.org/drawingml/2006/main">
          <a:off x="5610645" y="3503448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B087D6"/>
        </a:solidFill>
        <a:ln xmlns:a="http://schemas.openxmlformats.org/drawingml/2006/main" w="1905">
          <a:solidFill>
            <a:srgbClr val="B087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0.30131</cdr:x>
      <cdr:y>0.47079</cdr:y>
    </cdr:from>
    <cdr:to>
      <cdr:x>0.31978</cdr:x>
      <cdr:y>0.49884</cdr:y>
    </cdr:to>
    <cdr:sp macro="" textlink="">
      <cdr:nvSpPr>
        <cdr:cNvPr id="6940" name="NDMPlot_ElementConcrete55">
          <a:extLst xmlns:a="http://schemas.openxmlformats.org/drawingml/2006/main">
            <a:ext uri="{FF2B5EF4-FFF2-40B4-BE49-F238E27FC236}">
              <a16:creationId xmlns:a16="http://schemas.microsoft.com/office/drawing/2014/main" id="{E979D910-5001-4CB7-9C27-B25DEC5504D5}"/>
            </a:ext>
          </a:extLst>
        </cdr:cNvPr>
        <cdr:cNvSpPr/>
      </cdr:nvSpPr>
      <cdr:spPr>
        <a:xfrm xmlns:a="http://schemas.openxmlformats.org/drawingml/2006/main">
          <a:off x="3137824" y="3228690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B999D7"/>
        </a:solidFill>
        <a:ln xmlns:a="http://schemas.openxmlformats.org/drawingml/2006/main" w="1905">
          <a:solidFill>
            <a:srgbClr val="B999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0.32769</cdr:x>
      <cdr:y>0.47079</cdr:y>
    </cdr:from>
    <cdr:to>
      <cdr:x>0.34616</cdr:x>
      <cdr:y>0.49884</cdr:y>
    </cdr:to>
    <cdr:sp macro="" textlink="">
      <cdr:nvSpPr>
        <cdr:cNvPr id="6941" name="NDMPlot_ElementConcrete56">
          <a:extLst xmlns:a="http://schemas.openxmlformats.org/drawingml/2006/main">
            <a:ext uri="{FF2B5EF4-FFF2-40B4-BE49-F238E27FC236}">
              <a16:creationId xmlns:a16="http://schemas.microsoft.com/office/drawing/2014/main" id="{303CE3C4-5D54-434B-924A-54AB4BE5EE08}"/>
            </a:ext>
          </a:extLst>
        </cdr:cNvPr>
        <cdr:cNvSpPr/>
      </cdr:nvSpPr>
      <cdr:spPr>
        <a:xfrm xmlns:a="http://schemas.openxmlformats.org/drawingml/2006/main">
          <a:off x="3412582" y="3228690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B999D7"/>
        </a:solidFill>
        <a:ln xmlns:a="http://schemas.openxmlformats.org/drawingml/2006/main" w="1905">
          <a:solidFill>
            <a:srgbClr val="B999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0.35408</cdr:x>
      <cdr:y>0.47079</cdr:y>
    </cdr:from>
    <cdr:to>
      <cdr:x>0.37254</cdr:x>
      <cdr:y>0.49884</cdr:y>
    </cdr:to>
    <cdr:sp macro="" textlink="">
      <cdr:nvSpPr>
        <cdr:cNvPr id="6942" name="NDMPlot_ElementConcrete57">
          <a:extLst xmlns:a="http://schemas.openxmlformats.org/drawingml/2006/main">
            <a:ext uri="{FF2B5EF4-FFF2-40B4-BE49-F238E27FC236}">
              <a16:creationId xmlns:a16="http://schemas.microsoft.com/office/drawing/2014/main" id="{D1CE564C-EDBC-4558-B9F6-4ED24E595F45}"/>
            </a:ext>
          </a:extLst>
        </cdr:cNvPr>
        <cdr:cNvSpPr/>
      </cdr:nvSpPr>
      <cdr:spPr>
        <a:xfrm xmlns:a="http://schemas.openxmlformats.org/drawingml/2006/main">
          <a:off x="3687340" y="3228690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B999D7"/>
        </a:solidFill>
        <a:ln xmlns:a="http://schemas.openxmlformats.org/drawingml/2006/main" w="1905">
          <a:solidFill>
            <a:srgbClr val="B999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0.48599</cdr:x>
      <cdr:y>0.47079</cdr:y>
    </cdr:from>
    <cdr:to>
      <cdr:x>0.50446</cdr:x>
      <cdr:y>0.49884</cdr:y>
    </cdr:to>
    <cdr:sp macro="" textlink="">
      <cdr:nvSpPr>
        <cdr:cNvPr id="6943" name="NDMPlot_ElementConcrete58">
          <a:extLst xmlns:a="http://schemas.openxmlformats.org/drawingml/2006/main">
            <a:ext uri="{FF2B5EF4-FFF2-40B4-BE49-F238E27FC236}">
              <a16:creationId xmlns:a16="http://schemas.microsoft.com/office/drawing/2014/main" id="{447C7762-A022-4653-8792-276CB07A7BB5}"/>
            </a:ext>
          </a:extLst>
        </cdr:cNvPr>
        <cdr:cNvSpPr/>
      </cdr:nvSpPr>
      <cdr:spPr>
        <a:xfrm xmlns:a="http://schemas.openxmlformats.org/drawingml/2006/main">
          <a:off x="5061129" y="3228690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B999D7"/>
        </a:solidFill>
        <a:ln xmlns:a="http://schemas.openxmlformats.org/drawingml/2006/main" w="1905">
          <a:solidFill>
            <a:srgbClr val="B999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0.51238</cdr:x>
      <cdr:y>0.47079</cdr:y>
    </cdr:from>
    <cdr:to>
      <cdr:x>0.53084</cdr:x>
      <cdr:y>0.49884</cdr:y>
    </cdr:to>
    <cdr:sp macro="" textlink="">
      <cdr:nvSpPr>
        <cdr:cNvPr id="6944" name="NDMPlot_ElementConcrete59">
          <a:extLst xmlns:a="http://schemas.openxmlformats.org/drawingml/2006/main">
            <a:ext uri="{FF2B5EF4-FFF2-40B4-BE49-F238E27FC236}">
              <a16:creationId xmlns:a16="http://schemas.microsoft.com/office/drawing/2014/main" id="{2E9644C6-F7B0-4940-BDBC-4CC6FA44841F}"/>
            </a:ext>
          </a:extLst>
        </cdr:cNvPr>
        <cdr:cNvSpPr/>
      </cdr:nvSpPr>
      <cdr:spPr>
        <a:xfrm xmlns:a="http://schemas.openxmlformats.org/drawingml/2006/main">
          <a:off x="5335887" y="3228690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B999D7"/>
        </a:solidFill>
        <a:ln xmlns:a="http://schemas.openxmlformats.org/drawingml/2006/main" w="1905">
          <a:solidFill>
            <a:srgbClr val="B999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0.53876</cdr:x>
      <cdr:y>0.47079</cdr:y>
    </cdr:from>
    <cdr:to>
      <cdr:x>0.55723</cdr:x>
      <cdr:y>0.49884</cdr:y>
    </cdr:to>
    <cdr:sp macro="" textlink="">
      <cdr:nvSpPr>
        <cdr:cNvPr id="6945" name="NDMPlot_ElementConcrete60">
          <a:extLst xmlns:a="http://schemas.openxmlformats.org/drawingml/2006/main">
            <a:ext uri="{FF2B5EF4-FFF2-40B4-BE49-F238E27FC236}">
              <a16:creationId xmlns:a16="http://schemas.microsoft.com/office/drawing/2014/main" id="{B1BFFA57-B093-4504-BC7A-8B8839654C26}"/>
            </a:ext>
          </a:extLst>
        </cdr:cNvPr>
        <cdr:cNvSpPr/>
      </cdr:nvSpPr>
      <cdr:spPr>
        <a:xfrm xmlns:a="http://schemas.openxmlformats.org/drawingml/2006/main">
          <a:off x="5610645" y="3228690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B999D7"/>
        </a:solidFill>
        <a:ln xmlns:a="http://schemas.openxmlformats.org/drawingml/2006/main" w="1905">
          <a:solidFill>
            <a:srgbClr val="B999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0.30131</cdr:x>
      <cdr:y>0.43073</cdr:y>
    </cdr:from>
    <cdr:to>
      <cdr:x>0.31978</cdr:x>
      <cdr:y>0.45877</cdr:y>
    </cdr:to>
    <cdr:sp macro="" textlink="">
      <cdr:nvSpPr>
        <cdr:cNvPr id="6946" name="NDMPlot_ElementConcrete61">
          <a:extLst xmlns:a="http://schemas.openxmlformats.org/drawingml/2006/main">
            <a:ext uri="{FF2B5EF4-FFF2-40B4-BE49-F238E27FC236}">
              <a16:creationId xmlns:a16="http://schemas.microsoft.com/office/drawing/2014/main" id="{3D166229-5D8B-4292-9243-25494BFE4EB6}"/>
            </a:ext>
          </a:extLst>
        </cdr:cNvPr>
        <cdr:cNvSpPr/>
      </cdr:nvSpPr>
      <cdr:spPr>
        <a:xfrm xmlns:a="http://schemas.openxmlformats.org/drawingml/2006/main">
          <a:off x="3137824" y="2953932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C2ABD8"/>
        </a:solidFill>
        <a:ln xmlns:a="http://schemas.openxmlformats.org/drawingml/2006/main" w="1905">
          <a:solidFill>
            <a:srgbClr val="C2AB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0.32769</cdr:x>
      <cdr:y>0.43073</cdr:y>
    </cdr:from>
    <cdr:to>
      <cdr:x>0.34616</cdr:x>
      <cdr:y>0.45877</cdr:y>
    </cdr:to>
    <cdr:sp macro="" textlink="">
      <cdr:nvSpPr>
        <cdr:cNvPr id="6947" name="NDMPlot_ElementConcrete62">
          <a:extLst xmlns:a="http://schemas.openxmlformats.org/drawingml/2006/main">
            <a:ext uri="{FF2B5EF4-FFF2-40B4-BE49-F238E27FC236}">
              <a16:creationId xmlns:a16="http://schemas.microsoft.com/office/drawing/2014/main" id="{01035E2E-C61C-44C4-8B9B-15AE9A2D9652}"/>
            </a:ext>
          </a:extLst>
        </cdr:cNvPr>
        <cdr:cNvSpPr/>
      </cdr:nvSpPr>
      <cdr:spPr>
        <a:xfrm xmlns:a="http://schemas.openxmlformats.org/drawingml/2006/main">
          <a:off x="3412582" y="2953932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C2ABD8"/>
        </a:solidFill>
        <a:ln xmlns:a="http://schemas.openxmlformats.org/drawingml/2006/main" w="1905">
          <a:solidFill>
            <a:srgbClr val="C2AB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0.35408</cdr:x>
      <cdr:y>0.43073</cdr:y>
    </cdr:from>
    <cdr:to>
      <cdr:x>0.37254</cdr:x>
      <cdr:y>0.45877</cdr:y>
    </cdr:to>
    <cdr:sp macro="" textlink="">
      <cdr:nvSpPr>
        <cdr:cNvPr id="6948" name="NDMPlot_ElementConcrete63">
          <a:extLst xmlns:a="http://schemas.openxmlformats.org/drawingml/2006/main">
            <a:ext uri="{FF2B5EF4-FFF2-40B4-BE49-F238E27FC236}">
              <a16:creationId xmlns:a16="http://schemas.microsoft.com/office/drawing/2014/main" id="{C7A21CFB-5AB3-4551-8D27-DB3AD07554E1}"/>
            </a:ext>
          </a:extLst>
        </cdr:cNvPr>
        <cdr:cNvSpPr/>
      </cdr:nvSpPr>
      <cdr:spPr>
        <a:xfrm xmlns:a="http://schemas.openxmlformats.org/drawingml/2006/main">
          <a:off x="3687340" y="2953932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C2ABD8"/>
        </a:solidFill>
        <a:ln xmlns:a="http://schemas.openxmlformats.org/drawingml/2006/main" w="1905">
          <a:solidFill>
            <a:srgbClr val="C2AB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0.48599</cdr:x>
      <cdr:y>0.43073</cdr:y>
    </cdr:from>
    <cdr:to>
      <cdr:x>0.50446</cdr:x>
      <cdr:y>0.45877</cdr:y>
    </cdr:to>
    <cdr:sp macro="" textlink="">
      <cdr:nvSpPr>
        <cdr:cNvPr id="6949" name="NDMPlot_ElementConcrete64">
          <a:extLst xmlns:a="http://schemas.openxmlformats.org/drawingml/2006/main">
            <a:ext uri="{FF2B5EF4-FFF2-40B4-BE49-F238E27FC236}">
              <a16:creationId xmlns:a16="http://schemas.microsoft.com/office/drawing/2014/main" id="{F8F63C6B-DDBE-45AB-ADF4-18EB2212BF3C}"/>
            </a:ext>
          </a:extLst>
        </cdr:cNvPr>
        <cdr:cNvSpPr/>
      </cdr:nvSpPr>
      <cdr:spPr>
        <a:xfrm xmlns:a="http://schemas.openxmlformats.org/drawingml/2006/main">
          <a:off x="5061129" y="2953932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C2ABD8"/>
        </a:solidFill>
        <a:ln xmlns:a="http://schemas.openxmlformats.org/drawingml/2006/main" w="1905">
          <a:solidFill>
            <a:srgbClr val="C2AB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0.51238</cdr:x>
      <cdr:y>0.43073</cdr:y>
    </cdr:from>
    <cdr:to>
      <cdr:x>0.53084</cdr:x>
      <cdr:y>0.45877</cdr:y>
    </cdr:to>
    <cdr:sp macro="" textlink="">
      <cdr:nvSpPr>
        <cdr:cNvPr id="6950" name="NDMPlot_ElementConcrete65">
          <a:extLst xmlns:a="http://schemas.openxmlformats.org/drawingml/2006/main">
            <a:ext uri="{FF2B5EF4-FFF2-40B4-BE49-F238E27FC236}">
              <a16:creationId xmlns:a16="http://schemas.microsoft.com/office/drawing/2014/main" id="{A8743AEA-3731-4A24-AD73-45E5BC7EB3A7}"/>
            </a:ext>
          </a:extLst>
        </cdr:cNvPr>
        <cdr:cNvSpPr/>
      </cdr:nvSpPr>
      <cdr:spPr>
        <a:xfrm xmlns:a="http://schemas.openxmlformats.org/drawingml/2006/main">
          <a:off x="5335887" y="2953932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C2ABD8"/>
        </a:solidFill>
        <a:ln xmlns:a="http://schemas.openxmlformats.org/drawingml/2006/main" w="1905">
          <a:solidFill>
            <a:srgbClr val="C2AB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0.53876</cdr:x>
      <cdr:y>0.43073</cdr:y>
    </cdr:from>
    <cdr:to>
      <cdr:x>0.55723</cdr:x>
      <cdr:y>0.45877</cdr:y>
    </cdr:to>
    <cdr:sp macro="" textlink="">
      <cdr:nvSpPr>
        <cdr:cNvPr id="6951" name="NDMPlot_ElementConcrete66">
          <a:extLst xmlns:a="http://schemas.openxmlformats.org/drawingml/2006/main">
            <a:ext uri="{FF2B5EF4-FFF2-40B4-BE49-F238E27FC236}">
              <a16:creationId xmlns:a16="http://schemas.microsoft.com/office/drawing/2014/main" id="{B6E878E1-AD8F-4CE9-B4FB-0D9217F93EF0}"/>
            </a:ext>
          </a:extLst>
        </cdr:cNvPr>
        <cdr:cNvSpPr/>
      </cdr:nvSpPr>
      <cdr:spPr>
        <a:xfrm xmlns:a="http://schemas.openxmlformats.org/drawingml/2006/main">
          <a:off x="5610645" y="2953932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C2ABD8"/>
        </a:solidFill>
        <a:ln xmlns:a="http://schemas.openxmlformats.org/drawingml/2006/main" w="1905">
          <a:solidFill>
            <a:srgbClr val="C2AB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0.30131</cdr:x>
      <cdr:y>0.39066</cdr:y>
    </cdr:from>
    <cdr:to>
      <cdr:x>0.31978</cdr:x>
      <cdr:y>0.41871</cdr:y>
    </cdr:to>
    <cdr:sp macro="" textlink="">
      <cdr:nvSpPr>
        <cdr:cNvPr id="6952" name="NDMPlot_ElementConcrete67">
          <a:extLst xmlns:a="http://schemas.openxmlformats.org/drawingml/2006/main">
            <a:ext uri="{FF2B5EF4-FFF2-40B4-BE49-F238E27FC236}">
              <a16:creationId xmlns:a16="http://schemas.microsoft.com/office/drawing/2014/main" id="{A1ED97B0-61F0-499A-B4FD-EF8BA10B9F14}"/>
            </a:ext>
          </a:extLst>
        </cdr:cNvPr>
        <cdr:cNvSpPr/>
      </cdr:nvSpPr>
      <cdr:spPr>
        <a:xfrm xmlns:a="http://schemas.openxmlformats.org/drawingml/2006/main">
          <a:off x="3137824" y="2679174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CBBDD9"/>
        </a:solidFill>
        <a:ln xmlns:a="http://schemas.openxmlformats.org/drawingml/2006/main" w="1905">
          <a:solidFill>
            <a:srgbClr val="CBBD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0.32769</cdr:x>
      <cdr:y>0.39066</cdr:y>
    </cdr:from>
    <cdr:to>
      <cdr:x>0.34616</cdr:x>
      <cdr:y>0.41871</cdr:y>
    </cdr:to>
    <cdr:sp macro="" textlink="">
      <cdr:nvSpPr>
        <cdr:cNvPr id="6953" name="NDMPlot_ElementConcrete68">
          <a:extLst xmlns:a="http://schemas.openxmlformats.org/drawingml/2006/main">
            <a:ext uri="{FF2B5EF4-FFF2-40B4-BE49-F238E27FC236}">
              <a16:creationId xmlns:a16="http://schemas.microsoft.com/office/drawing/2014/main" id="{71C74A5C-1D73-44B9-823C-1C1E8636B0FD}"/>
            </a:ext>
          </a:extLst>
        </cdr:cNvPr>
        <cdr:cNvSpPr/>
      </cdr:nvSpPr>
      <cdr:spPr>
        <a:xfrm xmlns:a="http://schemas.openxmlformats.org/drawingml/2006/main">
          <a:off x="3412582" y="2679174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CBBDD9"/>
        </a:solidFill>
        <a:ln xmlns:a="http://schemas.openxmlformats.org/drawingml/2006/main" w="1905">
          <a:solidFill>
            <a:srgbClr val="CBBD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0.35408</cdr:x>
      <cdr:y>0.39066</cdr:y>
    </cdr:from>
    <cdr:to>
      <cdr:x>0.37254</cdr:x>
      <cdr:y>0.41871</cdr:y>
    </cdr:to>
    <cdr:sp macro="" textlink="">
      <cdr:nvSpPr>
        <cdr:cNvPr id="6954" name="NDMPlot_ElementConcrete69">
          <a:extLst xmlns:a="http://schemas.openxmlformats.org/drawingml/2006/main">
            <a:ext uri="{FF2B5EF4-FFF2-40B4-BE49-F238E27FC236}">
              <a16:creationId xmlns:a16="http://schemas.microsoft.com/office/drawing/2014/main" id="{AE5A8DF2-A4A0-4864-87EF-989D5582A88D}"/>
            </a:ext>
          </a:extLst>
        </cdr:cNvPr>
        <cdr:cNvSpPr/>
      </cdr:nvSpPr>
      <cdr:spPr>
        <a:xfrm xmlns:a="http://schemas.openxmlformats.org/drawingml/2006/main">
          <a:off x="3687340" y="2679174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CBBDD9"/>
        </a:solidFill>
        <a:ln xmlns:a="http://schemas.openxmlformats.org/drawingml/2006/main" w="1905">
          <a:solidFill>
            <a:srgbClr val="CBBD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0.48599</cdr:x>
      <cdr:y>0.39066</cdr:y>
    </cdr:from>
    <cdr:to>
      <cdr:x>0.50446</cdr:x>
      <cdr:y>0.41871</cdr:y>
    </cdr:to>
    <cdr:sp macro="" textlink="">
      <cdr:nvSpPr>
        <cdr:cNvPr id="6955" name="NDMPlot_ElementConcrete70">
          <a:extLst xmlns:a="http://schemas.openxmlformats.org/drawingml/2006/main">
            <a:ext uri="{FF2B5EF4-FFF2-40B4-BE49-F238E27FC236}">
              <a16:creationId xmlns:a16="http://schemas.microsoft.com/office/drawing/2014/main" id="{22FE08A6-1D11-4222-A8D1-BA67568CBAAC}"/>
            </a:ext>
          </a:extLst>
        </cdr:cNvPr>
        <cdr:cNvSpPr/>
      </cdr:nvSpPr>
      <cdr:spPr>
        <a:xfrm xmlns:a="http://schemas.openxmlformats.org/drawingml/2006/main">
          <a:off x="5061129" y="2679174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CBBDD9"/>
        </a:solidFill>
        <a:ln xmlns:a="http://schemas.openxmlformats.org/drawingml/2006/main" w="1905">
          <a:solidFill>
            <a:srgbClr val="CBBD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0.51238</cdr:x>
      <cdr:y>0.39066</cdr:y>
    </cdr:from>
    <cdr:to>
      <cdr:x>0.53084</cdr:x>
      <cdr:y>0.41871</cdr:y>
    </cdr:to>
    <cdr:sp macro="" textlink="">
      <cdr:nvSpPr>
        <cdr:cNvPr id="6956" name="NDMPlot_ElementConcrete71">
          <a:extLst xmlns:a="http://schemas.openxmlformats.org/drawingml/2006/main">
            <a:ext uri="{FF2B5EF4-FFF2-40B4-BE49-F238E27FC236}">
              <a16:creationId xmlns:a16="http://schemas.microsoft.com/office/drawing/2014/main" id="{B5E89A26-8C77-4E47-8312-32BB370665C8}"/>
            </a:ext>
          </a:extLst>
        </cdr:cNvPr>
        <cdr:cNvSpPr/>
      </cdr:nvSpPr>
      <cdr:spPr>
        <a:xfrm xmlns:a="http://schemas.openxmlformats.org/drawingml/2006/main">
          <a:off x="5335887" y="2679174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CBBDD9"/>
        </a:solidFill>
        <a:ln xmlns:a="http://schemas.openxmlformats.org/drawingml/2006/main" w="1905">
          <a:solidFill>
            <a:srgbClr val="CBBD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0.53876</cdr:x>
      <cdr:y>0.39066</cdr:y>
    </cdr:from>
    <cdr:to>
      <cdr:x>0.55723</cdr:x>
      <cdr:y>0.41871</cdr:y>
    </cdr:to>
    <cdr:sp macro="" textlink="">
      <cdr:nvSpPr>
        <cdr:cNvPr id="6957" name="NDMPlot_ElementConcrete72">
          <a:extLst xmlns:a="http://schemas.openxmlformats.org/drawingml/2006/main">
            <a:ext uri="{FF2B5EF4-FFF2-40B4-BE49-F238E27FC236}">
              <a16:creationId xmlns:a16="http://schemas.microsoft.com/office/drawing/2014/main" id="{A2F875A5-359E-4067-AE00-B4EAE2EDB5E5}"/>
            </a:ext>
          </a:extLst>
        </cdr:cNvPr>
        <cdr:cNvSpPr/>
      </cdr:nvSpPr>
      <cdr:spPr>
        <a:xfrm xmlns:a="http://schemas.openxmlformats.org/drawingml/2006/main">
          <a:off x="5610645" y="2679174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CBBDD9"/>
        </a:solidFill>
        <a:ln xmlns:a="http://schemas.openxmlformats.org/drawingml/2006/main" w="1905">
          <a:solidFill>
            <a:srgbClr val="CBBD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0.30131</cdr:x>
      <cdr:y>0.3506</cdr:y>
    </cdr:from>
    <cdr:to>
      <cdr:x>0.31978</cdr:x>
      <cdr:y>0.37864</cdr:y>
    </cdr:to>
    <cdr:sp macro="" textlink="">
      <cdr:nvSpPr>
        <cdr:cNvPr id="6958" name="NDMPlot_ElementConcrete73">
          <a:extLst xmlns:a="http://schemas.openxmlformats.org/drawingml/2006/main">
            <a:ext uri="{FF2B5EF4-FFF2-40B4-BE49-F238E27FC236}">
              <a16:creationId xmlns:a16="http://schemas.microsoft.com/office/drawing/2014/main" id="{0255DCBB-BE05-4240-9000-D56880E182E3}"/>
            </a:ext>
          </a:extLst>
        </cdr:cNvPr>
        <cdr:cNvSpPr/>
      </cdr:nvSpPr>
      <cdr:spPr>
        <a:xfrm xmlns:a="http://schemas.openxmlformats.org/drawingml/2006/main">
          <a:off x="3137824" y="2404416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D4CFDA"/>
        </a:solidFill>
        <a:ln xmlns:a="http://schemas.openxmlformats.org/drawingml/2006/main" w="1905">
          <a:solidFill>
            <a:srgbClr val="D4CF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0.32769</cdr:x>
      <cdr:y>0.3506</cdr:y>
    </cdr:from>
    <cdr:to>
      <cdr:x>0.34616</cdr:x>
      <cdr:y>0.37864</cdr:y>
    </cdr:to>
    <cdr:sp macro="" textlink="">
      <cdr:nvSpPr>
        <cdr:cNvPr id="6959" name="NDMPlot_ElementConcrete74">
          <a:extLst xmlns:a="http://schemas.openxmlformats.org/drawingml/2006/main">
            <a:ext uri="{FF2B5EF4-FFF2-40B4-BE49-F238E27FC236}">
              <a16:creationId xmlns:a16="http://schemas.microsoft.com/office/drawing/2014/main" id="{8B3864E7-E6F4-41AE-957D-E2631CFCA379}"/>
            </a:ext>
          </a:extLst>
        </cdr:cNvPr>
        <cdr:cNvSpPr/>
      </cdr:nvSpPr>
      <cdr:spPr>
        <a:xfrm xmlns:a="http://schemas.openxmlformats.org/drawingml/2006/main">
          <a:off x="3412582" y="2404416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D4CFDA"/>
        </a:solidFill>
        <a:ln xmlns:a="http://schemas.openxmlformats.org/drawingml/2006/main" w="1905">
          <a:solidFill>
            <a:srgbClr val="D4CF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0.35408</cdr:x>
      <cdr:y>0.3506</cdr:y>
    </cdr:from>
    <cdr:to>
      <cdr:x>0.37254</cdr:x>
      <cdr:y>0.37864</cdr:y>
    </cdr:to>
    <cdr:sp macro="" textlink="">
      <cdr:nvSpPr>
        <cdr:cNvPr id="6960" name="NDMPlot_ElementConcrete75">
          <a:extLst xmlns:a="http://schemas.openxmlformats.org/drawingml/2006/main">
            <a:ext uri="{FF2B5EF4-FFF2-40B4-BE49-F238E27FC236}">
              <a16:creationId xmlns:a16="http://schemas.microsoft.com/office/drawing/2014/main" id="{5EDCCF64-FCAD-48BC-B2F6-6C5CAD918E8F}"/>
            </a:ext>
          </a:extLst>
        </cdr:cNvPr>
        <cdr:cNvSpPr/>
      </cdr:nvSpPr>
      <cdr:spPr>
        <a:xfrm xmlns:a="http://schemas.openxmlformats.org/drawingml/2006/main">
          <a:off x="3687340" y="2404416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D4CFDA"/>
        </a:solidFill>
        <a:ln xmlns:a="http://schemas.openxmlformats.org/drawingml/2006/main" w="1905">
          <a:solidFill>
            <a:srgbClr val="D4CF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0.48599</cdr:x>
      <cdr:y>0.3506</cdr:y>
    </cdr:from>
    <cdr:to>
      <cdr:x>0.50446</cdr:x>
      <cdr:y>0.37864</cdr:y>
    </cdr:to>
    <cdr:sp macro="" textlink="">
      <cdr:nvSpPr>
        <cdr:cNvPr id="6961" name="NDMPlot_ElementConcrete76">
          <a:extLst xmlns:a="http://schemas.openxmlformats.org/drawingml/2006/main">
            <a:ext uri="{FF2B5EF4-FFF2-40B4-BE49-F238E27FC236}">
              <a16:creationId xmlns:a16="http://schemas.microsoft.com/office/drawing/2014/main" id="{CC6533DC-7100-407A-8066-01C07558D540}"/>
            </a:ext>
          </a:extLst>
        </cdr:cNvPr>
        <cdr:cNvSpPr/>
      </cdr:nvSpPr>
      <cdr:spPr>
        <a:xfrm xmlns:a="http://schemas.openxmlformats.org/drawingml/2006/main">
          <a:off x="5061129" y="2404416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D4CFDA"/>
        </a:solidFill>
        <a:ln xmlns:a="http://schemas.openxmlformats.org/drawingml/2006/main" w="1905">
          <a:solidFill>
            <a:srgbClr val="D4CF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0.51238</cdr:x>
      <cdr:y>0.3506</cdr:y>
    </cdr:from>
    <cdr:to>
      <cdr:x>0.53084</cdr:x>
      <cdr:y>0.37864</cdr:y>
    </cdr:to>
    <cdr:sp macro="" textlink="">
      <cdr:nvSpPr>
        <cdr:cNvPr id="6962" name="NDMPlot_ElementConcrete77">
          <a:extLst xmlns:a="http://schemas.openxmlformats.org/drawingml/2006/main">
            <a:ext uri="{FF2B5EF4-FFF2-40B4-BE49-F238E27FC236}">
              <a16:creationId xmlns:a16="http://schemas.microsoft.com/office/drawing/2014/main" id="{EA037123-85FC-4B63-A972-240461AE2545}"/>
            </a:ext>
          </a:extLst>
        </cdr:cNvPr>
        <cdr:cNvSpPr/>
      </cdr:nvSpPr>
      <cdr:spPr>
        <a:xfrm xmlns:a="http://schemas.openxmlformats.org/drawingml/2006/main">
          <a:off x="5335887" y="2404416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D4CFDA"/>
        </a:solidFill>
        <a:ln xmlns:a="http://schemas.openxmlformats.org/drawingml/2006/main" w="1905">
          <a:solidFill>
            <a:srgbClr val="D4CF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0.53876</cdr:x>
      <cdr:y>0.3506</cdr:y>
    </cdr:from>
    <cdr:to>
      <cdr:x>0.55723</cdr:x>
      <cdr:y>0.37864</cdr:y>
    </cdr:to>
    <cdr:sp macro="" textlink="">
      <cdr:nvSpPr>
        <cdr:cNvPr id="6963" name="NDMPlot_ElementConcrete78">
          <a:extLst xmlns:a="http://schemas.openxmlformats.org/drawingml/2006/main">
            <a:ext uri="{FF2B5EF4-FFF2-40B4-BE49-F238E27FC236}">
              <a16:creationId xmlns:a16="http://schemas.microsoft.com/office/drawing/2014/main" id="{010B4ACA-083C-4B8D-84CC-5284ECFB0DAB}"/>
            </a:ext>
          </a:extLst>
        </cdr:cNvPr>
        <cdr:cNvSpPr/>
      </cdr:nvSpPr>
      <cdr:spPr>
        <a:xfrm xmlns:a="http://schemas.openxmlformats.org/drawingml/2006/main">
          <a:off x="5610645" y="2404416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D4CFDA"/>
        </a:solidFill>
        <a:ln xmlns:a="http://schemas.openxmlformats.org/drawingml/2006/main" w="1905">
          <a:solidFill>
            <a:srgbClr val="D4CF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0.30131</cdr:x>
      <cdr:y>0.31054</cdr:y>
    </cdr:from>
    <cdr:to>
      <cdr:x>0.31978</cdr:x>
      <cdr:y>0.33858</cdr:y>
    </cdr:to>
    <cdr:sp macro="" textlink="">
      <cdr:nvSpPr>
        <cdr:cNvPr id="6964" name="NDMPlot_ElementConcrete79">
          <a:extLst xmlns:a="http://schemas.openxmlformats.org/drawingml/2006/main">
            <a:ext uri="{FF2B5EF4-FFF2-40B4-BE49-F238E27FC236}">
              <a16:creationId xmlns:a16="http://schemas.microsoft.com/office/drawing/2014/main" id="{5A9A564D-04C5-4D40-A92E-57308506BFEC}"/>
            </a:ext>
          </a:extLst>
        </cdr:cNvPr>
        <cdr:cNvSpPr/>
      </cdr:nvSpPr>
      <cdr:spPr>
        <a:xfrm xmlns:a="http://schemas.openxmlformats.org/drawingml/2006/main">
          <a:off x="3137824" y="2129659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0.32769</cdr:x>
      <cdr:y>0.31054</cdr:y>
    </cdr:from>
    <cdr:to>
      <cdr:x>0.34616</cdr:x>
      <cdr:y>0.33858</cdr:y>
    </cdr:to>
    <cdr:sp macro="" textlink="">
      <cdr:nvSpPr>
        <cdr:cNvPr id="6965" name="NDMPlot_ElementConcrete80">
          <a:extLst xmlns:a="http://schemas.openxmlformats.org/drawingml/2006/main">
            <a:ext uri="{FF2B5EF4-FFF2-40B4-BE49-F238E27FC236}">
              <a16:creationId xmlns:a16="http://schemas.microsoft.com/office/drawing/2014/main" id="{F60679C0-B3AD-4DF0-AEC2-18DA865123D4}"/>
            </a:ext>
          </a:extLst>
        </cdr:cNvPr>
        <cdr:cNvSpPr/>
      </cdr:nvSpPr>
      <cdr:spPr>
        <a:xfrm xmlns:a="http://schemas.openxmlformats.org/drawingml/2006/main">
          <a:off x="3412582" y="2129659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0.35408</cdr:x>
      <cdr:y>0.31054</cdr:y>
    </cdr:from>
    <cdr:to>
      <cdr:x>0.37254</cdr:x>
      <cdr:y>0.33858</cdr:y>
    </cdr:to>
    <cdr:sp macro="" textlink="">
      <cdr:nvSpPr>
        <cdr:cNvPr id="6966" name="NDMPlot_ElementConcrete81">
          <a:extLst xmlns:a="http://schemas.openxmlformats.org/drawingml/2006/main">
            <a:ext uri="{FF2B5EF4-FFF2-40B4-BE49-F238E27FC236}">
              <a16:creationId xmlns:a16="http://schemas.microsoft.com/office/drawing/2014/main" id="{2290F610-A87F-487A-9339-DDB1FAD46D7E}"/>
            </a:ext>
          </a:extLst>
        </cdr:cNvPr>
        <cdr:cNvSpPr/>
      </cdr:nvSpPr>
      <cdr:spPr>
        <a:xfrm xmlns:a="http://schemas.openxmlformats.org/drawingml/2006/main">
          <a:off x="3687340" y="2129659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0.48599</cdr:x>
      <cdr:y>0.31054</cdr:y>
    </cdr:from>
    <cdr:to>
      <cdr:x>0.50446</cdr:x>
      <cdr:y>0.33858</cdr:y>
    </cdr:to>
    <cdr:sp macro="" textlink="">
      <cdr:nvSpPr>
        <cdr:cNvPr id="6967" name="NDMPlot_ElementConcrete82">
          <a:extLst xmlns:a="http://schemas.openxmlformats.org/drawingml/2006/main">
            <a:ext uri="{FF2B5EF4-FFF2-40B4-BE49-F238E27FC236}">
              <a16:creationId xmlns:a16="http://schemas.microsoft.com/office/drawing/2014/main" id="{A398C114-85E8-4DA4-BA30-8767DC0E29EF}"/>
            </a:ext>
          </a:extLst>
        </cdr:cNvPr>
        <cdr:cNvSpPr/>
      </cdr:nvSpPr>
      <cdr:spPr>
        <a:xfrm xmlns:a="http://schemas.openxmlformats.org/drawingml/2006/main">
          <a:off x="5061129" y="2129659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0.51238</cdr:x>
      <cdr:y>0.31054</cdr:y>
    </cdr:from>
    <cdr:to>
      <cdr:x>0.53084</cdr:x>
      <cdr:y>0.33858</cdr:y>
    </cdr:to>
    <cdr:sp macro="" textlink="">
      <cdr:nvSpPr>
        <cdr:cNvPr id="6968" name="NDMPlot_ElementConcrete83">
          <a:extLst xmlns:a="http://schemas.openxmlformats.org/drawingml/2006/main">
            <a:ext uri="{FF2B5EF4-FFF2-40B4-BE49-F238E27FC236}">
              <a16:creationId xmlns:a16="http://schemas.microsoft.com/office/drawing/2014/main" id="{5FBDDB27-8FC8-447D-A385-B073431FA710}"/>
            </a:ext>
          </a:extLst>
        </cdr:cNvPr>
        <cdr:cNvSpPr/>
      </cdr:nvSpPr>
      <cdr:spPr>
        <a:xfrm xmlns:a="http://schemas.openxmlformats.org/drawingml/2006/main">
          <a:off x="5335887" y="2129659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0.53876</cdr:x>
      <cdr:y>0.31054</cdr:y>
    </cdr:from>
    <cdr:to>
      <cdr:x>0.55723</cdr:x>
      <cdr:y>0.33858</cdr:y>
    </cdr:to>
    <cdr:sp macro="" textlink="">
      <cdr:nvSpPr>
        <cdr:cNvPr id="6969" name="NDMPlot_ElementConcrete84">
          <a:extLst xmlns:a="http://schemas.openxmlformats.org/drawingml/2006/main">
            <a:ext uri="{FF2B5EF4-FFF2-40B4-BE49-F238E27FC236}">
              <a16:creationId xmlns:a16="http://schemas.microsoft.com/office/drawing/2014/main" id="{02F798E8-BA7F-4ED6-9A67-B6D3B44F66F8}"/>
            </a:ext>
          </a:extLst>
        </cdr:cNvPr>
        <cdr:cNvSpPr/>
      </cdr:nvSpPr>
      <cdr:spPr>
        <a:xfrm xmlns:a="http://schemas.openxmlformats.org/drawingml/2006/main">
          <a:off x="5610645" y="2129659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0.30131</cdr:x>
      <cdr:y>0.27047</cdr:y>
    </cdr:from>
    <cdr:to>
      <cdr:x>0.31978</cdr:x>
      <cdr:y>0.29852</cdr:y>
    </cdr:to>
    <cdr:sp macro="" textlink="">
      <cdr:nvSpPr>
        <cdr:cNvPr id="6970" name="NDMPlot_ElementConcrete85">
          <a:extLst xmlns:a="http://schemas.openxmlformats.org/drawingml/2006/main">
            <a:ext uri="{FF2B5EF4-FFF2-40B4-BE49-F238E27FC236}">
              <a16:creationId xmlns:a16="http://schemas.microsoft.com/office/drawing/2014/main" id="{C1E000D5-E6CC-413C-BEC5-0947F6BD7321}"/>
            </a:ext>
          </a:extLst>
        </cdr:cNvPr>
        <cdr:cNvSpPr/>
      </cdr:nvSpPr>
      <cdr:spPr>
        <a:xfrm xmlns:a="http://schemas.openxmlformats.org/drawingml/2006/main">
          <a:off x="3137824" y="1854901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0.32769</cdr:x>
      <cdr:y>0.27047</cdr:y>
    </cdr:from>
    <cdr:to>
      <cdr:x>0.34616</cdr:x>
      <cdr:y>0.29852</cdr:y>
    </cdr:to>
    <cdr:sp macro="" textlink="">
      <cdr:nvSpPr>
        <cdr:cNvPr id="6971" name="NDMPlot_ElementConcrete86">
          <a:extLst xmlns:a="http://schemas.openxmlformats.org/drawingml/2006/main">
            <a:ext uri="{FF2B5EF4-FFF2-40B4-BE49-F238E27FC236}">
              <a16:creationId xmlns:a16="http://schemas.microsoft.com/office/drawing/2014/main" id="{B7B53EB2-0290-478A-B466-802D1E9D8A66}"/>
            </a:ext>
          </a:extLst>
        </cdr:cNvPr>
        <cdr:cNvSpPr/>
      </cdr:nvSpPr>
      <cdr:spPr>
        <a:xfrm xmlns:a="http://schemas.openxmlformats.org/drawingml/2006/main">
          <a:off x="3412582" y="1854901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0.35408</cdr:x>
      <cdr:y>0.27047</cdr:y>
    </cdr:from>
    <cdr:to>
      <cdr:x>0.37254</cdr:x>
      <cdr:y>0.29852</cdr:y>
    </cdr:to>
    <cdr:sp macro="" textlink="">
      <cdr:nvSpPr>
        <cdr:cNvPr id="6972" name="NDMPlot_ElementConcrete87">
          <a:extLst xmlns:a="http://schemas.openxmlformats.org/drawingml/2006/main">
            <a:ext uri="{FF2B5EF4-FFF2-40B4-BE49-F238E27FC236}">
              <a16:creationId xmlns:a16="http://schemas.microsoft.com/office/drawing/2014/main" id="{04E54086-1EC6-4C01-91C1-4123B08E3DD8}"/>
            </a:ext>
          </a:extLst>
        </cdr:cNvPr>
        <cdr:cNvSpPr/>
      </cdr:nvSpPr>
      <cdr:spPr>
        <a:xfrm xmlns:a="http://schemas.openxmlformats.org/drawingml/2006/main">
          <a:off x="3687340" y="1854901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0.38046</cdr:x>
      <cdr:y>0.27047</cdr:y>
    </cdr:from>
    <cdr:to>
      <cdr:x>0.39893</cdr:x>
      <cdr:y>0.29852</cdr:y>
    </cdr:to>
    <cdr:sp macro="" textlink="">
      <cdr:nvSpPr>
        <cdr:cNvPr id="6973" name="NDMPlot_ElementConcrete88">
          <a:extLst xmlns:a="http://schemas.openxmlformats.org/drawingml/2006/main">
            <a:ext uri="{FF2B5EF4-FFF2-40B4-BE49-F238E27FC236}">
              <a16:creationId xmlns:a16="http://schemas.microsoft.com/office/drawing/2014/main" id="{96507147-BE9D-4085-813C-406FEBBD8D84}"/>
            </a:ext>
          </a:extLst>
        </cdr:cNvPr>
        <cdr:cNvSpPr/>
      </cdr:nvSpPr>
      <cdr:spPr>
        <a:xfrm xmlns:a="http://schemas.openxmlformats.org/drawingml/2006/main">
          <a:off x="3962098" y="1854901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0.40684</cdr:x>
      <cdr:y>0.27047</cdr:y>
    </cdr:from>
    <cdr:to>
      <cdr:x>0.42531</cdr:x>
      <cdr:y>0.29852</cdr:y>
    </cdr:to>
    <cdr:sp macro="" textlink="">
      <cdr:nvSpPr>
        <cdr:cNvPr id="6974" name="NDMPlot_ElementConcrete89">
          <a:extLst xmlns:a="http://schemas.openxmlformats.org/drawingml/2006/main">
            <a:ext uri="{FF2B5EF4-FFF2-40B4-BE49-F238E27FC236}">
              <a16:creationId xmlns:a16="http://schemas.microsoft.com/office/drawing/2014/main" id="{87DD07BE-D7F5-40C7-BE8E-EB35D2BD1BE5}"/>
            </a:ext>
          </a:extLst>
        </cdr:cNvPr>
        <cdr:cNvSpPr/>
      </cdr:nvSpPr>
      <cdr:spPr>
        <a:xfrm xmlns:a="http://schemas.openxmlformats.org/drawingml/2006/main">
          <a:off x="4236856" y="1854901"/>
          <a:ext cx="192330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0.43323</cdr:x>
      <cdr:y>0.27047</cdr:y>
    </cdr:from>
    <cdr:to>
      <cdr:x>0.45169</cdr:x>
      <cdr:y>0.29852</cdr:y>
    </cdr:to>
    <cdr:sp macro="" textlink="">
      <cdr:nvSpPr>
        <cdr:cNvPr id="6975" name="NDMPlot_ElementConcrete90">
          <a:extLst xmlns:a="http://schemas.openxmlformats.org/drawingml/2006/main">
            <a:ext uri="{FF2B5EF4-FFF2-40B4-BE49-F238E27FC236}">
              <a16:creationId xmlns:a16="http://schemas.microsoft.com/office/drawing/2014/main" id="{82348F71-5A2F-4112-9570-14DDF707D41F}"/>
            </a:ext>
          </a:extLst>
        </cdr:cNvPr>
        <cdr:cNvSpPr/>
      </cdr:nvSpPr>
      <cdr:spPr>
        <a:xfrm xmlns:a="http://schemas.openxmlformats.org/drawingml/2006/main">
          <a:off x="4511614" y="1854901"/>
          <a:ext cx="192330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0.45961</cdr:x>
      <cdr:y>0.27047</cdr:y>
    </cdr:from>
    <cdr:to>
      <cdr:x>0.47808</cdr:x>
      <cdr:y>0.29852</cdr:y>
    </cdr:to>
    <cdr:sp macro="" textlink="">
      <cdr:nvSpPr>
        <cdr:cNvPr id="6976" name="NDMPlot_ElementConcrete91">
          <a:extLst xmlns:a="http://schemas.openxmlformats.org/drawingml/2006/main">
            <a:ext uri="{FF2B5EF4-FFF2-40B4-BE49-F238E27FC236}">
              <a16:creationId xmlns:a16="http://schemas.microsoft.com/office/drawing/2014/main" id="{FF5FA2FD-528B-4E76-A814-E040A8618D26}"/>
            </a:ext>
          </a:extLst>
        </cdr:cNvPr>
        <cdr:cNvSpPr/>
      </cdr:nvSpPr>
      <cdr:spPr>
        <a:xfrm xmlns:a="http://schemas.openxmlformats.org/drawingml/2006/main">
          <a:off x="4786371" y="1854901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0.48599</cdr:x>
      <cdr:y>0.27047</cdr:y>
    </cdr:from>
    <cdr:to>
      <cdr:x>0.50446</cdr:x>
      <cdr:y>0.29852</cdr:y>
    </cdr:to>
    <cdr:sp macro="" textlink="">
      <cdr:nvSpPr>
        <cdr:cNvPr id="6977" name="NDMPlot_ElementConcrete92">
          <a:extLst xmlns:a="http://schemas.openxmlformats.org/drawingml/2006/main">
            <a:ext uri="{FF2B5EF4-FFF2-40B4-BE49-F238E27FC236}">
              <a16:creationId xmlns:a16="http://schemas.microsoft.com/office/drawing/2014/main" id="{8F9265AC-DF5F-4257-BCBB-266BBF4D136D}"/>
            </a:ext>
          </a:extLst>
        </cdr:cNvPr>
        <cdr:cNvSpPr/>
      </cdr:nvSpPr>
      <cdr:spPr>
        <a:xfrm xmlns:a="http://schemas.openxmlformats.org/drawingml/2006/main">
          <a:off x="5061129" y="1854901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0.51238</cdr:x>
      <cdr:y>0.27047</cdr:y>
    </cdr:from>
    <cdr:to>
      <cdr:x>0.53084</cdr:x>
      <cdr:y>0.29852</cdr:y>
    </cdr:to>
    <cdr:sp macro="" textlink="">
      <cdr:nvSpPr>
        <cdr:cNvPr id="6978" name="NDMPlot_ElementConcrete93">
          <a:extLst xmlns:a="http://schemas.openxmlformats.org/drawingml/2006/main">
            <a:ext uri="{FF2B5EF4-FFF2-40B4-BE49-F238E27FC236}">
              <a16:creationId xmlns:a16="http://schemas.microsoft.com/office/drawing/2014/main" id="{34E53E4A-6167-419D-A32E-08B8C93F8783}"/>
            </a:ext>
          </a:extLst>
        </cdr:cNvPr>
        <cdr:cNvSpPr/>
      </cdr:nvSpPr>
      <cdr:spPr>
        <a:xfrm xmlns:a="http://schemas.openxmlformats.org/drawingml/2006/main">
          <a:off x="5335887" y="1854901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0.53876</cdr:x>
      <cdr:y>0.27047</cdr:y>
    </cdr:from>
    <cdr:to>
      <cdr:x>0.55723</cdr:x>
      <cdr:y>0.29852</cdr:y>
    </cdr:to>
    <cdr:sp macro="" textlink="">
      <cdr:nvSpPr>
        <cdr:cNvPr id="6979" name="NDMPlot_ElementConcrete94">
          <a:extLst xmlns:a="http://schemas.openxmlformats.org/drawingml/2006/main">
            <a:ext uri="{FF2B5EF4-FFF2-40B4-BE49-F238E27FC236}">
              <a16:creationId xmlns:a16="http://schemas.microsoft.com/office/drawing/2014/main" id="{DAFC57FB-44BE-4652-87F3-608B27227144}"/>
            </a:ext>
          </a:extLst>
        </cdr:cNvPr>
        <cdr:cNvSpPr/>
      </cdr:nvSpPr>
      <cdr:spPr>
        <a:xfrm xmlns:a="http://schemas.openxmlformats.org/drawingml/2006/main">
          <a:off x="5610645" y="1854901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0.32769</cdr:x>
      <cdr:y>0.23041</cdr:y>
    </cdr:from>
    <cdr:to>
      <cdr:x>0.34616</cdr:x>
      <cdr:y>0.25845</cdr:y>
    </cdr:to>
    <cdr:sp macro="" textlink="">
      <cdr:nvSpPr>
        <cdr:cNvPr id="6980" name="NDMPlot_ElementConcrete95">
          <a:extLst xmlns:a="http://schemas.openxmlformats.org/drawingml/2006/main">
            <a:ext uri="{FF2B5EF4-FFF2-40B4-BE49-F238E27FC236}">
              <a16:creationId xmlns:a16="http://schemas.microsoft.com/office/drawing/2014/main" id="{FBAFA0A0-480F-459A-AC45-5ACF9EDA3BFD}"/>
            </a:ext>
          </a:extLst>
        </cdr:cNvPr>
        <cdr:cNvSpPr/>
      </cdr:nvSpPr>
      <cdr:spPr>
        <a:xfrm xmlns:a="http://schemas.openxmlformats.org/drawingml/2006/main">
          <a:off x="3412582" y="1580143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0.35408</cdr:x>
      <cdr:y>0.23041</cdr:y>
    </cdr:from>
    <cdr:to>
      <cdr:x>0.37254</cdr:x>
      <cdr:y>0.25845</cdr:y>
    </cdr:to>
    <cdr:sp macro="" textlink="">
      <cdr:nvSpPr>
        <cdr:cNvPr id="6981" name="NDMPlot_ElementConcrete96">
          <a:extLst xmlns:a="http://schemas.openxmlformats.org/drawingml/2006/main">
            <a:ext uri="{FF2B5EF4-FFF2-40B4-BE49-F238E27FC236}">
              <a16:creationId xmlns:a16="http://schemas.microsoft.com/office/drawing/2014/main" id="{2BF01AA2-AF03-41CD-ADBF-6C38F70CA07D}"/>
            </a:ext>
          </a:extLst>
        </cdr:cNvPr>
        <cdr:cNvSpPr/>
      </cdr:nvSpPr>
      <cdr:spPr>
        <a:xfrm xmlns:a="http://schemas.openxmlformats.org/drawingml/2006/main">
          <a:off x="3687340" y="1580143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0.38046</cdr:x>
      <cdr:y>0.23041</cdr:y>
    </cdr:from>
    <cdr:to>
      <cdr:x>0.39893</cdr:x>
      <cdr:y>0.25845</cdr:y>
    </cdr:to>
    <cdr:sp macro="" textlink="">
      <cdr:nvSpPr>
        <cdr:cNvPr id="6982" name="NDMPlot_ElementConcrete97">
          <a:extLst xmlns:a="http://schemas.openxmlformats.org/drawingml/2006/main">
            <a:ext uri="{FF2B5EF4-FFF2-40B4-BE49-F238E27FC236}">
              <a16:creationId xmlns:a16="http://schemas.microsoft.com/office/drawing/2014/main" id="{40223C6C-579E-427F-A982-89CC569D33D6}"/>
            </a:ext>
          </a:extLst>
        </cdr:cNvPr>
        <cdr:cNvSpPr/>
      </cdr:nvSpPr>
      <cdr:spPr>
        <a:xfrm xmlns:a="http://schemas.openxmlformats.org/drawingml/2006/main">
          <a:off x="3962098" y="1580143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0.40684</cdr:x>
      <cdr:y>0.23041</cdr:y>
    </cdr:from>
    <cdr:to>
      <cdr:x>0.42531</cdr:x>
      <cdr:y>0.25845</cdr:y>
    </cdr:to>
    <cdr:sp macro="" textlink="">
      <cdr:nvSpPr>
        <cdr:cNvPr id="6983" name="NDMPlot_ElementConcrete98">
          <a:extLst xmlns:a="http://schemas.openxmlformats.org/drawingml/2006/main">
            <a:ext uri="{FF2B5EF4-FFF2-40B4-BE49-F238E27FC236}">
              <a16:creationId xmlns:a16="http://schemas.microsoft.com/office/drawing/2014/main" id="{96107924-B87C-481D-981A-A68E5D13F35D}"/>
            </a:ext>
          </a:extLst>
        </cdr:cNvPr>
        <cdr:cNvSpPr/>
      </cdr:nvSpPr>
      <cdr:spPr>
        <a:xfrm xmlns:a="http://schemas.openxmlformats.org/drawingml/2006/main">
          <a:off x="4236856" y="1580143"/>
          <a:ext cx="192330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0.43323</cdr:x>
      <cdr:y>0.23041</cdr:y>
    </cdr:from>
    <cdr:to>
      <cdr:x>0.45169</cdr:x>
      <cdr:y>0.25845</cdr:y>
    </cdr:to>
    <cdr:sp macro="" textlink="">
      <cdr:nvSpPr>
        <cdr:cNvPr id="6984" name="NDMPlot_ElementConcrete99">
          <a:extLst xmlns:a="http://schemas.openxmlformats.org/drawingml/2006/main">
            <a:ext uri="{FF2B5EF4-FFF2-40B4-BE49-F238E27FC236}">
              <a16:creationId xmlns:a16="http://schemas.microsoft.com/office/drawing/2014/main" id="{59AFE13C-7783-4994-8807-9ECAF58B4CBE}"/>
            </a:ext>
          </a:extLst>
        </cdr:cNvPr>
        <cdr:cNvSpPr/>
      </cdr:nvSpPr>
      <cdr:spPr>
        <a:xfrm xmlns:a="http://schemas.openxmlformats.org/drawingml/2006/main">
          <a:off x="4511614" y="1580143"/>
          <a:ext cx="192330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0.45961</cdr:x>
      <cdr:y>0.23041</cdr:y>
    </cdr:from>
    <cdr:to>
      <cdr:x>0.47808</cdr:x>
      <cdr:y>0.25845</cdr:y>
    </cdr:to>
    <cdr:sp macro="" textlink="">
      <cdr:nvSpPr>
        <cdr:cNvPr id="6985" name="NDMPlot_ElementConcrete100">
          <a:extLst xmlns:a="http://schemas.openxmlformats.org/drawingml/2006/main">
            <a:ext uri="{FF2B5EF4-FFF2-40B4-BE49-F238E27FC236}">
              <a16:creationId xmlns:a16="http://schemas.microsoft.com/office/drawing/2014/main" id="{264BA2DA-AD05-4781-BEA4-3A3409D0C40A}"/>
            </a:ext>
          </a:extLst>
        </cdr:cNvPr>
        <cdr:cNvSpPr/>
      </cdr:nvSpPr>
      <cdr:spPr>
        <a:xfrm xmlns:a="http://schemas.openxmlformats.org/drawingml/2006/main">
          <a:off x="4786371" y="1580143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0.48599</cdr:x>
      <cdr:y>0.23041</cdr:y>
    </cdr:from>
    <cdr:to>
      <cdr:x>0.50446</cdr:x>
      <cdr:y>0.25845</cdr:y>
    </cdr:to>
    <cdr:sp macro="" textlink="">
      <cdr:nvSpPr>
        <cdr:cNvPr id="6986" name="NDMPlot_ElementConcrete101">
          <a:extLst xmlns:a="http://schemas.openxmlformats.org/drawingml/2006/main">
            <a:ext uri="{FF2B5EF4-FFF2-40B4-BE49-F238E27FC236}">
              <a16:creationId xmlns:a16="http://schemas.microsoft.com/office/drawing/2014/main" id="{ECF69FE3-C775-4F4E-A200-400A2DC601F7}"/>
            </a:ext>
          </a:extLst>
        </cdr:cNvPr>
        <cdr:cNvSpPr/>
      </cdr:nvSpPr>
      <cdr:spPr>
        <a:xfrm xmlns:a="http://schemas.openxmlformats.org/drawingml/2006/main">
          <a:off x="5061129" y="1580143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0.51238</cdr:x>
      <cdr:y>0.23041</cdr:y>
    </cdr:from>
    <cdr:to>
      <cdr:x>0.53084</cdr:x>
      <cdr:y>0.25845</cdr:y>
    </cdr:to>
    <cdr:sp macro="" textlink="">
      <cdr:nvSpPr>
        <cdr:cNvPr id="6987" name="NDMPlot_ElementConcrete102">
          <a:extLst xmlns:a="http://schemas.openxmlformats.org/drawingml/2006/main">
            <a:ext uri="{FF2B5EF4-FFF2-40B4-BE49-F238E27FC236}">
              <a16:creationId xmlns:a16="http://schemas.microsoft.com/office/drawing/2014/main" id="{E02ABDF0-0534-4F0E-8DBF-2333C5D42442}"/>
            </a:ext>
          </a:extLst>
        </cdr:cNvPr>
        <cdr:cNvSpPr/>
      </cdr:nvSpPr>
      <cdr:spPr>
        <a:xfrm xmlns:a="http://schemas.openxmlformats.org/drawingml/2006/main">
          <a:off x="5335887" y="1580143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0.35408</cdr:x>
      <cdr:y>0.19034</cdr:y>
    </cdr:from>
    <cdr:to>
      <cdr:x>0.37254</cdr:x>
      <cdr:y>0.21839</cdr:y>
    </cdr:to>
    <cdr:sp macro="" textlink="">
      <cdr:nvSpPr>
        <cdr:cNvPr id="6988" name="NDMPlot_ElementConcrete103">
          <a:extLst xmlns:a="http://schemas.openxmlformats.org/drawingml/2006/main">
            <a:ext uri="{FF2B5EF4-FFF2-40B4-BE49-F238E27FC236}">
              <a16:creationId xmlns:a16="http://schemas.microsoft.com/office/drawing/2014/main" id="{A68D7658-53B6-4945-A99F-741220A0C11F}"/>
            </a:ext>
          </a:extLst>
        </cdr:cNvPr>
        <cdr:cNvSpPr/>
      </cdr:nvSpPr>
      <cdr:spPr>
        <a:xfrm xmlns:a="http://schemas.openxmlformats.org/drawingml/2006/main">
          <a:off x="3687340" y="1305385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0.38046</cdr:x>
      <cdr:y>0.19034</cdr:y>
    </cdr:from>
    <cdr:to>
      <cdr:x>0.39893</cdr:x>
      <cdr:y>0.21839</cdr:y>
    </cdr:to>
    <cdr:sp macro="" textlink="">
      <cdr:nvSpPr>
        <cdr:cNvPr id="6989" name="NDMPlot_ElementConcrete104">
          <a:extLst xmlns:a="http://schemas.openxmlformats.org/drawingml/2006/main">
            <a:ext uri="{FF2B5EF4-FFF2-40B4-BE49-F238E27FC236}">
              <a16:creationId xmlns:a16="http://schemas.microsoft.com/office/drawing/2014/main" id="{643D17DC-50C7-4421-A60D-FDF90ACCC3C3}"/>
            </a:ext>
          </a:extLst>
        </cdr:cNvPr>
        <cdr:cNvSpPr/>
      </cdr:nvSpPr>
      <cdr:spPr>
        <a:xfrm xmlns:a="http://schemas.openxmlformats.org/drawingml/2006/main">
          <a:off x="3962098" y="1305385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0.40684</cdr:x>
      <cdr:y>0.19034</cdr:y>
    </cdr:from>
    <cdr:to>
      <cdr:x>0.42531</cdr:x>
      <cdr:y>0.21839</cdr:y>
    </cdr:to>
    <cdr:sp macro="" textlink="">
      <cdr:nvSpPr>
        <cdr:cNvPr id="6990" name="NDMPlot_ElementConcrete105">
          <a:extLst xmlns:a="http://schemas.openxmlformats.org/drawingml/2006/main">
            <a:ext uri="{FF2B5EF4-FFF2-40B4-BE49-F238E27FC236}">
              <a16:creationId xmlns:a16="http://schemas.microsoft.com/office/drawing/2014/main" id="{4DB50F80-A75A-43DB-89E4-6044FB617A66}"/>
            </a:ext>
          </a:extLst>
        </cdr:cNvPr>
        <cdr:cNvSpPr/>
      </cdr:nvSpPr>
      <cdr:spPr>
        <a:xfrm xmlns:a="http://schemas.openxmlformats.org/drawingml/2006/main">
          <a:off x="4236856" y="1305385"/>
          <a:ext cx="192330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0.43323</cdr:x>
      <cdr:y>0.19034</cdr:y>
    </cdr:from>
    <cdr:to>
      <cdr:x>0.45169</cdr:x>
      <cdr:y>0.21839</cdr:y>
    </cdr:to>
    <cdr:sp macro="" textlink="">
      <cdr:nvSpPr>
        <cdr:cNvPr id="6991" name="NDMPlot_ElementConcrete106">
          <a:extLst xmlns:a="http://schemas.openxmlformats.org/drawingml/2006/main">
            <a:ext uri="{FF2B5EF4-FFF2-40B4-BE49-F238E27FC236}">
              <a16:creationId xmlns:a16="http://schemas.microsoft.com/office/drawing/2014/main" id="{E2AB0BFE-2410-42A5-9335-7936D55767C7}"/>
            </a:ext>
          </a:extLst>
        </cdr:cNvPr>
        <cdr:cNvSpPr/>
      </cdr:nvSpPr>
      <cdr:spPr>
        <a:xfrm xmlns:a="http://schemas.openxmlformats.org/drawingml/2006/main">
          <a:off x="4511614" y="1305385"/>
          <a:ext cx="192330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0.45961</cdr:x>
      <cdr:y>0.19034</cdr:y>
    </cdr:from>
    <cdr:to>
      <cdr:x>0.47808</cdr:x>
      <cdr:y>0.21839</cdr:y>
    </cdr:to>
    <cdr:sp macro="" textlink="">
      <cdr:nvSpPr>
        <cdr:cNvPr id="6992" name="NDMPlot_ElementConcrete107">
          <a:extLst xmlns:a="http://schemas.openxmlformats.org/drawingml/2006/main">
            <a:ext uri="{FF2B5EF4-FFF2-40B4-BE49-F238E27FC236}">
              <a16:creationId xmlns:a16="http://schemas.microsoft.com/office/drawing/2014/main" id="{9A103B32-6883-4624-A00A-27CD4D8227A4}"/>
            </a:ext>
          </a:extLst>
        </cdr:cNvPr>
        <cdr:cNvSpPr/>
      </cdr:nvSpPr>
      <cdr:spPr>
        <a:xfrm xmlns:a="http://schemas.openxmlformats.org/drawingml/2006/main">
          <a:off x="4786371" y="1305385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0.48599</cdr:x>
      <cdr:y>0.19034</cdr:y>
    </cdr:from>
    <cdr:to>
      <cdr:x>0.50446</cdr:x>
      <cdr:y>0.21839</cdr:y>
    </cdr:to>
    <cdr:sp macro="" textlink="">
      <cdr:nvSpPr>
        <cdr:cNvPr id="6993" name="NDMPlot_ElementConcrete108">
          <a:extLst xmlns:a="http://schemas.openxmlformats.org/drawingml/2006/main">
            <a:ext uri="{FF2B5EF4-FFF2-40B4-BE49-F238E27FC236}">
              <a16:creationId xmlns:a16="http://schemas.microsoft.com/office/drawing/2014/main" id="{11A03945-5CA2-482A-B6AC-AD8B3A35B5E5}"/>
            </a:ext>
          </a:extLst>
        </cdr:cNvPr>
        <cdr:cNvSpPr/>
      </cdr:nvSpPr>
      <cdr:spPr>
        <a:xfrm xmlns:a="http://schemas.openxmlformats.org/drawingml/2006/main">
          <a:off x="5061129" y="1305385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0.31784</cdr:x>
      <cdr:y>0.26602</cdr:y>
    </cdr:from>
    <cdr:to>
      <cdr:x>0.33473</cdr:x>
      <cdr:y>0.29166</cdr:y>
    </cdr:to>
    <cdr:sp macro="" textlink="">
      <cdr:nvSpPr>
        <cdr:cNvPr id="6994" name="NDMPlot_ElementRebar109">
          <a:extLst xmlns:a="http://schemas.openxmlformats.org/drawingml/2006/main">
            <a:ext uri="{FF2B5EF4-FFF2-40B4-BE49-F238E27FC236}">
              <a16:creationId xmlns:a16="http://schemas.microsoft.com/office/drawing/2014/main" id="{36CB4E33-D6E8-4D37-8D4A-23100A04BEB5}"/>
            </a:ext>
          </a:extLst>
        </cdr:cNvPr>
        <cdr:cNvSpPr/>
      </cdr:nvSpPr>
      <cdr:spPr>
        <a:xfrm xmlns:a="http://schemas.openxmlformats.org/drawingml/2006/main">
          <a:off x="3310026" y="1824390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D67D78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0.33918</cdr:x>
      <cdr:y>0.22648</cdr:y>
    </cdr:from>
    <cdr:to>
      <cdr:x>0.35606</cdr:x>
      <cdr:y>0.25213</cdr:y>
    </cdr:to>
    <cdr:sp macro="" textlink="">
      <cdr:nvSpPr>
        <cdr:cNvPr id="6995" name="NDMPlot_ElementRebar110">
          <a:extLst xmlns:a="http://schemas.openxmlformats.org/drawingml/2006/main">
            <a:ext uri="{FF2B5EF4-FFF2-40B4-BE49-F238E27FC236}">
              <a16:creationId xmlns:a16="http://schemas.microsoft.com/office/drawing/2014/main" id="{E944D3AE-3C06-42F8-8048-395550DE51F6}"/>
            </a:ext>
          </a:extLst>
        </cdr:cNvPr>
        <cdr:cNvSpPr/>
      </cdr:nvSpPr>
      <cdr:spPr>
        <a:xfrm xmlns:a="http://schemas.openxmlformats.org/drawingml/2006/main">
          <a:off x="3532177" y="1553233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D34139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0.36997</cdr:x>
      <cdr:y>0.20582</cdr:y>
    </cdr:from>
    <cdr:to>
      <cdr:x>0.38685</cdr:x>
      <cdr:y>0.23146</cdr:y>
    </cdr:to>
    <cdr:sp macro="" textlink="">
      <cdr:nvSpPr>
        <cdr:cNvPr id="6996" name="NDMPlot_ElementRebar111">
          <a:extLst xmlns:a="http://schemas.openxmlformats.org/drawingml/2006/main">
            <a:ext uri="{FF2B5EF4-FFF2-40B4-BE49-F238E27FC236}">
              <a16:creationId xmlns:a16="http://schemas.microsoft.com/office/drawing/2014/main" id="{1E58AD97-E53E-4829-9481-874BAF9BC4A4}"/>
            </a:ext>
          </a:extLst>
        </cdr:cNvPr>
        <cdr:cNvSpPr/>
      </cdr:nvSpPr>
      <cdr:spPr>
        <a:xfrm xmlns:a="http://schemas.openxmlformats.org/drawingml/2006/main">
          <a:off x="3852818" y="1411505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D22118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0.40384</cdr:x>
      <cdr:y>0.20357</cdr:y>
    </cdr:from>
    <cdr:to>
      <cdr:x>0.42072</cdr:x>
      <cdr:y>0.22921</cdr:y>
    </cdr:to>
    <cdr:sp macro="" textlink="">
      <cdr:nvSpPr>
        <cdr:cNvPr id="6997" name="NDMPlot_ElementRebar112">
          <a:extLst xmlns:a="http://schemas.openxmlformats.org/drawingml/2006/main">
            <a:ext uri="{FF2B5EF4-FFF2-40B4-BE49-F238E27FC236}">
              <a16:creationId xmlns:a16="http://schemas.microsoft.com/office/drawing/2014/main" id="{CDE3AAB2-E2EF-46BB-9967-C1060BA891D1}"/>
            </a:ext>
          </a:extLst>
        </cdr:cNvPr>
        <cdr:cNvSpPr/>
      </cdr:nvSpPr>
      <cdr:spPr>
        <a:xfrm xmlns:a="http://schemas.openxmlformats.org/drawingml/2006/main">
          <a:off x="4205561" y="1396055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D21E14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0.43781</cdr:x>
      <cdr:y>0.20357</cdr:y>
    </cdr:from>
    <cdr:to>
      <cdr:x>0.4547</cdr:x>
      <cdr:y>0.22921</cdr:y>
    </cdr:to>
    <cdr:sp macro="" textlink="">
      <cdr:nvSpPr>
        <cdr:cNvPr id="6998" name="NDMPlot_ElementRebar113">
          <a:extLst xmlns:a="http://schemas.openxmlformats.org/drawingml/2006/main">
            <a:ext uri="{FF2B5EF4-FFF2-40B4-BE49-F238E27FC236}">
              <a16:creationId xmlns:a16="http://schemas.microsoft.com/office/drawing/2014/main" id="{413EEE08-8BC6-4AAE-9089-A6F25AEB2522}"/>
            </a:ext>
          </a:extLst>
        </cdr:cNvPr>
        <cdr:cNvSpPr/>
      </cdr:nvSpPr>
      <cdr:spPr>
        <a:xfrm xmlns:a="http://schemas.openxmlformats.org/drawingml/2006/main">
          <a:off x="4559394" y="1396055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D21E14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0.47169</cdr:x>
      <cdr:y>0.20582</cdr:y>
    </cdr:from>
    <cdr:to>
      <cdr:x>0.48857</cdr:x>
      <cdr:y>0.23146</cdr:y>
    </cdr:to>
    <cdr:sp macro="" textlink="">
      <cdr:nvSpPr>
        <cdr:cNvPr id="6999" name="NDMPlot_ElementRebar114">
          <a:extLst xmlns:a="http://schemas.openxmlformats.org/drawingml/2006/main">
            <a:ext uri="{FF2B5EF4-FFF2-40B4-BE49-F238E27FC236}">
              <a16:creationId xmlns:a16="http://schemas.microsoft.com/office/drawing/2014/main" id="{B282EF2D-A23F-446D-AD72-6631FB8FBFB1}"/>
            </a:ext>
          </a:extLst>
        </cdr:cNvPr>
        <cdr:cNvSpPr/>
      </cdr:nvSpPr>
      <cdr:spPr>
        <a:xfrm xmlns:a="http://schemas.openxmlformats.org/drawingml/2006/main">
          <a:off x="4912137" y="1411505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D22118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0.50248</cdr:x>
      <cdr:y>0.22648</cdr:y>
    </cdr:from>
    <cdr:to>
      <cdr:x>0.51936</cdr:x>
      <cdr:y>0.25213</cdr:y>
    </cdr:to>
    <cdr:sp macro="" textlink="">
      <cdr:nvSpPr>
        <cdr:cNvPr id="7000" name="NDMPlot_ElementRebar115">
          <a:extLst xmlns:a="http://schemas.openxmlformats.org/drawingml/2006/main">
            <a:ext uri="{FF2B5EF4-FFF2-40B4-BE49-F238E27FC236}">
              <a16:creationId xmlns:a16="http://schemas.microsoft.com/office/drawing/2014/main" id="{B0943011-93CC-47B7-89D8-3094CCE25356}"/>
            </a:ext>
          </a:extLst>
        </cdr:cNvPr>
        <cdr:cNvSpPr/>
      </cdr:nvSpPr>
      <cdr:spPr>
        <a:xfrm xmlns:a="http://schemas.openxmlformats.org/drawingml/2006/main">
          <a:off x="5232778" y="1553233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D34139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0.52381</cdr:x>
      <cdr:y>0.26602</cdr:y>
    </cdr:from>
    <cdr:to>
      <cdr:x>0.54069</cdr:x>
      <cdr:y>0.29166</cdr:y>
    </cdr:to>
    <cdr:sp macro="" textlink="">
      <cdr:nvSpPr>
        <cdr:cNvPr id="7001" name="NDMPlot_ElementRebar116">
          <a:extLst xmlns:a="http://schemas.openxmlformats.org/drawingml/2006/main">
            <a:ext uri="{FF2B5EF4-FFF2-40B4-BE49-F238E27FC236}">
              <a16:creationId xmlns:a16="http://schemas.microsoft.com/office/drawing/2014/main" id="{B374DA9C-B261-435B-8C4B-CB4C2AC6B358}"/>
            </a:ext>
          </a:extLst>
        </cdr:cNvPr>
        <cdr:cNvSpPr/>
      </cdr:nvSpPr>
      <cdr:spPr>
        <a:xfrm xmlns:a="http://schemas.openxmlformats.org/drawingml/2006/main">
          <a:off x="5454929" y="1824390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D67D78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0.31784</cdr:x>
      <cdr:y>0.71803</cdr:y>
    </cdr:from>
    <cdr:to>
      <cdr:x>0.33473</cdr:x>
      <cdr:y>0.74367</cdr:y>
    </cdr:to>
    <cdr:sp macro="" textlink="">
      <cdr:nvSpPr>
        <cdr:cNvPr id="7002" name="NDMPlot_ElementRebar117">
          <a:extLst xmlns:a="http://schemas.openxmlformats.org/drawingml/2006/main">
            <a:ext uri="{FF2B5EF4-FFF2-40B4-BE49-F238E27FC236}">
              <a16:creationId xmlns:a16="http://schemas.microsoft.com/office/drawing/2014/main" id="{E05C9CD9-E550-49FC-9FE1-D6A1407E50F7}"/>
            </a:ext>
          </a:extLst>
        </cdr:cNvPr>
        <cdr:cNvSpPr/>
      </cdr:nvSpPr>
      <cdr:spPr>
        <a:xfrm xmlns:a="http://schemas.openxmlformats.org/drawingml/2006/main">
          <a:off x="3310026" y="4924234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3863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0.33918</cdr:x>
      <cdr:y>0.75757</cdr:y>
    </cdr:from>
    <cdr:to>
      <cdr:x>0.35606</cdr:x>
      <cdr:y>0.78321</cdr:y>
    </cdr:to>
    <cdr:sp macro="" textlink="">
      <cdr:nvSpPr>
        <cdr:cNvPr id="7003" name="NDMPlot_ElementRebar118">
          <a:extLst xmlns:a="http://schemas.openxmlformats.org/drawingml/2006/main">
            <a:ext uri="{FF2B5EF4-FFF2-40B4-BE49-F238E27FC236}">
              <a16:creationId xmlns:a16="http://schemas.microsoft.com/office/drawing/2014/main" id="{917CFC89-1748-417D-97E8-330C98865067}"/>
            </a:ext>
          </a:extLst>
        </cdr:cNvPr>
        <cdr:cNvSpPr/>
      </cdr:nvSpPr>
      <cdr:spPr>
        <a:xfrm xmlns:a="http://schemas.openxmlformats.org/drawingml/2006/main">
          <a:off x="3532177" y="5195391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2857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0.36997</cdr:x>
      <cdr:y>0.77823</cdr:y>
    </cdr:from>
    <cdr:to>
      <cdr:x>0.38685</cdr:x>
      <cdr:y>0.80387</cdr:y>
    </cdr:to>
    <cdr:sp macro="" textlink="">
      <cdr:nvSpPr>
        <cdr:cNvPr id="7004" name="NDMPlot_ElementRebar119">
          <a:extLst xmlns:a="http://schemas.openxmlformats.org/drawingml/2006/main">
            <a:ext uri="{FF2B5EF4-FFF2-40B4-BE49-F238E27FC236}">
              <a16:creationId xmlns:a16="http://schemas.microsoft.com/office/drawing/2014/main" id="{0E6C06B1-D0EC-4B25-B188-99D0DCB479BF}"/>
            </a:ext>
          </a:extLst>
        </cdr:cNvPr>
        <cdr:cNvSpPr/>
      </cdr:nvSpPr>
      <cdr:spPr>
        <a:xfrm xmlns:a="http://schemas.openxmlformats.org/drawingml/2006/main">
          <a:off x="3852818" y="5337119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1F51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0.40384</cdr:x>
      <cdr:y>0.78049</cdr:y>
    </cdr:from>
    <cdr:to>
      <cdr:x>0.42072</cdr:x>
      <cdr:y>0.80613</cdr:y>
    </cdr:to>
    <cdr:sp macro="" textlink="">
      <cdr:nvSpPr>
        <cdr:cNvPr id="7005" name="NDMPlot_ElementRebar120">
          <a:extLst xmlns:a="http://schemas.openxmlformats.org/drawingml/2006/main">
            <a:ext uri="{FF2B5EF4-FFF2-40B4-BE49-F238E27FC236}">
              <a16:creationId xmlns:a16="http://schemas.microsoft.com/office/drawing/2014/main" id="{19F2BECD-6940-4AE7-BD46-04A00EDA4AC3}"/>
            </a:ext>
          </a:extLst>
        </cdr:cNvPr>
        <cdr:cNvSpPr/>
      </cdr:nvSpPr>
      <cdr:spPr>
        <a:xfrm xmlns:a="http://schemas.openxmlformats.org/drawingml/2006/main">
          <a:off x="4205561" y="5352569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0.43781</cdr:x>
      <cdr:y>0.78049</cdr:y>
    </cdr:from>
    <cdr:to>
      <cdr:x>0.4547</cdr:x>
      <cdr:y>0.80613</cdr:y>
    </cdr:to>
    <cdr:sp macro="" textlink="">
      <cdr:nvSpPr>
        <cdr:cNvPr id="7006" name="NDMPlot_ElementRebar121">
          <a:extLst xmlns:a="http://schemas.openxmlformats.org/drawingml/2006/main">
            <a:ext uri="{FF2B5EF4-FFF2-40B4-BE49-F238E27FC236}">
              <a16:creationId xmlns:a16="http://schemas.microsoft.com/office/drawing/2014/main" id="{6286CE38-DE68-454D-8F18-2B56C353C6C3}"/>
            </a:ext>
          </a:extLst>
        </cdr:cNvPr>
        <cdr:cNvSpPr/>
      </cdr:nvSpPr>
      <cdr:spPr>
        <a:xfrm xmlns:a="http://schemas.openxmlformats.org/drawingml/2006/main">
          <a:off x="4559394" y="5352569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0.47169</cdr:x>
      <cdr:y>0.77823</cdr:y>
    </cdr:from>
    <cdr:to>
      <cdr:x>0.48857</cdr:x>
      <cdr:y>0.80387</cdr:y>
    </cdr:to>
    <cdr:sp macro="" textlink="">
      <cdr:nvSpPr>
        <cdr:cNvPr id="7007" name="NDMPlot_ElementRebar122">
          <a:extLst xmlns:a="http://schemas.openxmlformats.org/drawingml/2006/main">
            <a:ext uri="{FF2B5EF4-FFF2-40B4-BE49-F238E27FC236}">
              <a16:creationId xmlns:a16="http://schemas.microsoft.com/office/drawing/2014/main" id="{615D0557-25F1-4126-803D-63EE3C7B8B1B}"/>
            </a:ext>
          </a:extLst>
        </cdr:cNvPr>
        <cdr:cNvSpPr/>
      </cdr:nvSpPr>
      <cdr:spPr>
        <a:xfrm xmlns:a="http://schemas.openxmlformats.org/drawingml/2006/main">
          <a:off x="4912137" y="5337119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1F51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0.50248</cdr:x>
      <cdr:y>0.75757</cdr:y>
    </cdr:from>
    <cdr:to>
      <cdr:x>0.51936</cdr:x>
      <cdr:y>0.78321</cdr:y>
    </cdr:to>
    <cdr:sp macro="" textlink="">
      <cdr:nvSpPr>
        <cdr:cNvPr id="7008" name="NDMPlot_ElementRebar123">
          <a:extLst xmlns:a="http://schemas.openxmlformats.org/drawingml/2006/main">
            <a:ext uri="{FF2B5EF4-FFF2-40B4-BE49-F238E27FC236}">
              <a16:creationId xmlns:a16="http://schemas.microsoft.com/office/drawing/2014/main" id="{113E2BBE-34CA-4714-8EF2-3824E52531E5}"/>
            </a:ext>
          </a:extLst>
        </cdr:cNvPr>
        <cdr:cNvSpPr/>
      </cdr:nvSpPr>
      <cdr:spPr>
        <a:xfrm xmlns:a="http://schemas.openxmlformats.org/drawingml/2006/main">
          <a:off x="5232778" y="5195391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2857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0.52381</cdr:x>
      <cdr:y>0.71803</cdr:y>
    </cdr:from>
    <cdr:to>
      <cdr:x>0.54069</cdr:x>
      <cdr:y>0.74367</cdr:y>
    </cdr:to>
    <cdr:sp macro="" textlink="">
      <cdr:nvSpPr>
        <cdr:cNvPr id="7009" name="NDMPlot_ElementRebar124">
          <a:extLst xmlns:a="http://schemas.openxmlformats.org/drawingml/2006/main">
            <a:ext uri="{FF2B5EF4-FFF2-40B4-BE49-F238E27FC236}">
              <a16:creationId xmlns:a16="http://schemas.microsoft.com/office/drawing/2014/main" id="{6D633515-2B54-4961-ADA6-350644BB3C2E}"/>
            </a:ext>
          </a:extLst>
        </cdr:cNvPr>
        <cdr:cNvSpPr/>
      </cdr:nvSpPr>
      <cdr:spPr>
        <a:xfrm xmlns:a="http://schemas.openxmlformats.org/drawingml/2006/main">
          <a:off x="5454929" y="4924234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3863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0.31001</cdr:x>
      <cdr:y>0.66831</cdr:y>
    </cdr:from>
    <cdr:to>
      <cdr:x>0.3269</cdr:x>
      <cdr:y>0.69395</cdr:y>
    </cdr:to>
    <cdr:sp macro="" textlink="">
      <cdr:nvSpPr>
        <cdr:cNvPr id="7010" name="NDMPlot_ElementRebar125">
          <a:extLst xmlns:a="http://schemas.openxmlformats.org/drawingml/2006/main">
            <a:ext uri="{FF2B5EF4-FFF2-40B4-BE49-F238E27FC236}">
              <a16:creationId xmlns:a16="http://schemas.microsoft.com/office/drawing/2014/main" id="{D4007905-E65C-47D3-9AE0-B9CEFE5A5B3E}"/>
            </a:ext>
          </a:extLst>
        </cdr:cNvPr>
        <cdr:cNvSpPr/>
      </cdr:nvSpPr>
      <cdr:spPr>
        <a:xfrm xmlns:a="http://schemas.openxmlformats.org/drawingml/2006/main">
          <a:off x="3228494" y="4583247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4D72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0.31001</cdr:x>
      <cdr:y>0.59779</cdr:y>
    </cdr:from>
    <cdr:to>
      <cdr:x>0.3269</cdr:x>
      <cdr:y>0.62344</cdr:y>
    </cdr:to>
    <cdr:sp macro="" textlink="">
      <cdr:nvSpPr>
        <cdr:cNvPr id="7011" name="NDMPlot_ElementRebar126">
          <a:extLst xmlns:a="http://schemas.openxmlformats.org/drawingml/2006/main">
            <a:ext uri="{FF2B5EF4-FFF2-40B4-BE49-F238E27FC236}">
              <a16:creationId xmlns:a16="http://schemas.microsoft.com/office/drawing/2014/main" id="{D6A6405A-FECA-4DB1-8B44-EC39DDC0E12F}"/>
            </a:ext>
          </a:extLst>
        </cdr:cNvPr>
        <cdr:cNvSpPr/>
      </cdr:nvSpPr>
      <cdr:spPr>
        <a:xfrm xmlns:a="http://schemas.openxmlformats.org/drawingml/2006/main">
          <a:off x="3228494" y="4099673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6A88DB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0.31001</cdr:x>
      <cdr:y>0.52728</cdr:y>
    </cdr:from>
    <cdr:to>
      <cdr:x>0.3269</cdr:x>
      <cdr:y>0.55292</cdr:y>
    </cdr:to>
    <cdr:sp macro="" textlink="">
      <cdr:nvSpPr>
        <cdr:cNvPr id="7012" name="NDMPlot_ElementRebar127">
          <a:extLst xmlns:a="http://schemas.openxmlformats.org/drawingml/2006/main">
            <a:ext uri="{FF2B5EF4-FFF2-40B4-BE49-F238E27FC236}">
              <a16:creationId xmlns:a16="http://schemas.microsoft.com/office/drawing/2014/main" id="{E06287E8-641D-48CF-8DF5-48003850B8AE}"/>
            </a:ext>
          </a:extLst>
        </cdr:cNvPr>
        <cdr:cNvSpPr/>
      </cdr:nvSpPr>
      <cdr:spPr>
        <a:xfrm xmlns:a="http://schemas.openxmlformats.org/drawingml/2006/main">
          <a:off x="3228494" y="3616099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879DDB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0.31001</cdr:x>
      <cdr:y>0.45677</cdr:y>
    </cdr:from>
    <cdr:to>
      <cdr:x>0.3269</cdr:x>
      <cdr:y>0.48241</cdr:y>
    </cdr:to>
    <cdr:sp macro="" textlink="">
      <cdr:nvSpPr>
        <cdr:cNvPr id="7013" name="NDMPlot_ElementRebar128">
          <a:extLst xmlns:a="http://schemas.openxmlformats.org/drawingml/2006/main">
            <a:ext uri="{FF2B5EF4-FFF2-40B4-BE49-F238E27FC236}">
              <a16:creationId xmlns:a16="http://schemas.microsoft.com/office/drawing/2014/main" id="{253D5DEB-E13E-4652-A9C3-1969B2B2DF85}"/>
            </a:ext>
          </a:extLst>
        </cdr:cNvPr>
        <cdr:cNvSpPr/>
      </cdr:nvSpPr>
      <cdr:spPr>
        <a:xfrm xmlns:a="http://schemas.openxmlformats.org/drawingml/2006/main">
          <a:off x="3228494" y="3132525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A4B3DB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0.31001</cdr:x>
      <cdr:y>0.38626</cdr:y>
    </cdr:from>
    <cdr:to>
      <cdr:x>0.3269</cdr:x>
      <cdr:y>0.4119</cdr:y>
    </cdr:to>
    <cdr:sp macro="" textlink="">
      <cdr:nvSpPr>
        <cdr:cNvPr id="7014" name="NDMPlot_ElementRebar129">
          <a:extLst xmlns:a="http://schemas.openxmlformats.org/drawingml/2006/main">
            <a:ext uri="{FF2B5EF4-FFF2-40B4-BE49-F238E27FC236}">
              <a16:creationId xmlns:a16="http://schemas.microsoft.com/office/drawing/2014/main" id="{D5255E83-47FF-4A77-83B0-562DFFA11992}"/>
            </a:ext>
          </a:extLst>
        </cdr:cNvPr>
        <cdr:cNvSpPr/>
      </cdr:nvSpPr>
      <cdr:spPr>
        <a:xfrm xmlns:a="http://schemas.openxmlformats.org/drawingml/2006/main">
          <a:off x="3228494" y="2648951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C2C8DA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0.31001</cdr:x>
      <cdr:y>0.31574</cdr:y>
    </cdr:from>
    <cdr:to>
      <cdr:x>0.3269</cdr:x>
      <cdr:y>0.34139</cdr:y>
    </cdr:to>
    <cdr:sp macro="" textlink="">
      <cdr:nvSpPr>
        <cdr:cNvPr id="7015" name="NDMPlot_ElementRebar130">
          <a:extLst xmlns:a="http://schemas.openxmlformats.org/drawingml/2006/main">
            <a:ext uri="{FF2B5EF4-FFF2-40B4-BE49-F238E27FC236}">
              <a16:creationId xmlns:a16="http://schemas.microsoft.com/office/drawing/2014/main" id="{3168F094-7910-4D55-8D01-5971EFD81445}"/>
            </a:ext>
          </a:extLst>
        </cdr:cNvPr>
        <cdr:cNvSpPr/>
      </cdr:nvSpPr>
      <cdr:spPr>
        <a:xfrm xmlns:a="http://schemas.openxmlformats.org/drawingml/2006/main">
          <a:off x="3228494" y="2165377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D9C8C8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0.53164</cdr:x>
      <cdr:y>0.66831</cdr:y>
    </cdr:from>
    <cdr:to>
      <cdr:x>0.54852</cdr:x>
      <cdr:y>0.69395</cdr:y>
    </cdr:to>
    <cdr:sp macro="" textlink="">
      <cdr:nvSpPr>
        <cdr:cNvPr id="7016" name="NDMPlot_ElementRebar131">
          <a:extLst xmlns:a="http://schemas.openxmlformats.org/drawingml/2006/main">
            <a:ext uri="{FF2B5EF4-FFF2-40B4-BE49-F238E27FC236}">
              <a16:creationId xmlns:a16="http://schemas.microsoft.com/office/drawing/2014/main" id="{E24D87F3-F230-480A-9B88-951DE3B7FC6F}"/>
            </a:ext>
          </a:extLst>
        </cdr:cNvPr>
        <cdr:cNvSpPr/>
      </cdr:nvSpPr>
      <cdr:spPr>
        <a:xfrm xmlns:a="http://schemas.openxmlformats.org/drawingml/2006/main">
          <a:off x="5536461" y="4583247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4D72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0.53164</cdr:x>
      <cdr:y>0.59779</cdr:y>
    </cdr:from>
    <cdr:to>
      <cdr:x>0.54852</cdr:x>
      <cdr:y>0.62344</cdr:y>
    </cdr:to>
    <cdr:sp macro="" textlink="">
      <cdr:nvSpPr>
        <cdr:cNvPr id="7017" name="NDMPlot_ElementRebar132">
          <a:extLst xmlns:a="http://schemas.openxmlformats.org/drawingml/2006/main">
            <a:ext uri="{FF2B5EF4-FFF2-40B4-BE49-F238E27FC236}">
              <a16:creationId xmlns:a16="http://schemas.microsoft.com/office/drawing/2014/main" id="{9E509903-3090-4739-835F-7C08D443804A}"/>
            </a:ext>
          </a:extLst>
        </cdr:cNvPr>
        <cdr:cNvSpPr/>
      </cdr:nvSpPr>
      <cdr:spPr>
        <a:xfrm xmlns:a="http://schemas.openxmlformats.org/drawingml/2006/main">
          <a:off x="5536461" y="4099673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6A88DB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0.53164</cdr:x>
      <cdr:y>0.52728</cdr:y>
    </cdr:from>
    <cdr:to>
      <cdr:x>0.54852</cdr:x>
      <cdr:y>0.55292</cdr:y>
    </cdr:to>
    <cdr:sp macro="" textlink="">
      <cdr:nvSpPr>
        <cdr:cNvPr id="7018" name="NDMPlot_ElementRebar133">
          <a:extLst xmlns:a="http://schemas.openxmlformats.org/drawingml/2006/main">
            <a:ext uri="{FF2B5EF4-FFF2-40B4-BE49-F238E27FC236}">
              <a16:creationId xmlns:a16="http://schemas.microsoft.com/office/drawing/2014/main" id="{64DAAB77-52AB-4460-A317-D2988708D0B9}"/>
            </a:ext>
          </a:extLst>
        </cdr:cNvPr>
        <cdr:cNvSpPr/>
      </cdr:nvSpPr>
      <cdr:spPr>
        <a:xfrm xmlns:a="http://schemas.openxmlformats.org/drawingml/2006/main">
          <a:off x="5536461" y="3616099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879DDB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0.53164</cdr:x>
      <cdr:y>0.45677</cdr:y>
    </cdr:from>
    <cdr:to>
      <cdr:x>0.54852</cdr:x>
      <cdr:y>0.48241</cdr:y>
    </cdr:to>
    <cdr:sp macro="" textlink="">
      <cdr:nvSpPr>
        <cdr:cNvPr id="7019" name="NDMPlot_ElementRebar134">
          <a:extLst xmlns:a="http://schemas.openxmlformats.org/drawingml/2006/main">
            <a:ext uri="{FF2B5EF4-FFF2-40B4-BE49-F238E27FC236}">
              <a16:creationId xmlns:a16="http://schemas.microsoft.com/office/drawing/2014/main" id="{39BDCE35-F93F-4B09-A9DE-88281ABD0381}"/>
            </a:ext>
          </a:extLst>
        </cdr:cNvPr>
        <cdr:cNvSpPr/>
      </cdr:nvSpPr>
      <cdr:spPr>
        <a:xfrm xmlns:a="http://schemas.openxmlformats.org/drawingml/2006/main">
          <a:off x="5536461" y="3132525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A4B3DB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0.53164</cdr:x>
      <cdr:y>0.38626</cdr:y>
    </cdr:from>
    <cdr:to>
      <cdr:x>0.54852</cdr:x>
      <cdr:y>0.4119</cdr:y>
    </cdr:to>
    <cdr:sp macro="" textlink="">
      <cdr:nvSpPr>
        <cdr:cNvPr id="7020" name="NDMPlot_ElementRebar135">
          <a:extLst xmlns:a="http://schemas.openxmlformats.org/drawingml/2006/main">
            <a:ext uri="{FF2B5EF4-FFF2-40B4-BE49-F238E27FC236}">
              <a16:creationId xmlns:a16="http://schemas.microsoft.com/office/drawing/2014/main" id="{76F122B3-C52C-4DE3-9932-AA8A98EFAFDE}"/>
            </a:ext>
          </a:extLst>
        </cdr:cNvPr>
        <cdr:cNvSpPr/>
      </cdr:nvSpPr>
      <cdr:spPr>
        <a:xfrm xmlns:a="http://schemas.openxmlformats.org/drawingml/2006/main">
          <a:off x="5536461" y="2648951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C2C8DA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0.53164</cdr:x>
      <cdr:y>0.31574</cdr:y>
    </cdr:from>
    <cdr:to>
      <cdr:x>0.54852</cdr:x>
      <cdr:y>0.34139</cdr:y>
    </cdr:to>
    <cdr:sp macro="" textlink="">
      <cdr:nvSpPr>
        <cdr:cNvPr id="7021" name="NDMPlot_ElementRebar136">
          <a:extLst xmlns:a="http://schemas.openxmlformats.org/drawingml/2006/main">
            <a:ext uri="{FF2B5EF4-FFF2-40B4-BE49-F238E27FC236}">
              <a16:creationId xmlns:a16="http://schemas.microsoft.com/office/drawing/2014/main" id="{6C1FE2D0-B02D-4A7F-A217-9E0273599966}"/>
            </a:ext>
          </a:extLst>
        </cdr:cNvPr>
        <cdr:cNvSpPr/>
      </cdr:nvSpPr>
      <cdr:spPr>
        <a:xfrm xmlns:a="http://schemas.openxmlformats.org/drawingml/2006/main">
          <a:off x="5536461" y="2165377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D9C8C8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0.29735</cdr:x>
      <cdr:y>0.32857</cdr:y>
    </cdr:from>
    <cdr:to>
      <cdr:x>0.29735</cdr:x>
      <cdr:y>0.68113</cdr:y>
    </cdr:to>
    <cdr:cxnSp macro="">
      <cdr:nvCxnSpPr>
        <cdr:cNvPr id="7022" name="NDMPlot_Contour137">
          <a:extLst xmlns:a="http://schemas.openxmlformats.org/drawingml/2006/main">
            <a:ext uri="{FF2B5EF4-FFF2-40B4-BE49-F238E27FC236}">
              <a16:creationId xmlns:a16="http://schemas.microsoft.com/office/drawing/2014/main" id="{762ACB4E-3296-4B3B-81A2-9515CA8D49AF}"/>
            </a:ext>
          </a:extLst>
        </cdr:cNvPr>
        <cdr:cNvCxnSpPr/>
      </cdr:nvCxnSpPr>
      <cdr:spPr>
        <a:xfrm xmlns:a="http://schemas.openxmlformats.org/drawingml/2006/main" flipV="1">
          <a:off x="3096611" y="2253300"/>
          <a:ext cx="0" cy="2417869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0.29735</cdr:x>
      <cdr:y>0.31599</cdr:y>
    </cdr:from>
    <cdr:to>
      <cdr:x>0.29771</cdr:x>
      <cdr:y>0.32857</cdr:y>
    </cdr:to>
    <cdr:cxnSp macro="">
      <cdr:nvCxnSpPr>
        <cdr:cNvPr id="7023" name="NDMPlot_ContourArcLine138">
          <a:extLst xmlns:a="http://schemas.openxmlformats.org/drawingml/2006/main">
            <a:ext uri="{FF2B5EF4-FFF2-40B4-BE49-F238E27FC236}">
              <a16:creationId xmlns:a16="http://schemas.microsoft.com/office/drawing/2014/main" id="{9CDB5E72-CC6A-430B-9ABB-91B67DF5B7A7}"/>
            </a:ext>
          </a:extLst>
        </cdr:cNvPr>
        <cdr:cNvCxnSpPr/>
      </cdr:nvCxnSpPr>
      <cdr:spPr>
        <a:xfrm xmlns:a="http://schemas.openxmlformats.org/drawingml/2006/main" flipV="1">
          <a:off x="3096611" y="2167091"/>
          <a:ext cx="3764" cy="86209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0.29771</cdr:x>
      <cdr:y>0.30352</cdr:y>
    </cdr:from>
    <cdr:to>
      <cdr:x>0.29879</cdr:x>
      <cdr:y>0.31599</cdr:y>
    </cdr:to>
    <cdr:cxnSp macro="">
      <cdr:nvCxnSpPr>
        <cdr:cNvPr id="7024" name="NDMPlot_ContourArcLine139">
          <a:extLst xmlns:a="http://schemas.openxmlformats.org/drawingml/2006/main">
            <a:ext uri="{FF2B5EF4-FFF2-40B4-BE49-F238E27FC236}">
              <a16:creationId xmlns:a16="http://schemas.microsoft.com/office/drawing/2014/main" id="{2A04E23A-E5D0-427B-8A57-B7EF0AF13D4E}"/>
            </a:ext>
          </a:extLst>
        </cdr:cNvPr>
        <cdr:cNvCxnSpPr/>
      </cdr:nvCxnSpPr>
      <cdr:spPr>
        <a:xfrm xmlns:a="http://schemas.openxmlformats.org/drawingml/2006/main" flipV="1">
          <a:off x="3100375" y="2081539"/>
          <a:ext cx="11263" cy="8555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0.29879</cdr:x>
      <cdr:y>0.29124</cdr:y>
    </cdr:from>
    <cdr:to>
      <cdr:x>0.30059</cdr:x>
      <cdr:y>0.30352</cdr:y>
    </cdr:to>
    <cdr:cxnSp macro="">
      <cdr:nvCxnSpPr>
        <cdr:cNvPr id="7025" name="NDMPlot_ContourArcLine140">
          <a:extLst xmlns:a="http://schemas.openxmlformats.org/drawingml/2006/main">
            <a:ext uri="{FF2B5EF4-FFF2-40B4-BE49-F238E27FC236}">
              <a16:creationId xmlns:a16="http://schemas.microsoft.com/office/drawing/2014/main" id="{C639BFAC-F651-4E0C-8F8C-75FBC4B6E78F}"/>
            </a:ext>
          </a:extLst>
        </cdr:cNvPr>
        <cdr:cNvCxnSpPr/>
      </cdr:nvCxnSpPr>
      <cdr:spPr>
        <a:xfrm xmlns:a="http://schemas.openxmlformats.org/drawingml/2006/main" flipV="1">
          <a:off x="3111638" y="1997294"/>
          <a:ext cx="18676" cy="84245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0.30059</cdr:x>
      <cdr:y>0.27924</cdr:y>
    </cdr:from>
    <cdr:to>
      <cdr:x>0.30308</cdr:x>
      <cdr:y>0.29124</cdr:y>
    </cdr:to>
    <cdr:cxnSp macro="">
      <cdr:nvCxnSpPr>
        <cdr:cNvPr id="7026" name="NDMPlot_ContourArcLine141">
          <a:extLst xmlns:a="http://schemas.openxmlformats.org/drawingml/2006/main">
            <a:ext uri="{FF2B5EF4-FFF2-40B4-BE49-F238E27FC236}">
              <a16:creationId xmlns:a16="http://schemas.microsoft.com/office/drawing/2014/main" id="{4D563474-F162-4904-8560-4F7D76D1E432}"/>
            </a:ext>
          </a:extLst>
        </cdr:cNvPr>
        <cdr:cNvCxnSpPr/>
      </cdr:nvCxnSpPr>
      <cdr:spPr>
        <a:xfrm xmlns:a="http://schemas.openxmlformats.org/drawingml/2006/main" flipV="1">
          <a:off x="3130314" y="1914998"/>
          <a:ext cx="25948" cy="8229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0.30308</cdr:x>
      <cdr:y>0.26761</cdr:y>
    </cdr:from>
    <cdr:to>
      <cdr:x>0.30625</cdr:x>
      <cdr:y>0.27924</cdr:y>
    </cdr:to>
    <cdr:cxnSp macro="">
      <cdr:nvCxnSpPr>
        <cdr:cNvPr id="7027" name="NDMPlot_ContourArcLine142">
          <a:extLst xmlns:a="http://schemas.openxmlformats.org/drawingml/2006/main">
            <a:ext uri="{FF2B5EF4-FFF2-40B4-BE49-F238E27FC236}">
              <a16:creationId xmlns:a16="http://schemas.microsoft.com/office/drawing/2014/main" id="{C098ECA5-245F-459C-B8A7-3E43E96CDABD}"/>
            </a:ext>
          </a:extLst>
        </cdr:cNvPr>
        <cdr:cNvCxnSpPr/>
      </cdr:nvCxnSpPr>
      <cdr:spPr>
        <a:xfrm xmlns:a="http://schemas.openxmlformats.org/drawingml/2006/main" flipV="1">
          <a:off x="3156262" y="1835276"/>
          <a:ext cx="33022" cy="7972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0.30625</cdr:x>
      <cdr:y>0.25645</cdr:y>
    </cdr:from>
    <cdr:to>
      <cdr:x>0.31008</cdr:x>
      <cdr:y>0.26761</cdr:y>
    </cdr:to>
    <cdr:cxnSp macro="">
      <cdr:nvCxnSpPr>
        <cdr:cNvPr id="7028" name="NDMPlot_ContourArcLine143">
          <a:extLst xmlns:a="http://schemas.openxmlformats.org/drawingml/2006/main">
            <a:ext uri="{FF2B5EF4-FFF2-40B4-BE49-F238E27FC236}">
              <a16:creationId xmlns:a16="http://schemas.microsoft.com/office/drawing/2014/main" id="{19C46B61-4DC9-4663-9C1C-6E571510D0E1}"/>
            </a:ext>
          </a:extLst>
        </cdr:cNvPr>
        <cdr:cNvCxnSpPr/>
      </cdr:nvCxnSpPr>
      <cdr:spPr>
        <a:xfrm xmlns:a="http://schemas.openxmlformats.org/drawingml/2006/main" flipV="1">
          <a:off x="3189284" y="1758735"/>
          <a:ext cx="39845" cy="7654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0.31008</cdr:x>
      <cdr:y>0.24584</cdr:y>
    </cdr:from>
    <cdr:to>
      <cdr:x>0.31453</cdr:x>
      <cdr:y>0.25645</cdr:y>
    </cdr:to>
    <cdr:cxnSp macro="">
      <cdr:nvCxnSpPr>
        <cdr:cNvPr id="7029" name="NDMPlot_ContourArcLine144">
          <a:extLst xmlns:a="http://schemas.openxmlformats.org/drawingml/2006/main">
            <a:ext uri="{FF2B5EF4-FFF2-40B4-BE49-F238E27FC236}">
              <a16:creationId xmlns:a16="http://schemas.microsoft.com/office/drawing/2014/main" id="{F9D2FE0E-E8F9-4C26-ADB3-900C0D7B0125}"/>
            </a:ext>
          </a:extLst>
        </cdr:cNvPr>
        <cdr:cNvCxnSpPr/>
      </cdr:nvCxnSpPr>
      <cdr:spPr>
        <a:xfrm xmlns:a="http://schemas.openxmlformats.org/drawingml/2006/main" flipV="1">
          <a:off x="3229129" y="1685959"/>
          <a:ext cx="46364" cy="7277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0.31453</cdr:x>
      <cdr:y>0.23586</cdr:y>
    </cdr:from>
    <cdr:to>
      <cdr:x>0.31957</cdr:x>
      <cdr:y>0.24584</cdr:y>
    </cdr:to>
    <cdr:cxnSp macro="">
      <cdr:nvCxnSpPr>
        <cdr:cNvPr id="7030" name="NDMPlot_ContourArcLine145">
          <a:extLst xmlns:a="http://schemas.openxmlformats.org/drawingml/2006/main">
            <a:ext uri="{FF2B5EF4-FFF2-40B4-BE49-F238E27FC236}">
              <a16:creationId xmlns:a16="http://schemas.microsoft.com/office/drawing/2014/main" id="{4355C12A-DF16-468B-82E5-CDEE5DDC3D5D}"/>
            </a:ext>
          </a:extLst>
        </cdr:cNvPr>
        <cdr:cNvCxnSpPr/>
      </cdr:nvCxnSpPr>
      <cdr:spPr>
        <a:xfrm xmlns:a="http://schemas.openxmlformats.org/drawingml/2006/main" flipV="1">
          <a:off x="3275493" y="1617500"/>
          <a:ext cx="52530" cy="68459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0.31957</cdr:x>
      <cdr:y>0.22658</cdr:y>
    </cdr:from>
    <cdr:to>
      <cdr:x>0.32517</cdr:x>
      <cdr:y>0.23586</cdr:y>
    </cdr:to>
    <cdr:cxnSp macro="">
      <cdr:nvCxnSpPr>
        <cdr:cNvPr id="7031" name="NDMPlot_ContourArcLine146">
          <a:extLst xmlns:a="http://schemas.openxmlformats.org/drawingml/2006/main">
            <a:ext uri="{FF2B5EF4-FFF2-40B4-BE49-F238E27FC236}">
              <a16:creationId xmlns:a16="http://schemas.microsoft.com/office/drawing/2014/main" id="{00B20195-20F8-41F7-A05D-C9916DF531FA}"/>
            </a:ext>
          </a:extLst>
        </cdr:cNvPr>
        <cdr:cNvCxnSpPr/>
      </cdr:nvCxnSpPr>
      <cdr:spPr>
        <a:xfrm xmlns:a="http://schemas.openxmlformats.org/drawingml/2006/main" flipV="1">
          <a:off x="3328023" y="1553880"/>
          <a:ext cx="58297" cy="6362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0.32517</cdr:x>
      <cdr:y>0.21808</cdr:y>
    </cdr:from>
    <cdr:to>
      <cdr:x>0.33128</cdr:x>
      <cdr:y>0.22658</cdr:y>
    </cdr:to>
    <cdr:cxnSp macro="">
      <cdr:nvCxnSpPr>
        <cdr:cNvPr id="7032" name="NDMPlot_ContourArcLine147">
          <a:extLst xmlns:a="http://schemas.openxmlformats.org/drawingml/2006/main">
            <a:ext uri="{FF2B5EF4-FFF2-40B4-BE49-F238E27FC236}">
              <a16:creationId xmlns:a16="http://schemas.microsoft.com/office/drawing/2014/main" id="{61788B60-B265-4D46-8408-E425A33A65B8}"/>
            </a:ext>
          </a:extLst>
        </cdr:cNvPr>
        <cdr:cNvCxnSpPr/>
      </cdr:nvCxnSpPr>
      <cdr:spPr>
        <a:xfrm xmlns:a="http://schemas.openxmlformats.org/drawingml/2006/main" flipV="1">
          <a:off x="3386320" y="1495583"/>
          <a:ext cx="63619" cy="5829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0.33128</cdr:x>
      <cdr:y>0.21042</cdr:y>
    </cdr:from>
    <cdr:to>
      <cdr:x>0.33785</cdr:x>
      <cdr:y>0.21808</cdr:y>
    </cdr:to>
    <cdr:cxnSp macro="">
      <cdr:nvCxnSpPr>
        <cdr:cNvPr id="7033" name="NDMPlot_ContourArcLine148">
          <a:extLst xmlns:a="http://schemas.openxmlformats.org/drawingml/2006/main">
            <a:ext uri="{FF2B5EF4-FFF2-40B4-BE49-F238E27FC236}">
              <a16:creationId xmlns:a16="http://schemas.microsoft.com/office/drawing/2014/main" id="{1CBE4484-3468-44FA-9191-3F403E6600DC}"/>
            </a:ext>
          </a:extLst>
        </cdr:cNvPr>
        <cdr:cNvCxnSpPr/>
      </cdr:nvCxnSpPr>
      <cdr:spPr>
        <a:xfrm xmlns:a="http://schemas.openxmlformats.org/drawingml/2006/main" flipV="1">
          <a:off x="3449939" y="1443053"/>
          <a:ext cx="68459" cy="5253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0.33785</cdr:x>
      <cdr:y>0.20366</cdr:y>
    </cdr:from>
    <cdr:to>
      <cdr:x>0.34484</cdr:x>
      <cdr:y>0.21042</cdr:y>
    </cdr:to>
    <cdr:cxnSp macro="">
      <cdr:nvCxnSpPr>
        <cdr:cNvPr id="7034" name="NDMPlot_ContourArcLine149">
          <a:extLst xmlns:a="http://schemas.openxmlformats.org/drawingml/2006/main">
            <a:ext uri="{FF2B5EF4-FFF2-40B4-BE49-F238E27FC236}">
              <a16:creationId xmlns:a16="http://schemas.microsoft.com/office/drawing/2014/main" id="{8A9E1754-A759-46E2-AF28-BEF0ABC75207}"/>
            </a:ext>
          </a:extLst>
        </cdr:cNvPr>
        <cdr:cNvCxnSpPr/>
      </cdr:nvCxnSpPr>
      <cdr:spPr>
        <a:xfrm xmlns:a="http://schemas.openxmlformats.org/drawingml/2006/main" flipV="1">
          <a:off x="3518398" y="1396689"/>
          <a:ext cx="72777" cy="46364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0.34484</cdr:x>
      <cdr:y>0.19785</cdr:y>
    </cdr:from>
    <cdr:to>
      <cdr:x>0.35219</cdr:x>
      <cdr:y>0.20366</cdr:y>
    </cdr:to>
    <cdr:cxnSp macro="">
      <cdr:nvCxnSpPr>
        <cdr:cNvPr id="7035" name="NDMPlot_ContourArcLine150">
          <a:extLst xmlns:a="http://schemas.openxmlformats.org/drawingml/2006/main">
            <a:ext uri="{FF2B5EF4-FFF2-40B4-BE49-F238E27FC236}">
              <a16:creationId xmlns:a16="http://schemas.microsoft.com/office/drawing/2014/main" id="{FE9DA791-67A0-4120-B705-5AF439B15995}"/>
            </a:ext>
          </a:extLst>
        </cdr:cNvPr>
        <cdr:cNvCxnSpPr/>
      </cdr:nvCxnSpPr>
      <cdr:spPr>
        <a:xfrm xmlns:a="http://schemas.openxmlformats.org/drawingml/2006/main" flipV="1">
          <a:off x="3591175" y="1356845"/>
          <a:ext cx="76540" cy="39844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0.35219</cdr:x>
      <cdr:y>0.19303</cdr:y>
    </cdr:from>
    <cdr:to>
      <cdr:x>0.35985</cdr:x>
      <cdr:y>0.19785</cdr:y>
    </cdr:to>
    <cdr:cxnSp macro="">
      <cdr:nvCxnSpPr>
        <cdr:cNvPr id="7036" name="NDMPlot_ContourArcLine151">
          <a:extLst xmlns:a="http://schemas.openxmlformats.org/drawingml/2006/main">
            <a:ext uri="{FF2B5EF4-FFF2-40B4-BE49-F238E27FC236}">
              <a16:creationId xmlns:a16="http://schemas.microsoft.com/office/drawing/2014/main" id="{5F2F5897-F0CB-4850-B7B5-A8A01E2FC109}"/>
            </a:ext>
          </a:extLst>
        </cdr:cNvPr>
        <cdr:cNvCxnSpPr/>
      </cdr:nvCxnSpPr>
      <cdr:spPr>
        <a:xfrm xmlns:a="http://schemas.openxmlformats.org/drawingml/2006/main" flipV="1">
          <a:off x="3667715" y="1323823"/>
          <a:ext cx="79722" cy="3302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0.35985</cdr:x>
      <cdr:y>0.18925</cdr:y>
    </cdr:from>
    <cdr:to>
      <cdr:x>0.36775</cdr:x>
      <cdr:y>0.19303</cdr:y>
    </cdr:to>
    <cdr:cxnSp macro="">
      <cdr:nvCxnSpPr>
        <cdr:cNvPr id="7037" name="NDMPlot_ContourArcLine152">
          <a:extLst xmlns:a="http://schemas.openxmlformats.org/drawingml/2006/main">
            <a:ext uri="{FF2B5EF4-FFF2-40B4-BE49-F238E27FC236}">
              <a16:creationId xmlns:a16="http://schemas.microsoft.com/office/drawing/2014/main" id="{049642F9-AFE8-496F-9C5D-25C32D1598A8}"/>
            </a:ext>
          </a:extLst>
        </cdr:cNvPr>
        <cdr:cNvCxnSpPr/>
      </cdr:nvCxnSpPr>
      <cdr:spPr>
        <a:xfrm xmlns:a="http://schemas.openxmlformats.org/drawingml/2006/main" flipV="1">
          <a:off x="3747437" y="1297875"/>
          <a:ext cx="82297" cy="2594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0.36775</cdr:x>
      <cdr:y>0.18653</cdr:y>
    </cdr:from>
    <cdr:to>
      <cdr:x>0.37584</cdr:x>
      <cdr:y>0.18925</cdr:y>
    </cdr:to>
    <cdr:cxnSp macro="">
      <cdr:nvCxnSpPr>
        <cdr:cNvPr id="7038" name="NDMPlot_ContourArcLine153">
          <a:extLst xmlns:a="http://schemas.openxmlformats.org/drawingml/2006/main">
            <a:ext uri="{FF2B5EF4-FFF2-40B4-BE49-F238E27FC236}">
              <a16:creationId xmlns:a16="http://schemas.microsoft.com/office/drawing/2014/main" id="{33464B4A-2795-4B91-AAB2-EC6941B5DAE8}"/>
            </a:ext>
          </a:extLst>
        </cdr:cNvPr>
        <cdr:cNvCxnSpPr/>
      </cdr:nvCxnSpPr>
      <cdr:spPr>
        <a:xfrm xmlns:a="http://schemas.openxmlformats.org/drawingml/2006/main" flipV="1">
          <a:off x="3829734" y="1279198"/>
          <a:ext cx="84245" cy="1867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0.37584</cdr:x>
      <cdr:y>0.18488</cdr:y>
    </cdr:from>
    <cdr:to>
      <cdr:x>0.38405</cdr:x>
      <cdr:y>0.18653</cdr:y>
    </cdr:to>
    <cdr:cxnSp macro="">
      <cdr:nvCxnSpPr>
        <cdr:cNvPr id="7039" name="NDMPlot_ContourArcLine154">
          <a:extLst xmlns:a="http://schemas.openxmlformats.org/drawingml/2006/main">
            <a:ext uri="{FF2B5EF4-FFF2-40B4-BE49-F238E27FC236}">
              <a16:creationId xmlns:a16="http://schemas.microsoft.com/office/drawing/2014/main" id="{D202B0AA-B4DB-4E08-A72F-400EB9FFD7FA}"/>
            </a:ext>
          </a:extLst>
        </cdr:cNvPr>
        <cdr:cNvCxnSpPr/>
      </cdr:nvCxnSpPr>
      <cdr:spPr>
        <a:xfrm xmlns:a="http://schemas.openxmlformats.org/drawingml/2006/main" flipV="1">
          <a:off x="3913979" y="1267935"/>
          <a:ext cx="85552" cy="1126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0.38405</cdr:x>
      <cdr:y>0.18434</cdr:y>
    </cdr:from>
    <cdr:to>
      <cdr:x>0.39233</cdr:x>
      <cdr:y>0.18488</cdr:y>
    </cdr:to>
    <cdr:cxnSp macro="">
      <cdr:nvCxnSpPr>
        <cdr:cNvPr id="7040" name="NDMPlot_ContourArcLine155">
          <a:extLst xmlns:a="http://schemas.openxmlformats.org/drawingml/2006/main">
            <a:ext uri="{FF2B5EF4-FFF2-40B4-BE49-F238E27FC236}">
              <a16:creationId xmlns:a16="http://schemas.microsoft.com/office/drawing/2014/main" id="{C9D5CBAD-6900-468A-A937-2C4746384BE2}"/>
            </a:ext>
          </a:extLst>
        </cdr:cNvPr>
        <cdr:cNvCxnSpPr/>
      </cdr:nvCxnSpPr>
      <cdr:spPr>
        <a:xfrm xmlns:a="http://schemas.openxmlformats.org/drawingml/2006/main" flipV="1">
          <a:off x="3999531" y="1264171"/>
          <a:ext cx="86208" cy="3764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0.39233</cdr:x>
      <cdr:y>0.18434</cdr:y>
    </cdr:from>
    <cdr:to>
      <cdr:x>0.46621</cdr:x>
      <cdr:y>0.18434</cdr:y>
    </cdr:to>
    <cdr:cxnSp macro="">
      <cdr:nvCxnSpPr>
        <cdr:cNvPr id="7041" name="NDMPlot_Contour156">
          <a:extLst xmlns:a="http://schemas.openxmlformats.org/drawingml/2006/main">
            <a:ext uri="{FF2B5EF4-FFF2-40B4-BE49-F238E27FC236}">
              <a16:creationId xmlns:a16="http://schemas.microsoft.com/office/drawing/2014/main" id="{1E3E228B-323A-470B-A2E5-13C10AA62FCD}"/>
            </a:ext>
          </a:extLst>
        </cdr:cNvPr>
        <cdr:cNvCxnSpPr/>
      </cdr:nvCxnSpPr>
      <cdr:spPr>
        <a:xfrm xmlns:a="http://schemas.openxmlformats.org/drawingml/2006/main">
          <a:off x="4085739" y="1264171"/>
          <a:ext cx="769322" cy="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0.46621</cdr:x>
      <cdr:y>0.18434</cdr:y>
    </cdr:from>
    <cdr:to>
      <cdr:x>0.47448</cdr:x>
      <cdr:y>0.18488</cdr:y>
    </cdr:to>
    <cdr:cxnSp macro="">
      <cdr:nvCxnSpPr>
        <cdr:cNvPr id="7042" name="NDMPlot_ContourArcLine157">
          <a:extLst xmlns:a="http://schemas.openxmlformats.org/drawingml/2006/main">
            <a:ext uri="{FF2B5EF4-FFF2-40B4-BE49-F238E27FC236}">
              <a16:creationId xmlns:a16="http://schemas.microsoft.com/office/drawing/2014/main" id="{FF09B207-7A98-43C2-8C31-CADC8D869A0C}"/>
            </a:ext>
          </a:extLst>
        </cdr:cNvPr>
        <cdr:cNvCxnSpPr/>
      </cdr:nvCxnSpPr>
      <cdr:spPr>
        <a:xfrm xmlns:a="http://schemas.openxmlformats.org/drawingml/2006/main">
          <a:off x="4855061" y="1264171"/>
          <a:ext cx="86208" cy="3764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0.47448</cdr:x>
      <cdr:y>0.18488</cdr:y>
    </cdr:from>
    <cdr:to>
      <cdr:x>0.4827</cdr:x>
      <cdr:y>0.18653</cdr:y>
    </cdr:to>
    <cdr:cxnSp macro="">
      <cdr:nvCxnSpPr>
        <cdr:cNvPr id="7043" name="NDMPlot_ContourArcLine158">
          <a:extLst xmlns:a="http://schemas.openxmlformats.org/drawingml/2006/main">
            <a:ext uri="{FF2B5EF4-FFF2-40B4-BE49-F238E27FC236}">
              <a16:creationId xmlns:a16="http://schemas.microsoft.com/office/drawing/2014/main" id="{B0E47D2F-D4AD-42E3-B695-EE66C66F9283}"/>
            </a:ext>
          </a:extLst>
        </cdr:cNvPr>
        <cdr:cNvCxnSpPr/>
      </cdr:nvCxnSpPr>
      <cdr:spPr>
        <a:xfrm xmlns:a="http://schemas.openxmlformats.org/drawingml/2006/main">
          <a:off x="4941269" y="1267935"/>
          <a:ext cx="85552" cy="1126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0.4827</cdr:x>
      <cdr:y>0.18653</cdr:y>
    </cdr:from>
    <cdr:to>
      <cdr:x>0.49079</cdr:x>
      <cdr:y>0.18925</cdr:y>
    </cdr:to>
    <cdr:cxnSp macro="">
      <cdr:nvCxnSpPr>
        <cdr:cNvPr id="7044" name="NDMPlot_ContourArcLine159">
          <a:extLst xmlns:a="http://schemas.openxmlformats.org/drawingml/2006/main">
            <a:ext uri="{FF2B5EF4-FFF2-40B4-BE49-F238E27FC236}">
              <a16:creationId xmlns:a16="http://schemas.microsoft.com/office/drawing/2014/main" id="{5B031C15-5756-4104-82CE-9949C82057ED}"/>
            </a:ext>
          </a:extLst>
        </cdr:cNvPr>
        <cdr:cNvCxnSpPr/>
      </cdr:nvCxnSpPr>
      <cdr:spPr>
        <a:xfrm xmlns:a="http://schemas.openxmlformats.org/drawingml/2006/main">
          <a:off x="5026821" y="1279198"/>
          <a:ext cx="84245" cy="1867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0.49079</cdr:x>
      <cdr:y>0.18925</cdr:y>
    </cdr:from>
    <cdr:to>
      <cdr:x>0.49869</cdr:x>
      <cdr:y>0.19303</cdr:y>
    </cdr:to>
    <cdr:cxnSp macro="">
      <cdr:nvCxnSpPr>
        <cdr:cNvPr id="7045" name="NDMPlot_ContourArcLine160">
          <a:extLst xmlns:a="http://schemas.openxmlformats.org/drawingml/2006/main">
            <a:ext uri="{FF2B5EF4-FFF2-40B4-BE49-F238E27FC236}">
              <a16:creationId xmlns:a16="http://schemas.microsoft.com/office/drawing/2014/main" id="{DE51CAB9-0E29-4CD4-8D76-4C0756481F41}"/>
            </a:ext>
          </a:extLst>
        </cdr:cNvPr>
        <cdr:cNvCxnSpPr/>
      </cdr:nvCxnSpPr>
      <cdr:spPr>
        <a:xfrm xmlns:a="http://schemas.openxmlformats.org/drawingml/2006/main">
          <a:off x="5111066" y="1297875"/>
          <a:ext cx="82297" cy="2594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0.49869</cdr:x>
      <cdr:y>0.19303</cdr:y>
    </cdr:from>
    <cdr:to>
      <cdr:x>0.50635</cdr:x>
      <cdr:y>0.19785</cdr:y>
    </cdr:to>
    <cdr:cxnSp macro="">
      <cdr:nvCxnSpPr>
        <cdr:cNvPr id="7046" name="NDMPlot_ContourArcLine161">
          <a:extLst xmlns:a="http://schemas.openxmlformats.org/drawingml/2006/main">
            <a:ext uri="{FF2B5EF4-FFF2-40B4-BE49-F238E27FC236}">
              <a16:creationId xmlns:a16="http://schemas.microsoft.com/office/drawing/2014/main" id="{73BFDAAA-6792-49BD-9F3E-70613BD7CF25}"/>
            </a:ext>
          </a:extLst>
        </cdr:cNvPr>
        <cdr:cNvCxnSpPr/>
      </cdr:nvCxnSpPr>
      <cdr:spPr>
        <a:xfrm xmlns:a="http://schemas.openxmlformats.org/drawingml/2006/main">
          <a:off x="5193363" y="1323823"/>
          <a:ext cx="79722" cy="3302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0.50635</cdr:x>
      <cdr:y>0.19785</cdr:y>
    </cdr:from>
    <cdr:to>
      <cdr:x>0.5137</cdr:x>
      <cdr:y>0.20366</cdr:y>
    </cdr:to>
    <cdr:cxnSp macro="">
      <cdr:nvCxnSpPr>
        <cdr:cNvPr id="7047" name="NDMPlot_ContourArcLine162">
          <a:extLst xmlns:a="http://schemas.openxmlformats.org/drawingml/2006/main">
            <a:ext uri="{FF2B5EF4-FFF2-40B4-BE49-F238E27FC236}">
              <a16:creationId xmlns:a16="http://schemas.microsoft.com/office/drawing/2014/main" id="{2FBC449E-D756-4646-B173-8DC8743A3C4E}"/>
            </a:ext>
          </a:extLst>
        </cdr:cNvPr>
        <cdr:cNvCxnSpPr/>
      </cdr:nvCxnSpPr>
      <cdr:spPr>
        <a:xfrm xmlns:a="http://schemas.openxmlformats.org/drawingml/2006/main">
          <a:off x="5273085" y="1356845"/>
          <a:ext cx="76540" cy="39844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0.5137</cdr:x>
      <cdr:y>0.20366</cdr:y>
    </cdr:from>
    <cdr:to>
      <cdr:x>0.52068</cdr:x>
      <cdr:y>0.21042</cdr:y>
    </cdr:to>
    <cdr:cxnSp macro="">
      <cdr:nvCxnSpPr>
        <cdr:cNvPr id="7048" name="NDMPlot_ContourArcLine163">
          <a:extLst xmlns:a="http://schemas.openxmlformats.org/drawingml/2006/main">
            <a:ext uri="{FF2B5EF4-FFF2-40B4-BE49-F238E27FC236}">
              <a16:creationId xmlns:a16="http://schemas.microsoft.com/office/drawing/2014/main" id="{66B51F6E-1BB0-4DE2-A80D-995C616C40F0}"/>
            </a:ext>
          </a:extLst>
        </cdr:cNvPr>
        <cdr:cNvCxnSpPr/>
      </cdr:nvCxnSpPr>
      <cdr:spPr>
        <a:xfrm xmlns:a="http://schemas.openxmlformats.org/drawingml/2006/main">
          <a:off x="5349625" y="1396689"/>
          <a:ext cx="72777" cy="46364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0.52068</cdr:x>
      <cdr:y>0.21042</cdr:y>
    </cdr:from>
    <cdr:to>
      <cdr:x>0.52726</cdr:x>
      <cdr:y>0.21808</cdr:y>
    </cdr:to>
    <cdr:cxnSp macro="">
      <cdr:nvCxnSpPr>
        <cdr:cNvPr id="7049" name="NDMPlot_ContourArcLine164">
          <a:extLst xmlns:a="http://schemas.openxmlformats.org/drawingml/2006/main">
            <a:ext uri="{FF2B5EF4-FFF2-40B4-BE49-F238E27FC236}">
              <a16:creationId xmlns:a16="http://schemas.microsoft.com/office/drawing/2014/main" id="{02B093ED-26B2-472A-80C2-C157A49EB283}"/>
            </a:ext>
          </a:extLst>
        </cdr:cNvPr>
        <cdr:cNvCxnSpPr/>
      </cdr:nvCxnSpPr>
      <cdr:spPr>
        <a:xfrm xmlns:a="http://schemas.openxmlformats.org/drawingml/2006/main">
          <a:off x="5422402" y="1443053"/>
          <a:ext cx="68459" cy="5253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0.52726</cdr:x>
      <cdr:y>0.21808</cdr:y>
    </cdr:from>
    <cdr:to>
      <cdr:x>0.53337</cdr:x>
      <cdr:y>0.22658</cdr:y>
    </cdr:to>
    <cdr:cxnSp macro="">
      <cdr:nvCxnSpPr>
        <cdr:cNvPr id="7050" name="NDMPlot_ContourArcLine165">
          <a:extLst xmlns:a="http://schemas.openxmlformats.org/drawingml/2006/main">
            <a:ext uri="{FF2B5EF4-FFF2-40B4-BE49-F238E27FC236}">
              <a16:creationId xmlns:a16="http://schemas.microsoft.com/office/drawing/2014/main" id="{D7B8BC20-8E74-489B-9070-E98869C8C99A}"/>
            </a:ext>
          </a:extLst>
        </cdr:cNvPr>
        <cdr:cNvCxnSpPr/>
      </cdr:nvCxnSpPr>
      <cdr:spPr>
        <a:xfrm xmlns:a="http://schemas.openxmlformats.org/drawingml/2006/main">
          <a:off x="5490861" y="1495583"/>
          <a:ext cx="63619" cy="5829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0.53337</cdr:x>
      <cdr:y>0.22658</cdr:y>
    </cdr:from>
    <cdr:to>
      <cdr:x>0.53896</cdr:x>
      <cdr:y>0.23586</cdr:y>
    </cdr:to>
    <cdr:cxnSp macro="">
      <cdr:nvCxnSpPr>
        <cdr:cNvPr id="7051" name="NDMPlot_ContourArcLine166">
          <a:extLst xmlns:a="http://schemas.openxmlformats.org/drawingml/2006/main">
            <a:ext uri="{FF2B5EF4-FFF2-40B4-BE49-F238E27FC236}">
              <a16:creationId xmlns:a16="http://schemas.microsoft.com/office/drawing/2014/main" id="{BC0A8781-3307-48BB-AB71-7866DE6C23D7}"/>
            </a:ext>
          </a:extLst>
        </cdr:cNvPr>
        <cdr:cNvCxnSpPr/>
      </cdr:nvCxnSpPr>
      <cdr:spPr>
        <a:xfrm xmlns:a="http://schemas.openxmlformats.org/drawingml/2006/main">
          <a:off x="5554480" y="1553880"/>
          <a:ext cx="58297" cy="6362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0.53896</cdr:x>
      <cdr:y>0.23586</cdr:y>
    </cdr:from>
    <cdr:to>
      <cdr:x>0.54401</cdr:x>
      <cdr:y>0.24584</cdr:y>
    </cdr:to>
    <cdr:cxnSp macro="">
      <cdr:nvCxnSpPr>
        <cdr:cNvPr id="7052" name="NDMPlot_ContourArcLine167">
          <a:extLst xmlns:a="http://schemas.openxmlformats.org/drawingml/2006/main">
            <a:ext uri="{FF2B5EF4-FFF2-40B4-BE49-F238E27FC236}">
              <a16:creationId xmlns:a16="http://schemas.microsoft.com/office/drawing/2014/main" id="{B4BCA539-0CDD-43BE-BB08-405CF49834DA}"/>
            </a:ext>
          </a:extLst>
        </cdr:cNvPr>
        <cdr:cNvCxnSpPr/>
      </cdr:nvCxnSpPr>
      <cdr:spPr>
        <a:xfrm xmlns:a="http://schemas.openxmlformats.org/drawingml/2006/main">
          <a:off x="5612777" y="1617500"/>
          <a:ext cx="52531" cy="68459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0.54401</cdr:x>
      <cdr:y>0.24584</cdr:y>
    </cdr:from>
    <cdr:to>
      <cdr:x>0.54846</cdr:x>
      <cdr:y>0.25645</cdr:y>
    </cdr:to>
    <cdr:cxnSp macro="">
      <cdr:nvCxnSpPr>
        <cdr:cNvPr id="7053" name="NDMPlot_ContourArcLine168">
          <a:extLst xmlns:a="http://schemas.openxmlformats.org/drawingml/2006/main">
            <a:ext uri="{FF2B5EF4-FFF2-40B4-BE49-F238E27FC236}">
              <a16:creationId xmlns:a16="http://schemas.microsoft.com/office/drawing/2014/main" id="{7A7E48E5-2D3D-480F-B626-89EDE5DC6493}"/>
            </a:ext>
          </a:extLst>
        </cdr:cNvPr>
        <cdr:cNvCxnSpPr/>
      </cdr:nvCxnSpPr>
      <cdr:spPr>
        <a:xfrm xmlns:a="http://schemas.openxmlformats.org/drawingml/2006/main">
          <a:off x="5665308" y="1685959"/>
          <a:ext cx="46363" cy="7277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0.54846</cdr:x>
      <cdr:y>0.25645</cdr:y>
    </cdr:from>
    <cdr:to>
      <cdr:x>0.55229</cdr:x>
      <cdr:y>0.26761</cdr:y>
    </cdr:to>
    <cdr:cxnSp macro="">
      <cdr:nvCxnSpPr>
        <cdr:cNvPr id="7054" name="NDMPlot_ContourArcLine169">
          <a:extLst xmlns:a="http://schemas.openxmlformats.org/drawingml/2006/main">
            <a:ext uri="{FF2B5EF4-FFF2-40B4-BE49-F238E27FC236}">
              <a16:creationId xmlns:a16="http://schemas.microsoft.com/office/drawing/2014/main" id="{7F719C01-FA06-4257-9A61-A92F2E80DF77}"/>
            </a:ext>
          </a:extLst>
        </cdr:cNvPr>
        <cdr:cNvCxnSpPr/>
      </cdr:nvCxnSpPr>
      <cdr:spPr>
        <a:xfrm xmlns:a="http://schemas.openxmlformats.org/drawingml/2006/main">
          <a:off x="5711671" y="1758735"/>
          <a:ext cx="39845" cy="7654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0.55229</cdr:x>
      <cdr:y>0.26761</cdr:y>
    </cdr:from>
    <cdr:to>
      <cdr:x>0.55546</cdr:x>
      <cdr:y>0.27924</cdr:y>
    </cdr:to>
    <cdr:cxnSp macro="">
      <cdr:nvCxnSpPr>
        <cdr:cNvPr id="7055" name="NDMPlot_ContourArcLine170">
          <a:extLst xmlns:a="http://schemas.openxmlformats.org/drawingml/2006/main">
            <a:ext uri="{FF2B5EF4-FFF2-40B4-BE49-F238E27FC236}">
              <a16:creationId xmlns:a16="http://schemas.microsoft.com/office/drawing/2014/main" id="{19932A80-3A59-4A25-A69F-FE062C72F5D6}"/>
            </a:ext>
          </a:extLst>
        </cdr:cNvPr>
        <cdr:cNvCxnSpPr/>
      </cdr:nvCxnSpPr>
      <cdr:spPr>
        <a:xfrm xmlns:a="http://schemas.openxmlformats.org/drawingml/2006/main">
          <a:off x="5751516" y="1835276"/>
          <a:ext cx="33022" cy="7972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0.55546</cdr:x>
      <cdr:y>0.27924</cdr:y>
    </cdr:from>
    <cdr:to>
      <cdr:x>0.55795</cdr:x>
      <cdr:y>0.29124</cdr:y>
    </cdr:to>
    <cdr:cxnSp macro="">
      <cdr:nvCxnSpPr>
        <cdr:cNvPr id="7056" name="NDMPlot_ContourArcLine171">
          <a:extLst xmlns:a="http://schemas.openxmlformats.org/drawingml/2006/main">
            <a:ext uri="{FF2B5EF4-FFF2-40B4-BE49-F238E27FC236}">
              <a16:creationId xmlns:a16="http://schemas.microsoft.com/office/drawing/2014/main" id="{51B86A05-DF3B-44BC-8CCE-40E089FBDB0B}"/>
            </a:ext>
          </a:extLst>
        </cdr:cNvPr>
        <cdr:cNvCxnSpPr/>
      </cdr:nvCxnSpPr>
      <cdr:spPr>
        <a:xfrm xmlns:a="http://schemas.openxmlformats.org/drawingml/2006/main">
          <a:off x="5784538" y="1914998"/>
          <a:ext cx="25948" cy="8229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0.55795</cdr:x>
      <cdr:y>0.29124</cdr:y>
    </cdr:from>
    <cdr:to>
      <cdr:x>0.55974</cdr:x>
      <cdr:y>0.30352</cdr:y>
    </cdr:to>
    <cdr:cxnSp macro="">
      <cdr:nvCxnSpPr>
        <cdr:cNvPr id="7057" name="NDMPlot_ContourArcLine172">
          <a:extLst xmlns:a="http://schemas.openxmlformats.org/drawingml/2006/main">
            <a:ext uri="{FF2B5EF4-FFF2-40B4-BE49-F238E27FC236}">
              <a16:creationId xmlns:a16="http://schemas.microsoft.com/office/drawing/2014/main" id="{6B538CC3-DD80-411B-BCEA-D625C4D0E815}"/>
            </a:ext>
          </a:extLst>
        </cdr:cNvPr>
        <cdr:cNvCxnSpPr/>
      </cdr:nvCxnSpPr>
      <cdr:spPr>
        <a:xfrm xmlns:a="http://schemas.openxmlformats.org/drawingml/2006/main">
          <a:off x="5810486" y="1997294"/>
          <a:ext cx="18676" cy="84245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0.55974</cdr:x>
      <cdr:y>0.30352</cdr:y>
    </cdr:from>
    <cdr:to>
      <cdr:x>0.56082</cdr:x>
      <cdr:y>0.31599</cdr:y>
    </cdr:to>
    <cdr:cxnSp macro="">
      <cdr:nvCxnSpPr>
        <cdr:cNvPr id="7058" name="NDMPlot_ContourArcLine173">
          <a:extLst xmlns:a="http://schemas.openxmlformats.org/drawingml/2006/main">
            <a:ext uri="{FF2B5EF4-FFF2-40B4-BE49-F238E27FC236}">
              <a16:creationId xmlns:a16="http://schemas.microsoft.com/office/drawing/2014/main" id="{F6200FDB-A332-4C37-AB69-55BC3B4B7955}"/>
            </a:ext>
          </a:extLst>
        </cdr:cNvPr>
        <cdr:cNvCxnSpPr/>
      </cdr:nvCxnSpPr>
      <cdr:spPr>
        <a:xfrm xmlns:a="http://schemas.openxmlformats.org/drawingml/2006/main">
          <a:off x="5829162" y="2081539"/>
          <a:ext cx="11263" cy="8555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0.56082</cdr:x>
      <cdr:y>0.31599</cdr:y>
    </cdr:from>
    <cdr:to>
      <cdr:x>0.56119</cdr:x>
      <cdr:y>0.32857</cdr:y>
    </cdr:to>
    <cdr:cxnSp macro="">
      <cdr:nvCxnSpPr>
        <cdr:cNvPr id="7059" name="NDMPlot_ContourArcLine174">
          <a:extLst xmlns:a="http://schemas.openxmlformats.org/drawingml/2006/main">
            <a:ext uri="{FF2B5EF4-FFF2-40B4-BE49-F238E27FC236}">
              <a16:creationId xmlns:a16="http://schemas.microsoft.com/office/drawing/2014/main" id="{760BAB08-B94A-41CF-85AA-006E0FAD735A}"/>
            </a:ext>
          </a:extLst>
        </cdr:cNvPr>
        <cdr:cNvCxnSpPr/>
      </cdr:nvCxnSpPr>
      <cdr:spPr>
        <a:xfrm xmlns:a="http://schemas.openxmlformats.org/drawingml/2006/main">
          <a:off x="5840425" y="2167091"/>
          <a:ext cx="3764" cy="86209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0.56119</cdr:x>
      <cdr:y>0.32857</cdr:y>
    </cdr:from>
    <cdr:to>
      <cdr:x>0.56119</cdr:x>
      <cdr:y>0.68113</cdr:y>
    </cdr:to>
    <cdr:cxnSp macro="">
      <cdr:nvCxnSpPr>
        <cdr:cNvPr id="7060" name="NDMPlot_Contour175">
          <a:extLst xmlns:a="http://schemas.openxmlformats.org/drawingml/2006/main">
            <a:ext uri="{FF2B5EF4-FFF2-40B4-BE49-F238E27FC236}">
              <a16:creationId xmlns:a16="http://schemas.microsoft.com/office/drawing/2014/main" id="{780C85CF-D91F-4877-A4F0-5DF22CAE6618}"/>
            </a:ext>
          </a:extLst>
        </cdr:cNvPr>
        <cdr:cNvCxnSpPr/>
      </cdr:nvCxnSpPr>
      <cdr:spPr>
        <a:xfrm xmlns:a="http://schemas.openxmlformats.org/drawingml/2006/main">
          <a:off x="5844189" y="2253300"/>
          <a:ext cx="0" cy="2417869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0.56082</cdr:x>
      <cdr:y>0.68113</cdr:y>
    </cdr:from>
    <cdr:to>
      <cdr:x>0.56119</cdr:x>
      <cdr:y>0.6937</cdr:y>
    </cdr:to>
    <cdr:cxnSp macro="">
      <cdr:nvCxnSpPr>
        <cdr:cNvPr id="7061" name="NDMPlot_ContourArcLine176">
          <a:extLst xmlns:a="http://schemas.openxmlformats.org/drawingml/2006/main">
            <a:ext uri="{FF2B5EF4-FFF2-40B4-BE49-F238E27FC236}">
              <a16:creationId xmlns:a16="http://schemas.microsoft.com/office/drawing/2014/main" id="{6378339A-48D7-4B57-8905-387CFDF58645}"/>
            </a:ext>
          </a:extLst>
        </cdr:cNvPr>
        <cdr:cNvCxnSpPr/>
      </cdr:nvCxnSpPr>
      <cdr:spPr>
        <a:xfrm xmlns:a="http://schemas.openxmlformats.org/drawingml/2006/main" flipH="1">
          <a:off x="5840425" y="4671169"/>
          <a:ext cx="3764" cy="8620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0.55974</cdr:x>
      <cdr:y>0.6937</cdr:y>
    </cdr:from>
    <cdr:to>
      <cdr:x>0.56082</cdr:x>
      <cdr:y>0.70617</cdr:y>
    </cdr:to>
    <cdr:cxnSp macro="">
      <cdr:nvCxnSpPr>
        <cdr:cNvPr id="7062" name="NDMPlot_ContourArcLine177">
          <a:extLst xmlns:a="http://schemas.openxmlformats.org/drawingml/2006/main">
            <a:ext uri="{FF2B5EF4-FFF2-40B4-BE49-F238E27FC236}">
              <a16:creationId xmlns:a16="http://schemas.microsoft.com/office/drawing/2014/main" id="{D0F8AF39-0D87-481F-86F5-2BF30F31E0EA}"/>
            </a:ext>
          </a:extLst>
        </cdr:cNvPr>
        <cdr:cNvCxnSpPr/>
      </cdr:nvCxnSpPr>
      <cdr:spPr>
        <a:xfrm xmlns:a="http://schemas.openxmlformats.org/drawingml/2006/main" flipH="1">
          <a:off x="5829162" y="4757377"/>
          <a:ext cx="11263" cy="8555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0.55795</cdr:x>
      <cdr:y>0.70617</cdr:y>
    </cdr:from>
    <cdr:to>
      <cdr:x>0.55974</cdr:x>
      <cdr:y>0.71846</cdr:y>
    </cdr:to>
    <cdr:cxnSp macro="">
      <cdr:nvCxnSpPr>
        <cdr:cNvPr id="7063" name="NDMPlot_ContourArcLine178">
          <a:extLst xmlns:a="http://schemas.openxmlformats.org/drawingml/2006/main">
            <a:ext uri="{FF2B5EF4-FFF2-40B4-BE49-F238E27FC236}">
              <a16:creationId xmlns:a16="http://schemas.microsoft.com/office/drawing/2014/main" id="{D60E9EA6-2DEC-4B3A-8317-41108C1CE41E}"/>
            </a:ext>
          </a:extLst>
        </cdr:cNvPr>
        <cdr:cNvCxnSpPr/>
      </cdr:nvCxnSpPr>
      <cdr:spPr>
        <a:xfrm xmlns:a="http://schemas.openxmlformats.org/drawingml/2006/main" flipH="1">
          <a:off x="5810486" y="4842929"/>
          <a:ext cx="18676" cy="84245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0.55546</cdr:x>
      <cdr:y>0.71846</cdr:y>
    </cdr:from>
    <cdr:to>
      <cdr:x>0.55795</cdr:x>
      <cdr:y>0.73046</cdr:y>
    </cdr:to>
    <cdr:cxnSp macro="">
      <cdr:nvCxnSpPr>
        <cdr:cNvPr id="7064" name="NDMPlot_ContourArcLine179">
          <a:extLst xmlns:a="http://schemas.openxmlformats.org/drawingml/2006/main">
            <a:ext uri="{FF2B5EF4-FFF2-40B4-BE49-F238E27FC236}">
              <a16:creationId xmlns:a16="http://schemas.microsoft.com/office/drawing/2014/main" id="{46E2CAEC-A7B1-4A02-9D28-502EC1418A05}"/>
            </a:ext>
          </a:extLst>
        </cdr:cNvPr>
        <cdr:cNvCxnSpPr/>
      </cdr:nvCxnSpPr>
      <cdr:spPr>
        <a:xfrm xmlns:a="http://schemas.openxmlformats.org/drawingml/2006/main" flipH="1">
          <a:off x="5784538" y="4927174"/>
          <a:ext cx="25948" cy="8229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0.55229</cdr:x>
      <cdr:y>0.73046</cdr:y>
    </cdr:from>
    <cdr:to>
      <cdr:x>0.55546</cdr:x>
      <cdr:y>0.74208</cdr:y>
    </cdr:to>
    <cdr:cxnSp macro="">
      <cdr:nvCxnSpPr>
        <cdr:cNvPr id="7065" name="NDMPlot_ContourArcLine180">
          <a:extLst xmlns:a="http://schemas.openxmlformats.org/drawingml/2006/main">
            <a:ext uri="{FF2B5EF4-FFF2-40B4-BE49-F238E27FC236}">
              <a16:creationId xmlns:a16="http://schemas.microsoft.com/office/drawing/2014/main" id="{58D38031-5404-42C3-866A-2FDE5F99A1E7}"/>
            </a:ext>
          </a:extLst>
        </cdr:cNvPr>
        <cdr:cNvCxnSpPr/>
      </cdr:nvCxnSpPr>
      <cdr:spPr>
        <a:xfrm xmlns:a="http://schemas.openxmlformats.org/drawingml/2006/main" flipH="1">
          <a:off x="5751516" y="5009471"/>
          <a:ext cx="33022" cy="7972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0.54846</cdr:x>
      <cdr:y>0.74208</cdr:y>
    </cdr:from>
    <cdr:to>
      <cdr:x>0.55229</cdr:x>
      <cdr:y>0.75324</cdr:y>
    </cdr:to>
    <cdr:cxnSp macro="">
      <cdr:nvCxnSpPr>
        <cdr:cNvPr id="7066" name="NDMPlot_ContourArcLine181">
          <a:extLst xmlns:a="http://schemas.openxmlformats.org/drawingml/2006/main">
            <a:ext uri="{FF2B5EF4-FFF2-40B4-BE49-F238E27FC236}">
              <a16:creationId xmlns:a16="http://schemas.microsoft.com/office/drawing/2014/main" id="{E4A81B6F-20B1-4914-B3F5-49CDBEBA8DD4}"/>
            </a:ext>
          </a:extLst>
        </cdr:cNvPr>
        <cdr:cNvCxnSpPr/>
      </cdr:nvCxnSpPr>
      <cdr:spPr>
        <a:xfrm xmlns:a="http://schemas.openxmlformats.org/drawingml/2006/main" flipH="1">
          <a:off x="5711671" y="5089193"/>
          <a:ext cx="39845" cy="7654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0.54401</cdr:x>
      <cdr:y>0.75324</cdr:y>
    </cdr:from>
    <cdr:to>
      <cdr:x>0.54846</cdr:x>
      <cdr:y>0.76385</cdr:y>
    </cdr:to>
    <cdr:cxnSp macro="">
      <cdr:nvCxnSpPr>
        <cdr:cNvPr id="7067" name="NDMPlot_ContourArcLine182">
          <a:extLst xmlns:a="http://schemas.openxmlformats.org/drawingml/2006/main">
            <a:ext uri="{FF2B5EF4-FFF2-40B4-BE49-F238E27FC236}">
              <a16:creationId xmlns:a16="http://schemas.microsoft.com/office/drawing/2014/main" id="{C87F361E-E4A9-4891-82C0-4ABEB8802820}"/>
            </a:ext>
          </a:extLst>
        </cdr:cNvPr>
        <cdr:cNvCxnSpPr/>
      </cdr:nvCxnSpPr>
      <cdr:spPr>
        <a:xfrm xmlns:a="http://schemas.openxmlformats.org/drawingml/2006/main" flipH="1">
          <a:off x="5665308" y="5165733"/>
          <a:ext cx="46363" cy="7277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0.53896</cdr:x>
      <cdr:y>0.76385</cdr:y>
    </cdr:from>
    <cdr:to>
      <cdr:x>0.54401</cdr:x>
      <cdr:y>0.77384</cdr:y>
    </cdr:to>
    <cdr:cxnSp macro="">
      <cdr:nvCxnSpPr>
        <cdr:cNvPr id="7068" name="NDMPlot_ContourArcLine183">
          <a:extLst xmlns:a="http://schemas.openxmlformats.org/drawingml/2006/main">
            <a:ext uri="{FF2B5EF4-FFF2-40B4-BE49-F238E27FC236}">
              <a16:creationId xmlns:a16="http://schemas.microsoft.com/office/drawing/2014/main" id="{A0AD3044-FC66-4FCA-A81B-98998BEF63C7}"/>
            </a:ext>
          </a:extLst>
        </cdr:cNvPr>
        <cdr:cNvCxnSpPr/>
      </cdr:nvCxnSpPr>
      <cdr:spPr>
        <a:xfrm xmlns:a="http://schemas.openxmlformats.org/drawingml/2006/main" flipH="1">
          <a:off x="5612777" y="5238510"/>
          <a:ext cx="52531" cy="6845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0.53337</cdr:x>
      <cdr:y>0.77384</cdr:y>
    </cdr:from>
    <cdr:to>
      <cdr:x>0.53896</cdr:x>
      <cdr:y>0.78311</cdr:y>
    </cdr:to>
    <cdr:cxnSp macro="">
      <cdr:nvCxnSpPr>
        <cdr:cNvPr id="7069" name="NDMPlot_ContourArcLine184">
          <a:extLst xmlns:a="http://schemas.openxmlformats.org/drawingml/2006/main">
            <a:ext uri="{FF2B5EF4-FFF2-40B4-BE49-F238E27FC236}">
              <a16:creationId xmlns:a16="http://schemas.microsoft.com/office/drawing/2014/main" id="{68CE451F-7487-443F-8573-3D30642BEBB8}"/>
            </a:ext>
          </a:extLst>
        </cdr:cNvPr>
        <cdr:cNvCxnSpPr/>
      </cdr:nvCxnSpPr>
      <cdr:spPr>
        <a:xfrm xmlns:a="http://schemas.openxmlformats.org/drawingml/2006/main" flipH="1">
          <a:off x="5554480" y="5306968"/>
          <a:ext cx="58297" cy="6362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0.52726</cdr:x>
      <cdr:y>0.78311</cdr:y>
    </cdr:from>
    <cdr:to>
      <cdr:x>0.53337</cdr:x>
      <cdr:y>0.79161</cdr:y>
    </cdr:to>
    <cdr:cxnSp macro="">
      <cdr:nvCxnSpPr>
        <cdr:cNvPr id="7070" name="NDMPlot_ContourArcLine185">
          <a:extLst xmlns:a="http://schemas.openxmlformats.org/drawingml/2006/main">
            <a:ext uri="{FF2B5EF4-FFF2-40B4-BE49-F238E27FC236}">
              <a16:creationId xmlns:a16="http://schemas.microsoft.com/office/drawing/2014/main" id="{058F1D3B-308D-4884-B8B6-718DA2EE3B83}"/>
            </a:ext>
          </a:extLst>
        </cdr:cNvPr>
        <cdr:cNvCxnSpPr/>
      </cdr:nvCxnSpPr>
      <cdr:spPr>
        <a:xfrm xmlns:a="http://schemas.openxmlformats.org/drawingml/2006/main" flipH="1">
          <a:off x="5490861" y="5370588"/>
          <a:ext cx="63619" cy="5829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0.52068</cdr:x>
      <cdr:y>0.79161</cdr:y>
    </cdr:from>
    <cdr:to>
      <cdr:x>0.52726</cdr:x>
      <cdr:y>0.79927</cdr:y>
    </cdr:to>
    <cdr:cxnSp macro="">
      <cdr:nvCxnSpPr>
        <cdr:cNvPr id="7071" name="NDMPlot_ContourArcLine186">
          <a:extLst xmlns:a="http://schemas.openxmlformats.org/drawingml/2006/main">
            <a:ext uri="{FF2B5EF4-FFF2-40B4-BE49-F238E27FC236}">
              <a16:creationId xmlns:a16="http://schemas.microsoft.com/office/drawing/2014/main" id="{927A79EE-510D-468B-BB30-E98AC619681C}"/>
            </a:ext>
          </a:extLst>
        </cdr:cNvPr>
        <cdr:cNvCxnSpPr/>
      </cdr:nvCxnSpPr>
      <cdr:spPr>
        <a:xfrm xmlns:a="http://schemas.openxmlformats.org/drawingml/2006/main" flipH="1">
          <a:off x="5422402" y="5428885"/>
          <a:ext cx="68459" cy="5253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0.5137</cdr:x>
      <cdr:y>0.79927</cdr:y>
    </cdr:from>
    <cdr:to>
      <cdr:x>0.52068</cdr:x>
      <cdr:y>0.80603</cdr:y>
    </cdr:to>
    <cdr:cxnSp macro="">
      <cdr:nvCxnSpPr>
        <cdr:cNvPr id="7072" name="NDMPlot_ContourArcLine187">
          <a:extLst xmlns:a="http://schemas.openxmlformats.org/drawingml/2006/main">
            <a:ext uri="{FF2B5EF4-FFF2-40B4-BE49-F238E27FC236}">
              <a16:creationId xmlns:a16="http://schemas.microsoft.com/office/drawing/2014/main" id="{2B8C2B80-2AF2-4B7F-A601-45AA7D4B5AA6}"/>
            </a:ext>
          </a:extLst>
        </cdr:cNvPr>
        <cdr:cNvCxnSpPr/>
      </cdr:nvCxnSpPr>
      <cdr:spPr>
        <a:xfrm xmlns:a="http://schemas.openxmlformats.org/drawingml/2006/main" flipH="1">
          <a:off x="5349625" y="5481415"/>
          <a:ext cx="72777" cy="46364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0.50635</cdr:x>
      <cdr:y>0.80603</cdr:y>
    </cdr:from>
    <cdr:to>
      <cdr:x>0.5137</cdr:x>
      <cdr:y>0.81184</cdr:y>
    </cdr:to>
    <cdr:cxnSp macro="">
      <cdr:nvCxnSpPr>
        <cdr:cNvPr id="7073" name="NDMPlot_ContourArcLine188">
          <a:extLst xmlns:a="http://schemas.openxmlformats.org/drawingml/2006/main">
            <a:ext uri="{FF2B5EF4-FFF2-40B4-BE49-F238E27FC236}">
              <a16:creationId xmlns:a16="http://schemas.microsoft.com/office/drawing/2014/main" id="{92F88972-A76E-4E61-9B14-940D0C71FB28}"/>
            </a:ext>
          </a:extLst>
        </cdr:cNvPr>
        <cdr:cNvCxnSpPr/>
      </cdr:nvCxnSpPr>
      <cdr:spPr>
        <a:xfrm xmlns:a="http://schemas.openxmlformats.org/drawingml/2006/main" flipH="1">
          <a:off x="5273085" y="5527779"/>
          <a:ext cx="76540" cy="39845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0.49869</cdr:x>
      <cdr:y>0.81184</cdr:y>
    </cdr:from>
    <cdr:to>
      <cdr:x>0.50635</cdr:x>
      <cdr:y>0.81666</cdr:y>
    </cdr:to>
    <cdr:cxnSp macro="">
      <cdr:nvCxnSpPr>
        <cdr:cNvPr id="7074" name="NDMPlot_ContourArcLine189">
          <a:extLst xmlns:a="http://schemas.openxmlformats.org/drawingml/2006/main">
            <a:ext uri="{FF2B5EF4-FFF2-40B4-BE49-F238E27FC236}">
              <a16:creationId xmlns:a16="http://schemas.microsoft.com/office/drawing/2014/main" id="{5984FC92-7385-4A2C-9333-44C3DC28E615}"/>
            </a:ext>
          </a:extLst>
        </cdr:cNvPr>
        <cdr:cNvCxnSpPr/>
      </cdr:nvCxnSpPr>
      <cdr:spPr>
        <a:xfrm xmlns:a="http://schemas.openxmlformats.org/drawingml/2006/main" flipH="1">
          <a:off x="5193363" y="5567624"/>
          <a:ext cx="79722" cy="3302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0.49079</cdr:x>
      <cdr:y>0.81666</cdr:y>
    </cdr:from>
    <cdr:to>
      <cdr:x>0.49869</cdr:x>
      <cdr:y>0.82044</cdr:y>
    </cdr:to>
    <cdr:cxnSp macro="">
      <cdr:nvCxnSpPr>
        <cdr:cNvPr id="7075" name="NDMPlot_ContourArcLine190">
          <a:extLst xmlns:a="http://schemas.openxmlformats.org/drawingml/2006/main">
            <a:ext uri="{FF2B5EF4-FFF2-40B4-BE49-F238E27FC236}">
              <a16:creationId xmlns:a16="http://schemas.microsoft.com/office/drawing/2014/main" id="{9A164481-4DE0-46EA-9C03-114FF8DF0B51}"/>
            </a:ext>
          </a:extLst>
        </cdr:cNvPr>
        <cdr:cNvCxnSpPr/>
      </cdr:nvCxnSpPr>
      <cdr:spPr>
        <a:xfrm xmlns:a="http://schemas.openxmlformats.org/drawingml/2006/main" flipH="1">
          <a:off x="5111066" y="5600646"/>
          <a:ext cx="82297" cy="2594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0.4827</cdr:x>
      <cdr:y>0.82044</cdr:y>
    </cdr:from>
    <cdr:to>
      <cdr:x>0.49079</cdr:x>
      <cdr:y>0.82317</cdr:y>
    </cdr:to>
    <cdr:cxnSp macro="">
      <cdr:nvCxnSpPr>
        <cdr:cNvPr id="7076" name="NDMPlot_ContourArcLine191">
          <a:extLst xmlns:a="http://schemas.openxmlformats.org/drawingml/2006/main">
            <a:ext uri="{FF2B5EF4-FFF2-40B4-BE49-F238E27FC236}">
              <a16:creationId xmlns:a16="http://schemas.microsoft.com/office/drawing/2014/main" id="{6A863ED8-BD12-43D0-A92B-62AC80018517}"/>
            </a:ext>
          </a:extLst>
        </cdr:cNvPr>
        <cdr:cNvCxnSpPr/>
      </cdr:nvCxnSpPr>
      <cdr:spPr>
        <a:xfrm xmlns:a="http://schemas.openxmlformats.org/drawingml/2006/main" flipH="1">
          <a:off x="5026821" y="5626594"/>
          <a:ext cx="84245" cy="1867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0.47448</cdr:x>
      <cdr:y>0.82317</cdr:y>
    </cdr:from>
    <cdr:to>
      <cdr:x>0.4827</cdr:x>
      <cdr:y>0.82481</cdr:y>
    </cdr:to>
    <cdr:cxnSp macro="">
      <cdr:nvCxnSpPr>
        <cdr:cNvPr id="7077" name="NDMPlot_ContourArcLine192">
          <a:extLst xmlns:a="http://schemas.openxmlformats.org/drawingml/2006/main">
            <a:ext uri="{FF2B5EF4-FFF2-40B4-BE49-F238E27FC236}">
              <a16:creationId xmlns:a16="http://schemas.microsoft.com/office/drawing/2014/main" id="{68F3FD53-9A22-4C90-98E1-26C3256A13B8}"/>
            </a:ext>
          </a:extLst>
        </cdr:cNvPr>
        <cdr:cNvCxnSpPr/>
      </cdr:nvCxnSpPr>
      <cdr:spPr>
        <a:xfrm xmlns:a="http://schemas.openxmlformats.org/drawingml/2006/main" flipH="1">
          <a:off x="4941269" y="5645270"/>
          <a:ext cx="85552" cy="1126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0.46621</cdr:x>
      <cdr:y>0.82481</cdr:y>
    </cdr:from>
    <cdr:to>
      <cdr:x>0.47448</cdr:x>
      <cdr:y>0.82536</cdr:y>
    </cdr:to>
    <cdr:cxnSp macro="">
      <cdr:nvCxnSpPr>
        <cdr:cNvPr id="7078" name="NDMPlot_ContourArcLine193">
          <a:extLst xmlns:a="http://schemas.openxmlformats.org/drawingml/2006/main">
            <a:ext uri="{FF2B5EF4-FFF2-40B4-BE49-F238E27FC236}">
              <a16:creationId xmlns:a16="http://schemas.microsoft.com/office/drawing/2014/main" id="{B8D517E9-6668-4D30-96AD-E4A1DB7DAED0}"/>
            </a:ext>
          </a:extLst>
        </cdr:cNvPr>
        <cdr:cNvCxnSpPr/>
      </cdr:nvCxnSpPr>
      <cdr:spPr>
        <a:xfrm xmlns:a="http://schemas.openxmlformats.org/drawingml/2006/main" flipH="1">
          <a:off x="4855061" y="5656533"/>
          <a:ext cx="86208" cy="3764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0.39233</cdr:x>
      <cdr:y>0.82536</cdr:y>
    </cdr:from>
    <cdr:to>
      <cdr:x>0.46621</cdr:x>
      <cdr:y>0.82536</cdr:y>
    </cdr:to>
    <cdr:cxnSp macro="">
      <cdr:nvCxnSpPr>
        <cdr:cNvPr id="7079" name="NDMPlot_Contour194">
          <a:extLst xmlns:a="http://schemas.openxmlformats.org/drawingml/2006/main">
            <a:ext uri="{FF2B5EF4-FFF2-40B4-BE49-F238E27FC236}">
              <a16:creationId xmlns:a16="http://schemas.microsoft.com/office/drawing/2014/main" id="{A4C3A5B9-8C07-4658-8C2E-4ED1A14F11BF}"/>
            </a:ext>
          </a:extLst>
        </cdr:cNvPr>
        <cdr:cNvCxnSpPr/>
      </cdr:nvCxnSpPr>
      <cdr:spPr>
        <a:xfrm xmlns:a="http://schemas.openxmlformats.org/drawingml/2006/main" flipH="1">
          <a:off x="4085739" y="5660297"/>
          <a:ext cx="769322" cy="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0.38405</cdr:x>
      <cdr:y>0.82481</cdr:y>
    </cdr:from>
    <cdr:to>
      <cdr:x>0.39233</cdr:x>
      <cdr:y>0.82536</cdr:y>
    </cdr:to>
    <cdr:cxnSp macro="">
      <cdr:nvCxnSpPr>
        <cdr:cNvPr id="7080" name="NDMPlot_ContourArcLine195">
          <a:extLst xmlns:a="http://schemas.openxmlformats.org/drawingml/2006/main">
            <a:ext uri="{FF2B5EF4-FFF2-40B4-BE49-F238E27FC236}">
              <a16:creationId xmlns:a16="http://schemas.microsoft.com/office/drawing/2014/main" id="{82478F07-8C13-4D3C-927B-C1267A3AE637}"/>
            </a:ext>
          </a:extLst>
        </cdr:cNvPr>
        <cdr:cNvCxnSpPr/>
      </cdr:nvCxnSpPr>
      <cdr:spPr>
        <a:xfrm xmlns:a="http://schemas.openxmlformats.org/drawingml/2006/main" flipH="1" flipV="1">
          <a:off x="3999531" y="5656533"/>
          <a:ext cx="86208" cy="3764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0.37584</cdr:x>
      <cdr:y>0.82317</cdr:y>
    </cdr:from>
    <cdr:to>
      <cdr:x>0.38405</cdr:x>
      <cdr:y>0.82481</cdr:y>
    </cdr:to>
    <cdr:cxnSp macro="">
      <cdr:nvCxnSpPr>
        <cdr:cNvPr id="7081" name="NDMPlot_ContourArcLine196">
          <a:extLst xmlns:a="http://schemas.openxmlformats.org/drawingml/2006/main">
            <a:ext uri="{FF2B5EF4-FFF2-40B4-BE49-F238E27FC236}">
              <a16:creationId xmlns:a16="http://schemas.microsoft.com/office/drawing/2014/main" id="{48E8AEF0-2DA4-4957-88E4-E48545B9F1DE}"/>
            </a:ext>
          </a:extLst>
        </cdr:cNvPr>
        <cdr:cNvCxnSpPr/>
      </cdr:nvCxnSpPr>
      <cdr:spPr>
        <a:xfrm xmlns:a="http://schemas.openxmlformats.org/drawingml/2006/main" flipH="1" flipV="1">
          <a:off x="3913979" y="5645270"/>
          <a:ext cx="85552" cy="1126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0.36775</cdr:x>
      <cdr:y>0.82044</cdr:y>
    </cdr:from>
    <cdr:to>
      <cdr:x>0.37584</cdr:x>
      <cdr:y>0.82317</cdr:y>
    </cdr:to>
    <cdr:cxnSp macro="">
      <cdr:nvCxnSpPr>
        <cdr:cNvPr id="7082" name="NDMPlot_ContourArcLine197">
          <a:extLst xmlns:a="http://schemas.openxmlformats.org/drawingml/2006/main">
            <a:ext uri="{FF2B5EF4-FFF2-40B4-BE49-F238E27FC236}">
              <a16:creationId xmlns:a16="http://schemas.microsoft.com/office/drawing/2014/main" id="{CEE8D487-67BC-4F70-A682-0713607F8AAB}"/>
            </a:ext>
          </a:extLst>
        </cdr:cNvPr>
        <cdr:cNvCxnSpPr/>
      </cdr:nvCxnSpPr>
      <cdr:spPr>
        <a:xfrm xmlns:a="http://schemas.openxmlformats.org/drawingml/2006/main" flipH="1" flipV="1">
          <a:off x="3829734" y="5626594"/>
          <a:ext cx="84245" cy="1867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0.35985</cdr:x>
      <cdr:y>0.81666</cdr:y>
    </cdr:from>
    <cdr:to>
      <cdr:x>0.36775</cdr:x>
      <cdr:y>0.82044</cdr:y>
    </cdr:to>
    <cdr:cxnSp macro="">
      <cdr:nvCxnSpPr>
        <cdr:cNvPr id="7083" name="NDMPlot_ContourArcLine198">
          <a:extLst xmlns:a="http://schemas.openxmlformats.org/drawingml/2006/main">
            <a:ext uri="{FF2B5EF4-FFF2-40B4-BE49-F238E27FC236}">
              <a16:creationId xmlns:a16="http://schemas.microsoft.com/office/drawing/2014/main" id="{01BA2FD7-473A-429D-9BBA-7EC708592FD3}"/>
            </a:ext>
          </a:extLst>
        </cdr:cNvPr>
        <cdr:cNvCxnSpPr/>
      </cdr:nvCxnSpPr>
      <cdr:spPr>
        <a:xfrm xmlns:a="http://schemas.openxmlformats.org/drawingml/2006/main" flipH="1" flipV="1">
          <a:off x="3747437" y="5600646"/>
          <a:ext cx="82297" cy="2594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0.35219</cdr:x>
      <cdr:y>0.81184</cdr:y>
    </cdr:from>
    <cdr:to>
      <cdr:x>0.35985</cdr:x>
      <cdr:y>0.81666</cdr:y>
    </cdr:to>
    <cdr:cxnSp macro="">
      <cdr:nvCxnSpPr>
        <cdr:cNvPr id="7084" name="NDMPlot_ContourArcLine199">
          <a:extLst xmlns:a="http://schemas.openxmlformats.org/drawingml/2006/main">
            <a:ext uri="{FF2B5EF4-FFF2-40B4-BE49-F238E27FC236}">
              <a16:creationId xmlns:a16="http://schemas.microsoft.com/office/drawing/2014/main" id="{D289565F-F2EA-4BAA-8857-EE3008EF55E7}"/>
            </a:ext>
          </a:extLst>
        </cdr:cNvPr>
        <cdr:cNvCxnSpPr/>
      </cdr:nvCxnSpPr>
      <cdr:spPr>
        <a:xfrm xmlns:a="http://schemas.openxmlformats.org/drawingml/2006/main" flipH="1" flipV="1">
          <a:off x="3667715" y="5567624"/>
          <a:ext cx="79722" cy="3302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0.34484</cdr:x>
      <cdr:y>0.80603</cdr:y>
    </cdr:from>
    <cdr:to>
      <cdr:x>0.35219</cdr:x>
      <cdr:y>0.81184</cdr:y>
    </cdr:to>
    <cdr:cxnSp macro="">
      <cdr:nvCxnSpPr>
        <cdr:cNvPr id="7085" name="NDMPlot_ContourArcLine200">
          <a:extLst xmlns:a="http://schemas.openxmlformats.org/drawingml/2006/main">
            <a:ext uri="{FF2B5EF4-FFF2-40B4-BE49-F238E27FC236}">
              <a16:creationId xmlns:a16="http://schemas.microsoft.com/office/drawing/2014/main" id="{5E2E1C9C-206E-4619-A4D1-98CD7542D311}"/>
            </a:ext>
          </a:extLst>
        </cdr:cNvPr>
        <cdr:cNvCxnSpPr/>
      </cdr:nvCxnSpPr>
      <cdr:spPr>
        <a:xfrm xmlns:a="http://schemas.openxmlformats.org/drawingml/2006/main" flipH="1" flipV="1">
          <a:off x="3591175" y="5527779"/>
          <a:ext cx="76540" cy="39845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0.33785</cdr:x>
      <cdr:y>0.79927</cdr:y>
    </cdr:from>
    <cdr:to>
      <cdr:x>0.34484</cdr:x>
      <cdr:y>0.80603</cdr:y>
    </cdr:to>
    <cdr:cxnSp macro="">
      <cdr:nvCxnSpPr>
        <cdr:cNvPr id="7086" name="NDMPlot_ContourArcLine201">
          <a:extLst xmlns:a="http://schemas.openxmlformats.org/drawingml/2006/main">
            <a:ext uri="{FF2B5EF4-FFF2-40B4-BE49-F238E27FC236}">
              <a16:creationId xmlns:a16="http://schemas.microsoft.com/office/drawing/2014/main" id="{809A58C7-EAE3-49DA-BE0F-F997B6152483}"/>
            </a:ext>
          </a:extLst>
        </cdr:cNvPr>
        <cdr:cNvCxnSpPr/>
      </cdr:nvCxnSpPr>
      <cdr:spPr>
        <a:xfrm xmlns:a="http://schemas.openxmlformats.org/drawingml/2006/main" flipH="1" flipV="1">
          <a:off x="3518398" y="5481415"/>
          <a:ext cx="72777" cy="46364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0.33128</cdr:x>
      <cdr:y>0.79161</cdr:y>
    </cdr:from>
    <cdr:to>
      <cdr:x>0.33785</cdr:x>
      <cdr:y>0.79927</cdr:y>
    </cdr:to>
    <cdr:cxnSp macro="">
      <cdr:nvCxnSpPr>
        <cdr:cNvPr id="7087" name="NDMPlot_ContourArcLine202">
          <a:extLst xmlns:a="http://schemas.openxmlformats.org/drawingml/2006/main">
            <a:ext uri="{FF2B5EF4-FFF2-40B4-BE49-F238E27FC236}">
              <a16:creationId xmlns:a16="http://schemas.microsoft.com/office/drawing/2014/main" id="{51B9D095-DB28-447B-A5C7-3FB8D02DB023}"/>
            </a:ext>
          </a:extLst>
        </cdr:cNvPr>
        <cdr:cNvCxnSpPr/>
      </cdr:nvCxnSpPr>
      <cdr:spPr>
        <a:xfrm xmlns:a="http://schemas.openxmlformats.org/drawingml/2006/main" flipH="1" flipV="1">
          <a:off x="3449939" y="5428885"/>
          <a:ext cx="68459" cy="5253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0.32517</cdr:x>
      <cdr:y>0.78311</cdr:y>
    </cdr:from>
    <cdr:to>
      <cdr:x>0.33128</cdr:x>
      <cdr:y>0.79161</cdr:y>
    </cdr:to>
    <cdr:cxnSp macro="">
      <cdr:nvCxnSpPr>
        <cdr:cNvPr id="7088" name="NDMPlot_ContourArcLine203">
          <a:extLst xmlns:a="http://schemas.openxmlformats.org/drawingml/2006/main">
            <a:ext uri="{FF2B5EF4-FFF2-40B4-BE49-F238E27FC236}">
              <a16:creationId xmlns:a16="http://schemas.microsoft.com/office/drawing/2014/main" id="{EE1D7A6E-F5D2-4F74-B4F8-69BC42FAEF06}"/>
            </a:ext>
          </a:extLst>
        </cdr:cNvPr>
        <cdr:cNvCxnSpPr/>
      </cdr:nvCxnSpPr>
      <cdr:spPr>
        <a:xfrm xmlns:a="http://schemas.openxmlformats.org/drawingml/2006/main" flipH="1" flipV="1">
          <a:off x="3386320" y="5370588"/>
          <a:ext cx="63619" cy="5829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0.31957</cdr:x>
      <cdr:y>0.77384</cdr:y>
    </cdr:from>
    <cdr:to>
      <cdr:x>0.32517</cdr:x>
      <cdr:y>0.78311</cdr:y>
    </cdr:to>
    <cdr:cxnSp macro="">
      <cdr:nvCxnSpPr>
        <cdr:cNvPr id="7089" name="NDMPlot_ContourArcLine204">
          <a:extLst xmlns:a="http://schemas.openxmlformats.org/drawingml/2006/main">
            <a:ext uri="{FF2B5EF4-FFF2-40B4-BE49-F238E27FC236}">
              <a16:creationId xmlns:a16="http://schemas.microsoft.com/office/drawing/2014/main" id="{9EB6E9BC-14AB-4596-8DFE-1AEFD5764140}"/>
            </a:ext>
          </a:extLst>
        </cdr:cNvPr>
        <cdr:cNvCxnSpPr/>
      </cdr:nvCxnSpPr>
      <cdr:spPr>
        <a:xfrm xmlns:a="http://schemas.openxmlformats.org/drawingml/2006/main" flipH="1" flipV="1">
          <a:off x="3328023" y="5306968"/>
          <a:ext cx="58297" cy="6362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0.31453</cdr:x>
      <cdr:y>0.76385</cdr:y>
    </cdr:from>
    <cdr:to>
      <cdr:x>0.31957</cdr:x>
      <cdr:y>0.77384</cdr:y>
    </cdr:to>
    <cdr:cxnSp macro="">
      <cdr:nvCxnSpPr>
        <cdr:cNvPr id="7090" name="NDMPlot_ContourArcLine205">
          <a:extLst xmlns:a="http://schemas.openxmlformats.org/drawingml/2006/main">
            <a:ext uri="{FF2B5EF4-FFF2-40B4-BE49-F238E27FC236}">
              <a16:creationId xmlns:a16="http://schemas.microsoft.com/office/drawing/2014/main" id="{A4B28737-170C-49ED-9A13-7E87EC66E14C}"/>
            </a:ext>
          </a:extLst>
        </cdr:cNvPr>
        <cdr:cNvCxnSpPr/>
      </cdr:nvCxnSpPr>
      <cdr:spPr>
        <a:xfrm xmlns:a="http://schemas.openxmlformats.org/drawingml/2006/main" flipH="1" flipV="1">
          <a:off x="3275493" y="5238510"/>
          <a:ext cx="52530" cy="6845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0.31008</cdr:x>
      <cdr:y>0.75324</cdr:y>
    </cdr:from>
    <cdr:to>
      <cdr:x>0.31453</cdr:x>
      <cdr:y>0.76385</cdr:y>
    </cdr:to>
    <cdr:cxnSp macro="">
      <cdr:nvCxnSpPr>
        <cdr:cNvPr id="7091" name="NDMPlot_ContourArcLine206">
          <a:extLst xmlns:a="http://schemas.openxmlformats.org/drawingml/2006/main">
            <a:ext uri="{FF2B5EF4-FFF2-40B4-BE49-F238E27FC236}">
              <a16:creationId xmlns:a16="http://schemas.microsoft.com/office/drawing/2014/main" id="{5F543749-A65C-4A90-A386-BC36BD7A0B03}"/>
            </a:ext>
          </a:extLst>
        </cdr:cNvPr>
        <cdr:cNvCxnSpPr/>
      </cdr:nvCxnSpPr>
      <cdr:spPr>
        <a:xfrm xmlns:a="http://schemas.openxmlformats.org/drawingml/2006/main" flipH="1" flipV="1">
          <a:off x="3229129" y="5165733"/>
          <a:ext cx="46364" cy="7277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0.30625</cdr:x>
      <cdr:y>0.74208</cdr:y>
    </cdr:from>
    <cdr:to>
      <cdr:x>0.31008</cdr:x>
      <cdr:y>0.75324</cdr:y>
    </cdr:to>
    <cdr:cxnSp macro="">
      <cdr:nvCxnSpPr>
        <cdr:cNvPr id="7092" name="NDMPlot_ContourArcLine207">
          <a:extLst xmlns:a="http://schemas.openxmlformats.org/drawingml/2006/main">
            <a:ext uri="{FF2B5EF4-FFF2-40B4-BE49-F238E27FC236}">
              <a16:creationId xmlns:a16="http://schemas.microsoft.com/office/drawing/2014/main" id="{4F45F6F8-9D30-4215-8422-7C64AA41AA71}"/>
            </a:ext>
          </a:extLst>
        </cdr:cNvPr>
        <cdr:cNvCxnSpPr/>
      </cdr:nvCxnSpPr>
      <cdr:spPr>
        <a:xfrm xmlns:a="http://schemas.openxmlformats.org/drawingml/2006/main" flipH="1" flipV="1">
          <a:off x="3189284" y="5089193"/>
          <a:ext cx="39845" cy="7654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0.30308</cdr:x>
      <cdr:y>0.73046</cdr:y>
    </cdr:from>
    <cdr:to>
      <cdr:x>0.30625</cdr:x>
      <cdr:y>0.74208</cdr:y>
    </cdr:to>
    <cdr:cxnSp macro="">
      <cdr:nvCxnSpPr>
        <cdr:cNvPr id="7093" name="NDMPlot_ContourArcLine208">
          <a:extLst xmlns:a="http://schemas.openxmlformats.org/drawingml/2006/main">
            <a:ext uri="{FF2B5EF4-FFF2-40B4-BE49-F238E27FC236}">
              <a16:creationId xmlns:a16="http://schemas.microsoft.com/office/drawing/2014/main" id="{DFBCA090-1339-46E3-AAF7-54DB2DB75934}"/>
            </a:ext>
          </a:extLst>
        </cdr:cNvPr>
        <cdr:cNvCxnSpPr/>
      </cdr:nvCxnSpPr>
      <cdr:spPr>
        <a:xfrm xmlns:a="http://schemas.openxmlformats.org/drawingml/2006/main" flipH="1" flipV="1">
          <a:off x="3156262" y="5009471"/>
          <a:ext cx="33022" cy="7972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0.30059</cdr:x>
      <cdr:y>0.71846</cdr:y>
    </cdr:from>
    <cdr:to>
      <cdr:x>0.30308</cdr:x>
      <cdr:y>0.73046</cdr:y>
    </cdr:to>
    <cdr:cxnSp macro="">
      <cdr:nvCxnSpPr>
        <cdr:cNvPr id="7094" name="NDMPlot_ContourArcLine209">
          <a:extLst xmlns:a="http://schemas.openxmlformats.org/drawingml/2006/main">
            <a:ext uri="{FF2B5EF4-FFF2-40B4-BE49-F238E27FC236}">
              <a16:creationId xmlns:a16="http://schemas.microsoft.com/office/drawing/2014/main" id="{89C189D8-56D9-440D-9E8B-06A13E8EE056}"/>
            </a:ext>
          </a:extLst>
        </cdr:cNvPr>
        <cdr:cNvCxnSpPr/>
      </cdr:nvCxnSpPr>
      <cdr:spPr>
        <a:xfrm xmlns:a="http://schemas.openxmlformats.org/drawingml/2006/main" flipH="1" flipV="1">
          <a:off x="3130314" y="4927174"/>
          <a:ext cx="25948" cy="8229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0.29879</cdr:x>
      <cdr:y>0.70617</cdr:y>
    </cdr:from>
    <cdr:to>
      <cdr:x>0.30059</cdr:x>
      <cdr:y>0.71846</cdr:y>
    </cdr:to>
    <cdr:cxnSp macro="">
      <cdr:nvCxnSpPr>
        <cdr:cNvPr id="7095" name="NDMPlot_ContourArcLine210">
          <a:extLst xmlns:a="http://schemas.openxmlformats.org/drawingml/2006/main">
            <a:ext uri="{FF2B5EF4-FFF2-40B4-BE49-F238E27FC236}">
              <a16:creationId xmlns:a16="http://schemas.microsoft.com/office/drawing/2014/main" id="{6F230DDC-C638-4C87-91FF-4F7F87EBC209}"/>
            </a:ext>
          </a:extLst>
        </cdr:cNvPr>
        <cdr:cNvCxnSpPr/>
      </cdr:nvCxnSpPr>
      <cdr:spPr>
        <a:xfrm xmlns:a="http://schemas.openxmlformats.org/drawingml/2006/main" flipH="1" flipV="1">
          <a:off x="3111638" y="4842929"/>
          <a:ext cx="18676" cy="84245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0.29771</cdr:x>
      <cdr:y>0.6937</cdr:y>
    </cdr:from>
    <cdr:to>
      <cdr:x>0.29879</cdr:x>
      <cdr:y>0.70617</cdr:y>
    </cdr:to>
    <cdr:cxnSp macro="">
      <cdr:nvCxnSpPr>
        <cdr:cNvPr id="7096" name="NDMPlot_ContourArcLine211">
          <a:extLst xmlns:a="http://schemas.openxmlformats.org/drawingml/2006/main">
            <a:ext uri="{FF2B5EF4-FFF2-40B4-BE49-F238E27FC236}">
              <a16:creationId xmlns:a16="http://schemas.microsoft.com/office/drawing/2014/main" id="{52EC890D-BB81-401E-9A74-0D0B9DEB0E90}"/>
            </a:ext>
          </a:extLst>
        </cdr:cNvPr>
        <cdr:cNvCxnSpPr/>
      </cdr:nvCxnSpPr>
      <cdr:spPr>
        <a:xfrm xmlns:a="http://schemas.openxmlformats.org/drawingml/2006/main" flipH="1" flipV="1">
          <a:off x="3100375" y="4757377"/>
          <a:ext cx="11263" cy="8555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0.29735</cdr:x>
      <cdr:y>0.68113</cdr:y>
    </cdr:from>
    <cdr:to>
      <cdr:x>0.29771</cdr:x>
      <cdr:y>0.6937</cdr:y>
    </cdr:to>
    <cdr:cxnSp macro="">
      <cdr:nvCxnSpPr>
        <cdr:cNvPr id="7097" name="NDMPlot_ContourArcLine212">
          <a:extLst xmlns:a="http://schemas.openxmlformats.org/drawingml/2006/main">
            <a:ext uri="{FF2B5EF4-FFF2-40B4-BE49-F238E27FC236}">
              <a16:creationId xmlns:a16="http://schemas.microsoft.com/office/drawing/2014/main" id="{5B5B22C0-8DA9-4582-BA10-6F6D15C36A97}"/>
            </a:ext>
          </a:extLst>
        </cdr:cNvPr>
        <cdr:cNvCxnSpPr/>
      </cdr:nvCxnSpPr>
      <cdr:spPr>
        <a:xfrm xmlns:a="http://schemas.openxmlformats.org/drawingml/2006/main" flipH="1" flipV="1">
          <a:off x="3096611" y="4671169"/>
          <a:ext cx="3764" cy="8620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0.3765</cdr:x>
      <cdr:y>0.32857</cdr:y>
    </cdr:from>
    <cdr:to>
      <cdr:x>0.3765</cdr:x>
      <cdr:y>0.68113</cdr:y>
    </cdr:to>
    <cdr:cxnSp macro="">
      <cdr:nvCxnSpPr>
        <cdr:cNvPr id="7098" name="NDMPlot_Contour213">
          <a:extLst xmlns:a="http://schemas.openxmlformats.org/drawingml/2006/main">
            <a:ext uri="{FF2B5EF4-FFF2-40B4-BE49-F238E27FC236}">
              <a16:creationId xmlns:a16="http://schemas.microsoft.com/office/drawing/2014/main" id="{82329DD3-5B16-46D2-B3F2-700C912EAA16}"/>
            </a:ext>
          </a:extLst>
        </cdr:cNvPr>
        <cdr:cNvCxnSpPr/>
      </cdr:nvCxnSpPr>
      <cdr:spPr>
        <a:xfrm xmlns:a="http://schemas.openxmlformats.org/drawingml/2006/main" flipV="1">
          <a:off x="3920884" y="2253300"/>
          <a:ext cx="0" cy="2417869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0.3765</cdr:x>
      <cdr:y>0.32647</cdr:y>
    </cdr:from>
    <cdr:to>
      <cdr:x>0.37656</cdr:x>
      <cdr:y>0.32857</cdr:y>
    </cdr:to>
    <cdr:cxnSp macro="">
      <cdr:nvCxnSpPr>
        <cdr:cNvPr id="7099" name="NDMPlot_ContourArcLine214">
          <a:extLst xmlns:a="http://schemas.openxmlformats.org/drawingml/2006/main">
            <a:ext uri="{FF2B5EF4-FFF2-40B4-BE49-F238E27FC236}">
              <a16:creationId xmlns:a16="http://schemas.microsoft.com/office/drawing/2014/main" id="{F64A2C36-46C1-41D3-9FF6-2A57F8837B1E}"/>
            </a:ext>
          </a:extLst>
        </cdr:cNvPr>
        <cdr:cNvCxnSpPr/>
      </cdr:nvCxnSpPr>
      <cdr:spPr>
        <a:xfrm xmlns:a="http://schemas.openxmlformats.org/drawingml/2006/main" flipV="1">
          <a:off x="3920884" y="2238932"/>
          <a:ext cx="627" cy="1436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0.37656</cdr:x>
      <cdr:y>0.32439</cdr:y>
    </cdr:from>
    <cdr:to>
      <cdr:x>0.37674</cdr:x>
      <cdr:y>0.32647</cdr:y>
    </cdr:to>
    <cdr:cxnSp macro="">
      <cdr:nvCxnSpPr>
        <cdr:cNvPr id="7100" name="NDMPlot_ContourArcLine215">
          <a:extLst xmlns:a="http://schemas.openxmlformats.org/drawingml/2006/main">
            <a:ext uri="{FF2B5EF4-FFF2-40B4-BE49-F238E27FC236}">
              <a16:creationId xmlns:a16="http://schemas.microsoft.com/office/drawing/2014/main" id="{06E24DE2-B81D-4BCA-A3FB-FE5A046CD878}"/>
            </a:ext>
          </a:extLst>
        </cdr:cNvPr>
        <cdr:cNvCxnSpPr/>
      </cdr:nvCxnSpPr>
      <cdr:spPr>
        <a:xfrm xmlns:a="http://schemas.openxmlformats.org/drawingml/2006/main" flipV="1">
          <a:off x="3921511" y="2224673"/>
          <a:ext cx="1878" cy="14259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0.37674</cdr:x>
      <cdr:y>0.32234</cdr:y>
    </cdr:from>
    <cdr:to>
      <cdr:x>0.37704</cdr:x>
      <cdr:y>0.32439</cdr:y>
    </cdr:to>
    <cdr:cxnSp macro="">
      <cdr:nvCxnSpPr>
        <cdr:cNvPr id="7101" name="NDMPlot_ContourArcLine216">
          <a:extLst xmlns:a="http://schemas.openxmlformats.org/drawingml/2006/main">
            <a:ext uri="{FF2B5EF4-FFF2-40B4-BE49-F238E27FC236}">
              <a16:creationId xmlns:a16="http://schemas.microsoft.com/office/drawing/2014/main" id="{D7CDA18C-AEC9-46D2-81F1-87EB42451CC8}"/>
            </a:ext>
          </a:extLst>
        </cdr:cNvPr>
        <cdr:cNvCxnSpPr/>
      </cdr:nvCxnSpPr>
      <cdr:spPr>
        <a:xfrm xmlns:a="http://schemas.openxmlformats.org/drawingml/2006/main" flipV="1">
          <a:off x="3923389" y="2210632"/>
          <a:ext cx="3112" cy="1404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0.37704</cdr:x>
      <cdr:y>0.32034</cdr:y>
    </cdr:from>
    <cdr:to>
      <cdr:x>0.37746</cdr:x>
      <cdr:y>0.32234</cdr:y>
    </cdr:to>
    <cdr:cxnSp macro="">
      <cdr:nvCxnSpPr>
        <cdr:cNvPr id="7102" name="NDMPlot_ContourArcLine217">
          <a:extLst xmlns:a="http://schemas.openxmlformats.org/drawingml/2006/main">
            <a:ext uri="{FF2B5EF4-FFF2-40B4-BE49-F238E27FC236}">
              <a16:creationId xmlns:a16="http://schemas.microsoft.com/office/drawing/2014/main" id="{AE960ED5-C8B0-456F-BE25-66BD37F6BC20}"/>
            </a:ext>
          </a:extLst>
        </cdr:cNvPr>
        <cdr:cNvCxnSpPr/>
      </cdr:nvCxnSpPr>
      <cdr:spPr>
        <a:xfrm xmlns:a="http://schemas.openxmlformats.org/drawingml/2006/main" flipV="1">
          <a:off x="3926501" y="2196916"/>
          <a:ext cx="4325" cy="1371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0.37746</cdr:x>
      <cdr:y>0.31841</cdr:y>
    </cdr:from>
    <cdr:to>
      <cdr:x>0.37798</cdr:x>
      <cdr:y>0.32034</cdr:y>
    </cdr:to>
    <cdr:cxnSp macro="">
      <cdr:nvCxnSpPr>
        <cdr:cNvPr id="7103" name="NDMPlot_ContourArcLine218">
          <a:extLst xmlns:a="http://schemas.openxmlformats.org/drawingml/2006/main">
            <a:ext uri="{FF2B5EF4-FFF2-40B4-BE49-F238E27FC236}">
              <a16:creationId xmlns:a16="http://schemas.microsoft.com/office/drawing/2014/main" id="{76602F09-4F56-4086-9D9E-02B45C4B4F6B}"/>
            </a:ext>
          </a:extLst>
        </cdr:cNvPr>
        <cdr:cNvCxnSpPr/>
      </cdr:nvCxnSpPr>
      <cdr:spPr>
        <a:xfrm xmlns:a="http://schemas.openxmlformats.org/drawingml/2006/main" flipV="1">
          <a:off x="3930826" y="2183629"/>
          <a:ext cx="5504" cy="1328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0.37798</cdr:x>
      <cdr:y>0.31655</cdr:y>
    </cdr:from>
    <cdr:to>
      <cdr:x>0.37862</cdr:x>
      <cdr:y>0.31841</cdr:y>
    </cdr:to>
    <cdr:cxnSp macro="">
      <cdr:nvCxnSpPr>
        <cdr:cNvPr id="7104" name="NDMPlot_ContourArcLine219">
          <a:extLst xmlns:a="http://schemas.openxmlformats.org/drawingml/2006/main">
            <a:ext uri="{FF2B5EF4-FFF2-40B4-BE49-F238E27FC236}">
              <a16:creationId xmlns:a16="http://schemas.microsoft.com/office/drawing/2014/main" id="{6D7D2CB8-02F8-46F0-9B25-48C2339B35EB}"/>
            </a:ext>
          </a:extLst>
        </cdr:cNvPr>
        <cdr:cNvCxnSpPr/>
      </cdr:nvCxnSpPr>
      <cdr:spPr>
        <a:xfrm xmlns:a="http://schemas.openxmlformats.org/drawingml/2006/main" flipV="1">
          <a:off x="3936330" y="2170872"/>
          <a:ext cx="6641" cy="1275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0.37862</cdr:x>
      <cdr:y>0.31478</cdr:y>
    </cdr:from>
    <cdr:to>
      <cdr:x>0.37936</cdr:x>
      <cdr:y>0.31655</cdr:y>
    </cdr:to>
    <cdr:cxnSp macro="">
      <cdr:nvCxnSpPr>
        <cdr:cNvPr id="7105" name="NDMPlot_ContourArcLine220">
          <a:extLst xmlns:a="http://schemas.openxmlformats.org/drawingml/2006/main">
            <a:ext uri="{FF2B5EF4-FFF2-40B4-BE49-F238E27FC236}">
              <a16:creationId xmlns:a16="http://schemas.microsoft.com/office/drawing/2014/main" id="{F96F382D-C54E-4BE7-9DA9-88C13C6D03F1}"/>
            </a:ext>
          </a:extLst>
        </cdr:cNvPr>
        <cdr:cNvCxnSpPr/>
      </cdr:nvCxnSpPr>
      <cdr:spPr>
        <a:xfrm xmlns:a="http://schemas.openxmlformats.org/drawingml/2006/main" flipV="1">
          <a:off x="3942971" y="2158743"/>
          <a:ext cx="7727" cy="12129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0.37936</cdr:x>
      <cdr:y>0.31311</cdr:y>
    </cdr:from>
    <cdr:to>
      <cdr:x>0.3802</cdr:x>
      <cdr:y>0.31478</cdr:y>
    </cdr:to>
    <cdr:cxnSp macro="">
      <cdr:nvCxnSpPr>
        <cdr:cNvPr id="7106" name="NDMPlot_ContourArcLine221">
          <a:extLst xmlns:a="http://schemas.openxmlformats.org/drawingml/2006/main">
            <a:ext uri="{FF2B5EF4-FFF2-40B4-BE49-F238E27FC236}">
              <a16:creationId xmlns:a16="http://schemas.microsoft.com/office/drawing/2014/main" id="{01CA69E0-A49E-4697-A24A-AE90B4EC344A}"/>
            </a:ext>
          </a:extLst>
        </cdr:cNvPr>
        <cdr:cNvCxnSpPr/>
      </cdr:nvCxnSpPr>
      <cdr:spPr>
        <a:xfrm xmlns:a="http://schemas.openxmlformats.org/drawingml/2006/main" flipV="1">
          <a:off x="3950698" y="2147333"/>
          <a:ext cx="8755" cy="1141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0.3802</cdr:x>
      <cdr:y>0.31157</cdr:y>
    </cdr:from>
    <cdr:to>
      <cdr:x>0.38114</cdr:x>
      <cdr:y>0.31311</cdr:y>
    </cdr:to>
    <cdr:cxnSp macro="">
      <cdr:nvCxnSpPr>
        <cdr:cNvPr id="7107" name="NDMPlot_ContourArcLine222">
          <a:extLst xmlns:a="http://schemas.openxmlformats.org/drawingml/2006/main">
            <a:ext uri="{FF2B5EF4-FFF2-40B4-BE49-F238E27FC236}">
              <a16:creationId xmlns:a16="http://schemas.microsoft.com/office/drawing/2014/main" id="{42CB951E-9EC8-4159-97EA-EC659E767D7B}"/>
            </a:ext>
          </a:extLst>
        </cdr:cNvPr>
        <cdr:cNvCxnSpPr/>
      </cdr:nvCxnSpPr>
      <cdr:spPr>
        <a:xfrm xmlns:a="http://schemas.openxmlformats.org/drawingml/2006/main" flipV="1">
          <a:off x="3959453" y="2136730"/>
          <a:ext cx="9716" cy="1060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0.38114</cdr:x>
      <cdr:y>0.31015</cdr:y>
    </cdr:from>
    <cdr:to>
      <cdr:x>0.38216</cdr:x>
      <cdr:y>0.31157</cdr:y>
    </cdr:to>
    <cdr:cxnSp macro="">
      <cdr:nvCxnSpPr>
        <cdr:cNvPr id="7108" name="NDMPlot_ContourArcLine223">
          <a:extLst xmlns:a="http://schemas.openxmlformats.org/drawingml/2006/main">
            <a:ext uri="{FF2B5EF4-FFF2-40B4-BE49-F238E27FC236}">
              <a16:creationId xmlns:a16="http://schemas.microsoft.com/office/drawing/2014/main" id="{599719E0-307C-4563-80D4-8D5AB00376AC}"/>
            </a:ext>
          </a:extLst>
        </cdr:cNvPr>
        <cdr:cNvCxnSpPr/>
      </cdr:nvCxnSpPr>
      <cdr:spPr>
        <a:xfrm xmlns:a="http://schemas.openxmlformats.org/drawingml/2006/main" flipV="1">
          <a:off x="3969169" y="2127014"/>
          <a:ext cx="10604" cy="971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0.38216</cdr:x>
      <cdr:y>0.30887</cdr:y>
    </cdr:from>
    <cdr:to>
      <cdr:x>0.38325</cdr:x>
      <cdr:y>0.31015</cdr:y>
    </cdr:to>
    <cdr:cxnSp macro="">
      <cdr:nvCxnSpPr>
        <cdr:cNvPr id="7109" name="NDMPlot_ContourArcLine224">
          <a:extLst xmlns:a="http://schemas.openxmlformats.org/drawingml/2006/main">
            <a:ext uri="{FF2B5EF4-FFF2-40B4-BE49-F238E27FC236}">
              <a16:creationId xmlns:a16="http://schemas.microsoft.com/office/drawing/2014/main" id="{109BB7A6-AAEA-43A2-9711-9B32B65E385E}"/>
            </a:ext>
          </a:extLst>
        </cdr:cNvPr>
        <cdr:cNvCxnSpPr/>
      </cdr:nvCxnSpPr>
      <cdr:spPr>
        <a:xfrm xmlns:a="http://schemas.openxmlformats.org/drawingml/2006/main" flipV="1">
          <a:off x="3979773" y="2118258"/>
          <a:ext cx="11409" cy="875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0.38325</cdr:x>
      <cdr:y>0.30775</cdr:y>
    </cdr:from>
    <cdr:to>
      <cdr:x>0.38442</cdr:x>
      <cdr:y>0.30887</cdr:y>
    </cdr:to>
    <cdr:cxnSp macro="">
      <cdr:nvCxnSpPr>
        <cdr:cNvPr id="7110" name="NDMPlot_ContourArcLine225">
          <a:extLst xmlns:a="http://schemas.openxmlformats.org/drawingml/2006/main">
            <a:ext uri="{FF2B5EF4-FFF2-40B4-BE49-F238E27FC236}">
              <a16:creationId xmlns:a16="http://schemas.microsoft.com/office/drawing/2014/main" id="{AD231F3D-DDD2-4A81-9D69-172A9025C00C}"/>
            </a:ext>
          </a:extLst>
        </cdr:cNvPr>
        <cdr:cNvCxnSpPr/>
      </cdr:nvCxnSpPr>
      <cdr:spPr>
        <a:xfrm xmlns:a="http://schemas.openxmlformats.org/drawingml/2006/main" flipV="1">
          <a:off x="3991182" y="2110531"/>
          <a:ext cx="12129" cy="772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0.38442</cdr:x>
      <cdr:y>0.30678</cdr:y>
    </cdr:from>
    <cdr:to>
      <cdr:x>0.38564</cdr:x>
      <cdr:y>0.30775</cdr:y>
    </cdr:to>
    <cdr:cxnSp macro="">
      <cdr:nvCxnSpPr>
        <cdr:cNvPr id="7111" name="NDMPlot_ContourArcLine226">
          <a:extLst xmlns:a="http://schemas.openxmlformats.org/drawingml/2006/main">
            <a:ext uri="{FF2B5EF4-FFF2-40B4-BE49-F238E27FC236}">
              <a16:creationId xmlns:a16="http://schemas.microsoft.com/office/drawing/2014/main" id="{99FC4A1E-66A0-4624-93E2-BC271426EC0F}"/>
            </a:ext>
          </a:extLst>
        </cdr:cNvPr>
        <cdr:cNvCxnSpPr/>
      </cdr:nvCxnSpPr>
      <cdr:spPr>
        <a:xfrm xmlns:a="http://schemas.openxmlformats.org/drawingml/2006/main" flipV="1">
          <a:off x="4003311" y="2103891"/>
          <a:ext cx="12757" cy="664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0.38564</cdr:x>
      <cdr:y>0.30598</cdr:y>
    </cdr:from>
    <cdr:to>
      <cdr:x>0.38692</cdr:x>
      <cdr:y>0.30678</cdr:y>
    </cdr:to>
    <cdr:cxnSp macro="">
      <cdr:nvCxnSpPr>
        <cdr:cNvPr id="7112" name="NDMPlot_ContourArcLine227">
          <a:extLst xmlns:a="http://schemas.openxmlformats.org/drawingml/2006/main">
            <a:ext uri="{FF2B5EF4-FFF2-40B4-BE49-F238E27FC236}">
              <a16:creationId xmlns:a16="http://schemas.microsoft.com/office/drawing/2014/main" id="{4C98C23E-1A13-4721-8CF4-AA495F1A081D}"/>
            </a:ext>
          </a:extLst>
        </cdr:cNvPr>
        <cdr:cNvCxnSpPr/>
      </cdr:nvCxnSpPr>
      <cdr:spPr>
        <a:xfrm xmlns:a="http://schemas.openxmlformats.org/drawingml/2006/main" flipV="1">
          <a:off x="4016068" y="2098387"/>
          <a:ext cx="13287" cy="5504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0.38692</cdr:x>
      <cdr:y>0.30535</cdr:y>
    </cdr:from>
    <cdr:to>
      <cdr:x>0.38823</cdr:x>
      <cdr:y>0.30598</cdr:y>
    </cdr:to>
    <cdr:cxnSp macro="">
      <cdr:nvCxnSpPr>
        <cdr:cNvPr id="7113" name="NDMPlot_ContourArcLine228">
          <a:extLst xmlns:a="http://schemas.openxmlformats.org/drawingml/2006/main">
            <a:ext uri="{FF2B5EF4-FFF2-40B4-BE49-F238E27FC236}">
              <a16:creationId xmlns:a16="http://schemas.microsoft.com/office/drawing/2014/main" id="{2DF9478C-A3AD-41A9-ADF9-55E43C8F7C63}"/>
            </a:ext>
          </a:extLst>
        </cdr:cNvPr>
        <cdr:cNvCxnSpPr/>
      </cdr:nvCxnSpPr>
      <cdr:spPr>
        <a:xfrm xmlns:a="http://schemas.openxmlformats.org/drawingml/2006/main" flipV="1">
          <a:off x="4029355" y="2094062"/>
          <a:ext cx="13716" cy="4325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0.38823</cdr:x>
      <cdr:y>0.30489</cdr:y>
    </cdr:from>
    <cdr:to>
      <cdr:x>0.38958</cdr:x>
      <cdr:y>0.30535</cdr:y>
    </cdr:to>
    <cdr:cxnSp macro="">
      <cdr:nvCxnSpPr>
        <cdr:cNvPr id="7114" name="NDMPlot_ContourArcLine229">
          <a:extLst xmlns:a="http://schemas.openxmlformats.org/drawingml/2006/main">
            <a:ext uri="{FF2B5EF4-FFF2-40B4-BE49-F238E27FC236}">
              <a16:creationId xmlns:a16="http://schemas.microsoft.com/office/drawing/2014/main" id="{703FF8F3-CF86-43C2-8210-53CCF9BF94FF}"/>
            </a:ext>
          </a:extLst>
        </cdr:cNvPr>
        <cdr:cNvCxnSpPr/>
      </cdr:nvCxnSpPr>
      <cdr:spPr>
        <a:xfrm xmlns:a="http://schemas.openxmlformats.org/drawingml/2006/main" flipV="1">
          <a:off x="4043071" y="2090949"/>
          <a:ext cx="14041" cy="311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0.38958</cdr:x>
      <cdr:y>0.30462</cdr:y>
    </cdr:from>
    <cdr:to>
      <cdr:x>0.39095</cdr:x>
      <cdr:y>0.30489</cdr:y>
    </cdr:to>
    <cdr:cxnSp macro="">
      <cdr:nvCxnSpPr>
        <cdr:cNvPr id="7115" name="NDMPlot_ContourArcLine230">
          <a:extLst xmlns:a="http://schemas.openxmlformats.org/drawingml/2006/main">
            <a:ext uri="{FF2B5EF4-FFF2-40B4-BE49-F238E27FC236}">
              <a16:creationId xmlns:a16="http://schemas.microsoft.com/office/drawing/2014/main" id="{B853A005-FE1B-4EE5-A45C-8C2B2DA5CE14}"/>
            </a:ext>
          </a:extLst>
        </cdr:cNvPr>
        <cdr:cNvCxnSpPr/>
      </cdr:nvCxnSpPr>
      <cdr:spPr>
        <a:xfrm xmlns:a="http://schemas.openxmlformats.org/drawingml/2006/main" flipV="1">
          <a:off x="4057112" y="2089072"/>
          <a:ext cx="14259" cy="187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0.39095</cdr:x>
      <cdr:y>0.30453</cdr:y>
    </cdr:from>
    <cdr:to>
      <cdr:x>0.39233</cdr:x>
      <cdr:y>0.30462</cdr:y>
    </cdr:to>
    <cdr:cxnSp macro="">
      <cdr:nvCxnSpPr>
        <cdr:cNvPr id="7116" name="NDMPlot_ContourArcLine231">
          <a:extLst xmlns:a="http://schemas.openxmlformats.org/drawingml/2006/main">
            <a:ext uri="{FF2B5EF4-FFF2-40B4-BE49-F238E27FC236}">
              <a16:creationId xmlns:a16="http://schemas.microsoft.com/office/drawing/2014/main" id="{E16C895E-1B2D-4A86-818F-B9A58EC46D96}"/>
            </a:ext>
          </a:extLst>
        </cdr:cNvPr>
        <cdr:cNvCxnSpPr/>
      </cdr:nvCxnSpPr>
      <cdr:spPr>
        <a:xfrm xmlns:a="http://schemas.openxmlformats.org/drawingml/2006/main" flipV="1">
          <a:off x="4071371" y="2088445"/>
          <a:ext cx="14368" cy="62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0.39233</cdr:x>
      <cdr:y>0.30453</cdr:y>
    </cdr:from>
    <cdr:to>
      <cdr:x>0.46621</cdr:x>
      <cdr:y>0.30453</cdr:y>
    </cdr:to>
    <cdr:cxnSp macro="">
      <cdr:nvCxnSpPr>
        <cdr:cNvPr id="7117" name="NDMPlot_Contour232">
          <a:extLst xmlns:a="http://schemas.openxmlformats.org/drawingml/2006/main">
            <a:ext uri="{FF2B5EF4-FFF2-40B4-BE49-F238E27FC236}">
              <a16:creationId xmlns:a16="http://schemas.microsoft.com/office/drawing/2014/main" id="{C36BC735-2ABB-43B6-90EB-3CC8F5418393}"/>
            </a:ext>
          </a:extLst>
        </cdr:cNvPr>
        <cdr:cNvCxnSpPr/>
      </cdr:nvCxnSpPr>
      <cdr:spPr>
        <a:xfrm xmlns:a="http://schemas.openxmlformats.org/drawingml/2006/main">
          <a:off x="4085739" y="2088445"/>
          <a:ext cx="769322" cy="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0.46621</cdr:x>
      <cdr:y>0.30453</cdr:y>
    </cdr:from>
    <cdr:to>
      <cdr:x>0.46758</cdr:x>
      <cdr:y>0.30462</cdr:y>
    </cdr:to>
    <cdr:cxnSp macro="">
      <cdr:nvCxnSpPr>
        <cdr:cNvPr id="7118" name="NDMPlot_ContourArcLine233">
          <a:extLst xmlns:a="http://schemas.openxmlformats.org/drawingml/2006/main">
            <a:ext uri="{FF2B5EF4-FFF2-40B4-BE49-F238E27FC236}">
              <a16:creationId xmlns:a16="http://schemas.microsoft.com/office/drawing/2014/main" id="{705F696C-1835-4B95-A0CF-FF3FF1037421}"/>
            </a:ext>
          </a:extLst>
        </cdr:cNvPr>
        <cdr:cNvCxnSpPr/>
      </cdr:nvCxnSpPr>
      <cdr:spPr>
        <a:xfrm xmlns:a="http://schemas.openxmlformats.org/drawingml/2006/main">
          <a:off x="4855061" y="2088445"/>
          <a:ext cx="14368" cy="62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0.46758</cdr:x>
      <cdr:y>0.30462</cdr:y>
    </cdr:from>
    <cdr:to>
      <cdr:x>0.46895</cdr:x>
      <cdr:y>0.30489</cdr:y>
    </cdr:to>
    <cdr:cxnSp macro="">
      <cdr:nvCxnSpPr>
        <cdr:cNvPr id="7119" name="NDMPlot_ContourArcLine234">
          <a:extLst xmlns:a="http://schemas.openxmlformats.org/drawingml/2006/main">
            <a:ext uri="{FF2B5EF4-FFF2-40B4-BE49-F238E27FC236}">
              <a16:creationId xmlns:a16="http://schemas.microsoft.com/office/drawing/2014/main" id="{CA5047B7-18A2-4513-A451-871509EBE932}"/>
            </a:ext>
          </a:extLst>
        </cdr:cNvPr>
        <cdr:cNvCxnSpPr/>
      </cdr:nvCxnSpPr>
      <cdr:spPr>
        <a:xfrm xmlns:a="http://schemas.openxmlformats.org/drawingml/2006/main">
          <a:off x="4869429" y="2089072"/>
          <a:ext cx="14259" cy="187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0.46895</cdr:x>
      <cdr:y>0.30489</cdr:y>
    </cdr:from>
    <cdr:to>
      <cdr:x>0.4703</cdr:x>
      <cdr:y>0.30535</cdr:y>
    </cdr:to>
    <cdr:cxnSp macro="">
      <cdr:nvCxnSpPr>
        <cdr:cNvPr id="7120" name="NDMPlot_ContourArcLine235">
          <a:extLst xmlns:a="http://schemas.openxmlformats.org/drawingml/2006/main">
            <a:ext uri="{FF2B5EF4-FFF2-40B4-BE49-F238E27FC236}">
              <a16:creationId xmlns:a16="http://schemas.microsoft.com/office/drawing/2014/main" id="{8EC407B9-4B15-4E45-BDD6-9DA443926EFB}"/>
            </a:ext>
          </a:extLst>
        </cdr:cNvPr>
        <cdr:cNvCxnSpPr/>
      </cdr:nvCxnSpPr>
      <cdr:spPr>
        <a:xfrm xmlns:a="http://schemas.openxmlformats.org/drawingml/2006/main">
          <a:off x="4883688" y="2090949"/>
          <a:ext cx="14041" cy="311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0.4703</cdr:x>
      <cdr:y>0.30535</cdr:y>
    </cdr:from>
    <cdr:to>
      <cdr:x>0.47162</cdr:x>
      <cdr:y>0.30598</cdr:y>
    </cdr:to>
    <cdr:cxnSp macro="">
      <cdr:nvCxnSpPr>
        <cdr:cNvPr id="7121" name="NDMPlot_ContourArcLine236">
          <a:extLst xmlns:a="http://schemas.openxmlformats.org/drawingml/2006/main">
            <a:ext uri="{FF2B5EF4-FFF2-40B4-BE49-F238E27FC236}">
              <a16:creationId xmlns:a16="http://schemas.microsoft.com/office/drawing/2014/main" id="{B09FDDC7-C731-4FB0-8802-33B2054439DB}"/>
            </a:ext>
          </a:extLst>
        </cdr:cNvPr>
        <cdr:cNvCxnSpPr/>
      </cdr:nvCxnSpPr>
      <cdr:spPr>
        <a:xfrm xmlns:a="http://schemas.openxmlformats.org/drawingml/2006/main">
          <a:off x="4897729" y="2094062"/>
          <a:ext cx="13716" cy="4325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0.47162</cdr:x>
      <cdr:y>0.30598</cdr:y>
    </cdr:from>
    <cdr:to>
      <cdr:x>0.4729</cdr:x>
      <cdr:y>0.30678</cdr:y>
    </cdr:to>
    <cdr:cxnSp macro="">
      <cdr:nvCxnSpPr>
        <cdr:cNvPr id="7122" name="NDMPlot_ContourArcLine237">
          <a:extLst xmlns:a="http://schemas.openxmlformats.org/drawingml/2006/main">
            <a:ext uri="{FF2B5EF4-FFF2-40B4-BE49-F238E27FC236}">
              <a16:creationId xmlns:a16="http://schemas.microsoft.com/office/drawing/2014/main" id="{80874E14-62CF-4A28-AF61-E87E345FDC2F}"/>
            </a:ext>
          </a:extLst>
        </cdr:cNvPr>
        <cdr:cNvCxnSpPr/>
      </cdr:nvCxnSpPr>
      <cdr:spPr>
        <a:xfrm xmlns:a="http://schemas.openxmlformats.org/drawingml/2006/main">
          <a:off x="4911445" y="2098387"/>
          <a:ext cx="13287" cy="5504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0.4729</cdr:x>
      <cdr:y>0.30678</cdr:y>
    </cdr:from>
    <cdr:to>
      <cdr:x>0.47412</cdr:x>
      <cdr:y>0.30775</cdr:y>
    </cdr:to>
    <cdr:cxnSp macro="">
      <cdr:nvCxnSpPr>
        <cdr:cNvPr id="7123" name="NDMPlot_ContourArcLine238">
          <a:extLst xmlns:a="http://schemas.openxmlformats.org/drawingml/2006/main">
            <a:ext uri="{FF2B5EF4-FFF2-40B4-BE49-F238E27FC236}">
              <a16:creationId xmlns:a16="http://schemas.microsoft.com/office/drawing/2014/main" id="{B1D9857B-0E21-4229-B365-29E8D0AA36BD}"/>
            </a:ext>
          </a:extLst>
        </cdr:cNvPr>
        <cdr:cNvCxnSpPr/>
      </cdr:nvCxnSpPr>
      <cdr:spPr>
        <a:xfrm xmlns:a="http://schemas.openxmlformats.org/drawingml/2006/main">
          <a:off x="4924732" y="2103891"/>
          <a:ext cx="12757" cy="664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0.47412</cdr:x>
      <cdr:y>0.30775</cdr:y>
    </cdr:from>
    <cdr:to>
      <cdr:x>0.47529</cdr:x>
      <cdr:y>0.30887</cdr:y>
    </cdr:to>
    <cdr:cxnSp macro="">
      <cdr:nvCxnSpPr>
        <cdr:cNvPr id="7124" name="NDMPlot_ContourArcLine239">
          <a:extLst xmlns:a="http://schemas.openxmlformats.org/drawingml/2006/main">
            <a:ext uri="{FF2B5EF4-FFF2-40B4-BE49-F238E27FC236}">
              <a16:creationId xmlns:a16="http://schemas.microsoft.com/office/drawing/2014/main" id="{79DE1E13-B42A-458D-92E6-D975C41D521F}"/>
            </a:ext>
          </a:extLst>
        </cdr:cNvPr>
        <cdr:cNvCxnSpPr/>
      </cdr:nvCxnSpPr>
      <cdr:spPr>
        <a:xfrm xmlns:a="http://schemas.openxmlformats.org/drawingml/2006/main">
          <a:off x="4937489" y="2110531"/>
          <a:ext cx="12129" cy="772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0.47529</cdr:x>
      <cdr:y>0.30887</cdr:y>
    </cdr:from>
    <cdr:to>
      <cdr:x>0.47638</cdr:x>
      <cdr:y>0.31015</cdr:y>
    </cdr:to>
    <cdr:cxnSp macro="">
      <cdr:nvCxnSpPr>
        <cdr:cNvPr id="7125" name="NDMPlot_ContourArcLine240">
          <a:extLst xmlns:a="http://schemas.openxmlformats.org/drawingml/2006/main">
            <a:ext uri="{FF2B5EF4-FFF2-40B4-BE49-F238E27FC236}">
              <a16:creationId xmlns:a16="http://schemas.microsoft.com/office/drawing/2014/main" id="{0EC4D034-8F85-447A-947B-55B4B77090BE}"/>
            </a:ext>
          </a:extLst>
        </cdr:cNvPr>
        <cdr:cNvCxnSpPr/>
      </cdr:nvCxnSpPr>
      <cdr:spPr>
        <a:xfrm xmlns:a="http://schemas.openxmlformats.org/drawingml/2006/main">
          <a:off x="4949618" y="2118258"/>
          <a:ext cx="11409" cy="875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0.47638</cdr:x>
      <cdr:y>0.31015</cdr:y>
    </cdr:from>
    <cdr:to>
      <cdr:x>0.4774</cdr:x>
      <cdr:y>0.31157</cdr:y>
    </cdr:to>
    <cdr:cxnSp macro="">
      <cdr:nvCxnSpPr>
        <cdr:cNvPr id="7126" name="NDMPlot_ContourArcLine241">
          <a:extLst xmlns:a="http://schemas.openxmlformats.org/drawingml/2006/main">
            <a:ext uri="{FF2B5EF4-FFF2-40B4-BE49-F238E27FC236}">
              <a16:creationId xmlns:a16="http://schemas.microsoft.com/office/drawing/2014/main" id="{080D22A6-243E-4795-B5FE-79597F942F76}"/>
            </a:ext>
          </a:extLst>
        </cdr:cNvPr>
        <cdr:cNvCxnSpPr/>
      </cdr:nvCxnSpPr>
      <cdr:spPr>
        <a:xfrm xmlns:a="http://schemas.openxmlformats.org/drawingml/2006/main">
          <a:off x="4961027" y="2127014"/>
          <a:ext cx="10604" cy="971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0.4774</cdr:x>
      <cdr:y>0.31157</cdr:y>
    </cdr:from>
    <cdr:to>
      <cdr:x>0.47833</cdr:x>
      <cdr:y>0.31311</cdr:y>
    </cdr:to>
    <cdr:cxnSp macro="">
      <cdr:nvCxnSpPr>
        <cdr:cNvPr id="7127" name="NDMPlot_ContourArcLine242">
          <a:extLst xmlns:a="http://schemas.openxmlformats.org/drawingml/2006/main">
            <a:ext uri="{FF2B5EF4-FFF2-40B4-BE49-F238E27FC236}">
              <a16:creationId xmlns:a16="http://schemas.microsoft.com/office/drawing/2014/main" id="{977976B1-965B-4621-AA98-B2DA2B560E85}"/>
            </a:ext>
          </a:extLst>
        </cdr:cNvPr>
        <cdr:cNvCxnSpPr/>
      </cdr:nvCxnSpPr>
      <cdr:spPr>
        <a:xfrm xmlns:a="http://schemas.openxmlformats.org/drawingml/2006/main">
          <a:off x="4971631" y="2136730"/>
          <a:ext cx="9716" cy="1060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0.47833</cdr:x>
      <cdr:y>0.31311</cdr:y>
    </cdr:from>
    <cdr:to>
      <cdr:x>0.47917</cdr:x>
      <cdr:y>0.31478</cdr:y>
    </cdr:to>
    <cdr:cxnSp macro="">
      <cdr:nvCxnSpPr>
        <cdr:cNvPr id="7128" name="NDMPlot_ContourArcLine243">
          <a:extLst xmlns:a="http://schemas.openxmlformats.org/drawingml/2006/main">
            <a:ext uri="{FF2B5EF4-FFF2-40B4-BE49-F238E27FC236}">
              <a16:creationId xmlns:a16="http://schemas.microsoft.com/office/drawing/2014/main" id="{DE7BB0D1-9328-4B09-A3BE-48ABE3B01D8E}"/>
            </a:ext>
          </a:extLst>
        </cdr:cNvPr>
        <cdr:cNvCxnSpPr/>
      </cdr:nvCxnSpPr>
      <cdr:spPr>
        <a:xfrm xmlns:a="http://schemas.openxmlformats.org/drawingml/2006/main">
          <a:off x="4981347" y="2147333"/>
          <a:ext cx="8755" cy="1141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0.47917</cdr:x>
      <cdr:y>0.31478</cdr:y>
    </cdr:from>
    <cdr:to>
      <cdr:x>0.47991</cdr:x>
      <cdr:y>0.31655</cdr:y>
    </cdr:to>
    <cdr:cxnSp macro="">
      <cdr:nvCxnSpPr>
        <cdr:cNvPr id="7129" name="NDMPlot_ContourArcLine244">
          <a:extLst xmlns:a="http://schemas.openxmlformats.org/drawingml/2006/main">
            <a:ext uri="{FF2B5EF4-FFF2-40B4-BE49-F238E27FC236}">
              <a16:creationId xmlns:a16="http://schemas.microsoft.com/office/drawing/2014/main" id="{930EFE53-6F80-4FE4-8C55-9A8D8267C41D}"/>
            </a:ext>
          </a:extLst>
        </cdr:cNvPr>
        <cdr:cNvCxnSpPr/>
      </cdr:nvCxnSpPr>
      <cdr:spPr>
        <a:xfrm xmlns:a="http://schemas.openxmlformats.org/drawingml/2006/main">
          <a:off x="4990102" y="2158743"/>
          <a:ext cx="7727" cy="12129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0.47991</cdr:x>
      <cdr:y>0.31655</cdr:y>
    </cdr:from>
    <cdr:to>
      <cdr:x>0.48055</cdr:x>
      <cdr:y>0.31841</cdr:y>
    </cdr:to>
    <cdr:cxnSp macro="">
      <cdr:nvCxnSpPr>
        <cdr:cNvPr id="7130" name="NDMPlot_ContourArcLine245">
          <a:extLst xmlns:a="http://schemas.openxmlformats.org/drawingml/2006/main">
            <a:ext uri="{FF2B5EF4-FFF2-40B4-BE49-F238E27FC236}">
              <a16:creationId xmlns:a16="http://schemas.microsoft.com/office/drawing/2014/main" id="{C0901552-2B89-4A80-83E6-4711EB05B030}"/>
            </a:ext>
          </a:extLst>
        </cdr:cNvPr>
        <cdr:cNvCxnSpPr/>
      </cdr:nvCxnSpPr>
      <cdr:spPr>
        <a:xfrm xmlns:a="http://schemas.openxmlformats.org/drawingml/2006/main">
          <a:off x="4997829" y="2170872"/>
          <a:ext cx="6641" cy="1275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0.48055</cdr:x>
      <cdr:y>0.31841</cdr:y>
    </cdr:from>
    <cdr:to>
      <cdr:x>0.48108</cdr:x>
      <cdr:y>0.32034</cdr:y>
    </cdr:to>
    <cdr:cxnSp macro="">
      <cdr:nvCxnSpPr>
        <cdr:cNvPr id="7131" name="NDMPlot_ContourArcLine246">
          <a:extLst xmlns:a="http://schemas.openxmlformats.org/drawingml/2006/main">
            <a:ext uri="{FF2B5EF4-FFF2-40B4-BE49-F238E27FC236}">
              <a16:creationId xmlns:a16="http://schemas.microsoft.com/office/drawing/2014/main" id="{44F2C71A-47CB-4535-944A-8395E7AB0345}"/>
            </a:ext>
          </a:extLst>
        </cdr:cNvPr>
        <cdr:cNvCxnSpPr/>
      </cdr:nvCxnSpPr>
      <cdr:spPr>
        <a:xfrm xmlns:a="http://schemas.openxmlformats.org/drawingml/2006/main">
          <a:off x="5004470" y="2183629"/>
          <a:ext cx="5504" cy="1328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0.48108</cdr:x>
      <cdr:y>0.32034</cdr:y>
    </cdr:from>
    <cdr:to>
      <cdr:x>0.4815</cdr:x>
      <cdr:y>0.32234</cdr:y>
    </cdr:to>
    <cdr:cxnSp macro="">
      <cdr:nvCxnSpPr>
        <cdr:cNvPr id="7132" name="NDMPlot_ContourArcLine247">
          <a:extLst xmlns:a="http://schemas.openxmlformats.org/drawingml/2006/main">
            <a:ext uri="{FF2B5EF4-FFF2-40B4-BE49-F238E27FC236}">
              <a16:creationId xmlns:a16="http://schemas.microsoft.com/office/drawing/2014/main" id="{F8D1E066-3E8E-4D75-8156-9EB1522DBD89}"/>
            </a:ext>
          </a:extLst>
        </cdr:cNvPr>
        <cdr:cNvCxnSpPr/>
      </cdr:nvCxnSpPr>
      <cdr:spPr>
        <a:xfrm xmlns:a="http://schemas.openxmlformats.org/drawingml/2006/main">
          <a:off x="5009974" y="2196916"/>
          <a:ext cx="4325" cy="1371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0.4815</cdr:x>
      <cdr:y>0.32234</cdr:y>
    </cdr:from>
    <cdr:to>
      <cdr:x>0.48179</cdr:x>
      <cdr:y>0.32439</cdr:y>
    </cdr:to>
    <cdr:cxnSp macro="">
      <cdr:nvCxnSpPr>
        <cdr:cNvPr id="7133" name="NDMPlot_ContourArcLine248">
          <a:extLst xmlns:a="http://schemas.openxmlformats.org/drawingml/2006/main">
            <a:ext uri="{FF2B5EF4-FFF2-40B4-BE49-F238E27FC236}">
              <a16:creationId xmlns:a16="http://schemas.microsoft.com/office/drawing/2014/main" id="{D4F0506F-2D1E-4B4B-9659-C334D9868A88}"/>
            </a:ext>
          </a:extLst>
        </cdr:cNvPr>
        <cdr:cNvCxnSpPr/>
      </cdr:nvCxnSpPr>
      <cdr:spPr>
        <a:xfrm xmlns:a="http://schemas.openxmlformats.org/drawingml/2006/main">
          <a:off x="5014299" y="2210632"/>
          <a:ext cx="3112" cy="1404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0.48179</cdr:x>
      <cdr:y>0.32439</cdr:y>
    </cdr:from>
    <cdr:to>
      <cdr:x>0.48198</cdr:x>
      <cdr:y>0.32647</cdr:y>
    </cdr:to>
    <cdr:cxnSp macro="">
      <cdr:nvCxnSpPr>
        <cdr:cNvPr id="7134" name="NDMPlot_ContourArcLine249">
          <a:extLst xmlns:a="http://schemas.openxmlformats.org/drawingml/2006/main">
            <a:ext uri="{FF2B5EF4-FFF2-40B4-BE49-F238E27FC236}">
              <a16:creationId xmlns:a16="http://schemas.microsoft.com/office/drawing/2014/main" id="{2291D4CF-F3B6-4A29-912D-13102E61AA65}"/>
            </a:ext>
          </a:extLst>
        </cdr:cNvPr>
        <cdr:cNvCxnSpPr/>
      </cdr:nvCxnSpPr>
      <cdr:spPr>
        <a:xfrm xmlns:a="http://schemas.openxmlformats.org/drawingml/2006/main">
          <a:off x="5017411" y="2224673"/>
          <a:ext cx="1878" cy="14259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0.48198</cdr:x>
      <cdr:y>0.32647</cdr:y>
    </cdr:from>
    <cdr:to>
      <cdr:x>0.48204</cdr:x>
      <cdr:y>0.32857</cdr:y>
    </cdr:to>
    <cdr:cxnSp macro="">
      <cdr:nvCxnSpPr>
        <cdr:cNvPr id="7135" name="NDMPlot_ContourArcLine250">
          <a:extLst xmlns:a="http://schemas.openxmlformats.org/drawingml/2006/main">
            <a:ext uri="{FF2B5EF4-FFF2-40B4-BE49-F238E27FC236}">
              <a16:creationId xmlns:a16="http://schemas.microsoft.com/office/drawing/2014/main" id="{F0180D34-F5FD-41A2-82B3-CBEE26E8BCD5}"/>
            </a:ext>
          </a:extLst>
        </cdr:cNvPr>
        <cdr:cNvCxnSpPr/>
      </cdr:nvCxnSpPr>
      <cdr:spPr>
        <a:xfrm xmlns:a="http://schemas.openxmlformats.org/drawingml/2006/main">
          <a:off x="5019289" y="2238932"/>
          <a:ext cx="627" cy="1436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0.48204</cdr:x>
      <cdr:y>0.32857</cdr:y>
    </cdr:from>
    <cdr:to>
      <cdr:x>0.48204</cdr:x>
      <cdr:y>0.68113</cdr:y>
    </cdr:to>
    <cdr:cxnSp macro="">
      <cdr:nvCxnSpPr>
        <cdr:cNvPr id="7136" name="NDMPlot_Contour251">
          <a:extLst xmlns:a="http://schemas.openxmlformats.org/drawingml/2006/main">
            <a:ext uri="{FF2B5EF4-FFF2-40B4-BE49-F238E27FC236}">
              <a16:creationId xmlns:a16="http://schemas.microsoft.com/office/drawing/2014/main" id="{20FE8A05-71AC-4670-AACC-74C6EA80CDDC}"/>
            </a:ext>
          </a:extLst>
        </cdr:cNvPr>
        <cdr:cNvCxnSpPr/>
      </cdr:nvCxnSpPr>
      <cdr:spPr>
        <a:xfrm xmlns:a="http://schemas.openxmlformats.org/drawingml/2006/main">
          <a:off x="5019916" y="2253300"/>
          <a:ext cx="0" cy="2417869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0.48198</cdr:x>
      <cdr:y>0.68113</cdr:y>
    </cdr:from>
    <cdr:to>
      <cdr:x>0.48204</cdr:x>
      <cdr:y>0.68322</cdr:y>
    </cdr:to>
    <cdr:cxnSp macro="">
      <cdr:nvCxnSpPr>
        <cdr:cNvPr id="7137" name="NDMPlot_ContourArcLine252">
          <a:extLst xmlns:a="http://schemas.openxmlformats.org/drawingml/2006/main">
            <a:ext uri="{FF2B5EF4-FFF2-40B4-BE49-F238E27FC236}">
              <a16:creationId xmlns:a16="http://schemas.microsoft.com/office/drawing/2014/main" id="{0CE91326-30C8-4C3D-8337-EEAA7970E0E4}"/>
            </a:ext>
          </a:extLst>
        </cdr:cNvPr>
        <cdr:cNvCxnSpPr/>
      </cdr:nvCxnSpPr>
      <cdr:spPr>
        <a:xfrm xmlns:a="http://schemas.openxmlformats.org/drawingml/2006/main" flipH="1">
          <a:off x="5019289" y="4671169"/>
          <a:ext cx="627" cy="1436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0.48179</cdr:x>
      <cdr:y>0.68322</cdr:y>
    </cdr:from>
    <cdr:to>
      <cdr:x>0.48198</cdr:x>
      <cdr:y>0.6853</cdr:y>
    </cdr:to>
    <cdr:cxnSp macro="">
      <cdr:nvCxnSpPr>
        <cdr:cNvPr id="7138" name="NDMPlot_ContourArcLine253">
          <a:extLst xmlns:a="http://schemas.openxmlformats.org/drawingml/2006/main">
            <a:ext uri="{FF2B5EF4-FFF2-40B4-BE49-F238E27FC236}">
              <a16:creationId xmlns:a16="http://schemas.microsoft.com/office/drawing/2014/main" id="{A318E008-D9B5-448A-81A2-4CBE01420E6A}"/>
            </a:ext>
          </a:extLst>
        </cdr:cNvPr>
        <cdr:cNvCxnSpPr/>
      </cdr:nvCxnSpPr>
      <cdr:spPr>
        <a:xfrm xmlns:a="http://schemas.openxmlformats.org/drawingml/2006/main" flipH="1">
          <a:off x="5017411" y="4685537"/>
          <a:ext cx="1878" cy="14259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0.4815</cdr:x>
      <cdr:y>0.6853</cdr:y>
    </cdr:from>
    <cdr:to>
      <cdr:x>0.48179</cdr:x>
      <cdr:y>0.68735</cdr:y>
    </cdr:to>
    <cdr:cxnSp macro="">
      <cdr:nvCxnSpPr>
        <cdr:cNvPr id="7139" name="NDMPlot_ContourArcLine254">
          <a:extLst xmlns:a="http://schemas.openxmlformats.org/drawingml/2006/main">
            <a:ext uri="{FF2B5EF4-FFF2-40B4-BE49-F238E27FC236}">
              <a16:creationId xmlns:a16="http://schemas.microsoft.com/office/drawing/2014/main" id="{AFE01B24-83B8-4948-B36F-054BF392B55C}"/>
            </a:ext>
          </a:extLst>
        </cdr:cNvPr>
        <cdr:cNvCxnSpPr/>
      </cdr:nvCxnSpPr>
      <cdr:spPr>
        <a:xfrm xmlns:a="http://schemas.openxmlformats.org/drawingml/2006/main" flipH="1">
          <a:off x="5014299" y="4699796"/>
          <a:ext cx="3112" cy="1404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0.48108</cdr:x>
      <cdr:y>0.68735</cdr:y>
    </cdr:from>
    <cdr:to>
      <cdr:x>0.4815</cdr:x>
      <cdr:y>0.68935</cdr:y>
    </cdr:to>
    <cdr:cxnSp macro="">
      <cdr:nvCxnSpPr>
        <cdr:cNvPr id="7140" name="NDMPlot_ContourArcLine255">
          <a:extLst xmlns:a="http://schemas.openxmlformats.org/drawingml/2006/main">
            <a:ext uri="{FF2B5EF4-FFF2-40B4-BE49-F238E27FC236}">
              <a16:creationId xmlns:a16="http://schemas.microsoft.com/office/drawing/2014/main" id="{378A9EEB-1949-4D5B-83D4-839433B931B3}"/>
            </a:ext>
          </a:extLst>
        </cdr:cNvPr>
        <cdr:cNvCxnSpPr/>
      </cdr:nvCxnSpPr>
      <cdr:spPr>
        <a:xfrm xmlns:a="http://schemas.openxmlformats.org/drawingml/2006/main" flipH="1">
          <a:off x="5009974" y="4713836"/>
          <a:ext cx="4325" cy="1371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0.48055</cdr:x>
      <cdr:y>0.68935</cdr:y>
    </cdr:from>
    <cdr:to>
      <cdr:x>0.48108</cdr:x>
      <cdr:y>0.69129</cdr:y>
    </cdr:to>
    <cdr:cxnSp macro="">
      <cdr:nvCxnSpPr>
        <cdr:cNvPr id="7141" name="NDMPlot_ContourArcLine256">
          <a:extLst xmlns:a="http://schemas.openxmlformats.org/drawingml/2006/main">
            <a:ext uri="{FF2B5EF4-FFF2-40B4-BE49-F238E27FC236}">
              <a16:creationId xmlns:a16="http://schemas.microsoft.com/office/drawing/2014/main" id="{2A3BBCEC-7CF6-47FC-BB80-52D0B3E2A83B}"/>
            </a:ext>
          </a:extLst>
        </cdr:cNvPr>
        <cdr:cNvCxnSpPr/>
      </cdr:nvCxnSpPr>
      <cdr:spPr>
        <a:xfrm xmlns:a="http://schemas.openxmlformats.org/drawingml/2006/main" flipH="1">
          <a:off x="5004470" y="4727553"/>
          <a:ext cx="5504" cy="1328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0.47991</cdr:x>
      <cdr:y>0.69129</cdr:y>
    </cdr:from>
    <cdr:to>
      <cdr:x>0.48055</cdr:x>
      <cdr:y>0.69315</cdr:y>
    </cdr:to>
    <cdr:cxnSp macro="">
      <cdr:nvCxnSpPr>
        <cdr:cNvPr id="7142" name="NDMPlot_ContourArcLine257">
          <a:extLst xmlns:a="http://schemas.openxmlformats.org/drawingml/2006/main">
            <a:ext uri="{FF2B5EF4-FFF2-40B4-BE49-F238E27FC236}">
              <a16:creationId xmlns:a16="http://schemas.microsoft.com/office/drawing/2014/main" id="{074C8D3A-672E-42F3-B021-5071DC9395EC}"/>
            </a:ext>
          </a:extLst>
        </cdr:cNvPr>
        <cdr:cNvCxnSpPr/>
      </cdr:nvCxnSpPr>
      <cdr:spPr>
        <a:xfrm xmlns:a="http://schemas.openxmlformats.org/drawingml/2006/main" flipH="1">
          <a:off x="4997829" y="4740840"/>
          <a:ext cx="6641" cy="1275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0.47917</cdr:x>
      <cdr:y>0.69315</cdr:y>
    </cdr:from>
    <cdr:to>
      <cdr:x>0.47991</cdr:x>
      <cdr:y>0.69491</cdr:y>
    </cdr:to>
    <cdr:cxnSp macro="">
      <cdr:nvCxnSpPr>
        <cdr:cNvPr id="7143" name="NDMPlot_ContourArcLine258">
          <a:extLst xmlns:a="http://schemas.openxmlformats.org/drawingml/2006/main">
            <a:ext uri="{FF2B5EF4-FFF2-40B4-BE49-F238E27FC236}">
              <a16:creationId xmlns:a16="http://schemas.microsoft.com/office/drawing/2014/main" id="{34E302FA-769F-461A-8623-EA53F23D7B64}"/>
            </a:ext>
          </a:extLst>
        </cdr:cNvPr>
        <cdr:cNvCxnSpPr/>
      </cdr:nvCxnSpPr>
      <cdr:spPr>
        <a:xfrm xmlns:a="http://schemas.openxmlformats.org/drawingml/2006/main" flipH="1">
          <a:off x="4990102" y="4753596"/>
          <a:ext cx="7727" cy="1213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0.47833</cdr:x>
      <cdr:y>0.69491</cdr:y>
    </cdr:from>
    <cdr:to>
      <cdr:x>0.47917</cdr:x>
      <cdr:y>0.69658</cdr:y>
    </cdr:to>
    <cdr:cxnSp macro="">
      <cdr:nvCxnSpPr>
        <cdr:cNvPr id="7144" name="NDMPlot_ContourArcLine259">
          <a:extLst xmlns:a="http://schemas.openxmlformats.org/drawingml/2006/main">
            <a:ext uri="{FF2B5EF4-FFF2-40B4-BE49-F238E27FC236}">
              <a16:creationId xmlns:a16="http://schemas.microsoft.com/office/drawing/2014/main" id="{7A683467-5FBE-4FA5-BB87-C0F5AE7D0FCA}"/>
            </a:ext>
          </a:extLst>
        </cdr:cNvPr>
        <cdr:cNvCxnSpPr/>
      </cdr:nvCxnSpPr>
      <cdr:spPr>
        <a:xfrm xmlns:a="http://schemas.openxmlformats.org/drawingml/2006/main" flipH="1">
          <a:off x="4981347" y="4765726"/>
          <a:ext cx="8755" cy="1141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0.4774</cdr:x>
      <cdr:y>0.69658</cdr:y>
    </cdr:from>
    <cdr:to>
      <cdr:x>0.47833</cdr:x>
      <cdr:y>0.69812</cdr:y>
    </cdr:to>
    <cdr:cxnSp macro="">
      <cdr:nvCxnSpPr>
        <cdr:cNvPr id="7145" name="NDMPlot_ContourArcLine260">
          <a:extLst xmlns:a="http://schemas.openxmlformats.org/drawingml/2006/main">
            <a:ext uri="{FF2B5EF4-FFF2-40B4-BE49-F238E27FC236}">
              <a16:creationId xmlns:a16="http://schemas.microsoft.com/office/drawing/2014/main" id="{9C7FDD9C-27EE-4F4A-B4AA-076CE8DE3083}"/>
            </a:ext>
          </a:extLst>
        </cdr:cNvPr>
        <cdr:cNvCxnSpPr/>
      </cdr:nvCxnSpPr>
      <cdr:spPr>
        <a:xfrm xmlns:a="http://schemas.openxmlformats.org/drawingml/2006/main" flipH="1">
          <a:off x="4971631" y="4777136"/>
          <a:ext cx="9716" cy="1060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0.47638</cdr:x>
      <cdr:y>0.69812</cdr:y>
    </cdr:from>
    <cdr:to>
      <cdr:x>0.4774</cdr:x>
      <cdr:y>0.69954</cdr:y>
    </cdr:to>
    <cdr:cxnSp macro="">
      <cdr:nvCxnSpPr>
        <cdr:cNvPr id="7146" name="NDMPlot_ContourArcLine261">
          <a:extLst xmlns:a="http://schemas.openxmlformats.org/drawingml/2006/main">
            <a:ext uri="{FF2B5EF4-FFF2-40B4-BE49-F238E27FC236}">
              <a16:creationId xmlns:a16="http://schemas.microsoft.com/office/drawing/2014/main" id="{C305FBAD-3AB4-4BB5-A252-BDC765283879}"/>
            </a:ext>
          </a:extLst>
        </cdr:cNvPr>
        <cdr:cNvCxnSpPr/>
      </cdr:nvCxnSpPr>
      <cdr:spPr>
        <a:xfrm xmlns:a="http://schemas.openxmlformats.org/drawingml/2006/main" flipH="1">
          <a:off x="4961027" y="4787739"/>
          <a:ext cx="10604" cy="971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0.47529</cdr:x>
      <cdr:y>0.69954</cdr:y>
    </cdr:from>
    <cdr:to>
      <cdr:x>0.47638</cdr:x>
      <cdr:y>0.70082</cdr:y>
    </cdr:to>
    <cdr:cxnSp macro="">
      <cdr:nvCxnSpPr>
        <cdr:cNvPr id="7147" name="NDMPlot_ContourArcLine262">
          <a:extLst xmlns:a="http://schemas.openxmlformats.org/drawingml/2006/main">
            <a:ext uri="{FF2B5EF4-FFF2-40B4-BE49-F238E27FC236}">
              <a16:creationId xmlns:a16="http://schemas.microsoft.com/office/drawing/2014/main" id="{25403C36-CF2A-4458-9927-8965768EA2CF}"/>
            </a:ext>
          </a:extLst>
        </cdr:cNvPr>
        <cdr:cNvCxnSpPr/>
      </cdr:nvCxnSpPr>
      <cdr:spPr>
        <a:xfrm xmlns:a="http://schemas.openxmlformats.org/drawingml/2006/main" flipH="1">
          <a:off x="4949618" y="4797455"/>
          <a:ext cx="11409" cy="8755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0.47412</cdr:x>
      <cdr:y>0.70082</cdr:y>
    </cdr:from>
    <cdr:to>
      <cdr:x>0.47529</cdr:x>
      <cdr:y>0.70194</cdr:y>
    </cdr:to>
    <cdr:cxnSp macro="">
      <cdr:nvCxnSpPr>
        <cdr:cNvPr id="7148" name="NDMPlot_ContourArcLine263">
          <a:extLst xmlns:a="http://schemas.openxmlformats.org/drawingml/2006/main">
            <a:ext uri="{FF2B5EF4-FFF2-40B4-BE49-F238E27FC236}">
              <a16:creationId xmlns:a16="http://schemas.microsoft.com/office/drawing/2014/main" id="{F30FC68B-F9BE-48F4-8703-1F5A96D94FAD}"/>
            </a:ext>
          </a:extLst>
        </cdr:cNvPr>
        <cdr:cNvCxnSpPr/>
      </cdr:nvCxnSpPr>
      <cdr:spPr>
        <a:xfrm xmlns:a="http://schemas.openxmlformats.org/drawingml/2006/main" flipH="1">
          <a:off x="4937489" y="4806210"/>
          <a:ext cx="12129" cy="772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0.4729</cdr:x>
      <cdr:y>0.70194</cdr:y>
    </cdr:from>
    <cdr:to>
      <cdr:x>0.47412</cdr:x>
      <cdr:y>0.70291</cdr:y>
    </cdr:to>
    <cdr:cxnSp macro="">
      <cdr:nvCxnSpPr>
        <cdr:cNvPr id="7149" name="NDMPlot_ContourArcLine264">
          <a:extLst xmlns:a="http://schemas.openxmlformats.org/drawingml/2006/main">
            <a:ext uri="{FF2B5EF4-FFF2-40B4-BE49-F238E27FC236}">
              <a16:creationId xmlns:a16="http://schemas.microsoft.com/office/drawing/2014/main" id="{11E982F8-893D-42E9-BA23-894EB11CF491}"/>
            </a:ext>
          </a:extLst>
        </cdr:cNvPr>
        <cdr:cNvCxnSpPr/>
      </cdr:nvCxnSpPr>
      <cdr:spPr>
        <a:xfrm xmlns:a="http://schemas.openxmlformats.org/drawingml/2006/main" flipH="1">
          <a:off x="4924732" y="4813937"/>
          <a:ext cx="12757" cy="664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0.47162</cdr:x>
      <cdr:y>0.70291</cdr:y>
    </cdr:from>
    <cdr:to>
      <cdr:x>0.4729</cdr:x>
      <cdr:y>0.70372</cdr:y>
    </cdr:to>
    <cdr:cxnSp macro="">
      <cdr:nvCxnSpPr>
        <cdr:cNvPr id="7150" name="NDMPlot_ContourArcLine265">
          <a:extLst xmlns:a="http://schemas.openxmlformats.org/drawingml/2006/main">
            <a:ext uri="{FF2B5EF4-FFF2-40B4-BE49-F238E27FC236}">
              <a16:creationId xmlns:a16="http://schemas.microsoft.com/office/drawing/2014/main" id="{73DD83D5-D68F-435F-8DF4-4226B106C6CE}"/>
            </a:ext>
          </a:extLst>
        </cdr:cNvPr>
        <cdr:cNvCxnSpPr/>
      </cdr:nvCxnSpPr>
      <cdr:spPr>
        <a:xfrm xmlns:a="http://schemas.openxmlformats.org/drawingml/2006/main" flipH="1">
          <a:off x="4911445" y="4820578"/>
          <a:ext cx="13287" cy="5504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0.4703</cdr:x>
      <cdr:y>0.70372</cdr:y>
    </cdr:from>
    <cdr:to>
      <cdr:x>0.47162</cdr:x>
      <cdr:y>0.70435</cdr:y>
    </cdr:to>
    <cdr:cxnSp macro="">
      <cdr:nvCxnSpPr>
        <cdr:cNvPr id="7151" name="NDMPlot_ContourArcLine266">
          <a:extLst xmlns:a="http://schemas.openxmlformats.org/drawingml/2006/main">
            <a:ext uri="{FF2B5EF4-FFF2-40B4-BE49-F238E27FC236}">
              <a16:creationId xmlns:a16="http://schemas.microsoft.com/office/drawing/2014/main" id="{B30DB880-26F5-49A6-A8AB-535D29C236F7}"/>
            </a:ext>
          </a:extLst>
        </cdr:cNvPr>
        <cdr:cNvCxnSpPr/>
      </cdr:nvCxnSpPr>
      <cdr:spPr>
        <a:xfrm xmlns:a="http://schemas.openxmlformats.org/drawingml/2006/main" flipH="1">
          <a:off x="4897729" y="4826082"/>
          <a:ext cx="13716" cy="4324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0.46895</cdr:x>
      <cdr:y>0.70435</cdr:y>
    </cdr:from>
    <cdr:to>
      <cdr:x>0.4703</cdr:x>
      <cdr:y>0.7048</cdr:y>
    </cdr:to>
    <cdr:cxnSp macro="">
      <cdr:nvCxnSpPr>
        <cdr:cNvPr id="7152" name="NDMPlot_ContourArcLine267">
          <a:extLst xmlns:a="http://schemas.openxmlformats.org/drawingml/2006/main">
            <a:ext uri="{FF2B5EF4-FFF2-40B4-BE49-F238E27FC236}">
              <a16:creationId xmlns:a16="http://schemas.microsoft.com/office/drawing/2014/main" id="{07128383-D5D4-40AE-92C7-AF0B5C9F26AF}"/>
            </a:ext>
          </a:extLst>
        </cdr:cNvPr>
        <cdr:cNvCxnSpPr/>
      </cdr:nvCxnSpPr>
      <cdr:spPr>
        <a:xfrm xmlns:a="http://schemas.openxmlformats.org/drawingml/2006/main" flipH="1">
          <a:off x="4883688" y="4830406"/>
          <a:ext cx="14041" cy="311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0.46758</cdr:x>
      <cdr:y>0.7048</cdr:y>
    </cdr:from>
    <cdr:to>
      <cdr:x>0.46895</cdr:x>
      <cdr:y>0.70507</cdr:y>
    </cdr:to>
    <cdr:cxnSp macro="">
      <cdr:nvCxnSpPr>
        <cdr:cNvPr id="7153" name="NDMPlot_ContourArcLine268">
          <a:extLst xmlns:a="http://schemas.openxmlformats.org/drawingml/2006/main">
            <a:ext uri="{FF2B5EF4-FFF2-40B4-BE49-F238E27FC236}">
              <a16:creationId xmlns:a16="http://schemas.microsoft.com/office/drawing/2014/main" id="{77159A2A-E8DC-4988-B944-7DE9C64D36FB}"/>
            </a:ext>
          </a:extLst>
        </cdr:cNvPr>
        <cdr:cNvCxnSpPr/>
      </cdr:nvCxnSpPr>
      <cdr:spPr>
        <a:xfrm xmlns:a="http://schemas.openxmlformats.org/drawingml/2006/main" flipH="1">
          <a:off x="4869429" y="4833519"/>
          <a:ext cx="14259" cy="187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0.46621</cdr:x>
      <cdr:y>0.70507</cdr:y>
    </cdr:from>
    <cdr:to>
      <cdr:x>0.46758</cdr:x>
      <cdr:y>0.70517</cdr:y>
    </cdr:to>
    <cdr:cxnSp macro="">
      <cdr:nvCxnSpPr>
        <cdr:cNvPr id="7154" name="NDMPlot_ContourArcLine269">
          <a:extLst xmlns:a="http://schemas.openxmlformats.org/drawingml/2006/main">
            <a:ext uri="{FF2B5EF4-FFF2-40B4-BE49-F238E27FC236}">
              <a16:creationId xmlns:a16="http://schemas.microsoft.com/office/drawing/2014/main" id="{FE8FEE8E-9EBE-47C6-BAAD-26E0190ADBF8}"/>
            </a:ext>
          </a:extLst>
        </cdr:cNvPr>
        <cdr:cNvCxnSpPr/>
      </cdr:nvCxnSpPr>
      <cdr:spPr>
        <a:xfrm xmlns:a="http://schemas.openxmlformats.org/drawingml/2006/main" flipH="1">
          <a:off x="4855061" y="4835396"/>
          <a:ext cx="14368" cy="62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0.39233</cdr:x>
      <cdr:y>0.70517</cdr:y>
    </cdr:from>
    <cdr:to>
      <cdr:x>0.46621</cdr:x>
      <cdr:y>0.70517</cdr:y>
    </cdr:to>
    <cdr:cxnSp macro="">
      <cdr:nvCxnSpPr>
        <cdr:cNvPr id="7155" name="NDMPlot_Contour270">
          <a:extLst xmlns:a="http://schemas.openxmlformats.org/drawingml/2006/main">
            <a:ext uri="{FF2B5EF4-FFF2-40B4-BE49-F238E27FC236}">
              <a16:creationId xmlns:a16="http://schemas.microsoft.com/office/drawing/2014/main" id="{D34842E3-D71E-4409-8CD0-C33DC6200E04}"/>
            </a:ext>
          </a:extLst>
        </cdr:cNvPr>
        <cdr:cNvCxnSpPr/>
      </cdr:nvCxnSpPr>
      <cdr:spPr>
        <a:xfrm xmlns:a="http://schemas.openxmlformats.org/drawingml/2006/main" flipH="1">
          <a:off x="4085739" y="4836024"/>
          <a:ext cx="769322" cy="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0.39095</cdr:x>
      <cdr:y>0.70507</cdr:y>
    </cdr:from>
    <cdr:to>
      <cdr:x>0.39233</cdr:x>
      <cdr:y>0.70517</cdr:y>
    </cdr:to>
    <cdr:cxnSp macro="">
      <cdr:nvCxnSpPr>
        <cdr:cNvPr id="7156" name="NDMPlot_ContourArcLine271">
          <a:extLst xmlns:a="http://schemas.openxmlformats.org/drawingml/2006/main">
            <a:ext uri="{FF2B5EF4-FFF2-40B4-BE49-F238E27FC236}">
              <a16:creationId xmlns:a16="http://schemas.microsoft.com/office/drawing/2014/main" id="{4FA7D579-05D0-473B-A915-A2FD686A775C}"/>
            </a:ext>
          </a:extLst>
        </cdr:cNvPr>
        <cdr:cNvCxnSpPr/>
      </cdr:nvCxnSpPr>
      <cdr:spPr>
        <a:xfrm xmlns:a="http://schemas.openxmlformats.org/drawingml/2006/main" flipH="1" flipV="1">
          <a:off x="4071371" y="4835396"/>
          <a:ext cx="14368" cy="62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0.38958</cdr:x>
      <cdr:y>0.7048</cdr:y>
    </cdr:from>
    <cdr:to>
      <cdr:x>0.39095</cdr:x>
      <cdr:y>0.70507</cdr:y>
    </cdr:to>
    <cdr:cxnSp macro="">
      <cdr:nvCxnSpPr>
        <cdr:cNvPr id="7157" name="NDMPlot_ContourArcLine272">
          <a:extLst xmlns:a="http://schemas.openxmlformats.org/drawingml/2006/main">
            <a:ext uri="{FF2B5EF4-FFF2-40B4-BE49-F238E27FC236}">
              <a16:creationId xmlns:a16="http://schemas.microsoft.com/office/drawing/2014/main" id="{ED7DBE7B-F3A0-401D-9410-CCC27081B0C3}"/>
            </a:ext>
          </a:extLst>
        </cdr:cNvPr>
        <cdr:cNvCxnSpPr/>
      </cdr:nvCxnSpPr>
      <cdr:spPr>
        <a:xfrm xmlns:a="http://schemas.openxmlformats.org/drawingml/2006/main" flipH="1" flipV="1">
          <a:off x="4057112" y="4833519"/>
          <a:ext cx="14259" cy="187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0.38823</cdr:x>
      <cdr:y>0.70435</cdr:y>
    </cdr:from>
    <cdr:to>
      <cdr:x>0.38958</cdr:x>
      <cdr:y>0.7048</cdr:y>
    </cdr:to>
    <cdr:cxnSp macro="">
      <cdr:nvCxnSpPr>
        <cdr:cNvPr id="7158" name="NDMPlot_ContourArcLine273">
          <a:extLst xmlns:a="http://schemas.openxmlformats.org/drawingml/2006/main">
            <a:ext uri="{FF2B5EF4-FFF2-40B4-BE49-F238E27FC236}">
              <a16:creationId xmlns:a16="http://schemas.microsoft.com/office/drawing/2014/main" id="{DAFEA2C3-B7D1-4400-ADBF-CE51A846C350}"/>
            </a:ext>
          </a:extLst>
        </cdr:cNvPr>
        <cdr:cNvCxnSpPr/>
      </cdr:nvCxnSpPr>
      <cdr:spPr>
        <a:xfrm xmlns:a="http://schemas.openxmlformats.org/drawingml/2006/main" flipH="1" flipV="1">
          <a:off x="4043071" y="4830406"/>
          <a:ext cx="14041" cy="311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0.38692</cdr:x>
      <cdr:y>0.70372</cdr:y>
    </cdr:from>
    <cdr:to>
      <cdr:x>0.38823</cdr:x>
      <cdr:y>0.70435</cdr:y>
    </cdr:to>
    <cdr:cxnSp macro="">
      <cdr:nvCxnSpPr>
        <cdr:cNvPr id="7159" name="NDMPlot_ContourArcLine274">
          <a:extLst xmlns:a="http://schemas.openxmlformats.org/drawingml/2006/main">
            <a:ext uri="{FF2B5EF4-FFF2-40B4-BE49-F238E27FC236}">
              <a16:creationId xmlns:a16="http://schemas.microsoft.com/office/drawing/2014/main" id="{17FFE121-9C4D-4014-9B90-5AA1DC4765A4}"/>
            </a:ext>
          </a:extLst>
        </cdr:cNvPr>
        <cdr:cNvCxnSpPr/>
      </cdr:nvCxnSpPr>
      <cdr:spPr>
        <a:xfrm xmlns:a="http://schemas.openxmlformats.org/drawingml/2006/main" flipH="1" flipV="1">
          <a:off x="4029355" y="4826082"/>
          <a:ext cx="13716" cy="4324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0.38564</cdr:x>
      <cdr:y>0.70291</cdr:y>
    </cdr:from>
    <cdr:to>
      <cdr:x>0.38692</cdr:x>
      <cdr:y>0.70372</cdr:y>
    </cdr:to>
    <cdr:cxnSp macro="">
      <cdr:nvCxnSpPr>
        <cdr:cNvPr id="7160" name="NDMPlot_ContourArcLine275">
          <a:extLst xmlns:a="http://schemas.openxmlformats.org/drawingml/2006/main">
            <a:ext uri="{FF2B5EF4-FFF2-40B4-BE49-F238E27FC236}">
              <a16:creationId xmlns:a16="http://schemas.microsoft.com/office/drawing/2014/main" id="{047C1946-CD7C-4BBB-A478-0883472DD22F}"/>
            </a:ext>
          </a:extLst>
        </cdr:cNvPr>
        <cdr:cNvCxnSpPr/>
      </cdr:nvCxnSpPr>
      <cdr:spPr>
        <a:xfrm xmlns:a="http://schemas.openxmlformats.org/drawingml/2006/main" flipH="1" flipV="1">
          <a:off x="4016068" y="4820578"/>
          <a:ext cx="13287" cy="5504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0.38442</cdr:x>
      <cdr:y>0.70194</cdr:y>
    </cdr:from>
    <cdr:to>
      <cdr:x>0.38564</cdr:x>
      <cdr:y>0.70291</cdr:y>
    </cdr:to>
    <cdr:cxnSp macro="">
      <cdr:nvCxnSpPr>
        <cdr:cNvPr id="7161" name="NDMPlot_ContourArcLine276">
          <a:extLst xmlns:a="http://schemas.openxmlformats.org/drawingml/2006/main">
            <a:ext uri="{FF2B5EF4-FFF2-40B4-BE49-F238E27FC236}">
              <a16:creationId xmlns:a16="http://schemas.microsoft.com/office/drawing/2014/main" id="{4FA1C234-D828-451F-BA27-0D410293D08C}"/>
            </a:ext>
          </a:extLst>
        </cdr:cNvPr>
        <cdr:cNvCxnSpPr/>
      </cdr:nvCxnSpPr>
      <cdr:spPr>
        <a:xfrm xmlns:a="http://schemas.openxmlformats.org/drawingml/2006/main" flipH="1" flipV="1">
          <a:off x="4003311" y="4813937"/>
          <a:ext cx="12757" cy="664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0.38325</cdr:x>
      <cdr:y>0.70082</cdr:y>
    </cdr:from>
    <cdr:to>
      <cdr:x>0.38442</cdr:x>
      <cdr:y>0.70194</cdr:y>
    </cdr:to>
    <cdr:cxnSp macro="">
      <cdr:nvCxnSpPr>
        <cdr:cNvPr id="7162" name="NDMPlot_ContourArcLine277">
          <a:extLst xmlns:a="http://schemas.openxmlformats.org/drawingml/2006/main">
            <a:ext uri="{FF2B5EF4-FFF2-40B4-BE49-F238E27FC236}">
              <a16:creationId xmlns:a16="http://schemas.microsoft.com/office/drawing/2014/main" id="{0C0002CC-9FA4-4750-8A0C-93C7818111D3}"/>
            </a:ext>
          </a:extLst>
        </cdr:cNvPr>
        <cdr:cNvCxnSpPr/>
      </cdr:nvCxnSpPr>
      <cdr:spPr>
        <a:xfrm xmlns:a="http://schemas.openxmlformats.org/drawingml/2006/main" flipH="1" flipV="1">
          <a:off x="3991182" y="4806210"/>
          <a:ext cx="12129" cy="772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0.38216</cdr:x>
      <cdr:y>0.69954</cdr:y>
    </cdr:from>
    <cdr:to>
      <cdr:x>0.38325</cdr:x>
      <cdr:y>0.70082</cdr:y>
    </cdr:to>
    <cdr:cxnSp macro="">
      <cdr:nvCxnSpPr>
        <cdr:cNvPr id="7163" name="NDMPlot_ContourArcLine278">
          <a:extLst xmlns:a="http://schemas.openxmlformats.org/drawingml/2006/main">
            <a:ext uri="{FF2B5EF4-FFF2-40B4-BE49-F238E27FC236}">
              <a16:creationId xmlns:a16="http://schemas.microsoft.com/office/drawing/2014/main" id="{DCA6D956-9CEB-4964-9894-D0F556224AF5}"/>
            </a:ext>
          </a:extLst>
        </cdr:cNvPr>
        <cdr:cNvCxnSpPr/>
      </cdr:nvCxnSpPr>
      <cdr:spPr>
        <a:xfrm xmlns:a="http://schemas.openxmlformats.org/drawingml/2006/main" flipH="1" flipV="1">
          <a:off x="3979773" y="4797455"/>
          <a:ext cx="11409" cy="8755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0.38114</cdr:x>
      <cdr:y>0.69812</cdr:y>
    </cdr:from>
    <cdr:to>
      <cdr:x>0.38216</cdr:x>
      <cdr:y>0.69954</cdr:y>
    </cdr:to>
    <cdr:cxnSp macro="">
      <cdr:nvCxnSpPr>
        <cdr:cNvPr id="7164" name="NDMPlot_ContourArcLine279">
          <a:extLst xmlns:a="http://schemas.openxmlformats.org/drawingml/2006/main">
            <a:ext uri="{FF2B5EF4-FFF2-40B4-BE49-F238E27FC236}">
              <a16:creationId xmlns:a16="http://schemas.microsoft.com/office/drawing/2014/main" id="{6E104E7F-7474-43D1-A973-31750BEE982F}"/>
            </a:ext>
          </a:extLst>
        </cdr:cNvPr>
        <cdr:cNvCxnSpPr/>
      </cdr:nvCxnSpPr>
      <cdr:spPr>
        <a:xfrm xmlns:a="http://schemas.openxmlformats.org/drawingml/2006/main" flipH="1" flipV="1">
          <a:off x="3969169" y="4787739"/>
          <a:ext cx="10604" cy="971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0.3802</cdr:x>
      <cdr:y>0.69658</cdr:y>
    </cdr:from>
    <cdr:to>
      <cdr:x>0.38114</cdr:x>
      <cdr:y>0.69812</cdr:y>
    </cdr:to>
    <cdr:cxnSp macro="">
      <cdr:nvCxnSpPr>
        <cdr:cNvPr id="7165" name="NDMPlot_ContourArcLine280">
          <a:extLst xmlns:a="http://schemas.openxmlformats.org/drawingml/2006/main">
            <a:ext uri="{FF2B5EF4-FFF2-40B4-BE49-F238E27FC236}">
              <a16:creationId xmlns:a16="http://schemas.microsoft.com/office/drawing/2014/main" id="{E1CBF953-6EB1-4A8A-B36C-252749F488E1}"/>
            </a:ext>
          </a:extLst>
        </cdr:cNvPr>
        <cdr:cNvCxnSpPr/>
      </cdr:nvCxnSpPr>
      <cdr:spPr>
        <a:xfrm xmlns:a="http://schemas.openxmlformats.org/drawingml/2006/main" flipH="1" flipV="1">
          <a:off x="3959453" y="4777136"/>
          <a:ext cx="9716" cy="1060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0.37936</cdr:x>
      <cdr:y>0.69491</cdr:y>
    </cdr:from>
    <cdr:to>
      <cdr:x>0.3802</cdr:x>
      <cdr:y>0.69658</cdr:y>
    </cdr:to>
    <cdr:cxnSp macro="">
      <cdr:nvCxnSpPr>
        <cdr:cNvPr id="7166" name="NDMPlot_ContourArcLine281">
          <a:extLst xmlns:a="http://schemas.openxmlformats.org/drawingml/2006/main">
            <a:ext uri="{FF2B5EF4-FFF2-40B4-BE49-F238E27FC236}">
              <a16:creationId xmlns:a16="http://schemas.microsoft.com/office/drawing/2014/main" id="{5BD42237-8BF6-4F8A-9E3D-1BE62439ED68}"/>
            </a:ext>
          </a:extLst>
        </cdr:cNvPr>
        <cdr:cNvCxnSpPr/>
      </cdr:nvCxnSpPr>
      <cdr:spPr>
        <a:xfrm xmlns:a="http://schemas.openxmlformats.org/drawingml/2006/main" flipH="1" flipV="1">
          <a:off x="3950698" y="4765726"/>
          <a:ext cx="8755" cy="1141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0.37862</cdr:x>
      <cdr:y>0.69315</cdr:y>
    </cdr:from>
    <cdr:to>
      <cdr:x>0.37936</cdr:x>
      <cdr:y>0.69491</cdr:y>
    </cdr:to>
    <cdr:cxnSp macro="">
      <cdr:nvCxnSpPr>
        <cdr:cNvPr id="7167" name="NDMPlot_ContourArcLine282">
          <a:extLst xmlns:a="http://schemas.openxmlformats.org/drawingml/2006/main">
            <a:ext uri="{FF2B5EF4-FFF2-40B4-BE49-F238E27FC236}">
              <a16:creationId xmlns:a16="http://schemas.microsoft.com/office/drawing/2014/main" id="{F5A18936-31D0-444E-B1AC-4C42A9155A19}"/>
            </a:ext>
          </a:extLst>
        </cdr:cNvPr>
        <cdr:cNvCxnSpPr/>
      </cdr:nvCxnSpPr>
      <cdr:spPr>
        <a:xfrm xmlns:a="http://schemas.openxmlformats.org/drawingml/2006/main" flipH="1" flipV="1">
          <a:off x="3942971" y="4753596"/>
          <a:ext cx="7727" cy="1213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0.37798</cdr:x>
      <cdr:y>0.69129</cdr:y>
    </cdr:from>
    <cdr:to>
      <cdr:x>0.37862</cdr:x>
      <cdr:y>0.69315</cdr:y>
    </cdr:to>
    <cdr:cxnSp macro="">
      <cdr:nvCxnSpPr>
        <cdr:cNvPr id="7168" name="NDMPlot_ContourArcLine283">
          <a:extLst xmlns:a="http://schemas.openxmlformats.org/drawingml/2006/main">
            <a:ext uri="{FF2B5EF4-FFF2-40B4-BE49-F238E27FC236}">
              <a16:creationId xmlns:a16="http://schemas.microsoft.com/office/drawing/2014/main" id="{0797B1E6-F741-4DE6-9110-6EBD9523F8DF}"/>
            </a:ext>
          </a:extLst>
        </cdr:cNvPr>
        <cdr:cNvCxnSpPr/>
      </cdr:nvCxnSpPr>
      <cdr:spPr>
        <a:xfrm xmlns:a="http://schemas.openxmlformats.org/drawingml/2006/main" flipH="1" flipV="1">
          <a:off x="3936330" y="4740840"/>
          <a:ext cx="6641" cy="1275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0.37746</cdr:x>
      <cdr:y>0.68935</cdr:y>
    </cdr:from>
    <cdr:to>
      <cdr:x>0.37798</cdr:x>
      <cdr:y>0.69129</cdr:y>
    </cdr:to>
    <cdr:cxnSp macro="">
      <cdr:nvCxnSpPr>
        <cdr:cNvPr id="7169" name="NDMPlot_ContourArcLine284">
          <a:extLst xmlns:a="http://schemas.openxmlformats.org/drawingml/2006/main">
            <a:ext uri="{FF2B5EF4-FFF2-40B4-BE49-F238E27FC236}">
              <a16:creationId xmlns:a16="http://schemas.microsoft.com/office/drawing/2014/main" id="{E29150B4-175F-435C-A33B-CF85B75AB123}"/>
            </a:ext>
          </a:extLst>
        </cdr:cNvPr>
        <cdr:cNvCxnSpPr/>
      </cdr:nvCxnSpPr>
      <cdr:spPr>
        <a:xfrm xmlns:a="http://schemas.openxmlformats.org/drawingml/2006/main" flipH="1" flipV="1">
          <a:off x="3930826" y="4727553"/>
          <a:ext cx="5504" cy="1328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0.37704</cdr:x>
      <cdr:y>0.68735</cdr:y>
    </cdr:from>
    <cdr:to>
      <cdr:x>0.37746</cdr:x>
      <cdr:y>0.68935</cdr:y>
    </cdr:to>
    <cdr:cxnSp macro="">
      <cdr:nvCxnSpPr>
        <cdr:cNvPr id="7170" name="NDMPlot_ContourArcLine285">
          <a:extLst xmlns:a="http://schemas.openxmlformats.org/drawingml/2006/main">
            <a:ext uri="{FF2B5EF4-FFF2-40B4-BE49-F238E27FC236}">
              <a16:creationId xmlns:a16="http://schemas.microsoft.com/office/drawing/2014/main" id="{321AA7A1-9736-4BF5-A75D-54C2ACFD0032}"/>
            </a:ext>
          </a:extLst>
        </cdr:cNvPr>
        <cdr:cNvCxnSpPr/>
      </cdr:nvCxnSpPr>
      <cdr:spPr>
        <a:xfrm xmlns:a="http://schemas.openxmlformats.org/drawingml/2006/main" flipH="1" flipV="1">
          <a:off x="3926501" y="4713836"/>
          <a:ext cx="4325" cy="1371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0.37674</cdr:x>
      <cdr:y>0.6853</cdr:y>
    </cdr:from>
    <cdr:to>
      <cdr:x>0.37704</cdr:x>
      <cdr:y>0.68735</cdr:y>
    </cdr:to>
    <cdr:cxnSp macro="">
      <cdr:nvCxnSpPr>
        <cdr:cNvPr id="7171" name="NDMPlot_ContourArcLine286">
          <a:extLst xmlns:a="http://schemas.openxmlformats.org/drawingml/2006/main">
            <a:ext uri="{FF2B5EF4-FFF2-40B4-BE49-F238E27FC236}">
              <a16:creationId xmlns:a16="http://schemas.microsoft.com/office/drawing/2014/main" id="{9CEE6B60-9178-4007-818F-A23FA35DDF46}"/>
            </a:ext>
          </a:extLst>
        </cdr:cNvPr>
        <cdr:cNvCxnSpPr/>
      </cdr:nvCxnSpPr>
      <cdr:spPr>
        <a:xfrm xmlns:a="http://schemas.openxmlformats.org/drawingml/2006/main" flipH="1" flipV="1">
          <a:off x="3923389" y="4699796"/>
          <a:ext cx="3112" cy="1404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0.37656</cdr:x>
      <cdr:y>0.68322</cdr:y>
    </cdr:from>
    <cdr:to>
      <cdr:x>0.37674</cdr:x>
      <cdr:y>0.6853</cdr:y>
    </cdr:to>
    <cdr:cxnSp macro="">
      <cdr:nvCxnSpPr>
        <cdr:cNvPr id="7172" name="NDMPlot_ContourArcLine287">
          <a:extLst xmlns:a="http://schemas.openxmlformats.org/drawingml/2006/main">
            <a:ext uri="{FF2B5EF4-FFF2-40B4-BE49-F238E27FC236}">
              <a16:creationId xmlns:a16="http://schemas.microsoft.com/office/drawing/2014/main" id="{929513AC-FBED-4F5A-9681-D77ABB576941}"/>
            </a:ext>
          </a:extLst>
        </cdr:cNvPr>
        <cdr:cNvCxnSpPr/>
      </cdr:nvCxnSpPr>
      <cdr:spPr>
        <a:xfrm xmlns:a="http://schemas.openxmlformats.org/drawingml/2006/main" flipH="1" flipV="1">
          <a:off x="3921511" y="4685537"/>
          <a:ext cx="1878" cy="14259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0.3765</cdr:x>
      <cdr:y>0.68113</cdr:y>
    </cdr:from>
    <cdr:to>
      <cdr:x>0.37656</cdr:x>
      <cdr:y>0.68322</cdr:y>
    </cdr:to>
    <cdr:cxnSp macro="">
      <cdr:nvCxnSpPr>
        <cdr:cNvPr id="7173" name="NDMPlot_ContourArcLine288">
          <a:extLst xmlns:a="http://schemas.openxmlformats.org/drawingml/2006/main">
            <a:ext uri="{FF2B5EF4-FFF2-40B4-BE49-F238E27FC236}">
              <a16:creationId xmlns:a16="http://schemas.microsoft.com/office/drawing/2014/main" id="{B25131CC-04C9-4346-9F7A-A7813EBF2317}"/>
            </a:ext>
          </a:extLst>
        </cdr:cNvPr>
        <cdr:cNvCxnSpPr/>
      </cdr:nvCxnSpPr>
      <cdr:spPr>
        <a:xfrm xmlns:a="http://schemas.openxmlformats.org/drawingml/2006/main" flipH="1" flipV="1">
          <a:off x="3920884" y="4671169"/>
          <a:ext cx="627" cy="1436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0.39756</cdr:x>
      <cdr:y>0.16831</cdr:y>
    </cdr:from>
    <cdr:to>
      <cdr:x>0.46098</cdr:x>
      <cdr:y>0.16831</cdr:y>
    </cdr:to>
    <cdr:cxnSp macro="">
      <cdr:nvCxnSpPr>
        <cdr:cNvPr id="7174" name="NDMPlot_AnnotationLine289">
          <a:extLst xmlns:a="http://schemas.openxmlformats.org/drawingml/2006/main">
            <a:ext uri="{FF2B5EF4-FFF2-40B4-BE49-F238E27FC236}">
              <a16:creationId xmlns:a16="http://schemas.microsoft.com/office/drawing/2014/main" id="{7CDF70FB-CD5B-40A1-A9DC-4B10C0655D97}"/>
            </a:ext>
          </a:extLst>
        </cdr:cNvPr>
        <cdr:cNvCxnSpPr/>
      </cdr:nvCxnSpPr>
      <cdr:spPr>
        <a:xfrm xmlns:a="http://schemas.openxmlformats.org/drawingml/2006/main">
          <a:off x="4140200" y="1154268"/>
          <a:ext cx="660400" cy="0"/>
        </a:xfrm>
        <a:prstGeom xmlns:a="http://schemas.openxmlformats.org/drawingml/2006/main" prst="line">
          <a:avLst/>
        </a:prstGeom>
        <a:ln xmlns:a="http://schemas.openxmlformats.org/drawingml/2006/main" w="17145">
          <a:solidFill>
            <a:srgbClr val="141E5A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0.3378</cdr:x>
      <cdr:y>0.13178</cdr:y>
    </cdr:from>
    <cdr:to>
      <cdr:x>0.52073</cdr:x>
      <cdr:y>0.1715</cdr:y>
    </cdr:to>
    <cdr:sp macro="" textlink="">
      <cdr:nvSpPr>
        <cdr:cNvPr id="7175" name="NDMPlot_Text290">
          <a:extLst xmlns:a="http://schemas.openxmlformats.org/drawingml/2006/main">
            <a:ext uri="{FF2B5EF4-FFF2-40B4-BE49-F238E27FC236}">
              <a16:creationId xmlns:a16="http://schemas.microsoft.com/office/drawing/2014/main" id="{7579A217-904C-4C01-AC9A-1F2694FC86E7}"/>
            </a:ext>
          </a:extLst>
        </cdr:cNvPr>
        <cdr:cNvSpPr txBox="1"/>
      </cdr:nvSpPr>
      <cdr:spPr>
        <a:xfrm xmlns:a="http://schemas.openxmlformats.org/drawingml/2006/main">
          <a:off x="3517900" y="903761"/>
          <a:ext cx="1905000" cy="2724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300" b="1" i="0">
              <a:solidFill>
                <a:srgbClr val="141E5A"/>
              </a:solidFill>
            </a:rPr>
            <a:t>8Ø32</a:t>
          </a:r>
          <a:endParaRPr lang="ru-RU" sz="1300" b="1" i="0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0.39756</cdr:x>
      <cdr:y>0.84138</cdr:y>
    </cdr:from>
    <cdr:to>
      <cdr:x>0.46098</cdr:x>
      <cdr:y>0.84138</cdr:y>
    </cdr:to>
    <cdr:cxnSp macro="">
      <cdr:nvCxnSpPr>
        <cdr:cNvPr id="7176" name="NDMPlot_AnnotationLine291">
          <a:extLst xmlns:a="http://schemas.openxmlformats.org/drawingml/2006/main">
            <a:ext uri="{FF2B5EF4-FFF2-40B4-BE49-F238E27FC236}">
              <a16:creationId xmlns:a16="http://schemas.microsoft.com/office/drawing/2014/main" id="{E0BECD45-4E25-40A0-826A-4E0F94B24821}"/>
            </a:ext>
          </a:extLst>
        </cdr:cNvPr>
        <cdr:cNvCxnSpPr/>
      </cdr:nvCxnSpPr>
      <cdr:spPr>
        <a:xfrm xmlns:a="http://schemas.openxmlformats.org/drawingml/2006/main">
          <a:off x="4140200" y="5770201"/>
          <a:ext cx="660400" cy="0"/>
        </a:xfrm>
        <a:prstGeom xmlns:a="http://schemas.openxmlformats.org/drawingml/2006/main" prst="line">
          <a:avLst/>
        </a:prstGeom>
        <a:ln xmlns:a="http://schemas.openxmlformats.org/drawingml/2006/main" w="17145">
          <a:solidFill>
            <a:srgbClr val="141E5A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0.3378</cdr:x>
      <cdr:y>0.83819</cdr:y>
    </cdr:from>
    <cdr:to>
      <cdr:x>0.52073</cdr:x>
      <cdr:y>0.87791</cdr:y>
    </cdr:to>
    <cdr:sp macro="" textlink="">
      <cdr:nvSpPr>
        <cdr:cNvPr id="7177" name="NDMPlot_Text292">
          <a:extLst xmlns:a="http://schemas.openxmlformats.org/drawingml/2006/main">
            <a:ext uri="{FF2B5EF4-FFF2-40B4-BE49-F238E27FC236}">
              <a16:creationId xmlns:a16="http://schemas.microsoft.com/office/drawing/2014/main" id="{FF55FD3A-33CB-422D-9FDC-EE9BF736F4A3}"/>
            </a:ext>
          </a:extLst>
        </cdr:cNvPr>
        <cdr:cNvSpPr txBox="1"/>
      </cdr:nvSpPr>
      <cdr:spPr>
        <a:xfrm xmlns:a="http://schemas.openxmlformats.org/drawingml/2006/main">
          <a:off x="3517900" y="5748293"/>
          <a:ext cx="1905000" cy="2724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300" b="1" i="0">
              <a:solidFill>
                <a:srgbClr val="141E5A"/>
              </a:solidFill>
            </a:rPr>
            <a:t>8Ø32</a:t>
          </a:r>
          <a:endParaRPr lang="ru-RU" sz="1300" b="1" i="0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0.2868</cdr:x>
      <cdr:y>0.42728</cdr:y>
    </cdr:from>
    <cdr:to>
      <cdr:x>0.2868</cdr:x>
      <cdr:y>0.58241</cdr:y>
    </cdr:to>
    <cdr:cxnSp macro="">
      <cdr:nvCxnSpPr>
        <cdr:cNvPr id="7178" name="NDMPlot_AnnotationLine293">
          <a:extLst xmlns:a="http://schemas.openxmlformats.org/drawingml/2006/main">
            <a:ext uri="{FF2B5EF4-FFF2-40B4-BE49-F238E27FC236}">
              <a16:creationId xmlns:a16="http://schemas.microsoft.com/office/drawing/2014/main" id="{BF5A1C05-5BC1-4DA0-9D3C-9D10F7F7A6B6}"/>
            </a:ext>
          </a:extLst>
        </cdr:cNvPr>
        <cdr:cNvCxnSpPr/>
      </cdr:nvCxnSpPr>
      <cdr:spPr>
        <a:xfrm xmlns:a="http://schemas.openxmlformats.org/drawingml/2006/main" flipV="1">
          <a:off x="2986707" y="2930303"/>
          <a:ext cx="0" cy="1063863"/>
        </a:xfrm>
        <a:prstGeom xmlns:a="http://schemas.openxmlformats.org/drawingml/2006/main" prst="line">
          <a:avLst/>
        </a:prstGeom>
        <a:ln xmlns:a="http://schemas.openxmlformats.org/drawingml/2006/main" w="17145">
          <a:solidFill>
            <a:srgbClr val="141E5A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0.26274</cdr:x>
      <cdr:y>0.36596</cdr:y>
    </cdr:from>
    <cdr:to>
      <cdr:x>0.2889</cdr:x>
      <cdr:y>0.64373</cdr:y>
    </cdr:to>
    <cdr:sp macro="" textlink="">
      <cdr:nvSpPr>
        <cdr:cNvPr id="7179" name="NDMPlot_Text294">
          <a:extLst xmlns:a="http://schemas.openxmlformats.org/drawingml/2006/main">
            <a:ext uri="{FF2B5EF4-FFF2-40B4-BE49-F238E27FC236}">
              <a16:creationId xmlns:a16="http://schemas.microsoft.com/office/drawing/2014/main" id="{1706D766-1501-46B6-8EED-2033620CEC81}"/>
            </a:ext>
          </a:extLst>
        </cdr:cNvPr>
        <cdr:cNvSpPr txBox="1"/>
      </cdr:nvSpPr>
      <cdr:spPr>
        <a:xfrm xmlns:a="http://schemas.openxmlformats.org/drawingml/2006/main">
          <a:off x="2736200" y="2509734"/>
          <a:ext cx="272415" cy="190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300" b="1" i="0">
              <a:solidFill>
                <a:srgbClr val="141E5A"/>
              </a:solidFill>
            </a:rPr>
            <a:t>6Ø32</a:t>
          </a:r>
          <a:endParaRPr lang="ru-RU" sz="1300" b="1" i="0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0.57174</cdr:x>
      <cdr:y>0.42728</cdr:y>
    </cdr:from>
    <cdr:to>
      <cdr:x>0.57174</cdr:x>
      <cdr:y>0.58241</cdr:y>
    </cdr:to>
    <cdr:cxnSp macro="">
      <cdr:nvCxnSpPr>
        <cdr:cNvPr id="7180" name="NDMPlot_AnnotationLine295">
          <a:extLst xmlns:a="http://schemas.openxmlformats.org/drawingml/2006/main">
            <a:ext uri="{FF2B5EF4-FFF2-40B4-BE49-F238E27FC236}">
              <a16:creationId xmlns:a16="http://schemas.microsoft.com/office/drawing/2014/main" id="{0AD272BA-861D-4F92-B202-6FE51B4286B2}"/>
            </a:ext>
          </a:extLst>
        </cdr:cNvPr>
        <cdr:cNvCxnSpPr/>
      </cdr:nvCxnSpPr>
      <cdr:spPr>
        <a:xfrm xmlns:a="http://schemas.openxmlformats.org/drawingml/2006/main" flipV="1">
          <a:off x="5954092" y="2930303"/>
          <a:ext cx="0" cy="1063863"/>
        </a:xfrm>
        <a:prstGeom xmlns:a="http://schemas.openxmlformats.org/drawingml/2006/main" prst="line">
          <a:avLst/>
        </a:prstGeom>
        <a:ln xmlns:a="http://schemas.openxmlformats.org/drawingml/2006/main" w="17145">
          <a:solidFill>
            <a:srgbClr val="141E5A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0.56964</cdr:x>
      <cdr:y>0.36596</cdr:y>
    </cdr:from>
    <cdr:to>
      <cdr:x>0.59579</cdr:x>
      <cdr:y>0.64373</cdr:y>
    </cdr:to>
    <cdr:sp macro="" textlink="">
      <cdr:nvSpPr>
        <cdr:cNvPr id="7181" name="NDMPlot_Text296">
          <a:extLst xmlns:a="http://schemas.openxmlformats.org/drawingml/2006/main">
            <a:ext uri="{FF2B5EF4-FFF2-40B4-BE49-F238E27FC236}">
              <a16:creationId xmlns:a16="http://schemas.microsoft.com/office/drawing/2014/main" id="{0A158030-2433-4C0F-8FA8-7FBC2E649B04}"/>
            </a:ext>
          </a:extLst>
        </cdr:cNvPr>
        <cdr:cNvSpPr txBox="1"/>
      </cdr:nvSpPr>
      <cdr:spPr>
        <a:xfrm xmlns:a="http://schemas.openxmlformats.org/drawingml/2006/main">
          <a:off x="5932185" y="2509734"/>
          <a:ext cx="272415" cy="190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300" b="1" i="0">
              <a:solidFill>
                <a:srgbClr val="141E5A"/>
              </a:solidFill>
            </a:rPr>
            <a:t>6Ø32</a:t>
          </a:r>
          <a:endParaRPr lang="ru-RU" sz="1300" b="1" i="0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0.29735</cdr:x>
      <cdr:y>0.10421</cdr:y>
    </cdr:from>
    <cdr:to>
      <cdr:x>0.29735</cdr:x>
      <cdr:y>0.18434</cdr:y>
    </cdr:to>
    <cdr:cxnSp macro="">
      <cdr:nvCxnSpPr>
        <cdr:cNvPr id="7182" name="NDMPlot_AnnotationLine297">
          <a:extLst xmlns:a="http://schemas.openxmlformats.org/drawingml/2006/main">
            <a:ext uri="{FF2B5EF4-FFF2-40B4-BE49-F238E27FC236}">
              <a16:creationId xmlns:a16="http://schemas.microsoft.com/office/drawing/2014/main" id="{9FEEF4E8-1538-40CA-90F8-30C75B6A70EC}"/>
            </a:ext>
          </a:extLst>
        </cdr:cNvPr>
        <cdr:cNvCxnSpPr/>
      </cdr:nvCxnSpPr>
      <cdr:spPr>
        <a:xfrm xmlns:a="http://schemas.openxmlformats.org/drawingml/2006/main" flipV="1">
          <a:off x="3096611" y="714656"/>
          <a:ext cx="0" cy="549515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0.56119</cdr:x>
      <cdr:y>0.10421</cdr:y>
    </cdr:from>
    <cdr:to>
      <cdr:x>0.56119</cdr:x>
      <cdr:y>0.18434</cdr:y>
    </cdr:to>
    <cdr:cxnSp macro="">
      <cdr:nvCxnSpPr>
        <cdr:cNvPr id="7183" name="NDMPlot_AnnotationLine298">
          <a:extLst xmlns:a="http://schemas.openxmlformats.org/drawingml/2006/main">
            <a:ext uri="{FF2B5EF4-FFF2-40B4-BE49-F238E27FC236}">
              <a16:creationId xmlns:a16="http://schemas.microsoft.com/office/drawing/2014/main" id="{57C5A824-5E1B-47B1-BF5C-7CC86C05AA1F}"/>
            </a:ext>
          </a:extLst>
        </cdr:cNvPr>
        <cdr:cNvCxnSpPr/>
      </cdr:nvCxnSpPr>
      <cdr:spPr>
        <a:xfrm xmlns:a="http://schemas.openxmlformats.org/drawingml/2006/main" flipV="1">
          <a:off x="5844189" y="714656"/>
          <a:ext cx="0" cy="549515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0.29735</cdr:x>
      <cdr:y>0.10421</cdr:y>
    </cdr:from>
    <cdr:to>
      <cdr:x>0.56119</cdr:x>
      <cdr:y>0.10421</cdr:y>
    </cdr:to>
    <cdr:cxnSp macro="">
      <cdr:nvCxnSpPr>
        <cdr:cNvPr id="7184" name="NDMPlot_AnnotationLine299">
          <a:extLst xmlns:a="http://schemas.openxmlformats.org/drawingml/2006/main">
            <a:ext uri="{FF2B5EF4-FFF2-40B4-BE49-F238E27FC236}">
              <a16:creationId xmlns:a16="http://schemas.microsoft.com/office/drawing/2014/main" id="{03E6B69E-6CFA-4586-8D9D-CA8F211A2BBB}"/>
            </a:ext>
          </a:extLst>
        </cdr:cNvPr>
        <cdr:cNvCxnSpPr/>
      </cdr:nvCxnSpPr>
      <cdr:spPr>
        <a:xfrm xmlns:a="http://schemas.openxmlformats.org/drawingml/2006/main">
          <a:off x="3096611" y="714656"/>
          <a:ext cx="2747578" cy="0"/>
        </a:xfrm>
        <a:prstGeom xmlns:a="http://schemas.openxmlformats.org/drawingml/2006/main" prst="line">
          <a:avLst/>
        </a:prstGeom>
        <a:ln xmlns:a="http://schemas.openxmlformats.org/drawingml/2006/main" w="22225">
          <a:solidFill>
            <a:srgbClr val="141E5A"/>
          </a:solidFill>
          <a:headEnd type="triangl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0.3378</cdr:x>
      <cdr:y>0.06768</cdr:y>
    </cdr:from>
    <cdr:to>
      <cdr:x>0.52073</cdr:x>
      <cdr:y>0.1074</cdr:y>
    </cdr:to>
    <cdr:sp macro="" textlink="">
      <cdr:nvSpPr>
        <cdr:cNvPr id="7185" name="NDMPlot_Text300">
          <a:extLst xmlns:a="http://schemas.openxmlformats.org/drawingml/2006/main">
            <a:ext uri="{FF2B5EF4-FFF2-40B4-BE49-F238E27FC236}">
              <a16:creationId xmlns:a16="http://schemas.microsoft.com/office/drawing/2014/main" id="{D1907668-8EA8-473B-80A8-B3E639CFAFAC}"/>
            </a:ext>
          </a:extLst>
        </cdr:cNvPr>
        <cdr:cNvSpPr txBox="1"/>
      </cdr:nvSpPr>
      <cdr:spPr>
        <a:xfrm xmlns:a="http://schemas.openxmlformats.org/drawingml/2006/main">
          <a:off x="3517900" y="464148"/>
          <a:ext cx="1905000" cy="2724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300" b="1" i="0">
              <a:solidFill>
                <a:srgbClr val="141E5A"/>
              </a:solidFill>
            </a:rPr>
            <a:t>B=0.5 m</a:t>
          </a:r>
          <a:endParaRPr lang="ru-RU" sz="1300" b="1" i="0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0.24458</cdr:x>
      <cdr:y>0.82536</cdr:y>
    </cdr:from>
    <cdr:to>
      <cdr:x>0.29735</cdr:x>
      <cdr:y>0.82536</cdr:y>
    </cdr:to>
    <cdr:cxnSp macro="">
      <cdr:nvCxnSpPr>
        <cdr:cNvPr id="7186" name="NDMPlot_AnnotationLine301">
          <a:extLst xmlns:a="http://schemas.openxmlformats.org/drawingml/2006/main">
            <a:ext uri="{FF2B5EF4-FFF2-40B4-BE49-F238E27FC236}">
              <a16:creationId xmlns:a16="http://schemas.microsoft.com/office/drawing/2014/main" id="{843154B0-05EA-429C-919E-7C5A9D6765A4}"/>
            </a:ext>
          </a:extLst>
        </cdr:cNvPr>
        <cdr:cNvCxnSpPr/>
      </cdr:nvCxnSpPr>
      <cdr:spPr>
        <a:xfrm xmlns:a="http://schemas.openxmlformats.org/drawingml/2006/main" flipH="1">
          <a:off x="2547095" y="5660297"/>
          <a:ext cx="549516" cy="0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0.24458</cdr:x>
      <cdr:y>0.18434</cdr:y>
    </cdr:from>
    <cdr:to>
      <cdr:x>0.29735</cdr:x>
      <cdr:y>0.18434</cdr:y>
    </cdr:to>
    <cdr:cxnSp macro="">
      <cdr:nvCxnSpPr>
        <cdr:cNvPr id="7187" name="NDMPlot_AnnotationLine302">
          <a:extLst xmlns:a="http://schemas.openxmlformats.org/drawingml/2006/main">
            <a:ext uri="{FF2B5EF4-FFF2-40B4-BE49-F238E27FC236}">
              <a16:creationId xmlns:a16="http://schemas.microsoft.com/office/drawing/2014/main" id="{6BE7C700-BB95-42CF-80CE-092A18B659B4}"/>
            </a:ext>
          </a:extLst>
        </cdr:cNvPr>
        <cdr:cNvCxnSpPr/>
      </cdr:nvCxnSpPr>
      <cdr:spPr>
        <a:xfrm xmlns:a="http://schemas.openxmlformats.org/drawingml/2006/main" flipH="1">
          <a:off x="2547095" y="1264171"/>
          <a:ext cx="549516" cy="0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0.24458</cdr:x>
      <cdr:y>0.18434</cdr:y>
    </cdr:from>
    <cdr:to>
      <cdr:x>0.24458</cdr:x>
      <cdr:y>0.82536</cdr:y>
    </cdr:to>
    <cdr:cxnSp macro="">
      <cdr:nvCxnSpPr>
        <cdr:cNvPr id="7188" name="NDMPlot_AnnotationLine303">
          <a:extLst xmlns:a="http://schemas.openxmlformats.org/drawingml/2006/main">
            <a:ext uri="{FF2B5EF4-FFF2-40B4-BE49-F238E27FC236}">
              <a16:creationId xmlns:a16="http://schemas.microsoft.com/office/drawing/2014/main" id="{6CDCC1B5-895D-4FC4-BDAC-E480DCD0E4CB}"/>
            </a:ext>
          </a:extLst>
        </cdr:cNvPr>
        <cdr:cNvCxnSpPr/>
      </cdr:nvCxnSpPr>
      <cdr:spPr>
        <a:xfrm xmlns:a="http://schemas.openxmlformats.org/drawingml/2006/main" flipV="1">
          <a:off x="2547095" y="1264171"/>
          <a:ext cx="0" cy="4396126"/>
        </a:xfrm>
        <a:prstGeom xmlns:a="http://schemas.openxmlformats.org/drawingml/2006/main" prst="line">
          <a:avLst/>
        </a:prstGeom>
        <a:ln xmlns:a="http://schemas.openxmlformats.org/drawingml/2006/main" w="22225">
          <a:solidFill>
            <a:srgbClr val="141E5A"/>
          </a:solidFill>
          <a:headEnd type="triangl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0.22053</cdr:x>
      <cdr:y>0.36596</cdr:y>
    </cdr:from>
    <cdr:to>
      <cdr:x>0.24669</cdr:x>
      <cdr:y>0.64373</cdr:y>
    </cdr:to>
    <cdr:sp macro="" textlink="">
      <cdr:nvSpPr>
        <cdr:cNvPr id="7189" name="NDMPlot_Text304">
          <a:extLst xmlns:a="http://schemas.openxmlformats.org/drawingml/2006/main">
            <a:ext uri="{FF2B5EF4-FFF2-40B4-BE49-F238E27FC236}">
              <a16:creationId xmlns:a16="http://schemas.microsoft.com/office/drawing/2014/main" id="{AF1A91F2-25E5-4B9B-95D6-004519A29E00}"/>
            </a:ext>
          </a:extLst>
        </cdr:cNvPr>
        <cdr:cNvSpPr txBox="1"/>
      </cdr:nvSpPr>
      <cdr:spPr>
        <a:xfrm xmlns:a="http://schemas.openxmlformats.org/drawingml/2006/main">
          <a:off x="2296587" y="2509734"/>
          <a:ext cx="272415" cy="190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300" b="1" i="0">
              <a:solidFill>
                <a:srgbClr val="141E5A"/>
              </a:solidFill>
            </a:rPr>
            <a:t>H=0.8 m</a:t>
          </a:r>
          <a:endParaRPr lang="ru-RU" sz="1300" b="1" i="0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0.3765</cdr:x>
      <cdr:y>0.82536</cdr:y>
    </cdr:from>
    <cdr:to>
      <cdr:x>0.3765</cdr:x>
      <cdr:y>0.90548</cdr:y>
    </cdr:to>
    <cdr:cxnSp macro="">
      <cdr:nvCxnSpPr>
        <cdr:cNvPr id="7190" name="NDMPlot_AnnotationLine305">
          <a:extLst xmlns:a="http://schemas.openxmlformats.org/drawingml/2006/main">
            <a:ext uri="{FF2B5EF4-FFF2-40B4-BE49-F238E27FC236}">
              <a16:creationId xmlns:a16="http://schemas.microsoft.com/office/drawing/2014/main" id="{024458B5-DB6A-45EF-9B1B-985C20F2DF13}"/>
            </a:ext>
          </a:extLst>
        </cdr:cNvPr>
        <cdr:cNvCxnSpPr/>
      </cdr:nvCxnSpPr>
      <cdr:spPr>
        <a:xfrm xmlns:a="http://schemas.openxmlformats.org/drawingml/2006/main">
          <a:off x="3920884" y="5660297"/>
          <a:ext cx="0" cy="549516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0.48204</cdr:x>
      <cdr:y>0.82536</cdr:y>
    </cdr:from>
    <cdr:to>
      <cdr:x>0.48204</cdr:x>
      <cdr:y>0.90548</cdr:y>
    </cdr:to>
    <cdr:cxnSp macro="">
      <cdr:nvCxnSpPr>
        <cdr:cNvPr id="7191" name="NDMPlot_AnnotationLine306">
          <a:extLst xmlns:a="http://schemas.openxmlformats.org/drawingml/2006/main">
            <a:ext uri="{FF2B5EF4-FFF2-40B4-BE49-F238E27FC236}">
              <a16:creationId xmlns:a16="http://schemas.microsoft.com/office/drawing/2014/main" id="{41609DF1-E36E-4D7C-8884-D8AE860038B5}"/>
            </a:ext>
          </a:extLst>
        </cdr:cNvPr>
        <cdr:cNvCxnSpPr/>
      </cdr:nvCxnSpPr>
      <cdr:spPr>
        <a:xfrm xmlns:a="http://schemas.openxmlformats.org/drawingml/2006/main">
          <a:off x="5019916" y="5660297"/>
          <a:ext cx="0" cy="549516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0.3765</cdr:x>
      <cdr:y>0.90548</cdr:y>
    </cdr:from>
    <cdr:to>
      <cdr:x>0.48204</cdr:x>
      <cdr:y>0.90548</cdr:y>
    </cdr:to>
    <cdr:cxnSp macro="">
      <cdr:nvCxnSpPr>
        <cdr:cNvPr id="7192" name="NDMPlot_AnnotationLine307">
          <a:extLst xmlns:a="http://schemas.openxmlformats.org/drawingml/2006/main">
            <a:ext uri="{FF2B5EF4-FFF2-40B4-BE49-F238E27FC236}">
              <a16:creationId xmlns:a16="http://schemas.microsoft.com/office/drawing/2014/main" id="{B82F7F93-47E2-4EEC-BD67-32C46F5FDD1F}"/>
            </a:ext>
          </a:extLst>
        </cdr:cNvPr>
        <cdr:cNvCxnSpPr/>
      </cdr:nvCxnSpPr>
      <cdr:spPr>
        <a:xfrm xmlns:a="http://schemas.openxmlformats.org/drawingml/2006/main">
          <a:off x="3920884" y="6209813"/>
          <a:ext cx="1099032" cy="0"/>
        </a:xfrm>
        <a:prstGeom xmlns:a="http://schemas.openxmlformats.org/drawingml/2006/main" prst="line">
          <a:avLst/>
        </a:prstGeom>
        <a:ln xmlns:a="http://schemas.openxmlformats.org/drawingml/2006/main" w="22225">
          <a:solidFill>
            <a:srgbClr val="141E5A"/>
          </a:solidFill>
          <a:headEnd type="triangl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0.3378</cdr:x>
      <cdr:y>0.90229</cdr:y>
    </cdr:from>
    <cdr:to>
      <cdr:x>0.52073</cdr:x>
      <cdr:y>0.94201</cdr:y>
    </cdr:to>
    <cdr:sp macro="" textlink="">
      <cdr:nvSpPr>
        <cdr:cNvPr id="7193" name="NDMPlot_Text308">
          <a:extLst xmlns:a="http://schemas.openxmlformats.org/drawingml/2006/main">
            <a:ext uri="{FF2B5EF4-FFF2-40B4-BE49-F238E27FC236}">
              <a16:creationId xmlns:a16="http://schemas.microsoft.com/office/drawing/2014/main" id="{E834B3A5-69DD-4C31-B8AD-EAD5238BE2BE}"/>
            </a:ext>
          </a:extLst>
        </cdr:cNvPr>
        <cdr:cNvSpPr txBox="1"/>
      </cdr:nvSpPr>
      <cdr:spPr>
        <a:xfrm xmlns:a="http://schemas.openxmlformats.org/drawingml/2006/main">
          <a:off x="3517900" y="6187906"/>
          <a:ext cx="1905000" cy="2724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300" b="1" i="0">
              <a:solidFill>
                <a:srgbClr val="141E5A"/>
              </a:solidFill>
            </a:rPr>
            <a:t>B_o=0.2 m</a:t>
          </a:r>
          <a:endParaRPr lang="ru-RU" sz="1300" b="1" i="0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0.56119</cdr:x>
      <cdr:y>0.70517</cdr:y>
    </cdr:from>
    <cdr:to>
      <cdr:x>0.61395</cdr:x>
      <cdr:y>0.70517</cdr:y>
    </cdr:to>
    <cdr:cxnSp macro="">
      <cdr:nvCxnSpPr>
        <cdr:cNvPr id="7194" name="NDMPlot_AnnotationLine309">
          <a:extLst xmlns:a="http://schemas.openxmlformats.org/drawingml/2006/main">
            <a:ext uri="{FF2B5EF4-FFF2-40B4-BE49-F238E27FC236}">
              <a16:creationId xmlns:a16="http://schemas.microsoft.com/office/drawing/2014/main" id="{256B4D20-7467-4CC0-826D-4121FECAE2DD}"/>
            </a:ext>
          </a:extLst>
        </cdr:cNvPr>
        <cdr:cNvCxnSpPr/>
      </cdr:nvCxnSpPr>
      <cdr:spPr>
        <a:xfrm xmlns:a="http://schemas.openxmlformats.org/drawingml/2006/main">
          <a:off x="5844189" y="4836024"/>
          <a:ext cx="549516" cy="0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0.56119</cdr:x>
      <cdr:y>0.30453</cdr:y>
    </cdr:from>
    <cdr:to>
      <cdr:x>0.61395</cdr:x>
      <cdr:y>0.30453</cdr:y>
    </cdr:to>
    <cdr:cxnSp macro="">
      <cdr:nvCxnSpPr>
        <cdr:cNvPr id="7195" name="NDMPlot_AnnotationLine310">
          <a:extLst xmlns:a="http://schemas.openxmlformats.org/drawingml/2006/main">
            <a:ext uri="{FF2B5EF4-FFF2-40B4-BE49-F238E27FC236}">
              <a16:creationId xmlns:a16="http://schemas.microsoft.com/office/drawing/2014/main" id="{C41B972E-52F9-421F-A157-95E40CE87209}"/>
            </a:ext>
          </a:extLst>
        </cdr:cNvPr>
        <cdr:cNvCxnSpPr/>
      </cdr:nvCxnSpPr>
      <cdr:spPr>
        <a:xfrm xmlns:a="http://schemas.openxmlformats.org/drawingml/2006/main">
          <a:off x="5844189" y="2088445"/>
          <a:ext cx="549516" cy="0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0.61395</cdr:x>
      <cdr:y>0.30453</cdr:y>
    </cdr:from>
    <cdr:to>
      <cdr:x>0.61395</cdr:x>
      <cdr:y>0.70517</cdr:y>
    </cdr:to>
    <cdr:cxnSp macro="">
      <cdr:nvCxnSpPr>
        <cdr:cNvPr id="7196" name="NDMPlot_AnnotationLine311">
          <a:extLst xmlns:a="http://schemas.openxmlformats.org/drawingml/2006/main">
            <a:ext uri="{FF2B5EF4-FFF2-40B4-BE49-F238E27FC236}">
              <a16:creationId xmlns:a16="http://schemas.microsoft.com/office/drawing/2014/main" id="{983DB99A-E0FE-4F38-AB47-96D28C57D3BD}"/>
            </a:ext>
          </a:extLst>
        </cdr:cNvPr>
        <cdr:cNvCxnSpPr/>
      </cdr:nvCxnSpPr>
      <cdr:spPr>
        <a:xfrm xmlns:a="http://schemas.openxmlformats.org/drawingml/2006/main" flipV="1">
          <a:off x="6393705" y="2088445"/>
          <a:ext cx="0" cy="2747579"/>
        </a:xfrm>
        <a:prstGeom xmlns:a="http://schemas.openxmlformats.org/drawingml/2006/main" prst="line">
          <a:avLst/>
        </a:prstGeom>
        <a:ln xmlns:a="http://schemas.openxmlformats.org/drawingml/2006/main" w="22225">
          <a:solidFill>
            <a:srgbClr val="141E5A"/>
          </a:solidFill>
          <a:headEnd type="triangl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0.61185</cdr:x>
      <cdr:y>0.36596</cdr:y>
    </cdr:from>
    <cdr:to>
      <cdr:x>0.63801</cdr:x>
      <cdr:y>0.64373</cdr:y>
    </cdr:to>
    <cdr:sp macro="" textlink="">
      <cdr:nvSpPr>
        <cdr:cNvPr id="7197" name="NDMPlot_Text312">
          <a:extLst xmlns:a="http://schemas.openxmlformats.org/drawingml/2006/main">
            <a:ext uri="{FF2B5EF4-FFF2-40B4-BE49-F238E27FC236}">
              <a16:creationId xmlns:a16="http://schemas.microsoft.com/office/drawing/2014/main" id="{8D3605F7-88CB-44E9-B528-514B981D63DB}"/>
            </a:ext>
          </a:extLst>
        </cdr:cNvPr>
        <cdr:cNvSpPr txBox="1"/>
      </cdr:nvSpPr>
      <cdr:spPr>
        <a:xfrm xmlns:a="http://schemas.openxmlformats.org/drawingml/2006/main">
          <a:off x="6371798" y="2509734"/>
          <a:ext cx="272415" cy="190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300" b="1" i="0">
              <a:solidFill>
                <a:srgbClr val="141E5A"/>
              </a:solidFill>
            </a:rPr>
            <a:t>H_o=0.5 m</a:t>
          </a:r>
          <a:endParaRPr lang="ru-RU" sz="1300" b="1" i="0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0.82439</cdr:x>
      <cdr:y>0.11852</cdr:y>
    </cdr:from>
    <cdr:to>
      <cdr:x>0.98537</cdr:x>
      <cdr:y>0.15926</cdr:y>
    </cdr:to>
    <cdr:sp macro="" textlink="">
      <cdr:nvSpPr>
        <cdr:cNvPr id="7198" name="NDMPlot_Text313">
          <a:extLst xmlns:a="http://schemas.openxmlformats.org/drawingml/2006/main">
            <a:ext uri="{FF2B5EF4-FFF2-40B4-BE49-F238E27FC236}">
              <a16:creationId xmlns:a16="http://schemas.microsoft.com/office/drawing/2014/main" id="{52D84DDB-B3D0-460F-B7F6-D9AC48A17D72}"/>
            </a:ext>
          </a:extLst>
        </cdr:cNvPr>
        <cdr:cNvSpPr txBox="1"/>
      </cdr:nvSpPr>
      <cdr:spPr>
        <a:xfrm xmlns:a="http://schemas.openxmlformats.org/drawingml/2006/main">
          <a:off x="8585200" y="812800"/>
          <a:ext cx="1676400" cy="279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800" b="1" i="0">
              <a:solidFill>
                <a:srgbClr val="1E1E1E"/>
              </a:solidFill>
            </a:rPr>
            <a:t>Stress, MPa</a:t>
          </a:r>
          <a:endParaRPr lang="ru-RU" sz="800" b="1" i="0">
            <a:solidFill>
              <a:srgbClr val="1E1E1E"/>
            </a:solidFill>
          </a:endParaRPr>
        </a:p>
      </cdr:txBody>
    </cdr:sp>
  </cdr:relSizeAnchor>
  <cdr:relSizeAnchor xmlns:cdr="http://schemas.openxmlformats.org/drawingml/2006/chartDrawing">
    <cdr:from>
      <cdr:x>0.83171</cdr:x>
      <cdr:y>0.17037</cdr:y>
    </cdr:from>
    <cdr:to>
      <cdr:x>0.85366</cdr:x>
      <cdr:y>0.18704</cdr:y>
    </cdr:to>
    <cdr:sp macro="" textlink="">
      <cdr:nvSpPr>
        <cdr:cNvPr id="7199" name="NDMPlot_LegendGradient314">
          <a:extLst xmlns:a="http://schemas.openxmlformats.org/drawingml/2006/main">
            <a:ext uri="{FF2B5EF4-FFF2-40B4-BE49-F238E27FC236}">
              <a16:creationId xmlns:a16="http://schemas.microsoft.com/office/drawing/2014/main" id="{CE1BCD5D-06F2-48CB-9C15-B76585AC2ACF}"/>
            </a:ext>
          </a:extLst>
        </cdr:cNvPr>
        <cdr:cNvSpPr/>
      </cdr:nvSpPr>
      <cdr:spPr>
        <a:xfrm xmlns:a="http://schemas.openxmlformats.org/drawingml/2006/main">
          <a:off x="8661400" y="11684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1E50DC"/>
        </a:solidFill>
        <a:ln xmlns:a="http://schemas.openxmlformats.org/drawingml/2006/main">
          <a:solidFill>
            <a:srgbClr val="1E50DC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0.18519</cdr:y>
    </cdr:from>
    <cdr:to>
      <cdr:x>0.85366</cdr:x>
      <cdr:y>0.20185</cdr:y>
    </cdr:to>
    <cdr:sp macro="" textlink="">
      <cdr:nvSpPr>
        <cdr:cNvPr id="7200" name="NDMPlot_LegendGradient315">
          <a:extLst xmlns:a="http://schemas.openxmlformats.org/drawingml/2006/main">
            <a:ext uri="{FF2B5EF4-FFF2-40B4-BE49-F238E27FC236}">
              <a16:creationId xmlns:a16="http://schemas.microsoft.com/office/drawing/2014/main" id="{164FDAB0-B891-44FA-8329-E9F23DADFDBA}"/>
            </a:ext>
          </a:extLst>
        </cdr:cNvPr>
        <cdr:cNvSpPr/>
      </cdr:nvSpPr>
      <cdr:spPr>
        <a:xfrm xmlns:a="http://schemas.openxmlformats.org/drawingml/2006/main">
          <a:off x="8661400" y="1270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4069DC"/>
        </a:solidFill>
        <a:ln xmlns:a="http://schemas.openxmlformats.org/drawingml/2006/main">
          <a:solidFill>
            <a:srgbClr val="4069DC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</cdr:y>
    </cdr:from>
    <cdr:to>
      <cdr:x>0.85366</cdr:x>
      <cdr:y>0.21667</cdr:y>
    </cdr:to>
    <cdr:sp macro="" textlink="">
      <cdr:nvSpPr>
        <cdr:cNvPr id="7201" name="NDMPlot_LegendGradient316">
          <a:extLst xmlns:a="http://schemas.openxmlformats.org/drawingml/2006/main">
            <a:ext uri="{FF2B5EF4-FFF2-40B4-BE49-F238E27FC236}">
              <a16:creationId xmlns:a16="http://schemas.microsoft.com/office/drawing/2014/main" id="{3876A201-863E-46D8-BCC1-3F1B3A442CC9}"/>
            </a:ext>
          </a:extLst>
        </cdr:cNvPr>
        <cdr:cNvSpPr/>
      </cdr:nvSpPr>
      <cdr:spPr>
        <a:xfrm xmlns:a="http://schemas.openxmlformats.org/drawingml/2006/main">
          <a:off x="8661400" y="13716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6282DB"/>
        </a:solidFill>
        <a:ln xmlns:a="http://schemas.openxmlformats.org/drawingml/2006/main">
          <a:solidFill>
            <a:srgbClr val="6282DB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0.21481</cdr:y>
    </cdr:from>
    <cdr:to>
      <cdr:x>0.85366</cdr:x>
      <cdr:y>0.23148</cdr:y>
    </cdr:to>
    <cdr:sp macro="" textlink="">
      <cdr:nvSpPr>
        <cdr:cNvPr id="7202" name="NDMPlot_LegendGradient317">
          <a:extLst xmlns:a="http://schemas.openxmlformats.org/drawingml/2006/main">
            <a:ext uri="{FF2B5EF4-FFF2-40B4-BE49-F238E27FC236}">
              <a16:creationId xmlns:a16="http://schemas.microsoft.com/office/drawing/2014/main" id="{927B4B4E-EDE2-476E-B5FE-9F9BCA1F705C}"/>
            </a:ext>
          </a:extLst>
        </cdr:cNvPr>
        <cdr:cNvSpPr/>
      </cdr:nvSpPr>
      <cdr:spPr>
        <a:xfrm xmlns:a="http://schemas.openxmlformats.org/drawingml/2006/main">
          <a:off x="8661400" y="14732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859BDB"/>
        </a:solidFill>
        <a:ln xmlns:a="http://schemas.openxmlformats.org/drawingml/2006/main">
          <a:solidFill>
            <a:srgbClr val="859BDB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0.22963</cdr:y>
    </cdr:from>
    <cdr:to>
      <cdr:x>0.85366</cdr:x>
      <cdr:y>0.2463</cdr:y>
    </cdr:to>
    <cdr:sp macro="" textlink="">
      <cdr:nvSpPr>
        <cdr:cNvPr id="7203" name="NDMPlot_LegendGradient318">
          <a:extLst xmlns:a="http://schemas.openxmlformats.org/drawingml/2006/main">
            <a:ext uri="{FF2B5EF4-FFF2-40B4-BE49-F238E27FC236}">
              <a16:creationId xmlns:a16="http://schemas.microsoft.com/office/drawing/2014/main" id="{FD87088E-C456-4B87-9AAB-9BFBB816D5C9}"/>
            </a:ext>
          </a:extLst>
        </cdr:cNvPr>
        <cdr:cNvSpPr/>
      </cdr:nvSpPr>
      <cdr:spPr>
        <a:xfrm xmlns:a="http://schemas.openxmlformats.org/drawingml/2006/main">
          <a:off x="8661400" y="15748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A7B4DB"/>
        </a:solidFill>
        <a:ln xmlns:a="http://schemas.openxmlformats.org/drawingml/2006/main">
          <a:solidFill>
            <a:srgbClr val="A7B4DB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0.24444</cdr:y>
    </cdr:from>
    <cdr:to>
      <cdr:x>0.85366</cdr:x>
      <cdr:y>0.26111</cdr:y>
    </cdr:to>
    <cdr:sp macro="" textlink="">
      <cdr:nvSpPr>
        <cdr:cNvPr id="7204" name="NDMPlot_LegendGradient319">
          <a:extLst xmlns:a="http://schemas.openxmlformats.org/drawingml/2006/main">
            <a:ext uri="{FF2B5EF4-FFF2-40B4-BE49-F238E27FC236}">
              <a16:creationId xmlns:a16="http://schemas.microsoft.com/office/drawing/2014/main" id="{7BAF6EE7-1EB2-4523-80E7-A141B84D740E}"/>
            </a:ext>
          </a:extLst>
        </cdr:cNvPr>
        <cdr:cNvSpPr/>
      </cdr:nvSpPr>
      <cdr:spPr>
        <a:xfrm xmlns:a="http://schemas.openxmlformats.org/drawingml/2006/main">
          <a:off x="8661400" y="16764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C9CDDA"/>
        </a:solidFill>
        <a:ln xmlns:a="http://schemas.openxmlformats.org/drawingml/2006/main">
          <a:solidFill>
            <a:srgbClr val="C9CD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0.25926</cdr:y>
    </cdr:from>
    <cdr:to>
      <cdr:x>0.85366</cdr:x>
      <cdr:y>0.27593</cdr:y>
    </cdr:to>
    <cdr:sp macro="" textlink="">
      <cdr:nvSpPr>
        <cdr:cNvPr id="7205" name="NDMPlot_LegendGradient320">
          <a:extLst xmlns:a="http://schemas.openxmlformats.org/drawingml/2006/main">
            <a:ext uri="{FF2B5EF4-FFF2-40B4-BE49-F238E27FC236}">
              <a16:creationId xmlns:a16="http://schemas.microsoft.com/office/drawing/2014/main" id="{F8D0D020-E004-4ECC-A991-1707548AF9FB}"/>
            </a:ext>
          </a:extLst>
        </cdr:cNvPr>
        <cdr:cNvSpPr/>
      </cdr:nvSpPr>
      <cdr:spPr>
        <a:xfrm xmlns:a="http://schemas.openxmlformats.org/drawingml/2006/main">
          <a:off x="8661400" y="1778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9C9C8"/>
        </a:solidFill>
        <a:ln xmlns:a="http://schemas.openxmlformats.org/drawingml/2006/main">
          <a:solidFill>
            <a:srgbClr val="D9C9C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0.27407</cdr:y>
    </cdr:from>
    <cdr:to>
      <cdr:x>0.85366</cdr:x>
      <cdr:y>0.29074</cdr:y>
    </cdr:to>
    <cdr:sp macro="" textlink="">
      <cdr:nvSpPr>
        <cdr:cNvPr id="7206" name="NDMPlot_LegendGradient321">
          <a:extLst xmlns:a="http://schemas.openxmlformats.org/drawingml/2006/main">
            <a:ext uri="{FF2B5EF4-FFF2-40B4-BE49-F238E27FC236}">
              <a16:creationId xmlns:a16="http://schemas.microsoft.com/office/drawing/2014/main" id="{5157932B-17F1-45E3-89B6-FD3551C86580}"/>
            </a:ext>
          </a:extLst>
        </cdr:cNvPr>
        <cdr:cNvSpPr/>
      </cdr:nvSpPr>
      <cdr:spPr>
        <a:xfrm xmlns:a="http://schemas.openxmlformats.org/drawingml/2006/main">
          <a:off x="8661400" y="18796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8A7A4"/>
        </a:solidFill>
        <a:ln xmlns:a="http://schemas.openxmlformats.org/drawingml/2006/main">
          <a:solidFill>
            <a:srgbClr val="D8A7A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0.28889</cdr:y>
    </cdr:from>
    <cdr:to>
      <cdr:x>0.85366</cdr:x>
      <cdr:y>0.30556</cdr:y>
    </cdr:to>
    <cdr:sp macro="" textlink="">
      <cdr:nvSpPr>
        <cdr:cNvPr id="7207" name="NDMPlot_LegendGradient322">
          <a:extLst xmlns:a="http://schemas.openxmlformats.org/drawingml/2006/main">
            <a:ext uri="{FF2B5EF4-FFF2-40B4-BE49-F238E27FC236}">
              <a16:creationId xmlns:a16="http://schemas.microsoft.com/office/drawing/2014/main" id="{4E9B6F3C-9637-4DD2-92CA-7C35D3EA57AC}"/>
            </a:ext>
          </a:extLst>
        </cdr:cNvPr>
        <cdr:cNvSpPr/>
      </cdr:nvSpPr>
      <cdr:spPr>
        <a:xfrm xmlns:a="http://schemas.openxmlformats.org/drawingml/2006/main">
          <a:off x="8661400" y="19812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68580"/>
        </a:solidFill>
        <a:ln xmlns:a="http://schemas.openxmlformats.org/drawingml/2006/main">
          <a:solidFill>
            <a:srgbClr val="D6858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0.3037</cdr:y>
    </cdr:from>
    <cdr:to>
      <cdr:x>0.85366</cdr:x>
      <cdr:y>0.32037</cdr:y>
    </cdr:to>
    <cdr:sp macro="" textlink="">
      <cdr:nvSpPr>
        <cdr:cNvPr id="7208" name="NDMPlot_LegendGradient323">
          <a:extLst xmlns:a="http://schemas.openxmlformats.org/drawingml/2006/main">
            <a:ext uri="{FF2B5EF4-FFF2-40B4-BE49-F238E27FC236}">
              <a16:creationId xmlns:a16="http://schemas.microsoft.com/office/drawing/2014/main" id="{1A599466-A8B5-4B01-BFFA-3FC53BFC0E57}"/>
            </a:ext>
          </a:extLst>
        </cdr:cNvPr>
        <cdr:cNvSpPr/>
      </cdr:nvSpPr>
      <cdr:spPr>
        <a:xfrm xmlns:a="http://schemas.openxmlformats.org/drawingml/2006/main">
          <a:off x="8661400" y="20828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5625C"/>
        </a:solidFill>
        <a:ln xmlns:a="http://schemas.openxmlformats.org/drawingml/2006/main">
          <a:solidFill>
            <a:srgbClr val="D5625C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0.31852</cdr:y>
    </cdr:from>
    <cdr:to>
      <cdr:x>0.85366</cdr:x>
      <cdr:y>0.33519</cdr:y>
    </cdr:to>
    <cdr:sp macro="" textlink="">
      <cdr:nvSpPr>
        <cdr:cNvPr id="7209" name="NDMPlot_LegendGradient324">
          <a:extLst xmlns:a="http://schemas.openxmlformats.org/drawingml/2006/main">
            <a:ext uri="{FF2B5EF4-FFF2-40B4-BE49-F238E27FC236}">
              <a16:creationId xmlns:a16="http://schemas.microsoft.com/office/drawing/2014/main" id="{A4077429-AC62-41D5-9DB5-6B1711B0833D}"/>
            </a:ext>
          </a:extLst>
        </cdr:cNvPr>
        <cdr:cNvSpPr/>
      </cdr:nvSpPr>
      <cdr:spPr>
        <a:xfrm xmlns:a="http://schemas.openxmlformats.org/drawingml/2006/main">
          <a:off x="8661400" y="21844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34038"/>
        </a:solidFill>
        <a:ln xmlns:a="http://schemas.openxmlformats.org/drawingml/2006/main">
          <a:solidFill>
            <a:srgbClr val="D3403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0.33333</cdr:y>
    </cdr:from>
    <cdr:to>
      <cdr:x>0.85366</cdr:x>
      <cdr:y>0.35</cdr:y>
    </cdr:to>
    <cdr:sp macro="" textlink="">
      <cdr:nvSpPr>
        <cdr:cNvPr id="7210" name="NDMPlot_LegendGradient325">
          <a:extLst xmlns:a="http://schemas.openxmlformats.org/drawingml/2006/main">
            <a:ext uri="{FF2B5EF4-FFF2-40B4-BE49-F238E27FC236}">
              <a16:creationId xmlns:a16="http://schemas.microsoft.com/office/drawing/2014/main" id="{963FB23A-264B-461B-8F1B-8B5BEEED1476}"/>
            </a:ext>
          </a:extLst>
        </cdr:cNvPr>
        <cdr:cNvSpPr/>
      </cdr:nvSpPr>
      <cdr:spPr>
        <a:xfrm xmlns:a="http://schemas.openxmlformats.org/drawingml/2006/main">
          <a:off x="8661400" y="2286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21E14"/>
        </a:solidFill>
        <a:ln xmlns:a="http://schemas.openxmlformats.org/drawingml/2006/main">
          <a:solidFill>
            <a:srgbClr val="D21E1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0.86098</cdr:x>
      <cdr:y>0.14815</cdr:y>
    </cdr:from>
    <cdr:to>
      <cdr:x>0.96829</cdr:x>
      <cdr:y>0.17407</cdr:y>
    </cdr:to>
    <cdr:sp macro="" textlink="">
      <cdr:nvSpPr>
        <cdr:cNvPr id="7211" name="NDMPlot_Text326">
          <a:extLst xmlns:a="http://schemas.openxmlformats.org/drawingml/2006/main">
            <a:ext uri="{FF2B5EF4-FFF2-40B4-BE49-F238E27FC236}">
              <a16:creationId xmlns:a16="http://schemas.microsoft.com/office/drawing/2014/main" id="{2A41706E-2BB9-4C55-8AB3-2B3BCFED4E34}"/>
            </a:ext>
          </a:extLst>
        </cdr:cNvPr>
        <cdr:cNvSpPr txBox="1"/>
      </cdr:nvSpPr>
      <cdr:spPr>
        <a:xfrm xmlns:a="http://schemas.openxmlformats.org/drawingml/2006/main">
          <a:off x="8966200" y="1016000"/>
          <a:ext cx="11176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1" i="0">
              <a:solidFill>
                <a:srgbClr val="282828"/>
              </a:solidFill>
            </a:rPr>
            <a:t>Сжатие</a:t>
          </a:r>
        </a:p>
      </cdr:txBody>
    </cdr:sp>
  </cdr:relSizeAnchor>
  <cdr:relSizeAnchor xmlns:cdr="http://schemas.openxmlformats.org/drawingml/2006/chartDrawing">
    <cdr:from>
      <cdr:x>0.86098</cdr:x>
      <cdr:y>0.17778</cdr:y>
    </cdr:from>
    <cdr:to>
      <cdr:x>0.96341</cdr:x>
      <cdr:y>0.20741</cdr:y>
    </cdr:to>
    <cdr:sp macro="" textlink="">
      <cdr:nvSpPr>
        <cdr:cNvPr id="7212" name="NDMPlot_Text327">
          <a:extLst xmlns:a="http://schemas.openxmlformats.org/drawingml/2006/main">
            <a:ext uri="{FF2B5EF4-FFF2-40B4-BE49-F238E27FC236}">
              <a16:creationId xmlns:a16="http://schemas.microsoft.com/office/drawing/2014/main" id="{DA2EAA76-DF2D-46CB-A3DF-A095C2195A26}"/>
            </a:ext>
          </a:extLst>
        </cdr:cNvPr>
        <cdr:cNvSpPr txBox="1"/>
      </cdr:nvSpPr>
      <cdr:spPr>
        <a:xfrm xmlns:a="http://schemas.openxmlformats.org/drawingml/2006/main">
          <a:off x="8966200" y="12192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 i="0">
              <a:solidFill>
                <a:srgbClr val="282828"/>
              </a:solidFill>
            </a:rPr>
            <a:t>-65.0</a:t>
          </a:r>
        </a:p>
      </cdr:txBody>
    </cdr:sp>
  </cdr:relSizeAnchor>
  <cdr:relSizeAnchor xmlns:cdr="http://schemas.openxmlformats.org/drawingml/2006/chartDrawing">
    <cdr:from>
      <cdr:x>0.86098</cdr:x>
      <cdr:y>0.24444</cdr:y>
    </cdr:from>
    <cdr:to>
      <cdr:x>0.96341</cdr:x>
      <cdr:y>0.27407</cdr:y>
    </cdr:to>
    <cdr:sp macro="" textlink="">
      <cdr:nvSpPr>
        <cdr:cNvPr id="7213" name="NDMPlot_Text328">
          <a:extLst xmlns:a="http://schemas.openxmlformats.org/drawingml/2006/main">
            <a:ext uri="{FF2B5EF4-FFF2-40B4-BE49-F238E27FC236}">
              <a16:creationId xmlns:a16="http://schemas.microsoft.com/office/drawing/2014/main" id="{EC970E48-BD2A-4EFA-8BFB-576B15128742}"/>
            </a:ext>
          </a:extLst>
        </cdr:cNvPr>
        <cdr:cNvSpPr txBox="1"/>
      </cdr:nvSpPr>
      <cdr:spPr>
        <a:xfrm xmlns:a="http://schemas.openxmlformats.org/drawingml/2006/main">
          <a:off x="8966200" y="16764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 i="0">
              <a:solidFill>
                <a:srgbClr val="282828"/>
              </a:solidFill>
            </a:rPr>
            <a:t>0</a:t>
          </a:r>
        </a:p>
      </cdr:txBody>
    </cdr:sp>
  </cdr:relSizeAnchor>
  <cdr:relSizeAnchor xmlns:cdr="http://schemas.openxmlformats.org/drawingml/2006/chartDrawing">
    <cdr:from>
      <cdr:x>0.86098</cdr:x>
      <cdr:y>0.32963</cdr:y>
    </cdr:from>
    <cdr:to>
      <cdr:x>0.96341</cdr:x>
      <cdr:y>0.35926</cdr:y>
    </cdr:to>
    <cdr:sp macro="" textlink="">
      <cdr:nvSpPr>
        <cdr:cNvPr id="7214" name="NDMPlot_Text329">
          <a:extLst xmlns:a="http://schemas.openxmlformats.org/drawingml/2006/main">
            <a:ext uri="{FF2B5EF4-FFF2-40B4-BE49-F238E27FC236}">
              <a16:creationId xmlns:a16="http://schemas.microsoft.com/office/drawing/2014/main" id="{E1D0EE47-3674-4912-A465-F92182E62758}"/>
            </a:ext>
          </a:extLst>
        </cdr:cNvPr>
        <cdr:cNvSpPr txBox="1"/>
      </cdr:nvSpPr>
      <cdr:spPr>
        <a:xfrm xmlns:a="http://schemas.openxmlformats.org/drawingml/2006/main">
          <a:off x="8966200" y="22606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 i="0">
              <a:solidFill>
                <a:srgbClr val="282828"/>
              </a:solidFill>
            </a:rPr>
            <a:t>17.7</a:t>
          </a:r>
        </a:p>
      </cdr:txBody>
    </cdr:sp>
  </cdr:relSizeAnchor>
  <cdr:relSizeAnchor xmlns:cdr="http://schemas.openxmlformats.org/drawingml/2006/chartDrawing">
    <cdr:from>
      <cdr:x>0.86098</cdr:x>
      <cdr:y>0.35556</cdr:y>
    </cdr:from>
    <cdr:to>
      <cdr:x>0.96829</cdr:x>
      <cdr:y>0.38148</cdr:y>
    </cdr:to>
    <cdr:sp macro="" textlink="">
      <cdr:nvSpPr>
        <cdr:cNvPr id="7215" name="NDMPlot_Text330">
          <a:extLst xmlns:a="http://schemas.openxmlformats.org/drawingml/2006/main">
            <a:ext uri="{FF2B5EF4-FFF2-40B4-BE49-F238E27FC236}">
              <a16:creationId xmlns:a16="http://schemas.microsoft.com/office/drawing/2014/main" id="{160A6BD0-D4AD-4308-BAE0-BD7CC8F0E3B6}"/>
            </a:ext>
          </a:extLst>
        </cdr:cNvPr>
        <cdr:cNvSpPr txBox="1"/>
      </cdr:nvSpPr>
      <cdr:spPr>
        <a:xfrm xmlns:a="http://schemas.openxmlformats.org/drawingml/2006/main">
          <a:off x="8966200" y="2438400"/>
          <a:ext cx="11176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1" i="0">
              <a:solidFill>
                <a:srgbClr val="282828"/>
              </a:solidFill>
            </a:rPr>
            <a:t>Растяжение</a:t>
          </a:r>
        </a:p>
      </cdr:txBody>
    </cdr:sp>
  </cdr:relSizeAnchor>
  <cdr:relSizeAnchor xmlns:cdr="http://schemas.openxmlformats.org/drawingml/2006/chartDrawing">
    <cdr:from>
      <cdr:x>0.82439</cdr:x>
      <cdr:y>0.41111</cdr:y>
    </cdr:from>
    <cdr:to>
      <cdr:x>0.98537</cdr:x>
      <cdr:y>0.45185</cdr:y>
    </cdr:to>
    <cdr:sp macro="" textlink="">
      <cdr:nvSpPr>
        <cdr:cNvPr id="7216" name="NDMPlot_Text331">
          <a:extLst xmlns:a="http://schemas.openxmlformats.org/drawingml/2006/main">
            <a:ext uri="{FF2B5EF4-FFF2-40B4-BE49-F238E27FC236}">
              <a16:creationId xmlns:a16="http://schemas.microsoft.com/office/drawing/2014/main" id="{B27C3EB2-6404-4042-80A0-BCF9343B2EA9}"/>
            </a:ext>
          </a:extLst>
        </cdr:cNvPr>
        <cdr:cNvSpPr txBox="1"/>
      </cdr:nvSpPr>
      <cdr:spPr>
        <a:xfrm xmlns:a="http://schemas.openxmlformats.org/drawingml/2006/main">
          <a:off x="8585200" y="2819400"/>
          <a:ext cx="1676400" cy="279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800" b="1" i="0">
              <a:solidFill>
                <a:srgbClr val="1E1E1E"/>
              </a:solidFill>
            </a:rPr>
            <a:t>Stress, MPa</a:t>
          </a:r>
          <a:endParaRPr lang="ru-RU" sz="800" b="1" i="0">
            <a:solidFill>
              <a:srgbClr val="1E1E1E"/>
            </a:solidFill>
          </a:endParaRPr>
        </a:p>
      </cdr:txBody>
    </cdr:sp>
  </cdr:relSizeAnchor>
  <cdr:relSizeAnchor xmlns:cdr="http://schemas.openxmlformats.org/drawingml/2006/chartDrawing">
    <cdr:from>
      <cdr:x>0.83171</cdr:x>
      <cdr:y>0.46296</cdr:y>
    </cdr:from>
    <cdr:to>
      <cdr:x>0.85366</cdr:x>
      <cdr:y>0.47963</cdr:y>
    </cdr:to>
    <cdr:sp macro="" textlink="">
      <cdr:nvSpPr>
        <cdr:cNvPr id="7217" name="NDMPlot_LegendGradient332">
          <a:extLst xmlns:a="http://schemas.openxmlformats.org/drawingml/2006/main">
            <a:ext uri="{FF2B5EF4-FFF2-40B4-BE49-F238E27FC236}">
              <a16:creationId xmlns:a16="http://schemas.microsoft.com/office/drawing/2014/main" id="{899251AB-A0E2-4FE7-AB63-3C16BA5D8009}"/>
            </a:ext>
          </a:extLst>
        </cdr:cNvPr>
        <cdr:cNvSpPr/>
      </cdr:nvSpPr>
      <cdr:spPr>
        <a:xfrm xmlns:a="http://schemas.openxmlformats.org/drawingml/2006/main">
          <a:off x="8661400" y="3175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0.47778</cdr:y>
    </cdr:from>
    <cdr:to>
      <cdr:x>0.85366</cdr:x>
      <cdr:y>0.49444</cdr:y>
    </cdr:to>
    <cdr:sp macro="" textlink="">
      <cdr:nvSpPr>
        <cdr:cNvPr id="7218" name="NDMPlot_LegendGradient333">
          <a:extLst xmlns:a="http://schemas.openxmlformats.org/drawingml/2006/main">
            <a:ext uri="{FF2B5EF4-FFF2-40B4-BE49-F238E27FC236}">
              <a16:creationId xmlns:a16="http://schemas.microsoft.com/office/drawing/2014/main" id="{D9923ECC-8E05-4BDA-B40A-0D3278CA165D}"/>
            </a:ext>
          </a:extLst>
        </cdr:cNvPr>
        <cdr:cNvSpPr/>
      </cdr:nvSpPr>
      <cdr:spPr>
        <a:xfrm xmlns:a="http://schemas.openxmlformats.org/drawingml/2006/main">
          <a:off x="8661400" y="32766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8E44D3"/>
        </a:solidFill>
        <a:ln xmlns:a="http://schemas.openxmlformats.org/drawingml/2006/main">
          <a:solidFill>
            <a:srgbClr val="8E44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0.49259</cdr:y>
    </cdr:from>
    <cdr:to>
      <cdr:x>0.85366</cdr:x>
      <cdr:y>0.50926</cdr:y>
    </cdr:to>
    <cdr:sp macro="" textlink="">
      <cdr:nvSpPr>
        <cdr:cNvPr id="7219" name="NDMPlot_LegendGradient334">
          <a:extLst xmlns:a="http://schemas.openxmlformats.org/drawingml/2006/main">
            <a:ext uri="{FF2B5EF4-FFF2-40B4-BE49-F238E27FC236}">
              <a16:creationId xmlns:a16="http://schemas.microsoft.com/office/drawing/2014/main" id="{D9FAEE72-2B65-4CD4-9FB7-B866EB52223D}"/>
            </a:ext>
          </a:extLst>
        </cdr:cNvPr>
        <cdr:cNvSpPr/>
      </cdr:nvSpPr>
      <cdr:spPr>
        <a:xfrm xmlns:a="http://schemas.openxmlformats.org/drawingml/2006/main">
          <a:off x="8661400" y="33782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9F66D5"/>
        </a:solidFill>
        <a:ln xmlns:a="http://schemas.openxmlformats.org/drawingml/2006/main">
          <a:solidFill>
            <a:srgbClr val="9F66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0.50741</cdr:y>
    </cdr:from>
    <cdr:to>
      <cdr:x>0.85366</cdr:x>
      <cdr:y>0.52407</cdr:y>
    </cdr:to>
    <cdr:sp macro="" textlink="">
      <cdr:nvSpPr>
        <cdr:cNvPr id="7220" name="NDMPlot_LegendGradient335">
          <a:extLst xmlns:a="http://schemas.openxmlformats.org/drawingml/2006/main">
            <a:ext uri="{FF2B5EF4-FFF2-40B4-BE49-F238E27FC236}">
              <a16:creationId xmlns:a16="http://schemas.microsoft.com/office/drawing/2014/main" id="{F1C0698C-495C-4B89-9426-92FE3E8836AC}"/>
            </a:ext>
          </a:extLst>
        </cdr:cNvPr>
        <cdr:cNvSpPr/>
      </cdr:nvSpPr>
      <cdr:spPr>
        <a:xfrm xmlns:a="http://schemas.openxmlformats.org/drawingml/2006/main">
          <a:off x="8661400" y="34798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B087D6"/>
        </a:solidFill>
        <a:ln xmlns:a="http://schemas.openxmlformats.org/drawingml/2006/main">
          <a:solidFill>
            <a:srgbClr val="B087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0.52222</cdr:y>
    </cdr:from>
    <cdr:to>
      <cdr:x>0.85366</cdr:x>
      <cdr:y>0.53889</cdr:y>
    </cdr:to>
    <cdr:sp macro="" textlink="">
      <cdr:nvSpPr>
        <cdr:cNvPr id="7221" name="NDMPlot_LegendGradient336">
          <a:extLst xmlns:a="http://schemas.openxmlformats.org/drawingml/2006/main">
            <a:ext uri="{FF2B5EF4-FFF2-40B4-BE49-F238E27FC236}">
              <a16:creationId xmlns:a16="http://schemas.microsoft.com/office/drawing/2014/main" id="{B7B0A4D2-B325-49D8-AE0E-FB3FCC899170}"/>
            </a:ext>
          </a:extLst>
        </cdr:cNvPr>
        <cdr:cNvSpPr/>
      </cdr:nvSpPr>
      <cdr:spPr>
        <a:xfrm xmlns:a="http://schemas.openxmlformats.org/drawingml/2006/main">
          <a:off x="8661400" y="35814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C1A8D8"/>
        </a:solidFill>
        <a:ln xmlns:a="http://schemas.openxmlformats.org/drawingml/2006/main">
          <a:solidFill>
            <a:srgbClr val="C1A8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0.53704</cdr:y>
    </cdr:from>
    <cdr:to>
      <cdr:x>0.85366</cdr:x>
      <cdr:y>0.5537</cdr:y>
    </cdr:to>
    <cdr:sp macro="" textlink="">
      <cdr:nvSpPr>
        <cdr:cNvPr id="7222" name="NDMPlot_LegendGradient337">
          <a:extLst xmlns:a="http://schemas.openxmlformats.org/drawingml/2006/main">
            <a:ext uri="{FF2B5EF4-FFF2-40B4-BE49-F238E27FC236}">
              <a16:creationId xmlns:a16="http://schemas.microsoft.com/office/drawing/2014/main" id="{FF034C6B-0281-4521-8AD5-323E96EB3D55}"/>
            </a:ext>
          </a:extLst>
        </cdr:cNvPr>
        <cdr:cNvSpPr/>
      </cdr:nvSpPr>
      <cdr:spPr>
        <a:xfrm xmlns:a="http://schemas.openxmlformats.org/drawingml/2006/main">
          <a:off x="8661400" y="3683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2C9D9"/>
        </a:solidFill>
        <a:ln xmlns:a="http://schemas.openxmlformats.org/drawingml/2006/main">
          <a:solidFill>
            <a:srgbClr val="D2C9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0.55185</cdr:y>
    </cdr:from>
    <cdr:to>
      <cdr:x>0.85366</cdr:x>
      <cdr:y>0.56852</cdr:y>
    </cdr:to>
    <cdr:sp macro="" textlink="">
      <cdr:nvSpPr>
        <cdr:cNvPr id="7223" name="NDMPlot_LegendGradient338">
          <a:extLst xmlns:a="http://schemas.openxmlformats.org/drawingml/2006/main">
            <a:ext uri="{FF2B5EF4-FFF2-40B4-BE49-F238E27FC236}">
              <a16:creationId xmlns:a16="http://schemas.microsoft.com/office/drawing/2014/main" id="{B461336F-9CD7-4AB3-8CE8-317B64757C1B}"/>
            </a:ext>
          </a:extLst>
        </cdr:cNvPr>
        <cdr:cNvSpPr/>
      </cdr:nvSpPr>
      <cdr:spPr>
        <a:xfrm xmlns:a="http://schemas.openxmlformats.org/drawingml/2006/main">
          <a:off x="8661400" y="37846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C6D4CE"/>
        </a:solidFill>
        <a:ln xmlns:a="http://schemas.openxmlformats.org/drawingml/2006/main">
          <a:solidFill>
            <a:srgbClr val="C6D4CE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0.56667</cdr:y>
    </cdr:from>
    <cdr:to>
      <cdr:x>0.85366</cdr:x>
      <cdr:y>0.58333</cdr:y>
    </cdr:to>
    <cdr:sp macro="" textlink="">
      <cdr:nvSpPr>
        <cdr:cNvPr id="7224" name="NDMPlot_LegendGradient339">
          <a:extLst xmlns:a="http://schemas.openxmlformats.org/drawingml/2006/main">
            <a:ext uri="{FF2B5EF4-FFF2-40B4-BE49-F238E27FC236}">
              <a16:creationId xmlns:a16="http://schemas.microsoft.com/office/drawing/2014/main" id="{50C34EC3-542E-4DCC-9F31-E66474D47707}"/>
            </a:ext>
          </a:extLst>
        </cdr:cNvPr>
        <cdr:cNvSpPr/>
      </cdr:nvSpPr>
      <cdr:spPr>
        <a:xfrm xmlns:a="http://schemas.openxmlformats.org/drawingml/2006/main">
          <a:off x="8661400" y="38862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9FC9B6"/>
        </a:solidFill>
        <a:ln xmlns:a="http://schemas.openxmlformats.org/drawingml/2006/main">
          <a:solidFill>
            <a:srgbClr val="9FC9B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0.58148</cdr:y>
    </cdr:from>
    <cdr:to>
      <cdr:x>0.85366</cdr:x>
      <cdr:y>0.59815</cdr:y>
    </cdr:to>
    <cdr:sp macro="" textlink="">
      <cdr:nvSpPr>
        <cdr:cNvPr id="7225" name="NDMPlot_LegendGradient340">
          <a:extLst xmlns:a="http://schemas.openxmlformats.org/drawingml/2006/main">
            <a:ext uri="{FF2B5EF4-FFF2-40B4-BE49-F238E27FC236}">
              <a16:creationId xmlns:a16="http://schemas.microsoft.com/office/drawing/2014/main" id="{9A32C6AC-6BB4-4D77-9A05-775F13E61493}"/>
            </a:ext>
          </a:extLst>
        </cdr:cNvPr>
        <cdr:cNvSpPr/>
      </cdr:nvSpPr>
      <cdr:spPr>
        <a:xfrm xmlns:a="http://schemas.openxmlformats.org/drawingml/2006/main">
          <a:off x="8661400" y="39878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77BD9E"/>
        </a:solidFill>
        <a:ln xmlns:a="http://schemas.openxmlformats.org/drawingml/2006/main">
          <a:solidFill>
            <a:srgbClr val="77BD9E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0.5963</cdr:y>
    </cdr:from>
    <cdr:to>
      <cdr:x>0.85366</cdr:x>
      <cdr:y>0.61296</cdr:y>
    </cdr:to>
    <cdr:sp macro="" textlink="">
      <cdr:nvSpPr>
        <cdr:cNvPr id="7226" name="NDMPlot_LegendGradient341">
          <a:extLst xmlns:a="http://schemas.openxmlformats.org/drawingml/2006/main">
            <a:ext uri="{FF2B5EF4-FFF2-40B4-BE49-F238E27FC236}">
              <a16:creationId xmlns:a16="http://schemas.microsoft.com/office/drawing/2014/main" id="{C5B9AB18-1D4B-44E1-ACE1-C1540784E271}"/>
            </a:ext>
          </a:extLst>
        </cdr:cNvPr>
        <cdr:cNvSpPr/>
      </cdr:nvSpPr>
      <cdr:spPr>
        <a:xfrm xmlns:a="http://schemas.openxmlformats.org/drawingml/2006/main">
          <a:off x="8661400" y="40894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4FB285"/>
        </a:solidFill>
        <a:ln xmlns:a="http://schemas.openxmlformats.org/drawingml/2006/main">
          <a:solidFill>
            <a:srgbClr val="4FB28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0.61111</cdr:y>
    </cdr:from>
    <cdr:to>
      <cdr:x>0.85366</cdr:x>
      <cdr:y>0.62778</cdr:y>
    </cdr:to>
    <cdr:sp macro="" textlink="">
      <cdr:nvSpPr>
        <cdr:cNvPr id="7227" name="NDMPlot_LegendGradient342">
          <a:extLst xmlns:a="http://schemas.openxmlformats.org/drawingml/2006/main">
            <a:ext uri="{FF2B5EF4-FFF2-40B4-BE49-F238E27FC236}">
              <a16:creationId xmlns:a16="http://schemas.microsoft.com/office/drawing/2014/main" id="{023EC2A2-F3DE-4189-83C2-AA6BAEE6C998}"/>
            </a:ext>
          </a:extLst>
        </cdr:cNvPr>
        <cdr:cNvSpPr/>
      </cdr:nvSpPr>
      <cdr:spPr>
        <a:xfrm xmlns:a="http://schemas.openxmlformats.org/drawingml/2006/main">
          <a:off x="8661400" y="4191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28A66D"/>
        </a:solidFill>
        <a:ln xmlns:a="http://schemas.openxmlformats.org/drawingml/2006/main">
          <a:solidFill>
            <a:srgbClr val="28A66D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0.62593</cdr:y>
    </cdr:from>
    <cdr:to>
      <cdr:x>0.85366</cdr:x>
      <cdr:y>0.64259</cdr:y>
    </cdr:to>
    <cdr:sp macro="" textlink="">
      <cdr:nvSpPr>
        <cdr:cNvPr id="7228" name="NDMPlot_LegendGradient343">
          <a:extLst xmlns:a="http://schemas.openxmlformats.org/drawingml/2006/main">
            <a:ext uri="{FF2B5EF4-FFF2-40B4-BE49-F238E27FC236}">
              <a16:creationId xmlns:a16="http://schemas.microsoft.com/office/drawing/2014/main" id="{FA42B665-68B5-463E-A5A9-2DB4A0D014E5}"/>
            </a:ext>
          </a:extLst>
        </cdr:cNvPr>
        <cdr:cNvSpPr/>
      </cdr:nvSpPr>
      <cdr:spPr>
        <a:xfrm xmlns:a="http://schemas.openxmlformats.org/drawingml/2006/main">
          <a:off x="8661400" y="42926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009B55"/>
        </a:solidFill>
        <a:ln xmlns:a="http://schemas.openxmlformats.org/drawingml/2006/main">
          <a:solidFill>
            <a:srgbClr val="009B5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0.86098</cdr:x>
      <cdr:y>0.44074</cdr:y>
    </cdr:from>
    <cdr:to>
      <cdr:x>0.96829</cdr:x>
      <cdr:y>0.46667</cdr:y>
    </cdr:to>
    <cdr:sp macro="" textlink="">
      <cdr:nvSpPr>
        <cdr:cNvPr id="7229" name="NDMPlot_Text344">
          <a:extLst xmlns:a="http://schemas.openxmlformats.org/drawingml/2006/main">
            <a:ext uri="{FF2B5EF4-FFF2-40B4-BE49-F238E27FC236}">
              <a16:creationId xmlns:a16="http://schemas.microsoft.com/office/drawing/2014/main" id="{EB36FB7F-D3AB-468A-A95B-E5D44F9507AE}"/>
            </a:ext>
          </a:extLst>
        </cdr:cNvPr>
        <cdr:cNvSpPr txBox="1"/>
      </cdr:nvSpPr>
      <cdr:spPr>
        <a:xfrm xmlns:a="http://schemas.openxmlformats.org/drawingml/2006/main">
          <a:off x="8966200" y="3022600"/>
          <a:ext cx="11176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1" i="0">
              <a:solidFill>
                <a:srgbClr val="282828"/>
              </a:solidFill>
            </a:rPr>
            <a:t>Сжатие</a:t>
          </a:r>
        </a:p>
      </cdr:txBody>
    </cdr:sp>
  </cdr:relSizeAnchor>
  <cdr:relSizeAnchor xmlns:cdr="http://schemas.openxmlformats.org/drawingml/2006/chartDrawing">
    <cdr:from>
      <cdr:x>0.86098</cdr:x>
      <cdr:y>0.47037</cdr:y>
    </cdr:from>
    <cdr:to>
      <cdr:x>0.96341</cdr:x>
      <cdr:y>0.5</cdr:y>
    </cdr:to>
    <cdr:sp macro="" textlink="">
      <cdr:nvSpPr>
        <cdr:cNvPr id="7230" name="NDMPlot_Text345">
          <a:extLst xmlns:a="http://schemas.openxmlformats.org/drawingml/2006/main">
            <a:ext uri="{FF2B5EF4-FFF2-40B4-BE49-F238E27FC236}">
              <a16:creationId xmlns:a16="http://schemas.microsoft.com/office/drawing/2014/main" id="{BF953E9D-6D12-4207-AA79-3A0E251A061B}"/>
            </a:ext>
          </a:extLst>
        </cdr:cNvPr>
        <cdr:cNvSpPr txBox="1"/>
      </cdr:nvSpPr>
      <cdr:spPr>
        <a:xfrm xmlns:a="http://schemas.openxmlformats.org/drawingml/2006/main">
          <a:off x="8966200" y="32258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 i="0">
              <a:solidFill>
                <a:srgbClr val="282828"/>
              </a:solidFill>
            </a:rPr>
            <a:t>-9.5</a:t>
          </a:r>
        </a:p>
      </cdr:txBody>
    </cdr:sp>
  </cdr:relSizeAnchor>
  <cdr:relSizeAnchor xmlns:cdr="http://schemas.openxmlformats.org/drawingml/2006/chartDrawing">
    <cdr:from>
      <cdr:x>0.86098</cdr:x>
      <cdr:y>0.53704</cdr:y>
    </cdr:from>
    <cdr:to>
      <cdr:x>0.96341</cdr:x>
      <cdr:y>0.56667</cdr:y>
    </cdr:to>
    <cdr:sp macro="" textlink="">
      <cdr:nvSpPr>
        <cdr:cNvPr id="7231" name="NDMPlot_Text346">
          <a:extLst xmlns:a="http://schemas.openxmlformats.org/drawingml/2006/main">
            <a:ext uri="{FF2B5EF4-FFF2-40B4-BE49-F238E27FC236}">
              <a16:creationId xmlns:a16="http://schemas.microsoft.com/office/drawing/2014/main" id="{7312815E-FC73-49F1-9D81-7FF802521F68}"/>
            </a:ext>
          </a:extLst>
        </cdr:cNvPr>
        <cdr:cNvSpPr txBox="1"/>
      </cdr:nvSpPr>
      <cdr:spPr>
        <a:xfrm xmlns:a="http://schemas.openxmlformats.org/drawingml/2006/main">
          <a:off x="8966200" y="36830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 i="0">
              <a:solidFill>
                <a:srgbClr val="282828"/>
              </a:solidFill>
            </a:rPr>
            <a:t>0</a:t>
          </a:r>
        </a:p>
      </cdr:txBody>
    </cdr:sp>
  </cdr:relSizeAnchor>
  <cdr:relSizeAnchor xmlns:cdr="http://schemas.openxmlformats.org/drawingml/2006/chartDrawing">
    <cdr:from>
      <cdr:x>0.86098</cdr:x>
      <cdr:y>0.62222</cdr:y>
    </cdr:from>
    <cdr:to>
      <cdr:x>0.96341</cdr:x>
      <cdr:y>0.65185</cdr:y>
    </cdr:to>
    <cdr:sp macro="" textlink="">
      <cdr:nvSpPr>
        <cdr:cNvPr id="7232" name="NDMPlot_Text347">
          <a:extLst xmlns:a="http://schemas.openxmlformats.org/drawingml/2006/main">
            <a:ext uri="{FF2B5EF4-FFF2-40B4-BE49-F238E27FC236}">
              <a16:creationId xmlns:a16="http://schemas.microsoft.com/office/drawing/2014/main" id="{393E16E4-DED2-4D38-AD3D-603887A7F210}"/>
            </a:ext>
          </a:extLst>
        </cdr:cNvPr>
        <cdr:cNvSpPr txBox="1"/>
      </cdr:nvSpPr>
      <cdr:spPr>
        <a:xfrm xmlns:a="http://schemas.openxmlformats.org/drawingml/2006/main">
          <a:off x="8966200" y="42672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 i="0">
              <a:solidFill>
                <a:srgbClr val="282828"/>
              </a:solidFill>
            </a:rPr>
            <a:t>нет</a:t>
          </a:r>
        </a:p>
      </cdr:txBody>
    </cdr:sp>
  </cdr:relSizeAnchor>
  <cdr:relSizeAnchor xmlns:cdr="http://schemas.openxmlformats.org/drawingml/2006/chartDrawing">
    <cdr:from>
      <cdr:x>0.86098</cdr:x>
      <cdr:y>0.64815</cdr:y>
    </cdr:from>
    <cdr:to>
      <cdr:x>0.96829</cdr:x>
      <cdr:y>0.67407</cdr:y>
    </cdr:to>
    <cdr:sp macro="" textlink="">
      <cdr:nvSpPr>
        <cdr:cNvPr id="7233" name="NDMPlot_Text348">
          <a:extLst xmlns:a="http://schemas.openxmlformats.org/drawingml/2006/main">
            <a:ext uri="{FF2B5EF4-FFF2-40B4-BE49-F238E27FC236}">
              <a16:creationId xmlns:a16="http://schemas.microsoft.com/office/drawing/2014/main" id="{096F464E-CC8A-4AC5-A969-6757A1FB92F4}"/>
            </a:ext>
          </a:extLst>
        </cdr:cNvPr>
        <cdr:cNvSpPr txBox="1"/>
      </cdr:nvSpPr>
      <cdr:spPr>
        <a:xfrm xmlns:a="http://schemas.openxmlformats.org/drawingml/2006/main">
          <a:off x="8966200" y="4445000"/>
          <a:ext cx="11176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1" i="0">
              <a:solidFill>
                <a:srgbClr val="282828"/>
              </a:solidFill>
            </a:rPr>
            <a:t>Растяжение</a:t>
          </a:r>
        </a:p>
      </cdr:txBody>
    </cdr:sp>
  </cdr:relSizeAnchor>
  <cdr:relSizeAnchor xmlns:cdr="http://schemas.openxmlformats.org/drawingml/2006/chartDrawing">
    <cdr:from>
      <cdr:x>0.29735</cdr:x>
      <cdr:y>0.33944</cdr:y>
    </cdr:from>
    <cdr:to>
      <cdr:x>0.56119</cdr:x>
      <cdr:y>0.34073</cdr:y>
    </cdr:to>
    <cdr:sp macro="" textlink="">
      <cdr:nvSpPr>
        <cdr:cNvPr id="7234" name="NDMPlot_NeutralAxis349">
          <a:extLst xmlns:a="http://schemas.openxmlformats.org/drawingml/2006/main">
            <a:ext uri="{FF2B5EF4-FFF2-40B4-BE49-F238E27FC236}">
              <a16:creationId xmlns:a16="http://schemas.microsoft.com/office/drawing/2014/main" id="{628CF0BF-6F5B-4FBA-A3C4-D864B905890B}"/>
            </a:ext>
          </a:extLst>
        </cdr:cNvPr>
        <cdr:cNvSpPr/>
      </cdr:nvSpPr>
      <cdr:spPr>
        <a:xfrm xmlns:a="http://schemas.openxmlformats.org/drawingml/2006/main">
          <a:off x="3096611" y="2327859"/>
          <a:ext cx="2747579" cy="88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47579" h="8891">
              <a:moveTo>
                <a:pt x="2747578" y="0"/>
              </a:moveTo>
              <a:lnTo>
                <a:pt x="0" y="0"/>
              </a:lnTo>
              <a:lnTo>
                <a:pt x="0" y="8890"/>
              </a:lnTo>
              <a:lnTo>
                <a:pt x="2747578" y="8890"/>
              </a:lnTo>
              <a:close/>
            </a:path>
          </a:pathLst>
        </a:custGeom>
        <a:solidFill xmlns:a="http://schemas.openxmlformats.org/drawingml/2006/main">
          <a:srgbClr val="696969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0.11098</cdr:x>
      <cdr:y>0.50433</cdr:y>
    </cdr:from>
    <cdr:to>
      <cdr:x>0.12317</cdr:x>
      <cdr:y>0.50536</cdr:y>
    </cdr:to>
    <cdr:sp macro="" textlink="">
      <cdr:nvSpPr>
        <cdr:cNvPr id="7235" name="NDMPlot_Principal1Dash1350">
          <a:extLst xmlns:a="http://schemas.openxmlformats.org/drawingml/2006/main">
            <a:ext uri="{FF2B5EF4-FFF2-40B4-BE49-F238E27FC236}">
              <a16:creationId xmlns:a16="http://schemas.microsoft.com/office/drawing/2014/main" id="{3C39BB48-7A75-4760-81F5-BC482F590098}"/>
            </a:ext>
          </a:extLst>
        </cdr:cNvPr>
        <cdr:cNvSpPr/>
      </cdr:nvSpPr>
      <cdr:spPr>
        <a:xfrm xmlns:a="http://schemas.openxmlformats.org/drawingml/2006/main">
          <a:off x="1155700" y="3458678"/>
          <a:ext cx="127001" cy="71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1" h="7113">
              <a:moveTo>
                <a:pt x="0" y="7112"/>
              </a:moveTo>
              <a:lnTo>
                <a:pt x="127000" y="7112"/>
              </a:lnTo>
              <a:lnTo>
                <a:pt x="127000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0.13049</cdr:x>
      <cdr:y>0.50433</cdr:y>
    </cdr:from>
    <cdr:to>
      <cdr:x>0.14268</cdr:x>
      <cdr:y>0.50536</cdr:y>
    </cdr:to>
    <cdr:sp macro="" textlink="">
      <cdr:nvSpPr>
        <cdr:cNvPr id="7236" name="NDMPlot_Principal1Dash2351">
          <a:extLst xmlns:a="http://schemas.openxmlformats.org/drawingml/2006/main">
            <a:ext uri="{FF2B5EF4-FFF2-40B4-BE49-F238E27FC236}">
              <a16:creationId xmlns:a16="http://schemas.microsoft.com/office/drawing/2014/main" id="{D84430C7-5ABC-4AE4-889D-F267E9539ACF}"/>
            </a:ext>
          </a:extLst>
        </cdr:cNvPr>
        <cdr:cNvSpPr/>
      </cdr:nvSpPr>
      <cdr:spPr>
        <a:xfrm xmlns:a="http://schemas.openxmlformats.org/drawingml/2006/main">
          <a:off x="1358900" y="3458678"/>
          <a:ext cx="127001" cy="71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1" h="7113">
              <a:moveTo>
                <a:pt x="0" y="7112"/>
              </a:moveTo>
              <a:lnTo>
                <a:pt x="127000" y="7112"/>
              </a:lnTo>
              <a:lnTo>
                <a:pt x="127000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0.15</cdr:x>
      <cdr:y>0.50433</cdr:y>
    </cdr:from>
    <cdr:to>
      <cdr:x>0.1622</cdr:x>
      <cdr:y>0.50536</cdr:y>
    </cdr:to>
    <cdr:sp macro="" textlink="">
      <cdr:nvSpPr>
        <cdr:cNvPr id="7237" name="NDMPlot_Principal1Dash3352">
          <a:extLst xmlns:a="http://schemas.openxmlformats.org/drawingml/2006/main">
            <a:ext uri="{FF2B5EF4-FFF2-40B4-BE49-F238E27FC236}">
              <a16:creationId xmlns:a16="http://schemas.microsoft.com/office/drawing/2014/main" id="{2CF5A464-57A1-4BB7-A7E6-DB15E1D77F45}"/>
            </a:ext>
          </a:extLst>
        </cdr:cNvPr>
        <cdr:cNvSpPr/>
      </cdr:nvSpPr>
      <cdr:spPr>
        <a:xfrm xmlns:a="http://schemas.openxmlformats.org/drawingml/2006/main">
          <a:off x="1562100" y="3458678"/>
          <a:ext cx="127001" cy="71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1" h="7113">
              <a:moveTo>
                <a:pt x="0" y="7112"/>
              </a:moveTo>
              <a:lnTo>
                <a:pt x="127000" y="7112"/>
              </a:lnTo>
              <a:lnTo>
                <a:pt x="127000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0.16951</cdr:x>
      <cdr:y>0.50433</cdr:y>
    </cdr:from>
    <cdr:to>
      <cdr:x>0.18171</cdr:x>
      <cdr:y>0.50536</cdr:y>
    </cdr:to>
    <cdr:sp macro="" textlink="">
      <cdr:nvSpPr>
        <cdr:cNvPr id="7238" name="NDMPlot_Principal1Dash4353">
          <a:extLst xmlns:a="http://schemas.openxmlformats.org/drawingml/2006/main">
            <a:ext uri="{FF2B5EF4-FFF2-40B4-BE49-F238E27FC236}">
              <a16:creationId xmlns:a16="http://schemas.microsoft.com/office/drawing/2014/main" id="{7284A80F-BA3F-4432-BF9F-2E29BB943F74}"/>
            </a:ext>
          </a:extLst>
        </cdr:cNvPr>
        <cdr:cNvSpPr/>
      </cdr:nvSpPr>
      <cdr:spPr>
        <a:xfrm xmlns:a="http://schemas.openxmlformats.org/drawingml/2006/main">
          <a:off x="1765300" y="3458678"/>
          <a:ext cx="127001" cy="71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1" h="7113">
              <a:moveTo>
                <a:pt x="0" y="7112"/>
              </a:moveTo>
              <a:lnTo>
                <a:pt x="127000" y="7112"/>
              </a:lnTo>
              <a:lnTo>
                <a:pt x="127000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0.18902</cdr:x>
      <cdr:y>0.50433</cdr:y>
    </cdr:from>
    <cdr:to>
      <cdr:x>0.20122</cdr:x>
      <cdr:y>0.50536</cdr:y>
    </cdr:to>
    <cdr:sp macro="" textlink="">
      <cdr:nvSpPr>
        <cdr:cNvPr id="7239" name="NDMPlot_Principal1Dash5354">
          <a:extLst xmlns:a="http://schemas.openxmlformats.org/drawingml/2006/main">
            <a:ext uri="{FF2B5EF4-FFF2-40B4-BE49-F238E27FC236}">
              <a16:creationId xmlns:a16="http://schemas.microsoft.com/office/drawing/2014/main" id="{FA27499F-62C0-4BDA-8C23-12185AD90D48}"/>
            </a:ext>
          </a:extLst>
        </cdr:cNvPr>
        <cdr:cNvSpPr/>
      </cdr:nvSpPr>
      <cdr:spPr>
        <a:xfrm xmlns:a="http://schemas.openxmlformats.org/drawingml/2006/main">
          <a:off x="1968500" y="3458678"/>
          <a:ext cx="127001" cy="71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1" h="7113">
              <a:moveTo>
                <a:pt x="0" y="7112"/>
              </a:moveTo>
              <a:lnTo>
                <a:pt x="127000" y="7112"/>
              </a:lnTo>
              <a:lnTo>
                <a:pt x="127000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0.20854</cdr:x>
      <cdr:y>0.50433</cdr:y>
    </cdr:from>
    <cdr:to>
      <cdr:x>0.22073</cdr:x>
      <cdr:y>0.50536</cdr:y>
    </cdr:to>
    <cdr:sp macro="" textlink="">
      <cdr:nvSpPr>
        <cdr:cNvPr id="7240" name="NDMPlot_Principal1Dash6355">
          <a:extLst xmlns:a="http://schemas.openxmlformats.org/drawingml/2006/main">
            <a:ext uri="{FF2B5EF4-FFF2-40B4-BE49-F238E27FC236}">
              <a16:creationId xmlns:a16="http://schemas.microsoft.com/office/drawing/2014/main" id="{5769C94A-EE61-4147-9E86-75DC6F35FCB3}"/>
            </a:ext>
          </a:extLst>
        </cdr:cNvPr>
        <cdr:cNvSpPr/>
      </cdr:nvSpPr>
      <cdr:spPr>
        <a:xfrm xmlns:a="http://schemas.openxmlformats.org/drawingml/2006/main">
          <a:off x="2171700" y="3458678"/>
          <a:ext cx="127001" cy="71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1" h="7113">
              <a:moveTo>
                <a:pt x="0" y="7112"/>
              </a:moveTo>
              <a:lnTo>
                <a:pt x="127000" y="7112"/>
              </a:lnTo>
              <a:lnTo>
                <a:pt x="127000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0.22805</cdr:x>
      <cdr:y>0.50433</cdr:y>
    </cdr:from>
    <cdr:to>
      <cdr:x>0.24024</cdr:x>
      <cdr:y>0.50536</cdr:y>
    </cdr:to>
    <cdr:sp macro="" textlink="">
      <cdr:nvSpPr>
        <cdr:cNvPr id="7241" name="NDMPlot_Principal1Dash7356">
          <a:extLst xmlns:a="http://schemas.openxmlformats.org/drawingml/2006/main">
            <a:ext uri="{FF2B5EF4-FFF2-40B4-BE49-F238E27FC236}">
              <a16:creationId xmlns:a16="http://schemas.microsoft.com/office/drawing/2014/main" id="{DAAECF4F-80A4-40BF-AD10-3C700D0453A8}"/>
            </a:ext>
          </a:extLst>
        </cdr:cNvPr>
        <cdr:cNvSpPr/>
      </cdr:nvSpPr>
      <cdr:spPr>
        <a:xfrm xmlns:a="http://schemas.openxmlformats.org/drawingml/2006/main">
          <a:off x="2374900" y="3458678"/>
          <a:ext cx="127001" cy="71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1" h="7113">
              <a:moveTo>
                <a:pt x="0" y="7112"/>
              </a:moveTo>
              <a:lnTo>
                <a:pt x="127000" y="7112"/>
              </a:lnTo>
              <a:lnTo>
                <a:pt x="127000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0.24756</cdr:x>
      <cdr:y>0.50433</cdr:y>
    </cdr:from>
    <cdr:to>
      <cdr:x>0.25976</cdr:x>
      <cdr:y>0.50536</cdr:y>
    </cdr:to>
    <cdr:sp macro="" textlink="">
      <cdr:nvSpPr>
        <cdr:cNvPr id="7242" name="NDMPlot_Principal1Dash8357">
          <a:extLst xmlns:a="http://schemas.openxmlformats.org/drawingml/2006/main">
            <a:ext uri="{FF2B5EF4-FFF2-40B4-BE49-F238E27FC236}">
              <a16:creationId xmlns:a16="http://schemas.microsoft.com/office/drawing/2014/main" id="{8AB71A86-0DCF-4F1C-800C-930FFC5F0381}"/>
            </a:ext>
          </a:extLst>
        </cdr:cNvPr>
        <cdr:cNvSpPr/>
      </cdr:nvSpPr>
      <cdr:spPr>
        <a:xfrm xmlns:a="http://schemas.openxmlformats.org/drawingml/2006/main">
          <a:off x="2578100" y="3458678"/>
          <a:ext cx="127001" cy="71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1" h="7113">
              <a:moveTo>
                <a:pt x="0" y="7112"/>
              </a:moveTo>
              <a:lnTo>
                <a:pt x="127000" y="7112"/>
              </a:lnTo>
              <a:lnTo>
                <a:pt x="127000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0.26707</cdr:x>
      <cdr:y>0.50433</cdr:y>
    </cdr:from>
    <cdr:to>
      <cdr:x>0.27927</cdr:x>
      <cdr:y>0.50536</cdr:y>
    </cdr:to>
    <cdr:sp macro="" textlink="">
      <cdr:nvSpPr>
        <cdr:cNvPr id="7243" name="NDMPlot_Principal1Dash9358">
          <a:extLst xmlns:a="http://schemas.openxmlformats.org/drawingml/2006/main">
            <a:ext uri="{FF2B5EF4-FFF2-40B4-BE49-F238E27FC236}">
              <a16:creationId xmlns:a16="http://schemas.microsoft.com/office/drawing/2014/main" id="{B46553B7-1D17-424F-887B-F60800C47A38}"/>
            </a:ext>
          </a:extLst>
        </cdr:cNvPr>
        <cdr:cNvSpPr/>
      </cdr:nvSpPr>
      <cdr:spPr>
        <a:xfrm xmlns:a="http://schemas.openxmlformats.org/drawingml/2006/main">
          <a:off x="2781300" y="3458678"/>
          <a:ext cx="127001" cy="71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1" h="7113">
              <a:moveTo>
                <a:pt x="0" y="7112"/>
              </a:moveTo>
              <a:lnTo>
                <a:pt x="127000" y="7112"/>
              </a:lnTo>
              <a:lnTo>
                <a:pt x="127000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0.28659</cdr:x>
      <cdr:y>0.50433</cdr:y>
    </cdr:from>
    <cdr:to>
      <cdr:x>0.29878</cdr:x>
      <cdr:y>0.50536</cdr:y>
    </cdr:to>
    <cdr:sp macro="" textlink="">
      <cdr:nvSpPr>
        <cdr:cNvPr id="7244" name="NDMPlot_Principal1Dash10359">
          <a:extLst xmlns:a="http://schemas.openxmlformats.org/drawingml/2006/main">
            <a:ext uri="{FF2B5EF4-FFF2-40B4-BE49-F238E27FC236}">
              <a16:creationId xmlns:a16="http://schemas.microsoft.com/office/drawing/2014/main" id="{961CEDF2-3E90-4534-8506-0E02328E7868}"/>
            </a:ext>
          </a:extLst>
        </cdr:cNvPr>
        <cdr:cNvSpPr/>
      </cdr:nvSpPr>
      <cdr:spPr>
        <a:xfrm xmlns:a="http://schemas.openxmlformats.org/drawingml/2006/main">
          <a:off x="2984500" y="3458678"/>
          <a:ext cx="127001" cy="71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1" h="7113">
              <a:moveTo>
                <a:pt x="0" y="7112"/>
              </a:moveTo>
              <a:lnTo>
                <a:pt x="127000" y="7112"/>
              </a:lnTo>
              <a:lnTo>
                <a:pt x="127000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0.3061</cdr:x>
      <cdr:y>0.50433</cdr:y>
    </cdr:from>
    <cdr:to>
      <cdr:x>0.31829</cdr:x>
      <cdr:y>0.50536</cdr:y>
    </cdr:to>
    <cdr:sp macro="" textlink="">
      <cdr:nvSpPr>
        <cdr:cNvPr id="7245" name="NDMPlot_Principal1Dash11360">
          <a:extLst xmlns:a="http://schemas.openxmlformats.org/drawingml/2006/main">
            <a:ext uri="{FF2B5EF4-FFF2-40B4-BE49-F238E27FC236}">
              <a16:creationId xmlns:a16="http://schemas.microsoft.com/office/drawing/2014/main" id="{95533599-2C96-45F3-9789-1BA4868134CB}"/>
            </a:ext>
          </a:extLst>
        </cdr:cNvPr>
        <cdr:cNvSpPr/>
      </cdr:nvSpPr>
      <cdr:spPr>
        <a:xfrm xmlns:a="http://schemas.openxmlformats.org/drawingml/2006/main">
          <a:off x="3187700" y="3458678"/>
          <a:ext cx="127001" cy="71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1" h="7113">
              <a:moveTo>
                <a:pt x="0" y="7112"/>
              </a:moveTo>
              <a:lnTo>
                <a:pt x="127000" y="7112"/>
              </a:lnTo>
              <a:lnTo>
                <a:pt x="127000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0.32561</cdr:x>
      <cdr:y>0.50433</cdr:y>
    </cdr:from>
    <cdr:to>
      <cdr:x>0.3378</cdr:x>
      <cdr:y>0.50536</cdr:y>
    </cdr:to>
    <cdr:sp macro="" textlink="">
      <cdr:nvSpPr>
        <cdr:cNvPr id="7246" name="NDMPlot_Principal1Dash12361">
          <a:extLst xmlns:a="http://schemas.openxmlformats.org/drawingml/2006/main">
            <a:ext uri="{FF2B5EF4-FFF2-40B4-BE49-F238E27FC236}">
              <a16:creationId xmlns:a16="http://schemas.microsoft.com/office/drawing/2014/main" id="{A1FE36AF-C8FD-42EF-8362-8FB1B03CBB47}"/>
            </a:ext>
          </a:extLst>
        </cdr:cNvPr>
        <cdr:cNvSpPr/>
      </cdr:nvSpPr>
      <cdr:spPr>
        <a:xfrm xmlns:a="http://schemas.openxmlformats.org/drawingml/2006/main">
          <a:off x="3390900" y="3458678"/>
          <a:ext cx="127001" cy="71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1" h="7113">
              <a:moveTo>
                <a:pt x="0" y="7112"/>
              </a:moveTo>
              <a:lnTo>
                <a:pt x="127000" y="7112"/>
              </a:lnTo>
              <a:lnTo>
                <a:pt x="127000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0.34512</cdr:x>
      <cdr:y>0.50433</cdr:y>
    </cdr:from>
    <cdr:to>
      <cdr:x>0.35732</cdr:x>
      <cdr:y>0.50536</cdr:y>
    </cdr:to>
    <cdr:sp macro="" textlink="">
      <cdr:nvSpPr>
        <cdr:cNvPr id="7247" name="NDMPlot_Principal1Dash13362">
          <a:extLst xmlns:a="http://schemas.openxmlformats.org/drawingml/2006/main">
            <a:ext uri="{FF2B5EF4-FFF2-40B4-BE49-F238E27FC236}">
              <a16:creationId xmlns:a16="http://schemas.microsoft.com/office/drawing/2014/main" id="{06BDA9DA-68F5-4FCA-BFF3-E35CE17C6732}"/>
            </a:ext>
          </a:extLst>
        </cdr:cNvPr>
        <cdr:cNvSpPr/>
      </cdr:nvSpPr>
      <cdr:spPr>
        <a:xfrm xmlns:a="http://schemas.openxmlformats.org/drawingml/2006/main">
          <a:off x="3594100" y="3458678"/>
          <a:ext cx="127001" cy="71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1" h="7113">
              <a:moveTo>
                <a:pt x="0" y="7112"/>
              </a:moveTo>
              <a:lnTo>
                <a:pt x="127000" y="7112"/>
              </a:lnTo>
              <a:lnTo>
                <a:pt x="127000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0.36463</cdr:x>
      <cdr:y>0.50433</cdr:y>
    </cdr:from>
    <cdr:to>
      <cdr:x>0.37683</cdr:x>
      <cdr:y>0.50536</cdr:y>
    </cdr:to>
    <cdr:sp macro="" textlink="">
      <cdr:nvSpPr>
        <cdr:cNvPr id="7248" name="NDMPlot_Principal1Dash14363">
          <a:extLst xmlns:a="http://schemas.openxmlformats.org/drawingml/2006/main">
            <a:ext uri="{FF2B5EF4-FFF2-40B4-BE49-F238E27FC236}">
              <a16:creationId xmlns:a16="http://schemas.microsoft.com/office/drawing/2014/main" id="{56A08244-4174-48A3-8FE3-BAC45CD71A53}"/>
            </a:ext>
          </a:extLst>
        </cdr:cNvPr>
        <cdr:cNvSpPr/>
      </cdr:nvSpPr>
      <cdr:spPr>
        <a:xfrm xmlns:a="http://schemas.openxmlformats.org/drawingml/2006/main">
          <a:off x="3797300" y="3458678"/>
          <a:ext cx="127001" cy="71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1" h="7113">
              <a:moveTo>
                <a:pt x="0" y="7112"/>
              </a:moveTo>
              <a:lnTo>
                <a:pt x="127000" y="7112"/>
              </a:lnTo>
              <a:lnTo>
                <a:pt x="127000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0.38415</cdr:x>
      <cdr:y>0.50433</cdr:y>
    </cdr:from>
    <cdr:to>
      <cdr:x>0.39634</cdr:x>
      <cdr:y>0.50536</cdr:y>
    </cdr:to>
    <cdr:sp macro="" textlink="">
      <cdr:nvSpPr>
        <cdr:cNvPr id="7249" name="NDMPlot_Principal1Dash15364">
          <a:extLst xmlns:a="http://schemas.openxmlformats.org/drawingml/2006/main">
            <a:ext uri="{FF2B5EF4-FFF2-40B4-BE49-F238E27FC236}">
              <a16:creationId xmlns:a16="http://schemas.microsoft.com/office/drawing/2014/main" id="{E1E35666-ADE7-48F5-B927-2E68F92BAC49}"/>
            </a:ext>
          </a:extLst>
        </cdr:cNvPr>
        <cdr:cNvSpPr/>
      </cdr:nvSpPr>
      <cdr:spPr>
        <a:xfrm xmlns:a="http://schemas.openxmlformats.org/drawingml/2006/main">
          <a:off x="4000500" y="3458678"/>
          <a:ext cx="127001" cy="71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1" h="7113">
              <a:moveTo>
                <a:pt x="0" y="7112"/>
              </a:moveTo>
              <a:lnTo>
                <a:pt x="127000" y="7112"/>
              </a:lnTo>
              <a:lnTo>
                <a:pt x="127000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0.40366</cdr:x>
      <cdr:y>0.50433</cdr:y>
    </cdr:from>
    <cdr:to>
      <cdr:x>0.41585</cdr:x>
      <cdr:y>0.50536</cdr:y>
    </cdr:to>
    <cdr:sp macro="" textlink="">
      <cdr:nvSpPr>
        <cdr:cNvPr id="7250" name="NDMPlot_Principal1Dash16365">
          <a:extLst xmlns:a="http://schemas.openxmlformats.org/drawingml/2006/main">
            <a:ext uri="{FF2B5EF4-FFF2-40B4-BE49-F238E27FC236}">
              <a16:creationId xmlns:a16="http://schemas.microsoft.com/office/drawing/2014/main" id="{380D90D5-186D-4E8B-BEF9-8C111706CB38}"/>
            </a:ext>
          </a:extLst>
        </cdr:cNvPr>
        <cdr:cNvSpPr/>
      </cdr:nvSpPr>
      <cdr:spPr>
        <a:xfrm xmlns:a="http://schemas.openxmlformats.org/drawingml/2006/main">
          <a:off x="4203700" y="3458678"/>
          <a:ext cx="127001" cy="71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1" h="7113">
              <a:moveTo>
                <a:pt x="0" y="7112"/>
              </a:moveTo>
              <a:lnTo>
                <a:pt x="127000" y="7112"/>
              </a:lnTo>
              <a:lnTo>
                <a:pt x="127000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0.42317</cdr:x>
      <cdr:y>0.50433</cdr:y>
    </cdr:from>
    <cdr:to>
      <cdr:x>0.43537</cdr:x>
      <cdr:y>0.50536</cdr:y>
    </cdr:to>
    <cdr:sp macro="" textlink="">
      <cdr:nvSpPr>
        <cdr:cNvPr id="7251" name="NDMPlot_Principal1Dash17366">
          <a:extLst xmlns:a="http://schemas.openxmlformats.org/drawingml/2006/main">
            <a:ext uri="{FF2B5EF4-FFF2-40B4-BE49-F238E27FC236}">
              <a16:creationId xmlns:a16="http://schemas.microsoft.com/office/drawing/2014/main" id="{709098B3-D4CF-446D-9B1A-A397822AB125}"/>
            </a:ext>
          </a:extLst>
        </cdr:cNvPr>
        <cdr:cNvSpPr/>
      </cdr:nvSpPr>
      <cdr:spPr>
        <a:xfrm xmlns:a="http://schemas.openxmlformats.org/drawingml/2006/main">
          <a:off x="4406900" y="3458678"/>
          <a:ext cx="127001" cy="71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1" h="7113">
              <a:moveTo>
                <a:pt x="0" y="7112"/>
              </a:moveTo>
              <a:lnTo>
                <a:pt x="127000" y="7112"/>
              </a:lnTo>
              <a:lnTo>
                <a:pt x="127000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0.44268</cdr:x>
      <cdr:y>0.50433</cdr:y>
    </cdr:from>
    <cdr:to>
      <cdr:x>0.45488</cdr:x>
      <cdr:y>0.50536</cdr:y>
    </cdr:to>
    <cdr:sp macro="" textlink="">
      <cdr:nvSpPr>
        <cdr:cNvPr id="7252" name="NDMPlot_Principal1Dash18367">
          <a:extLst xmlns:a="http://schemas.openxmlformats.org/drawingml/2006/main">
            <a:ext uri="{FF2B5EF4-FFF2-40B4-BE49-F238E27FC236}">
              <a16:creationId xmlns:a16="http://schemas.microsoft.com/office/drawing/2014/main" id="{21ECF576-608F-48AC-AA0B-C6C7B99188F1}"/>
            </a:ext>
          </a:extLst>
        </cdr:cNvPr>
        <cdr:cNvSpPr/>
      </cdr:nvSpPr>
      <cdr:spPr>
        <a:xfrm xmlns:a="http://schemas.openxmlformats.org/drawingml/2006/main">
          <a:off x="4610100" y="3458678"/>
          <a:ext cx="127001" cy="71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1" h="7113">
              <a:moveTo>
                <a:pt x="0" y="7112"/>
              </a:moveTo>
              <a:lnTo>
                <a:pt x="127000" y="7112"/>
              </a:lnTo>
              <a:lnTo>
                <a:pt x="127000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0.4622</cdr:x>
      <cdr:y>0.50433</cdr:y>
    </cdr:from>
    <cdr:to>
      <cdr:x>0.47439</cdr:x>
      <cdr:y>0.50536</cdr:y>
    </cdr:to>
    <cdr:sp macro="" textlink="">
      <cdr:nvSpPr>
        <cdr:cNvPr id="7253" name="NDMPlot_Principal1Dash19368">
          <a:extLst xmlns:a="http://schemas.openxmlformats.org/drawingml/2006/main">
            <a:ext uri="{FF2B5EF4-FFF2-40B4-BE49-F238E27FC236}">
              <a16:creationId xmlns:a16="http://schemas.microsoft.com/office/drawing/2014/main" id="{E5451DF9-7A37-413B-96CD-E6A0D1998E1E}"/>
            </a:ext>
          </a:extLst>
        </cdr:cNvPr>
        <cdr:cNvSpPr/>
      </cdr:nvSpPr>
      <cdr:spPr>
        <a:xfrm xmlns:a="http://schemas.openxmlformats.org/drawingml/2006/main">
          <a:off x="4813300" y="3458678"/>
          <a:ext cx="127001" cy="71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1" h="7113">
              <a:moveTo>
                <a:pt x="0" y="7112"/>
              </a:moveTo>
              <a:lnTo>
                <a:pt x="127000" y="7112"/>
              </a:lnTo>
              <a:lnTo>
                <a:pt x="127000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0.48171</cdr:x>
      <cdr:y>0.50433</cdr:y>
    </cdr:from>
    <cdr:to>
      <cdr:x>0.4939</cdr:x>
      <cdr:y>0.50536</cdr:y>
    </cdr:to>
    <cdr:sp macro="" textlink="">
      <cdr:nvSpPr>
        <cdr:cNvPr id="7254" name="NDMPlot_Principal1Dash20369">
          <a:extLst xmlns:a="http://schemas.openxmlformats.org/drawingml/2006/main">
            <a:ext uri="{FF2B5EF4-FFF2-40B4-BE49-F238E27FC236}">
              <a16:creationId xmlns:a16="http://schemas.microsoft.com/office/drawing/2014/main" id="{FB9F40AA-891C-4705-A4A8-3463CA922A60}"/>
            </a:ext>
          </a:extLst>
        </cdr:cNvPr>
        <cdr:cNvSpPr/>
      </cdr:nvSpPr>
      <cdr:spPr>
        <a:xfrm xmlns:a="http://schemas.openxmlformats.org/drawingml/2006/main">
          <a:off x="5016500" y="3458678"/>
          <a:ext cx="127001" cy="71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1" h="7113">
              <a:moveTo>
                <a:pt x="0" y="7112"/>
              </a:moveTo>
              <a:lnTo>
                <a:pt x="127000" y="7112"/>
              </a:lnTo>
              <a:lnTo>
                <a:pt x="127000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0.50122</cdr:x>
      <cdr:y>0.50433</cdr:y>
    </cdr:from>
    <cdr:to>
      <cdr:x>0.51341</cdr:x>
      <cdr:y>0.50536</cdr:y>
    </cdr:to>
    <cdr:sp macro="" textlink="">
      <cdr:nvSpPr>
        <cdr:cNvPr id="7255" name="NDMPlot_Principal1Dash21370">
          <a:extLst xmlns:a="http://schemas.openxmlformats.org/drawingml/2006/main">
            <a:ext uri="{FF2B5EF4-FFF2-40B4-BE49-F238E27FC236}">
              <a16:creationId xmlns:a16="http://schemas.microsoft.com/office/drawing/2014/main" id="{A5B3CE79-FAB0-4F6E-8654-EAF870156735}"/>
            </a:ext>
          </a:extLst>
        </cdr:cNvPr>
        <cdr:cNvSpPr/>
      </cdr:nvSpPr>
      <cdr:spPr>
        <a:xfrm xmlns:a="http://schemas.openxmlformats.org/drawingml/2006/main">
          <a:off x="5219700" y="3458678"/>
          <a:ext cx="127001" cy="71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1" h="7113">
              <a:moveTo>
                <a:pt x="0" y="7112"/>
              </a:moveTo>
              <a:lnTo>
                <a:pt x="127000" y="7112"/>
              </a:lnTo>
              <a:lnTo>
                <a:pt x="127000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0.52073</cdr:x>
      <cdr:y>0.50433</cdr:y>
    </cdr:from>
    <cdr:to>
      <cdr:x>0.53293</cdr:x>
      <cdr:y>0.50536</cdr:y>
    </cdr:to>
    <cdr:sp macro="" textlink="">
      <cdr:nvSpPr>
        <cdr:cNvPr id="7256" name="NDMPlot_Principal1Dash22371">
          <a:extLst xmlns:a="http://schemas.openxmlformats.org/drawingml/2006/main">
            <a:ext uri="{FF2B5EF4-FFF2-40B4-BE49-F238E27FC236}">
              <a16:creationId xmlns:a16="http://schemas.microsoft.com/office/drawing/2014/main" id="{1196F0FA-7A0C-4A28-BA2E-7B6E0A74EA8A}"/>
            </a:ext>
          </a:extLst>
        </cdr:cNvPr>
        <cdr:cNvSpPr/>
      </cdr:nvSpPr>
      <cdr:spPr>
        <a:xfrm xmlns:a="http://schemas.openxmlformats.org/drawingml/2006/main">
          <a:off x="5422900" y="3458678"/>
          <a:ext cx="127001" cy="71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1" h="7113">
              <a:moveTo>
                <a:pt x="0" y="7112"/>
              </a:moveTo>
              <a:lnTo>
                <a:pt x="127000" y="7112"/>
              </a:lnTo>
              <a:lnTo>
                <a:pt x="127000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0.54024</cdr:x>
      <cdr:y>0.50433</cdr:y>
    </cdr:from>
    <cdr:to>
      <cdr:x>0.55244</cdr:x>
      <cdr:y>0.50536</cdr:y>
    </cdr:to>
    <cdr:sp macro="" textlink="">
      <cdr:nvSpPr>
        <cdr:cNvPr id="7257" name="NDMPlot_Principal1Dash23372">
          <a:extLst xmlns:a="http://schemas.openxmlformats.org/drawingml/2006/main">
            <a:ext uri="{FF2B5EF4-FFF2-40B4-BE49-F238E27FC236}">
              <a16:creationId xmlns:a16="http://schemas.microsoft.com/office/drawing/2014/main" id="{14D711EE-30CA-4C37-97EA-8FF5F4DB382B}"/>
            </a:ext>
          </a:extLst>
        </cdr:cNvPr>
        <cdr:cNvSpPr/>
      </cdr:nvSpPr>
      <cdr:spPr>
        <a:xfrm xmlns:a="http://schemas.openxmlformats.org/drawingml/2006/main">
          <a:off x="5626100" y="3458678"/>
          <a:ext cx="127001" cy="71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1" h="7113">
              <a:moveTo>
                <a:pt x="0" y="7112"/>
              </a:moveTo>
              <a:lnTo>
                <a:pt x="127000" y="7112"/>
              </a:lnTo>
              <a:lnTo>
                <a:pt x="127000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0.55976</cdr:x>
      <cdr:y>0.50433</cdr:y>
    </cdr:from>
    <cdr:to>
      <cdr:x>0.57195</cdr:x>
      <cdr:y>0.50536</cdr:y>
    </cdr:to>
    <cdr:sp macro="" textlink="">
      <cdr:nvSpPr>
        <cdr:cNvPr id="7258" name="NDMPlot_Principal1Dash24373">
          <a:extLst xmlns:a="http://schemas.openxmlformats.org/drawingml/2006/main">
            <a:ext uri="{FF2B5EF4-FFF2-40B4-BE49-F238E27FC236}">
              <a16:creationId xmlns:a16="http://schemas.microsoft.com/office/drawing/2014/main" id="{3DBA9694-D464-43EC-9556-BE0A6C760016}"/>
            </a:ext>
          </a:extLst>
        </cdr:cNvPr>
        <cdr:cNvSpPr/>
      </cdr:nvSpPr>
      <cdr:spPr>
        <a:xfrm xmlns:a="http://schemas.openxmlformats.org/drawingml/2006/main">
          <a:off x="5829300" y="3458678"/>
          <a:ext cx="127001" cy="71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1" h="7113">
              <a:moveTo>
                <a:pt x="0" y="7112"/>
              </a:moveTo>
              <a:lnTo>
                <a:pt x="127000" y="7112"/>
              </a:lnTo>
              <a:lnTo>
                <a:pt x="127000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0.57927</cdr:x>
      <cdr:y>0.50433</cdr:y>
    </cdr:from>
    <cdr:to>
      <cdr:x>0.59146</cdr:x>
      <cdr:y>0.50536</cdr:y>
    </cdr:to>
    <cdr:sp macro="" textlink="">
      <cdr:nvSpPr>
        <cdr:cNvPr id="7259" name="NDMPlot_Principal1Dash25374">
          <a:extLst xmlns:a="http://schemas.openxmlformats.org/drawingml/2006/main">
            <a:ext uri="{FF2B5EF4-FFF2-40B4-BE49-F238E27FC236}">
              <a16:creationId xmlns:a16="http://schemas.microsoft.com/office/drawing/2014/main" id="{C73B71B9-1747-4287-BEE8-F4D0CE1B87CF}"/>
            </a:ext>
          </a:extLst>
        </cdr:cNvPr>
        <cdr:cNvSpPr/>
      </cdr:nvSpPr>
      <cdr:spPr>
        <a:xfrm xmlns:a="http://schemas.openxmlformats.org/drawingml/2006/main">
          <a:off x="6032500" y="3458678"/>
          <a:ext cx="127001" cy="71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1" h="7113">
              <a:moveTo>
                <a:pt x="0" y="7112"/>
              </a:moveTo>
              <a:lnTo>
                <a:pt x="127000" y="7112"/>
              </a:lnTo>
              <a:lnTo>
                <a:pt x="127000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0.59878</cdr:x>
      <cdr:y>0.50433</cdr:y>
    </cdr:from>
    <cdr:to>
      <cdr:x>0.61098</cdr:x>
      <cdr:y>0.50536</cdr:y>
    </cdr:to>
    <cdr:sp macro="" textlink="">
      <cdr:nvSpPr>
        <cdr:cNvPr id="7260" name="NDMPlot_Principal1Dash26375">
          <a:extLst xmlns:a="http://schemas.openxmlformats.org/drawingml/2006/main">
            <a:ext uri="{FF2B5EF4-FFF2-40B4-BE49-F238E27FC236}">
              <a16:creationId xmlns:a16="http://schemas.microsoft.com/office/drawing/2014/main" id="{95062598-AA0C-4228-A6F6-F2ECCBA412E1}"/>
            </a:ext>
          </a:extLst>
        </cdr:cNvPr>
        <cdr:cNvSpPr/>
      </cdr:nvSpPr>
      <cdr:spPr>
        <a:xfrm xmlns:a="http://schemas.openxmlformats.org/drawingml/2006/main">
          <a:off x="6235700" y="3458678"/>
          <a:ext cx="127001" cy="71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1" h="7113">
              <a:moveTo>
                <a:pt x="0" y="7112"/>
              </a:moveTo>
              <a:lnTo>
                <a:pt x="127000" y="7112"/>
              </a:lnTo>
              <a:lnTo>
                <a:pt x="127000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0.61829</cdr:x>
      <cdr:y>0.50433</cdr:y>
    </cdr:from>
    <cdr:to>
      <cdr:x>0.63049</cdr:x>
      <cdr:y>0.50536</cdr:y>
    </cdr:to>
    <cdr:sp macro="" textlink="">
      <cdr:nvSpPr>
        <cdr:cNvPr id="7261" name="NDMPlot_Principal1Dash27376">
          <a:extLst xmlns:a="http://schemas.openxmlformats.org/drawingml/2006/main">
            <a:ext uri="{FF2B5EF4-FFF2-40B4-BE49-F238E27FC236}">
              <a16:creationId xmlns:a16="http://schemas.microsoft.com/office/drawing/2014/main" id="{5A2F984E-5C9F-49CF-B755-363005C19941}"/>
            </a:ext>
          </a:extLst>
        </cdr:cNvPr>
        <cdr:cNvSpPr/>
      </cdr:nvSpPr>
      <cdr:spPr>
        <a:xfrm xmlns:a="http://schemas.openxmlformats.org/drawingml/2006/main">
          <a:off x="6438900" y="3458678"/>
          <a:ext cx="127001" cy="71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1" h="7113">
              <a:moveTo>
                <a:pt x="0" y="7112"/>
              </a:moveTo>
              <a:lnTo>
                <a:pt x="127000" y="7112"/>
              </a:lnTo>
              <a:lnTo>
                <a:pt x="127000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0.6378</cdr:x>
      <cdr:y>0.50433</cdr:y>
    </cdr:from>
    <cdr:to>
      <cdr:x>0.65</cdr:x>
      <cdr:y>0.50536</cdr:y>
    </cdr:to>
    <cdr:sp macro="" textlink="">
      <cdr:nvSpPr>
        <cdr:cNvPr id="7262" name="NDMPlot_Principal1Dash28377">
          <a:extLst xmlns:a="http://schemas.openxmlformats.org/drawingml/2006/main">
            <a:ext uri="{FF2B5EF4-FFF2-40B4-BE49-F238E27FC236}">
              <a16:creationId xmlns:a16="http://schemas.microsoft.com/office/drawing/2014/main" id="{A465EC2D-6A84-4E60-A566-174FFEB52266}"/>
            </a:ext>
          </a:extLst>
        </cdr:cNvPr>
        <cdr:cNvSpPr/>
      </cdr:nvSpPr>
      <cdr:spPr>
        <a:xfrm xmlns:a="http://schemas.openxmlformats.org/drawingml/2006/main">
          <a:off x="6642100" y="3458678"/>
          <a:ext cx="127001" cy="71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1" h="7113">
              <a:moveTo>
                <a:pt x="0" y="7112"/>
              </a:moveTo>
              <a:lnTo>
                <a:pt x="127000" y="7112"/>
              </a:lnTo>
              <a:lnTo>
                <a:pt x="127000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0.65732</cdr:x>
      <cdr:y>0.50433</cdr:y>
    </cdr:from>
    <cdr:to>
      <cdr:x>0.66951</cdr:x>
      <cdr:y>0.50536</cdr:y>
    </cdr:to>
    <cdr:sp macro="" textlink="">
      <cdr:nvSpPr>
        <cdr:cNvPr id="7263" name="NDMPlot_Principal1Dash29378">
          <a:extLst xmlns:a="http://schemas.openxmlformats.org/drawingml/2006/main">
            <a:ext uri="{FF2B5EF4-FFF2-40B4-BE49-F238E27FC236}">
              <a16:creationId xmlns:a16="http://schemas.microsoft.com/office/drawing/2014/main" id="{B03A83B2-25BA-45B6-A63E-916CD50D9299}"/>
            </a:ext>
          </a:extLst>
        </cdr:cNvPr>
        <cdr:cNvSpPr/>
      </cdr:nvSpPr>
      <cdr:spPr>
        <a:xfrm xmlns:a="http://schemas.openxmlformats.org/drawingml/2006/main">
          <a:off x="6845300" y="3458678"/>
          <a:ext cx="127001" cy="71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1" h="7113">
              <a:moveTo>
                <a:pt x="0" y="7112"/>
              </a:moveTo>
              <a:lnTo>
                <a:pt x="127000" y="7112"/>
              </a:lnTo>
              <a:lnTo>
                <a:pt x="127000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0.67683</cdr:x>
      <cdr:y>0.50433</cdr:y>
    </cdr:from>
    <cdr:to>
      <cdr:x>0.68902</cdr:x>
      <cdr:y>0.50536</cdr:y>
    </cdr:to>
    <cdr:sp macro="" textlink="">
      <cdr:nvSpPr>
        <cdr:cNvPr id="7264" name="NDMPlot_Principal1Dash30379">
          <a:extLst xmlns:a="http://schemas.openxmlformats.org/drawingml/2006/main">
            <a:ext uri="{FF2B5EF4-FFF2-40B4-BE49-F238E27FC236}">
              <a16:creationId xmlns:a16="http://schemas.microsoft.com/office/drawing/2014/main" id="{75D7111B-262B-4D8D-B4B0-536FB5840FAB}"/>
            </a:ext>
          </a:extLst>
        </cdr:cNvPr>
        <cdr:cNvSpPr/>
      </cdr:nvSpPr>
      <cdr:spPr>
        <a:xfrm xmlns:a="http://schemas.openxmlformats.org/drawingml/2006/main">
          <a:off x="7048500" y="3458678"/>
          <a:ext cx="127001" cy="71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1" h="7113">
              <a:moveTo>
                <a:pt x="0" y="7112"/>
              </a:moveTo>
              <a:lnTo>
                <a:pt x="127000" y="7112"/>
              </a:lnTo>
              <a:lnTo>
                <a:pt x="127000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0.69634</cdr:x>
      <cdr:y>0.50433</cdr:y>
    </cdr:from>
    <cdr:to>
      <cdr:x>0.70854</cdr:x>
      <cdr:y>0.50536</cdr:y>
    </cdr:to>
    <cdr:sp macro="" textlink="">
      <cdr:nvSpPr>
        <cdr:cNvPr id="7265" name="NDMPlot_Principal1Dash31380">
          <a:extLst xmlns:a="http://schemas.openxmlformats.org/drawingml/2006/main">
            <a:ext uri="{FF2B5EF4-FFF2-40B4-BE49-F238E27FC236}">
              <a16:creationId xmlns:a16="http://schemas.microsoft.com/office/drawing/2014/main" id="{51BFD6DF-5133-4850-A134-6BDADC8B1574}"/>
            </a:ext>
          </a:extLst>
        </cdr:cNvPr>
        <cdr:cNvSpPr/>
      </cdr:nvSpPr>
      <cdr:spPr>
        <a:xfrm xmlns:a="http://schemas.openxmlformats.org/drawingml/2006/main">
          <a:off x="7251700" y="3458678"/>
          <a:ext cx="127001" cy="71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1" h="7113">
              <a:moveTo>
                <a:pt x="0" y="7112"/>
              </a:moveTo>
              <a:lnTo>
                <a:pt x="127000" y="7112"/>
              </a:lnTo>
              <a:lnTo>
                <a:pt x="127000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0.71585</cdr:x>
      <cdr:y>0.50433</cdr:y>
    </cdr:from>
    <cdr:to>
      <cdr:x>0.72805</cdr:x>
      <cdr:y>0.50536</cdr:y>
    </cdr:to>
    <cdr:sp macro="" textlink="">
      <cdr:nvSpPr>
        <cdr:cNvPr id="7266" name="NDMPlot_Principal1Dash32381">
          <a:extLst xmlns:a="http://schemas.openxmlformats.org/drawingml/2006/main">
            <a:ext uri="{FF2B5EF4-FFF2-40B4-BE49-F238E27FC236}">
              <a16:creationId xmlns:a16="http://schemas.microsoft.com/office/drawing/2014/main" id="{C979D2CB-CC5D-4AA2-A5AA-3472A3A5B01F}"/>
            </a:ext>
          </a:extLst>
        </cdr:cNvPr>
        <cdr:cNvSpPr/>
      </cdr:nvSpPr>
      <cdr:spPr>
        <a:xfrm xmlns:a="http://schemas.openxmlformats.org/drawingml/2006/main">
          <a:off x="7454900" y="3458678"/>
          <a:ext cx="127001" cy="71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1" h="7113">
              <a:moveTo>
                <a:pt x="0" y="7112"/>
              </a:moveTo>
              <a:lnTo>
                <a:pt x="127000" y="7112"/>
              </a:lnTo>
              <a:lnTo>
                <a:pt x="127000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0.73537</cdr:x>
      <cdr:y>0.50433</cdr:y>
    </cdr:from>
    <cdr:to>
      <cdr:x>0.74756</cdr:x>
      <cdr:y>0.50536</cdr:y>
    </cdr:to>
    <cdr:sp macro="" textlink="">
      <cdr:nvSpPr>
        <cdr:cNvPr id="7267" name="NDMPlot_Principal1Dash33382">
          <a:extLst xmlns:a="http://schemas.openxmlformats.org/drawingml/2006/main">
            <a:ext uri="{FF2B5EF4-FFF2-40B4-BE49-F238E27FC236}">
              <a16:creationId xmlns:a16="http://schemas.microsoft.com/office/drawing/2014/main" id="{6B6BB2EF-BFB0-4675-A573-AC446F39FB86}"/>
            </a:ext>
          </a:extLst>
        </cdr:cNvPr>
        <cdr:cNvSpPr/>
      </cdr:nvSpPr>
      <cdr:spPr>
        <a:xfrm xmlns:a="http://schemas.openxmlformats.org/drawingml/2006/main">
          <a:off x="7658100" y="3458678"/>
          <a:ext cx="127001" cy="71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1" h="7113">
              <a:moveTo>
                <a:pt x="0" y="7112"/>
              </a:moveTo>
              <a:lnTo>
                <a:pt x="127000" y="7112"/>
              </a:lnTo>
              <a:lnTo>
                <a:pt x="127000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0.42893</cdr:x>
      <cdr:y>0.94003</cdr:y>
    </cdr:from>
    <cdr:to>
      <cdr:x>0.42961</cdr:x>
      <cdr:y>0.94022</cdr:y>
    </cdr:to>
    <cdr:sp macro="" textlink="">
      <cdr:nvSpPr>
        <cdr:cNvPr id="7268" name="NDMPlot_Principal2Dash2383">
          <a:extLst xmlns:a="http://schemas.openxmlformats.org/drawingml/2006/main">
            <a:ext uri="{FF2B5EF4-FFF2-40B4-BE49-F238E27FC236}">
              <a16:creationId xmlns:a16="http://schemas.microsoft.com/office/drawing/2014/main" id="{B684772D-AB66-4785-A450-C7BA39F33743}"/>
            </a:ext>
          </a:extLst>
        </cdr:cNvPr>
        <cdr:cNvSpPr/>
      </cdr:nvSpPr>
      <cdr:spPr>
        <a:xfrm xmlns:a="http://schemas.openxmlformats.org/drawingml/2006/main">
          <a:off x="4466844" y="6446734"/>
          <a:ext cx="7113" cy="13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13" h="1311">
              <a:moveTo>
                <a:pt x="7112" y="1310"/>
              </a:moveTo>
              <a:lnTo>
                <a:pt x="7112" y="0"/>
              </a:lnTo>
              <a:lnTo>
                <a:pt x="0" y="0"/>
              </a:lnTo>
              <a:lnTo>
                <a:pt x="0" y="131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0.42893</cdr:x>
      <cdr:y>0.9104</cdr:y>
    </cdr:from>
    <cdr:to>
      <cdr:x>0.42961</cdr:x>
      <cdr:y>0.92892</cdr:y>
    </cdr:to>
    <cdr:sp macro="" textlink="">
      <cdr:nvSpPr>
        <cdr:cNvPr id="7269" name="NDMPlot_Principal2Dash3384">
          <a:extLst xmlns:a="http://schemas.openxmlformats.org/drawingml/2006/main">
            <a:ext uri="{FF2B5EF4-FFF2-40B4-BE49-F238E27FC236}">
              <a16:creationId xmlns:a16="http://schemas.microsoft.com/office/drawing/2014/main" id="{AA0844FF-19A7-46A4-BB91-A51FCC66F818}"/>
            </a:ext>
          </a:extLst>
        </cdr:cNvPr>
        <cdr:cNvSpPr/>
      </cdr:nvSpPr>
      <cdr:spPr>
        <a:xfrm xmlns:a="http://schemas.openxmlformats.org/drawingml/2006/main">
          <a:off x="4466844" y="6243534"/>
          <a:ext cx="7113" cy="1270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13" h="127001">
              <a:moveTo>
                <a:pt x="7112" y="127000"/>
              </a:moveTo>
              <a:lnTo>
                <a:pt x="7112" y="0"/>
              </a:lnTo>
              <a:lnTo>
                <a:pt x="0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0.42893</cdr:x>
      <cdr:y>0.88077</cdr:y>
    </cdr:from>
    <cdr:to>
      <cdr:x>0.42961</cdr:x>
      <cdr:y>0.89929</cdr:y>
    </cdr:to>
    <cdr:sp macro="" textlink="">
      <cdr:nvSpPr>
        <cdr:cNvPr id="7270" name="NDMPlot_Principal2Dash4385">
          <a:extLst xmlns:a="http://schemas.openxmlformats.org/drawingml/2006/main">
            <a:ext uri="{FF2B5EF4-FFF2-40B4-BE49-F238E27FC236}">
              <a16:creationId xmlns:a16="http://schemas.microsoft.com/office/drawing/2014/main" id="{71173685-1E8D-4FF2-B2D2-D658778204C2}"/>
            </a:ext>
          </a:extLst>
        </cdr:cNvPr>
        <cdr:cNvSpPr/>
      </cdr:nvSpPr>
      <cdr:spPr>
        <a:xfrm xmlns:a="http://schemas.openxmlformats.org/drawingml/2006/main">
          <a:off x="4466844" y="6040334"/>
          <a:ext cx="7113" cy="1270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13" h="127001">
              <a:moveTo>
                <a:pt x="7112" y="127000"/>
              </a:moveTo>
              <a:lnTo>
                <a:pt x="7112" y="0"/>
              </a:lnTo>
              <a:lnTo>
                <a:pt x="0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0.42893</cdr:x>
      <cdr:y>0.85114</cdr:y>
    </cdr:from>
    <cdr:to>
      <cdr:x>0.42961</cdr:x>
      <cdr:y>0.86966</cdr:y>
    </cdr:to>
    <cdr:sp macro="" textlink="">
      <cdr:nvSpPr>
        <cdr:cNvPr id="7271" name="NDMPlot_Principal2Dash5386">
          <a:extLst xmlns:a="http://schemas.openxmlformats.org/drawingml/2006/main">
            <a:ext uri="{FF2B5EF4-FFF2-40B4-BE49-F238E27FC236}">
              <a16:creationId xmlns:a16="http://schemas.microsoft.com/office/drawing/2014/main" id="{08A991EF-89AF-4165-A9DF-CE45173E0B80}"/>
            </a:ext>
          </a:extLst>
        </cdr:cNvPr>
        <cdr:cNvSpPr/>
      </cdr:nvSpPr>
      <cdr:spPr>
        <a:xfrm xmlns:a="http://schemas.openxmlformats.org/drawingml/2006/main">
          <a:off x="4466844" y="5837134"/>
          <a:ext cx="7113" cy="1270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13" h="127001">
              <a:moveTo>
                <a:pt x="7112" y="127000"/>
              </a:moveTo>
              <a:lnTo>
                <a:pt x="7112" y="0"/>
              </a:lnTo>
              <a:lnTo>
                <a:pt x="0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0.42893</cdr:x>
      <cdr:y>0.82151</cdr:y>
    </cdr:from>
    <cdr:to>
      <cdr:x>0.42961</cdr:x>
      <cdr:y>0.84003</cdr:y>
    </cdr:to>
    <cdr:sp macro="" textlink="">
      <cdr:nvSpPr>
        <cdr:cNvPr id="7272" name="NDMPlot_Principal2Dash6387">
          <a:extLst xmlns:a="http://schemas.openxmlformats.org/drawingml/2006/main">
            <a:ext uri="{FF2B5EF4-FFF2-40B4-BE49-F238E27FC236}">
              <a16:creationId xmlns:a16="http://schemas.microsoft.com/office/drawing/2014/main" id="{95E5BA7B-57F1-4895-A124-D6B03E1B65A5}"/>
            </a:ext>
          </a:extLst>
        </cdr:cNvPr>
        <cdr:cNvSpPr/>
      </cdr:nvSpPr>
      <cdr:spPr>
        <a:xfrm xmlns:a="http://schemas.openxmlformats.org/drawingml/2006/main">
          <a:off x="4466844" y="5633934"/>
          <a:ext cx="7113" cy="1270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13" h="127001">
              <a:moveTo>
                <a:pt x="7112" y="127000"/>
              </a:moveTo>
              <a:lnTo>
                <a:pt x="7112" y="0"/>
              </a:lnTo>
              <a:lnTo>
                <a:pt x="0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0.42893</cdr:x>
      <cdr:y>0.79188</cdr:y>
    </cdr:from>
    <cdr:to>
      <cdr:x>0.42961</cdr:x>
      <cdr:y>0.8104</cdr:y>
    </cdr:to>
    <cdr:sp macro="" textlink="">
      <cdr:nvSpPr>
        <cdr:cNvPr id="7273" name="NDMPlot_Principal2Dash7388">
          <a:extLst xmlns:a="http://schemas.openxmlformats.org/drawingml/2006/main">
            <a:ext uri="{FF2B5EF4-FFF2-40B4-BE49-F238E27FC236}">
              <a16:creationId xmlns:a16="http://schemas.microsoft.com/office/drawing/2014/main" id="{4B1ABA1E-57BE-41E9-A013-D074446DDDC6}"/>
            </a:ext>
          </a:extLst>
        </cdr:cNvPr>
        <cdr:cNvSpPr/>
      </cdr:nvSpPr>
      <cdr:spPr>
        <a:xfrm xmlns:a="http://schemas.openxmlformats.org/drawingml/2006/main">
          <a:off x="4466844" y="5430734"/>
          <a:ext cx="7113" cy="1270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13" h="127001">
              <a:moveTo>
                <a:pt x="7112" y="127000"/>
              </a:moveTo>
              <a:lnTo>
                <a:pt x="7112" y="0"/>
              </a:lnTo>
              <a:lnTo>
                <a:pt x="0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0.42893</cdr:x>
      <cdr:y>0.76225</cdr:y>
    </cdr:from>
    <cdr:to>
      <cdr:x>0.42961</cdr:x>
      <cdr:y>0.78077</cdr:y>
    </cdr:to>
    <cdr:sp macro="" textlink="">
      <cdr:nvSpPr>
        <cdr:cNvPr id="7274" name="NDMPlot_Principal2Dash8389">
          <a:extLst xmlns:a="http://schemas.openxmlformats.org/drawingml/2006/main">
            <a:ext uri="{FF2B5EF4-FFF2-40B4-BE49-F238E27FC236}">
              <a16:creationId xmlns:a16="http://schemas.microsoft.com/office/drawing/2014/main" id="{D267AB34-50F3-4A09-959F-4AF80D905B5E}"/>
            </a:ext>
          </a:extLst>
        </cdr:cNvPr>
        <cdr:cNvSpPr/>
      </cdr:nvSpPr>
      <cdr:spPr>
        <a:xfrm xmlns:a="http://schemas.openxmlformats.org/drawingml/2006/main">
          <a:off x="4466844" y="5227534"/>
          <a:ext cx="7113" cy="1270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13" h="127001">
              <a:moveTo>
                <a:pt x="7112" y="127000"/>
              </a:moveTo>
              <a:lnTo>
                <a:pt x="7112" y="0"/>
              </a:lnTo>
              <a:lnTo>
                <a:pt x="0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0.42893</cdr:x>
      <cdr:y>0.73262</cdr:y>
    </cdr:from>
    <cdr:to>
      <cdr:x>0.42961</cdr:x>
      <cdr:y>0.75114</cdr:y>
    </cdr:to>
    <cdr:sp macro="" textlink="">
      <cdr:nvSpPr>
        <cdr:cNvPr id="7275" name="NDMPlot_Principal2Dash9390">
          <a:extLst xmlns:a="http://schemas.openxmlformats.org/drawingml/2006/main">
            <a:ext uri="{FF2B5EF4-FFF2-40B4-BE49-F238E27FC236}">
              <a16:creationId xmlns:a16="http://schemas.microsoft.com/office/drawing/2014/main" id="{DC9E00E3-8AED-4967-838E-2AF8CF0BEA1A}"/>
            </a:ext>
          </a:extLst>
        </cdr:cNvPr>
        <cdr:cNvSpPr/>
      </cdr:nvSpPr>
      <cdr:spPr>
        <a:xfrm xmlns:a="http://schemas.openxmlformats.org/drawingml/2006/main">
          <a:off x="4466844" y="5024334"/>
          <a:ext cx="7113" cy="1270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13" h="127001">
              <a:moveTo>
                <a:pt x="7112" y="127000"/>
              </a:moveTo>
              <a:lnTo>
                <a:pt x="7112" y="0"/>
              </a:lnTo>
              <a:lnTo>
                <a:pt x="0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0.42893</cdr:x>
      <cdr:y>0.70299</cdr:y>
    </cdr:from>
    <cdr:to>
      <cdr:x>0.42961</cdr:x>
      <cdr:y>0.72151</cdr:y>
    </cdr:to>
    <cdr:sp macro="" textlink="">
      <cdr:nvSpPr>
        <cdr:cNvPr id="7276" name="NDMPlot_Principal2Dash10391">
          <a:extLst xmlns:a="http://schemas.openxmlformats.org/drawingml/2006/main">
            <a:ext uri="{FF2B5EF4-FFF2-40B4-BE49-F238E27FC236}">
              <a16:creationId xmlns:a16="http://schemas.microsoft.com/office/drawing/2014/main" id="{C6E683B7-626F-4E6A-AD52-739B24BD353C}"/>
            </a:ext>
          </a:extLst>
        </cdr:cNvPr>
        <cdr:cNvSpPr/>
      </cdr:nvSpPr>
      <cdr:spPr>
        <a:xfrm xmlns:a="http://schemas.openxmlformats.org/drawingml/2006/main">
          <a:off x="4466844" y="4821134"/>
          <a:ext cx="7113" cy="1270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13" h="127001">
              <a:moveTo>
                <a:pt x="7112" y="127000"/>
              </a:moveTo>
              <a:lnTo>
                <a:pt x="7112" y="0"/>
              </a:lnTo>
              <a:lnTo>
                <a:pt x="0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0.42893</cdr:x>
      <cdr:y>0.67336</cdr:y>
    </cdr:from>
    <cdr:to>
      <cdr:x>0.42961</cdr:x>
      <cdr:y>0.69188</cdr:y>
    </cdr:to>
    <cdr:sp macro="" textlink="">
      <cdr:nvSpPr>
        <cdr:cNvPr id="7277" name="NDMPlot_Principal2Dash11392">
          <a:extLst xmlns:a="http://schemas.openxmlformats.org/drawingml/2006/main">
            <a:ext uri="{FF2B5EF4-FFF2-40B4-BE49-F238E27FC236}">
              <a16:creationId xmlns:a16="http://schemas.microsoft.com/office/drawing/2014/main" id="{82EA0548-06CF-4374-844D-856E34061976}"/>
            </a:ext>
          </a:extLst>
        </cdr:cNvPr>
        <cdr:cNvSpPr/>
      </cdr:nvSpPr>
      <cdr:spPr>
        <a:xfrm xmlns:a="http://schemas.openxmlformats.org/drawingml/2006/main">
          <a:off x="4466844" y="4617934"/>
          <a:ext cx="7113" cy="1270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13" h="127001">
              <a:moveTo>
                <a:pt x="7112" y="127000"/>
              </a:moveTo>
              <a:lnTo>
                <a:pt x="7112" y="0"/>
              </a:lnTo>
              <a:lnTo>
                <a:pt x="0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0.42893</cdr:x>
      <cdr:y>0.64373</cdr:y>
    </cdr:from>
    <cdr:to>
      <cdr:x>0.42961</cdr:x>
      <cdr:y>0.66225</cdr:y>
    </cdr:to>
    <cdr:sp macro="" textlink="">
      <cdr:nvSpPr>
        <cdr:cNvPr id="7278" name="NDMPlot_Principal2Dash12393">
          <a:extLst xmlns:a="http://schemas.openxmlformats.org/drawingml/2006/main">
            <a:ext uri="{FF2B5EF4-FFF2-40B4-BE49-F238E27FC236}">
              <a16:creationId xmlns:a16="http://schemas.microsoft.com/office/drawing/2014/main" id="{905A51D3-3D47-4C65-AE37-8166903BCEF0}"/>
            </a:ext>
          </a:extLst>
        </cdr:cNvPr>
        <cdr:cNvSpPr/>
      </cdr:nvSpPr>
      <cdr:spPr>
        <a:xfrm xmlns:a="http://schemas.openxmlformats.org/drawingml/2006/main">
          <a:off x="4466844" y="4414734"/>
          <a:ext cx="7113" cy="1270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13" h="127001">
              <a:moveTo>
                <a:pt x="7112" y="127000"/>
              </a:moveTo>
              <a:lnTo>
                <a:pt x="7112" y="0"/>
              </a:lnTo>
              <a:lnTo>
                <a:pt x="0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0.42893</cdr:x>
      <cdr:y>0.61411</cdr:y>
    </cdr:from>
    <cdr:to>
      <cdr:x>0.42961</cdr:x>
      <cdr:y>0.63262</cdr:y>
    </cdr:to>
    <cdr:sp macro="" textlink="">
      <cdr:nvSpPr>
        <cdr:cNvPr id="7279" name="NDMPlot_Principal2Dash13394">
          <a:extLst xmlns:a="http://schemas.openxmlformats.org/drawingml/2006/main">
            <a:ext uri="{FF2B5EF4-FFF2-40B4-BE49-F238E27FC236}">
              <a16:creationId xmlns:a16="http://schemas.microsoft.com/office/drawing/2014/main" id="{6A9213FD-F94F-47EB-9F53-EFAF706159D9}"/>
            </a:ext>
          </a:extLst>
        </cdr:cNvPr>
        <cdr:cNvSpPr/>
      </cdr:nvSpPr>
      <cdr:spPr>
        <a:xfrm xmlns:a="http://schemas.openxmlformats.org/drawingml/2006/main">
          <a:off x="4466844" y="4211534"/>
          <a:ext cx="7113" cy="1270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13" h="127001">
              <a:moveTo>
                <a:pt x="7112" y="127000"/>
              </a:moveTo>
              <a:lnTo>
                <a:pt x="7112" y="0"/>
              </a:lnTo>
              <a:lnTo>
                <a:pt x="0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0.42893</cdr:x>
      <cdr:y>0.58448</cdr:y>
    </cdr:from>
    <cdr:to>
      <cdr:x>0.42961</cdr:x>
      <cdr:y>0.60299</cdr:y>
    </cdr:to>
    <cdr:sp macro="" textlink="">
      <cdr:nvSpPr>
        <cdr:cNvPr id="7280" name="NDMPlot_Principal2Dash14395">
          <a:extLst xmlns:a="http://schemas.openxmlformats.org/drawingml/2006/main">
            <a:ext uri="{FF2B5EF4-FFF2-40B4-BE49-F238E27FC236}">
              <a16:creationId xmlns:a16="http://schemas.microsoft.com/office/drawing/2014/main" id="{0713A396-F588-4FED-BF20-B9A3FCC3E58F}"/>
            </a:ext>
          </a:extLst>
        </cdr:cNvPr>
        <cdr:cNvSpPr/>
      </cdr:nvSpPr>
      <cdr:spPr>
        <a:xfrm xmlns:a="http://schemas.openxmlformats.org/drawingml/2006/main">
          <a:off x="4466844" y="4008334"/>
          <a:ext cx="7113" cy="1270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13" h="127001">
              <a:moveTo>
                <a:pt x="7112" y="127000"/>
              </a:moveTo>
              <a:lnTo>
                <a:pt x="7112" y="0"/>
              </a:lnTo>
              <a:lnTo>
                <a:pt x="0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0.42893</cdr:x>
      <cdr:y>0.55485</cdr:y>
    </cdr:from>
    <cdr:to>
      <cdr:x>0.42961</cdr:x>
      <cdr:y>0.57336</cdr:y>
    </cdr:to>
    <cdr:sp macro="" textlink="">
      <cdr:nvSpPr>
        <cdr:cNvPr id="7281" name="NDMPlot_Principal2Dash15396">
          <a:extLst xmlns:a="http://schemas.openxmlformats.org/drawingml/2006/main">
            <a:ext uri="{FF2B5EF4-FFF2-40B4-BE49-F238E27FC236}">
              <a16:creationId xmlns:a16="http://schemas.microsoft.com/office/drawing/2014/main" id="{B16F3F2A-F517-4564-958C-841A5AB761FF}"/>
            </a:ext>
          </a:extLst>
        </cdr:cNvPr>
        <cdr:cNvSpPr/>
      </cdr:nvSpPr>
      <cdr:spPr>
        <a:xfrm xmlns:a="http://schemas.openxmlformats.org/drawingml/2006/main">
          <a:off x="4466844" y="3805134"/>
          <a:ext cx="7113" cy="1270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13" h="127001">
              <a:moveTo>
                <a:pt x="7112" y="127000"/>
              </a:moveTo>
              <a:lnTo>
                <a:pt x="7112" y="0"/>
              </a:lnTo>
              <a:lnTo>
                <a:pt x="0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0.42893</cdr:x>
      <cdr:y>0.52522</cdr:y>
    </cdr:from>
    <cdr:to>
      <cdr:x>0.42961</cdr:x>
      <cdr:y>0.54374</cdr:y>
    </cdr:to>
    <cdr:sp macro="" textlink="">
      <cdr:nvSpPr>
        <cdr:cNvPr id="7282" name="NDMPlot_Principal2Dash16397">
          <a:extLst xmlns:a="http://schemas.openxmlformats.org/drawingml/2006/main">
            <a:ext uri="{FF2B5EF4-FFF2-40B4-BE49-F238E27FC236}">
              <a16:creationId xmlns:a16="http://schemas.microsoft.com/office/drawing/2014/main" id="{039BC076-28F3-42AB-A27B-C9B1AEFD1435}"/>
            </a:ext>
          </a:extLst>
        </cdr:cNvPr>
        <cdr:cNvSpPr/>
      </cdr:nvSpPr>
      <cdr:spPr>
        <a:xfrm xmlns:a="http://schemas.openxmlformats.org/drawingml/2006/main">
          <a:off x="4466844" y="3601934"/>
          <a:ext cx="7113" cy="1270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13" h="127001">
              <a:moveTo>
                <a:pt x="7112" y="127000"/>
              </a:moveTo>
              <a:lnTo>
                <a:pt x="7112" y="0"/>
              </a:lnTo>
              <a:lnTo>
                <a:pt x="0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0.42893</cdr:x>
      <cdr:y>0.49559</cdr:y>
    </cdr:from>
    <cdr:to>
      <cdr:x>0.42961</cdr:x>
      <cdr:y>0.51411</cdr:y>
    </cdr:to>
    <cdr:sp macro="" textlink="">
      <cdr:nvSpPr>
        <cdr:cNvPr id="7283" name="NDMPlot_Principal2Dash17398">
          <a:extLst xmlns:a="http://schemas.openxmlformats.org/drawingml/2006/main">
            <a:ext uri="{FF2B5EF4-FFF2-40B4-BE49-F238E27FC236}">
              <a16:creationId xmlns:a16="http://schemas.microsoft.com/office/drawing/2014/main" id="{09C434FA-167C-4E66-A5EB-733BB621A3AE}"/>
            </a:ext>
          </a:extLst>
        </cdr:cNvPr>
        <cdr:cNvSpPr/>
      </cdr:nvSpPr>
      <cdr:spPr>
        <a:xfrm xmlns:a="http://schemas.openxmlformats.org/drawingml/2006/main">
          <a:off x="4466844" y="3398734"/>
          <a:ext cx="7113" cy="1270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13" h="127001">
              <a:moveTo>
                <a:pt x="7112" y="127000"/>
              </a:moveTo>
              <a:lnTo>
                <a:pt x="7112" y="0"/>
              </a:lnTo>
              <a:lnTo>
                <a:pt x="0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0.42893</cdr:x>
      <cdr:y>0.46596</cdr:y>
    </cdr:from>
    <cdr:to>
      <cdr:x>0.42961</cdr:x>
      <cdr:y>0.48448</cdr:y>
    </cdr:to>
    <cdr:sp macro="" textlink="">
      <cdr:nvSpPr>
        <cdr:cNvPr id="7284" name="NDMPlot_Principal2Dash18399">
          <a:extLst xmlns:a="http://schemas.openxmlformats.org/drawingml/2006/main">
            <a:ext uri="{FF2B5EF4-FFF2-40B4-BE49-F238E27FC236}">
              <a16:creationId xmlns:a16="http://schemas.microsoft.com/office/drawing/2014/main" id="{5C61B694-C1DC-41E7-B8EE-99F976431485}"/>
            </a:ext>
          </a:extLst>
        </cdr:cNvPr>
        <cdr:cNvSpPr/>
      </cdr:nvSpPr>
      <cdr:spPr>
        <a:xfrm xmlns:a="http://schemas.openxmlformats.org/drawingml/2006/main">
          <a:off x="4466844" y="3195534"/>
          <a:ext cx="7113" cy="1270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13" h="127001">
              <a:moveTo>
                <a:pt x="7112" y="127000"/>
              </a:moveTo>
              <a:lnTo>
                <a:pt x="7112" y="0"/>
              </a:lnTo>
              <a:lnTo>
                <a:pt x="0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0.42893</cdr:x>
      <cdr:y>0.43633</cdr:y>
    </cdr:from>
    <cdr:to>
      <cdr:x>0.42961</cdr:x>
      <cdr:y>0.45485</cdr:y>
    </cdr:to>
    <cdr:sp macro="" textlink="">
      <cdr:nvSpPr>
        <cdr:cNvPr id="7285" name="NDMPlot_Principal2Dash19400">
          <a:extLst xmlns:a="http://schemas.openxmlformats.org/drawingml/2006/main">
            <a:ext uri="{FF2B5EF4-FFF2-40B4-BE49-F238E27FC236}">
              <a16:creationId xmlns:a16="http://schemas.microsoft.com/office/drawing/2014/main" id="{DBCBACF4-3A97-454C-815E-F77465EEBD65}"/>
            </a:ext>
          </a:extLst>
        </cdr:cNvPr>
        <cdr:cNvSpPr/>
      </cdr:nvSpPr>
      <cdr:spPr>
        <a:xfrm xmlns:a="http://schemas.openxmlformats.org/drawingml/2006/main">
          <a:off x="4466844" y="2992334"/>
          <a:ext cx="7113" cy="1270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13" h="127001">
              <a:moveTo>
                <a:pt x="7112" y="127000"/>
              </a:moveTo>
              <a:lnTo>
                <a:pt x="7112" y="0"/>
              </a:lnTo>
              <a:lnTo>
                <a:pt x="0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0.42893</cdr:x>
      <cdr:y>0.4067</cdr:y>
    </cdr:from>
    <cdr:to>
      <cdr:x>0.42961</cdr:x>
      <cdr:y>0.42522</cdr:y>
    </cdr:to>
    <cdr:sp macro="" textlink="">
      <cdr:nvSpPr>
        <cdr:cNvPr id="7286" name="NDMPlot_Principal2Dash20401">
          <a:extLst xmlns:a="http://schemas.openxmlformats.org/drawingml/2006/main">
            <a:ext uri="{FF2B5EF4-FFF2-40B4-BE49-F238E27FC236}">
              <a16:creationId xmlns:a16="http://schemas.microsoft.com/office/drawing/2014/main" id="{725B9188-79D2-4DAE-971B-594996A298B5}"/>
            </a:ext>
          </a:extLst>
        </cdr:cNvPr>
        <cdr:cNvSpPr/>
      </cdr:nvSpPr>
      <cdr:spPr>
        <a:xfrm xmlns:a="http://schemas.openxmlformats.org/drawingml/2006/main">
          <a:off x="4466844" y="2789134"/>
          <a:ext cx="7113" cy="1270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13" h="127001">
              <a:moveTo>
                <a:pt x="7112" y="127000"/>
              </a:moveTo>
              <a:lnTo>
                <a:pt x="7112" y="0"/>
              </a:lnTo>
              <a:lnTo>
                <a:pt x="0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0.42893</cdr:x>
      <cdr:y>0.37707</cdr:y>
    </cdr:from>
    <cdr:to>
      <cdr:x>0.42961</cdr:x>
      <cdr:y>0.39559</cdr:y>
    </cdr:to>
    <cdr:sp macro="" textlink="">
      <cdr:nvSpPr>
        <cdr:cNvPr id="7287" name="NDMPlot_Principal2Dash21402">
          <a:extLst xmlns:a="http://schemas.openxmlformats.org/drawingml/2006/main">
            <a:ext uri="{FF2B5EF4-FFF2-40B4-BE49-F238E27FC236}">
              <a16:creationId xmlns:a16="http://schemas.microsoft.com/office/drawing/2014/main" id="{181EE716-3172-4EF1-9E11-AF683E1C498A}"/>
            </a:ext>
          </a:extLst>
        </cdr:cNvPr>
        <cdr:cNvSpPr/>
      </cdr:nvSpPr>
      <cdr:spPr>
        <a:xfrm xmlns:a="http://schemas.openxmlformats.org/drawingml/2006/main">
          <a:off x="4466844" y="2585934"/>
          <a:ext cx="7113" cy="1270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13" h="127001">
              <a:moveTo>
                <a:pt x="7112" y="127000"/>
              </a:moveTo>
              <a:lnTo>
                <a:pt x="7112" y="0"/>
              </a:lnTo>
              <a:lnTo>
                <a:pt x="0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0.42893</cdr:x>
      <cdr:y>0.34744</cdr:y>
    </cdr:from>
    <cdr:to>
      <cdr:x>0.42961</cdr:x>
      <cdr:y>0.36596</cdr:y>
    </cdr:to>
    <cdr:sp macro="" textlink="">
      <cdr:nvSpPr>
        <cdr:cNvPr id="7288" name="NDMPlot_Principal2Dash22403">
          <a:extLst xmlns:a="http://schemas.openxmlformats.org/drawingml/2006/main">
            <a:ext uri="{FF2B5EF4-FFF2-40B4-BE49-F238E27FC236}">
              <a16:creationId xmlns:a16="http://schemas.microsoft.com/office/drawing/2014/main" id="{4DA823ED-55D6-4C46-9A19-366040A3368B}"/>
            </a:ext>
          </a:extLst>
        </cdr:cNvPr>
        <cdr:cNvSpPr/>
      </cdr:nvSpPr>
      <cdr:spPr>
        <a:xfrm xmlns:a="http://schemas.openxmlformats.org/drawingml/2006/main">
          <a:off x="4466844" y="2382734"/>
          <a:ext cx="7113" cy="1270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13" h="127001">
              <a:moveTo>
                <a:pt x="7112" y="127000"/>
              </a:moveTo>
              <a:lnTo>
                <a:pt x="7112" y="0"/>
              </a:lnTo>
              <a:lnTo>
                <a:pt x="0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0.42893</cdr:x>
      <cdr:y>0.31781</cdr:y>
    </cdr:from>
    <cdr:to>
      <cdr:x>0.42961</cdr:x>
      <cdr:y>0.33633</cdr:y>
    </cdr:to>
    <cdr:sp macro="" textlink="">
      <cdr:nvSpPr>
        <cdr:cNvPr id="7289" name="NDMPlot_Principal2Dash23404">
          <a:extLst xmlns:a="http://schemas.openxmlformats.org/drawingml/2006/main">
            <a:ext uri="{FF2B5EF4-FFF2-40B4-BE49-F238E27FC236}">
              <a16:creationId xmlns:a16="http://schemas.microsoft.com/office/drawing/2014/main" id="{E68D83FA-5F90-4332-92B9-AB69EA75D42D}"/>
            </a:ext>
          </a:extLst>
        </cdr:cNvPr>
        <cdr:cNvSpPr/>
      </cdr:nvSpPr>
      <cdr:spPr>
        <a:xfrm xmlns:a="http://schemas.openxmlformats.org/drawingml/2006/main">
          <a:off x="4466844" y="2179534"/>
          <a:ext cx="7113" cy="1270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13" h="127001">
              <a:moveTo>
                <a:pt x="7112" y="127000"/>
              </a:moveTo>
              <a:lnTo>
                <a:pt x="7112" y="0"/>
              </a:lnTo>
              <a:lnTo>
                <a:pt x="0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0.42893</cdr:x>
      <cdr:y>0.28818</cdr:y>
    </cdr:from>
    <cdr:to>
      <cdr:x>0.42961</cdr:x>
      <cdr:y>0.3067</cdr:y>
    </cdr:to>
    <cdr:sp macro="" textlink="">
      <cdr:nvSpPr>
        <cdr:cNvPr id="7290" name="NDMPlot_Principal2Dash24405">
          <a:extLst xmlns:a="http://schemas.openxmlformats.org/drawingml/2006/main">
            <a:ext uri="{FF2B5EF4-FFF2-40B4-BE49-F238E27FC236}">
              <a16:creationId xmlns:a16="http://schemas.microsoft.com/office/drawing/2014/main" id="{251172BD-5000-4D00-B413-99CA624AB0F1}"/>
            </a:ext>
          </a:extLst>
        </cdr:cNvPr>
        <cdr:cNvSpPr/>
      </cdr:nvSpPr>
      <cdr:spPr>
        <a:xfrm xmlns:a="http://schemas.openxmlformats.org/drawingml/2006/main">
          <a:off x="4466844" y="1976334"/>
          <a:ext cx="7113" cy="1270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13" h="127001">
              <a:moveTo>
                <a:pt x="7112" y="127000"/>
              </a:moveTo>
              <a:lnTo>
                <a:pt x="7112" y="0"/>
              </a:lnTo>
              <a:lnTo>
                <a:pt x="0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0.42893</cdr:x>
      <cdr:y>0.25855</cdr:y>
    </cdr:from>
    <cdr:to>
      <cdr:x>0.42961</cdr:x>
      <cdr:y>0.27707</cdr:y>
    </cdr:to>
    <cdr:sp macro="" textlink="">
      <cdr:nvSpPr>
        <cdr:cNvPr id="7291" name="NDMPlot_Principal2Dash25406">
          <a:extLst xmlns:a="http://schemas.openxmlformats.org/drawingml/2006/main">
            <a:ext uri="{FF2B5EF4-FFF2-40B4-BE49-F238E27FC236}">
              <a16:creationId xmlns:a16="http://schemas.microsoft.com/office/drawing/2014/main" id="{7C2047A8-B0C9-48C9-97A5-58F7B21C00F8}"/>
            </a:ext>
          </a:extLst>
        </cdr:cNvPr>
        <cdr:cNvSpPr/>
      </cdr:nvSpPr>
      <cdr:spPr>
        <a:xfrm xmlns:a="http://schemas.openxmlformats.org/drawingml/2006/main">
          <a:off x="4466844" y="1773134"/>
          <a:ext cx="7113" cy="1270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13" h="127001">
              <a:moveTo>
                <a:pt x="7112" y="127000"/>
              </a:moveTo>
              <a:lnTo>
                <a:pt x="7112" y="0"/>
              </a:lnTo>
              <a:lnTo>
                <a:pt x="0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0.42893</cdr:x>
      <cdr:y>0.22892</cdr:y>
    </cdr:from>
    <cdr:to>
      <cdr:x>0.42961</cdr:x>
      <cdr:y>0.24744</cdr:y>
    </cdr:to>
    <cdr:sp macro="" textlink="">
      <cdr:nvSpPr>
        <cdr:cNvPr id="7292" name="NDMPlot_Principal2Dash26407">
          <a:extLst xmlns:a="http://schemas.openxmlformats.org/drawingml/2006/main">
            <a:ext uri="{FF2B5EF4-FFF2-40B4-BE49-F238E27FC236}">
              <a16:creationId xmlns:a16="http://schemas.microsoft.com/office/drawing/2014/main" id="{351A4137-1291-493D-BCD0-D9B5C3EA53D9}"/>
            </a:ext>
          </a:extLst>
        </cdr:cNvPr>
        <cdr:cNvSpPr/>
      </cdr:nvSpPr>
      <cdr:spPr>
        <a:xfrm xmlns:a="http://schemas.openxmlformats.org/drawingml/2006/main">
          <a:off x="4466844" y="1569934"/>
          <a:ext cx="7113" cy="1270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13" h="127001">
              <a:moveTo>
                <a:pt x="7112" y="127000"/>
              </a:moveTo>
              <a:lnTo>
                <a:pt x="7112" y="0"/>
              </a:lnTo>
              <a:lnTo>
                <a:pt x="0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0.42893</cdr:x>
      <cdr:y>0.19929</cdr:y>
    </cdr:from>
    <cdr:to>
      <cdr:x>0.42961</cdr:x>
      <cdr:y>0.21781</cdr:y>
    </cdr:to>
    <cdr:sp macro="" textlink="">
      <cdr:nvSpPr>
        <cdr:cNvPr id="7293" name="NDMPlot_Principal2Dash27408">
          <a:extLst xmlns:a="http://schemas.openxmlformats.org/drawingml/2006/main">
            <a:ext uri="{FF2B5EF4-FFF2-40B4-BE49-F238E27FC236}">
              <a16:creationId xmlns:a16="http://schemas.microsoft.com/office/drawing/2014/main" id="{1522DF13-4CCC-4B40-903F-94A544506E82}"/>
            </a:ext>
          </a:extLst>
        </cdr:cNvPr>
        <cdr:cNvSpPr/>
      </cdr:nvSpPr>
      <cdr:spPr>
        <a:xfrm xmlns:a="http://schemas.openxmlformats.org/drawingml/2006/main">
          <a:off x="4466844" y="1366734"/>
          <a:ext cx="7113" cy="1270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13" h="127001">
              <a:moveTo>
                <a:pt x="7112" y="127000"/>
              </a:moveTo>
              <a:lnTo>
                <a:pt x="7112" y="0"/>
              </a:lnTo>
              <a:lnTo>
                <a:pt x="0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0.42893</cdr:x>
      <cdr:y>0.16966</cdr:y>
    </cdr:from>
    <cdr:to>
      <cdr:x>0.42961</cdr:x>
      <cdr:y>0.18818</cdr:y>
    </cdr:to>
    <cdr:sp macro="" textlink="">
      <cdr:nvSpPr>
        <cdr:cNvPr id="7294" name="NDMPlot_Principal2Dash28409">
          <a:extLst xmlns:a="http://schemas.openxmlformats.org/drawingml/2006/main">
            <a:ext uri="{FF2B5EF4-FFF2-40B4-BE49-F238E27FC236}">
              <a16:creationId xmlns:a16="http://schemas.microsoft.com/office/drawing/2014/main" id="{0BCE5B87-2FA5-43AB-9A5C-73B37AADC74B}"/>
            </a:ext>
          </a:extLst>
        </cdr:cNvPr>
        <cdr:cNvSpPr/>
      </cdr:nvSpPr>
      <cdr:spPr>
        <a:xfrm xmlns:a="http://schemas.openxmlformats.org/drawingml/2006/main">
          <a:off x="4466844" y="1163534"/>
          <a:ext cx="7113" cy="1270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13" h="127001">
              <a:moveTo>
                <a:pt x="7112" y="127000"/>
              </a:moveTo>
              <a:lnTo>
                <a:pt x="7112" y="0"/>
              </a:lnTo>
              <a:lnTo>
                <a:pt x="0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0.42893</cdr:x>
      <cdr:y>0.14003</cdr:y>
    </cdr:from>
    <cdr:to>
      <cdr:x>0.42961</cdr:x>
      <cdr:y>0.15855</cdr:y>
    </cdr:to>
    <cdr:sp macro="" textlink="">
      <cdr:nvSpPr>
        <cdr:cNvPr id="7295" name="NDMPlot_Principal2Dash29410">
          <a:extLst xmlns:a="http://schemas.openxmlformats.org/drawingml/2006/main">
            <a:ext uri="{FF2B5EF4-FFF2-40B4-BE49-F238E27FC236}">
              <a16:creationId xmlns:a16="http://schemas.microsoft.com/office/drawing/2014/main" id="{8E0C910E-7CC2-464D-9BBA-5F27CAF7E2C2}"/>
            </a:ext>
          </a:extLst>
        </cdr:cNvPr>
        <cdr:cNvSpPr/>
      </cdr:nvSpPr>
      <cdr:spPr>
        <a:xfrm xmlns:a="http://schemas.openxmlformats.org/drawingml/2006/main">
          <a:off x="4466844" y="960334"/>
          <a:ext cx="7113" cy="1270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13" h="127001">
              <a:moveTo>
                <a:pt x="7112" y="127000"/>
              </a:moveTo>
              <a:lnTo>
                <a:pt x="7112" y="0"/>
              </a:lnTo>
              <a:lnTo>
                <a:pt x="0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0.42893</cdr:x>
      <cdr:y>0.1104</cdr:y>
    </cdr:from>
    <cdr:to>
      <cdr:x>0.42961</cdr:x>
      <cdr:y>0.12892</cdr:y>
    </cdr:to>
    <cdr:sp macro="" textlink="">
      <cdr:nvSpPr>
        <cdr:cNvPr id="7296" name="NDMPlot_Principal2Dash30411">
          <a:extLst xmlns:a="http://schemas.openxmlformats.org/drawingml/2006/main">
            <a:ext uri="{FF2B5EF4-FFF2-40B4-BE49-F238E27FC236}">
              <a16:creationId xmlns:a16="http://schemas.microsoft.com/office/drawing/2014/main" id="{60B876A0-72CD-4B43-8529-408C7604A5F4}"/>
            </a:ext>
          </a:extLst>
        </cdr:cNvPr>
        <cdr:cNvSpPr/>
      </cdr:nvSpPr>
      <cdr:spPr>
        <a:xfrm xmlns:a="http://schemas.openxmlformats.org/drawingml/2006/main">
          <a:off x="4466844" y="757134"/>
          <a:ext cx="7113" cy="1270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13" h="127001">
              <a:moveTo>
                <a:pt x="7112" y="127000"/>
              </a:moveTo>
              <a:lnTo>
                <a:pt x="7112" y="0"/>
              </a:lnTo>
              <a:lnTo>
                <a:pt x="0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0.42893</cdr:x>
      <cdr:y>0.08077</cdr:y>
    </cdr:from>
    <cdr:to>
      <cdr:x>0.42961</cdr:x>
      <cdr:y>0.09929</cdr:y>
    </cdr:to>
    <cdr:sp macro="" textlink="">
      <cdr:nvSpPr>
        <cdr:cNvPr id="7297" name="NDMPlot_Principal2Dash31412">
          <a:extLst xmlns:a="http://schemas.openxmlformats.org/drawingml/2006/main">
            <a:ext uri="{FF2B5EF4-FFF2-40B4-BE49-F238E27FC236}">
              <a16:creationId xmlns:a16="http://schemas.microsoft.com/office/drawing/2014/main" id="{53442250-4397-46C6-A332-0FB38FFA8525}"/>
            </a:ext>
          </a:extLst>
        </cdr:cNvPr>
        <cdr:cNvSpPr/>
      </cdr:nvSpPr>
      <cdr:spPr>
        <a:xfrm xmlns:a="http://schemas.openxmlformats.org/drawingml/2006/main">
          <a:off x="4466844" y="553934"/>
          <a:ext cx="7113" cy="1270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13" h="127001">
              <a:moveTo>
                <a:pt x="7112" y="127000"/>
              </a:moveTo>
              <a:lnTo>
                <a:pt x="7112" y="0"/>
              </a:lnTo>
              <a:lnTo>
                <a:pt x="0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0.42317</cdr:x>
      <cdr:y>0.49559</cdr:y>
    </cdr:from>
    <cdr:to>
      <cdr:x>0.43537</cdr:x>
      <cdr:y>0.51411</cdr:y>
    </cdr:to>
    <cdr:sp macro="" textlink="">
      <cdr:nvSpPr>
        <cdr:cNvPr id="7298" name="NDMPlot_LoadPoint">
          <a:extLst xmlns:a="http://schemas.openxmlformats.org/drawingml/2006/main">
            <a:ext uri="{FF2B5EF4-FFF2-40B4-BE49-F238E27FC236}">
              <a16:creationId xmlns:a16="http://schemas.microsoft.com/office/drawing/2014/main" id="{7338227E-2EC0-4E9D-9338-945B3225FE8F}"/>
            </a:ext>
          </a:extLst>
        </cdr:cNvPr>
        <cdr:cNvSpPr/>
      </cdr:nvSpPr>
      <cdr:spPr>
        <a:xfrm xmlns:a="http://schemas.openxmlformats.org/drawingml/2006/main">
          <a:off x="4406900" y="3398734"/>
          <a:ext cx="127000" cy="127000"/>
        </a:xfrm>
        <a:prstGeom xmlns:a="http://schemas.openxmlformats.org/drawingml/2006/main" prst="diamond">
          <a:avLst/>
        </a:prstGeom>
        <a:solidFill xmlns:a="http://schemas.openxmlformats.org/drawingml/2006/main">
          <a:srgbClr val="FF8000"/>
        </a:solidFill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0.74817</cdr:x>
      <cdr:y>0.9037</cdr:y>
    </cdr:from>
    <cdr:to>
      <cdr:x>0.8122</cdr:x>
      <cdr:y>0.92963</cdr:y>
    </cdr:to>
    <cdr:sp macro="" textlink="">
      <cdr:nvSpPr>
        <cdr:cNvPr id="7299" name="NDMPlot_AxisLabelX">
          <a:extLst xmlns:a="http://schemas.openxmlformats.org/drawingml/2006/main">
            <a:ext uri="{FF2B5EF4-FFF2-40B4-BE49-F238E27FC236}">
              <a16:creationId xmlns:a16="http://schemas.microsoft.com/office/drawing/2014/main" id="{6765E4D9-CA9D-47CD-8578-E8F419F2F0D1}"/>
            </a:ext>
          </a:extLst>
        </cdr:cNvPr>
        <cdr:cNvSpPr txBox="1"/>
      </cdr:nvSpPr>
      <cdr:spPr>
        <a:xfrm xmlns:a="http://schemas.openxmlformats.org/drawingml/2006/main">
          <a:off x="7791450" y="6197600"/>
          <a:ext cx="66675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750" b="0" i="1">
              <a:solidFill>
                <a:srgbClr val="505050"/>
              </a:solidFill>
            </a:rPr>
            <a:t>Ось </a:t>
          </a:r>
          <a:r>
            <a:rPr lang="en-US" sz="750" b="0" i="1">
              <a:solidFill>
                <a:srgbClr val="505050"/>
              </a:solidFill>
            </a:rPr>
            <a:t>X</a:t>
          </a:r>
          <a:endParaRPr lang="ru-RU" sz="750" b="0" i="1">
            <a:solidFill>
              <a:srgbClr val="505050"/>
            </a:solidFill>
          </a:endParaRPr>
        </a:p>
      </cdr:txBody>
    </cdr:sp>
  </cdr:relSizeAnchor>
  <cdr:relSizeAnchor xmlns:cdr="http://schemas.openxmlformats.org/drawingml/2006/chartDrawing">
    <cdr:from>
      <cdr:x>0.04634</cdr:x>
      <cdr:y>0.08519</cdr:y>
    </cdr:from>
    <cdr:to>
      <cdr:x>0.06341</cdr:x>
      <cdr:y>0.18241</cdr:y>
    </cdr:to>
    <cdr:sp macro="" textlink="">
      <cdr:nvSpPr>
        <cdr:cNvPr id="7300" name="NDMPlot_AxisLabelY">
          <a:extLst xmlns:a="http://schemas.openxmlformats.org/drawingml/2006/main">
            <a:ext uri="{FF2B5EF4-FFF2-40B4-BE49-F238E27FC236}">
              <a16:creationId xmlns:a16="http://schemas.microsoft.com/office/drawing/2014/main" id="{3988F2C4-1DFC-4EFF-872F-24A5D20E8CA6}"/>
            </a:ext>
          </a:extLst>
        </cdr:cNvPr>
        <cdr:cNvSpPr txBox="1"/>
      </cdr:nvSpPr>
      <cdr:spPr>
        <a:xfrm xmlns:a="http://schemas.openxmlformats.org/drawingml/2006/main">
          <a:off x="482600" y="584200"/>
          <a:ext cx="177800" cy="666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750" b="0" i="1">
              <a:solidFill>
                <a:srgbClr val="505050"/>
              </a:solidFill>
            </a:rPr>
            <a:t>Ось </a:t>
          </a:r>
          <a:r>
            <a:rPr lang="en-US" sz="750" b="0" i="1">
              <a:solidFill>
                <a:srgbClr val="505050"/>
              </a:solidFill>
            </a:rPr>
            <a:t>Y</a:t>
          </a:r>
          <a:endParaRPr lang="ru-RU" sz="750" b="0" i="1">
            <a:solidFill>
              <a:srgbClr val="505050"/>
            </a:solidFill>
          </a:endParaRPr>
        </a:p>
      </cdr:txBody>
    </cdr:sp>
  </cdr:relSizeAnchor>
  <cdr:relSizeAnchor xmlns:cdr="http://schemas.openxmlformats.org/drawingml/2006/chartDrawing">
    <cdr:from>
      <cdr:x>0.01463</cdr:x>
      <cdr:y>0.01852</cdr:y>
    </cdr:from>
    <cdr:to>
      <cdr:x>0.99512</cdr:x>
      <cdr:y>0.05926</cdr:y>
    </cdr:to>
    <cdr:sp macro="" textlink="">
      <cdr:nvSpPr>
        <cdr:cNvPr id="7301" name="NDMPlot_Title">
          <a:extLst xmlns:a="http://schemas.openxmlformats.org/drawingml/2006/main">
            <a:ext uri="{FF2B5EF4-FFF2-40B4-BE49-F238E27FC236}">
              <a16:creationId xmlns:a16="http://schemas.microsoft.com/office/drawing/2014/main" id="{D06577C0-C7D9-4719-91B1-59CB211CA471}"/>
            </a:ext>
          </a:extLst>
        </cdr:cNvPr>
        <cdr:cNvSpPr txBox="1"/>
      </cdr:nvSpPr>
      <cdr:spPr>
        <a:xfrm xmlns:a="http://schemas.openxmlformats.org/drawingml/2006/main">
          <a:off x="152400" y="127000"/>
          <a:ext cx="10210800" cy="279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1200" b="1" i="0">
              <a:solidFill>
                <a:srgbClr val="141414"/>
              </a:solidFill>
            </a:rPr>
            <a:t>Схема сечения при загружении 1</a:t>
          </a:r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F5C1E-2070-4680-B3DA-F81ED8D83936}">
  <sheetPr codeName="Лист1"/>
  <dimension ref="A1:EM501"/>
  <sheetViews>
    <sheetView tabSelected="1" topLeftCell="AH2" workbookViewId="0">
      <selection activeCell="AX3" sqref="AX3"/>
    </sheetView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42" max="42" width="81.85546875" style="126" customWidth="1"/>
    <col min="44" max="44" width="17.42578125" customWidth="1"/>
    <col min="45" max="45" width="22.42578125" customWidth="1"/>
    <col min="46" max="46" width="38.140625" customWidth="1"/>
    <col min="47" max="47" width="35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4" t="s">
        <v>1992</v>
      </c>
      <c r="AJ1" s="1"/>
      <c r="AK1" s="1"/>
      <c r="AL1" s="1"/>
      <c r="AM1" s="1"/>
      <c r="AN1" s="1"/>
      <c r="AO1" s="1"/>
      <c r="AP1" s="125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293</v>
      </c>
      <c r="BS1" s="1" t="s">
        <v>296</v>
      </c>
      <c r="BT1" s="1" t="s">
        <v>300</v>
      </c>
      <c r="BU1" s="1" t="s">
        <v>303</v>
      </c>
      <c r="BV1" s="1" t="s">
        <v>312</v>
      </c>
      <c r="BW1" s="1" t="s">
        <v>307</v>
      </c>
      <c r="BX1" s="1" t="s">
        <v>274</v>
      </c>
      <c r="BY1" s="1" t="s">
        <v>334</v>
      </c>
      <c r="BZ1" s="1" t="s">
        <v>336</v>
      </c>
      <c r="CA1" s="1"/>
      <c r="CB1" s="1" t="s">
        <v>20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40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271</v>
      </c>
      <c r="DT1" s="1" t="s">
        <v>407</v>
      </c>
      <c r="DU1" s="1" t="s">
        <v>271</v>
      </c>
      <c r="DV1" s="1" t="s">
        <v>433</v>
      </c>
      <c r="DW1" s="1" t="s">
        <v>304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293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4" t="s">
        <v>1998</v>
      </c>
      <c r="I2" s="52"/>
      <c r="J2" s="52"/>
      <c r="K2" s="52"/>
      <c r="L2" s="1"/>
      <c r="M2" s="1"/>
      <c r="N2" s="1"/>
      <c r="O2" s="54" t="s">
        <v>1999</v>
      </c>
      <c r="P2" s="52"/>
      <c r="Q2" s="52"/>
      <c r="R2" s="52"/>
      <c r="S2" s="52"/>
      <c r="T2" s="52"/>
      <c r="U2" s="52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5" t="s">
        <v>264</v>
      </c>
      <c r="AJ2" s="5" t="s">
        <v>265</v>
      </c>
      <c r="AK2" s="5" t="s">
        <v>266</v>
      </c>
      <c r="AL2" s="5" t="s">
        <v>267</v>
      </c>
      <c r="AM2" s="5" t="s">
        <v>268</v>
      </c>
      <c r="AN2" s="5" t="s">
        <v>269</v>
      </c>
      <c r="AO2" s="1"/>
      <c r="AP2" s="115" t="s">
        <v>2749</v>
      </c>
      <c r="AQ2" s="115" t="s">
        <v>319</v>
      </c>
      <c r="AR2" s="115" t="s">
        <v>2466</v>
      </c>
      <c r="AS2" s="115" t="s">
        <v>2750</v>
      </c>
      <c r="AT2" s="115" t="s">
        <v>2751</v>
      </c>
      <c r="AU2" s="115" t="s">
        <v>2752</v>
      </c>
      <c r="AV2" s="115" t="s">
        <v>2753</v>
      </c>
      <c r="AW2" s="115" t="s">
        <v>2754</v>
      </c>
      <c r="AX2" s="120" t="s">
        <v>438</v>
      </c>
      <c r="AY2" s="115" t="s">
        <v>2467</v>
      </c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308</v>
      </c>
      <c r="BS2" s="1" t="s">
        <v>309</v>
      </c>
      <c r="BT2" s="1" t="s">
        <v>310</v>
      </c>
      <c r="BU2" s="1" t="s">
        <v>311</v>
      </c>
      <c r="BV2" s="1" t="s">
        <v>313</v>
      </c>
      <c r="BW2" s="1" t="s">
        <v>316</v>
      </c>
      <c r="BX2" s="1" t="s">
        <v>272</v>
      </c>
      <c r="BY2" s="1" t="s">
        <v>337</v>
      </c>
      <c r="BZ2" s="1" t="s">
        <v>338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325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 t="shared" ref="DP2:DP65" si="0">IF(ROW(A1)&gt;ROWS(rngLoadCombinations)-1,"",INDEX(rngLoadCombinations,ROW(A1)+1,1))</f>
        <v>1</v>
      </c>
      <c r="DQ2" s="1" t="s">
        <v>228</v>
      </c>
      <c r="DR2" s="1" t="s">
        <v>414</v>
      </c>
      <c r="DS2" s="1" t="s">
        <v>275</v>
      </c>
      <c r="DT2" s="1" t="s">
        <v>419</v>
      </c>
      <c r="DU2" s="1" t="s">
        <v>275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323</v>
      </c>
    </row>
    <row r="3" spans="1:143" x14ac:dyDescent="0.25">
      <c r="A3" s="7" t="s">
        <v>1</v>
      </c>
      <c r="B3" s="8" t="s">
        <v>2</v>
      </c>
      <c r="C3" s="8" t="s">
        <v>3</v>
      </c>
      <c r="D3" s="9" t="s">
        <v>4</v>
      </c>
      <c r="E3" s="8" t="s">
        <v>5</v>
      </c>
      <c r="F3" s="1"/>
      <c r="G3" s="1"/>
      <c r="H3" s="7" t="s">
        <v>288</v>
      </c>
      <c r="I3" s="7" t="s">
        <v>289</v>
      </c>
      <c r="J3" s="8" t="s">
        <v>290</v>
      </c>
      <c r="K3" s="7" t="s">
        <v>291</v>
      </c>
      <c r="L3" s="1"/>
      <c r="M3" s="1"/>
      <c r="N3" s="1"/>
      <c r="O3" s="7" t="s">
        <v>318</v>
      </c>
      <c r="P3" s="7" t="str">
        <f>"N, "&amp;INDEX(rngUnitSettings,MATCH("Force",INDEX(rngUnitSettings,,1),0),2)</f>
        <v>N, tf</v>
      </c>
      <c r="Q3" s="7" t="str">
        <f>"Mx, "&amp;INDEX(rngUnitSettings,MATCH("Moment",INDEX(rngUnitSettings,,1),0),2)</f>
        <v>Mx, tf*m</v>
      </c>
      <c r="R3" s="7" t="str">
        <f>"My, "&amp;INDEX(rngUnitSettings,MATCH("Moment",INDEX(rngUnitSettings,,1),0),2)</f>
        <v>My, tf*m</v>
      </c>
      <c r="S3" s="7" t="s">
        <v>319</v>
      </c>
      <c r="T3" s="7" t="s">
        <v>320</v>
      </c>
      <c r="U3" s="9" t="s">
        <v>321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6" t="s">
        <v>180</v>
      </c>
      <c r="AJ3" s="6" t="s">
        <v>270</v>
      </c>
      <c r="AK3" s="6" t="s">
        <v>271</v>
      </c>
      <c r="AL3" s="6" t="s">
        <v>272</v>
      </c>
      <c r="AM3" s="6">
        <f>-INDEX(rngConcreteMaterialParameters,MATCH("Concrete.TwoThreeLine.Eb2",INDEX(rngConcreteMaterialParameters,,1),0),2)</f>
        <v>-3.5000000000000001E-3</v>
      </c>
      <c r="AN3" s="6">
        <f>-INDEX(rngConcreteMaterialParameters,MATCH("Concrete.R.ULS(I)",INDEX(rngConcreteMaterialParameters,,1),0),2)</f>
        <v>-15.5</v>
      </c>
      <c r="AO3" s="1"/>
      <c r="AP3" s="124" t="s">
        <v>2665</v>
      </c>
      <c r="AQ3" s="114" t="s">
        <v>322</v>
      </c>
      <c r="AR3" s="114" t="s">
        <v>636</v>
      </c>
      <c r="AS3" s="114" t="s">
        <v>2659</v>
      </c>
      <c r="AT3" s="114" t="s">
        <v>2662</v>
      </c>
      <c r="AU3" s="114" t="s">
        <v>2755</v>
      </c>
      <c r="AV3" s="114" t="s">
        <v>180</v>
      </c>
      <c r="AW3" s="114">
        <v>1</v>
      </c>
      <c r="AX3" s="127">
        <v>-3.5000000000000001E-3</v>
      </c>
      <c r="AY3" s="128">
        <v>-15.5</v>
      </c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294</v>
      </c>
      <c r="BS3" s="1" t="s">
        <v>297</v>
      </c>
      <c r="BT3" s="1" t="s">
        <v>299</v>
      </c>
      <c r="BU3" s="1" t="s">
        <v>302</v>
      </c>
      <c r="BV3" s="1" t="s">
        <v>305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326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 t="shared" si="0"/>
        <v>2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324</v>
      </c>
    </row>
    <row r="4" spans="1:143" x14ac:dyDescent="0.25">
      <c r="A4" s="7" t="s">
        <v>6</v>
      </c>
      <c r="B4" s="8"/>
      <c r="C4" s="8"/>
      <c r="D4" s="9"/>
      <c r="E4" s="8"/>
      <c r="F4" s="1"/>
      <c r="G4" s="1"/>
      <c r="H4" s="10" t="s">
        <v>292</v>
      </c>
      <c r="I4" s="11" t="s">
        <v>293</v>
      </c>
      <c r="J4" s="16" t="s">
        <v>293</v>
      </c>
      <c r="K4" s="11" t="s">
        <v>294</v>
      </c>
      <c r="L4" s="1"/>
      <c r="M4" s="1"/>
      <c r="N4" s="1"/>
      <c r="O4" s="11">
        <v>1</v>
      </c>
      <c r="P4" s="11">
        <v>160.02271728515623</v>
      </c>
      <c r="Q4" s="11">
        <v>28.79406711740447</v>
      </c>
      <c r="R4" s="11"/>
      <c r="S4" s="11" t="s">
        <v>322</v>
      </c>
      <c r="T4" s="11"/>
      <c r="U4" s="17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6" t="s">
        <v>180</v>
      </c>
      <c r="AJ4" s="6" t="s">
        <v>270</v>
      </c>
      <c r="AK4" s="6" t="s">
        <v>271</v>
      </c>
      <c r="AL4" s="6" t="s">
        <v>272</v>
      </c>
      <c r="AM4" s="6">
        <f>-INDEX(rngConcreteMaterialParameters,MATCH("Concrete.TwoLine.Eb1Red",INDEX(rngConcreteMaterialParameters,,1),0),2)</f>
        <v>-1.5E-3</v>
      </c>
      <c r="AN4" s="6">
        <f>-INDEX(rngConcreteMaterialParameters,MATCH("Concrete.R.ULS(I)",INDEX(rngConcreteMaterialParameters,,1),0),2)</f>
        <v>-15.5</v>
      </c>
      <c r="AO4" s="1"/>
      <c r="AP4" s="124" t="s">
        <v>2665</v>
      </c>
      <c r="AQ4" s="114" t="s">
        <v>322</v>
      </c>
      <c r="AR4" s="114" t="s">
        <v>636</v>
      </c>
      <c r="AS4" s="114" t="s">
        <v>2659</v>
      </c>
      <c r="AT4" s="114" t="s">
        <v>2662</v>
      </c>
      <c r="AU4" s="114" t="s">
        <v>2755</v>
      </c>
      <c r="AV4" s="114" t="s">
        <v>180</v>
      </c>
      <c r="AW4" s="114">
        <v>2</v>
      </c>
      <c r="AX4" s="127">
        <v>-2E-3</v>
      </c>
      <c r="AY4" s="128">
        <v>-15.5</v>
      </c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314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23</v>
      </c>
      <c r="CN4" s="1"/>
      <c r="CO4" s="1"/>
      <c r="CP4" s="1"/>
      <c r="CQ4" s="1"/>
      <c r="CR4" s="1"/>
      <c r="CS4" s="1"/>
      <c r="CT4" s="1"/>
      <c r="CU4" s="1"/>
      <c r="CV4" s="1" t="s">
        <v>327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 t="shared" si="0"/>
        <v>3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325</v>
      </c>
    </row>
    <row r="5" spans="1:143" x14ac:dyDescent="0.25">
      <c r="A5" s="10" t="s">
        <v>7</v>
      </c>
      <c r="B5" s="11" t="s">
        <v>8</v>
      </c>
      <c r="C5" s="11" t="s">
        <v>9</v>
      </c>
      <c r="D5" s="12" t="s">
        <v>10</v>
      </c>
      <c r="E5" s="45" t="s">
        <v>1991</v>
      </c>
      <c r="F5" s="1"/>
      <c r="G5" s="1"/>
      <c r="H5" s="10" t="s">
        <v>295</v>
      </c>
      <c r="I5" s="11" t="s">
        <v>296</v>
      </c>
      <c r="J5" s="16" t="s">
        <v>296</v>
      </c>
      <c r="K5" s="11" t="s">
        <v>297</v>
      </c>
      <c r="L5" s="1"/>
      <c r="M5" s="1"/>
      <c r="N5" s="1"/>
      <c r="O5" s="11">
        <v>2</v>
      </c>
      <c r="P5" s="11">
        <v>557.32586059570315</v>
      </c>
      <c r="Q5" s="11">
        <v>67.648289833060588</v>
      </c>
      <c r="R5" s="11"/>
      <c r="S5" s="11" t="s">
        <v>322</v>
      </c>
      <c r="T5" s="11" t="s">
        <v>325</v>
      </c>
      <c r="U5" s="17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6" t="s">
        <v>180</v>
      </c>
      <c r="AJ5" s="6" t="s">
        <v>270</v>
      </c>
      <c r="AK5" s="6" t="s">
        <v>271</v>
      </c>
      <c r="AL5" s="6" t="s">
        <v>273</v>
      </c>
      <c r="AM5" s="6">
        <v>0</v>
      </c>
      <c r="AN5" s="6">
        <v>0</v>
      </c>
      <c r="AO5" s="1"/>
      <c r="AP5" s="124" t="s">
        <v>2665</v>
      </c>
      <c r="AQ5" s="114" t="s">
        <v>322</v>
      </c>
      <c r="AR5" s="114" t="s">
        <v>636</v>
      </c>
      <c r="AS5" s="114" t="s">
        <v>2659</v>
      </c>
      <c r="AT5" s="114" t="s">
        <v>2662</v>
      </c>
      <c r="AU5" s="114" t="s">
        <v>2755</v>
      </c>
      <c r="AV5" s="114" t="s">
        <v>180</v>
      </c>
      <c r="AW5" s="114">
        <v>3</v>
      </c>
      <c r="AX5" s="127">
        <v>-2.8615384615384614E-4</v>
      </c>
      <c r="AY5" s="128">
        <v>-9.2999999999999989</v>
      </c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315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 t="shared" si="0"/>
        <v>4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326</v>
      </c>
    </row>
    <row r="6" spans="1:143" x14ac:dyDescent="0.25">
      <c r="A6" s="10" t="s">
        <v>11</v>
      </c>
      <c r="B6" s="11" t="s">
        <v>8</v>
      </c>
      <c r="C6" s="11" t="s">
        <v>9</v>
      </c>
      <c r="D6" s="12" t="s">
        <v>12</v>
      </c>
      <c r="E6" s="45" t="s">
        <v>1991</v>
      </c>
      <c r="F6" s="1"/>
      <c r="G6" s="1"/>
      <c r="H6" s="10" t="s">
        <v>298</v>
      </c>
      <c r="I6" s="11" t="s">
        <v>299</v>
      </c>
      <c r="J6" s="16" t="s">
        <v>300</v>
      </c>
      <c r="K6" s="11" t="s">
        <v>299</v>
      </c>
      <c r="L6" s="1"/>
      <c r="M6" s="1"/>
      <c r="N6" s="1"/>
      <c r="O6" s="11">
        <v>3</v>
      </c>
      <c r="P6" s="11">
        <v>403.66483459472659</v>
      </c>
      <c r="Q6" s="11">
        <v>115.41724054908146</v>
      </c>
      <c r="R6" s="11"/>
      <c r="S6" s="11" t="s">
        <v>322</v>
      </c>
      <c r="T6" s="11"/>
      <c r="U6" s="1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6" t="s">
        <v>180</v>
      </c>
      <c r="AJ6" s="6" t="s">
        <v>270</v>
      </c>
      <c r="AK6" s="6" t="s">
        <v>271</v>
      </c>
      <c r="AL6" s="6" t="s">
        <v>274</v>
      </c>
      <c r="AM6" s="6">
        <f>INDEX(rngConcreteMaterialParameters,MATCH("Concrete.TwoLine.Eb1Red",INDEX(rngConcreteMaterialParameters,,1),0),3)</f>
        <v>8.0000000000000007E-5</v>
      </c>
      <c r="AN6" s="6">
        <f>INDEX(rngConcreteMaterialParameters,MATCH("Concrete.R.ULS(I)",INDEX(rngConcreteMaterialParameters,,1),0),3)</f>
        <v>1.1000000000000001</v>
      </c>
      <c r="AO6" s="1"/>
      <c r="AP6" s="124" t="s">
        <v>2665</v>
      </c>
      <c r="AQ6" s="114" t="s">
        <v>322</v>
      </c>
      <c r="AR6" s="114" t="s">
        <v>636</v>
      </c>
      <c r="AS6" s="114" t="s">
        <v>2659</v>
      </c>
      <c r="AT6" s="114" t="s">
        <v>2662</v>
      </c>
      <c r="AU6" s="114" t="s">
        <v>2755</v>
      </c>
      <c r="AV6" s="114" t="s">
        <v>180</v>
      </c>
      <c r="AW6" s="114">
        <v>4</v>
      </c>
      <c r="AX6" s="127">
        <v>0</v>
      </c>
      <c r="AY6" s="128">
        <v>0</v>
      </c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 t="shared" si="0"/>
        <v>5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327</v>
      </c>
    </row>
    <row r="7" spans="1:143" x14ac:dyDescent="0.25">
      <c r="A7" s="10" t="s">
        <v>13</v>
      </c>
      <c r="B7" s="11" t="s">
        <v>14</v>
      </c>
      <c r="C7" s="11" t="s">
        <v>9</v>
      </c>
      <c r="D7" s="12" t="s">
        <v>15</v>
      </c>
      <c r="E7" s="45" t="s">
        <v>1991</v>
      </c>
      <c r="F7" s="1"/>
      <c r="G7" s="1"/>
      <c r="H7" s="10" t="s">
        <v>301</v>
      </c>
      <c r="I7" s="11" t="s">
        <v>302</v>
      </c>
      <c r="J7" s="16" t="s">
        <v>303</v>
      </c>
      <c r="K7" s="11" t="s">
        <v>302</v>
      </c>
      <c r="L7" s="1"/>
      <c r="M7" s="1"/>
      <c r="N7" s="1"/>
      <c r="O7" s="11">
        <v>4</v>
      </c>
      <c r="P7" s="11">
        <v>394.32111816406251</v>
      </c>
      <c r="Q7" s="11">
        <v>128.36784768224712</v>
      </c>
      <c r="R7" s="11"/>
      <c r="S7" s="11" t="s">
        <v>322</v>
      </c>
      <c r="T7" s="11"/>
      <c r="U7" s="17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6" t="s">
        <v>180</v>
      </c>
      <c r="AJ7" s="6" t="s">
        <v>270</v>
      </c>
      <c r="AK7" s="6" t="s">
        <v>271</v>
      </c>
      <c r="AL7" s="6" t="s">
        <v>274</v>
      </c>
      <c r="AM7" s="6">
        <f>INDEX(rngConcreteMaterialParameters,MATCH("Concrete.TwoThreeLine.Eb2",INDEX(rngConcreteMaterialParameters,,1),0),3)</f>
        <v>1.4999999999999999E-4</v>
      </c>
      <c r="AN7" s="6">
        <f>INDEX(rngConcreteMaterialParameters,MATCH("Concrete.R.ULS(I)",INDEX(rngConcreteMaterialParameters,,1),0),3)</f>
        <v>1.1000000000000001</v>
      </c>
      <c r="AO7" s="1"/>
      <c r="AP7" s="124" t="s">
        <v>2668</v>
      </c>
      <c r="AQ7" s="114" t="s">
        <v>322</v>
      </c>
      <c r="AR7" s="114" t="s">
        <v>636</v>
      </c>
      <c r="AS7" s="114" t="s">
        <v>2659</v>
      </c>
      <c r="AT7" s="114" t="s">
        <v>2662</v>
      </c>
      <c r="AU7" s="114" t="s">
        <v>2755</v>
      </c>
      <c r="AV7" s="114" t="s">
        <v>2443</v>
      </c>
      <c r="AW7" s="114">
        <v>1</v>
      </c>
      <c r="AX7" s="127">
        <v>-2.5000000000000001E-2</v>
      </c>
      <c r="AY7" s="128">
        <v>-350</v>
      </c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 t="shared" si="0"/>
        <v>6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0" t="s">
        <v>16</v>
      </c>
      <c r="B8" s="11">
        <v>5.0000000000000001E-4</v>
      </c>
      <c r="C8" s="11" t="str">
        <f>INDEX(rngUnitSettings,MATCH("Moment",INDEX(rngUnitSettings,,1),0),2)&amp;"/"&amp;INDEX(rngUnitSettings,MATCH("Length",INDEX(rngUnitSettings,,1),0),2)</f>
        <v>tf*m/mm</v>
      </c>
      <c r="D8" s="12" t="s">
        <v>17</v>
      </c>
      <c r="E8" s="45" t="s">
        <v>1991</v>
      </c>
      <c r="F8" s="1"/>
      <c r="G8" s="1"/>
      <c r="H8" s="10" t="s">
        <v>304</v>
      </c>
      <c r="I8" s="11" t="s">
        <v>305</v>
      </c>
      <c r="J8" s="16" t="s">
        <v>305</v>
      </c>
      <c r="K8" s="11" t="s">
        <v>305</v>
      </c>
      <c r="L8" s="1"/>
      <c r="M8" s="1"/>
      <c r="N8" s="1"/>
      <c r="O8" s="11">
        <v>5</v>
      </c>
      <c r="P8" s="11">
        <v>391.61532287597657</v>
      </c>
      <c r="Q8" s="11">
        <v>124.66646128157616</v>
      </c>
      <c r="R8" s="11"/>
      <c r="S8" s="11" t="s">
        <v>322</v>
      </c>
      <c r="T8" s="11"/>
      <c r="U8" s="17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6" t="s">
        <v>180</v>
      </c>
      <c r="AJ8" s="6" t="s">
        <v>270</v>
      </c>
      <c r="AK8" s="6" t="s">
        <v>275</v>
      </c>
      <c r="AL8" s="6" t="s">
        <v>272</v>
      </c>
      <c r="AM8" s="129">
        <f>-INDEX(rngConcreteMaterialParameters,MATCH("Concrete.TwoThreeLine.Eb2",INDEX(rngConcreteMaterialParameters,,1),0),2)</f>
        <v>-3.5000000000000001E-3</v>
      </c>
      <c r="AN8" s="129">
        <f>-INDEX(rngConcreteMaterialParameters,MATCH("Concrete.R.ULS(I)",INDEX(rngConcreteMaterialParameters,,1),0),2)</f>
        <v>-15.5</v>
      </c>
      <c r="AO8" s="1"/>
      <c r="AP8" s="124" t="s">
        <v>2668</v>
      </c>
      <c r="AQ8" s="114" t="s">
        <v>322</v>
      </c>
      <c r="AR8" s="114" t="s">
        <v>636</v>
      </c>
      <c r="AS8" s="114" t="s">
        <v>2659</v>
      </c>
      <c r="AT8" s="114" t="s">
        <v>2662</v>
      </c>
      <c r="AU8" s="114" t="s">
        <v>2755</v>
      </c>
      <c r="AV8" s="114" t="s">
        <v>2443</v>
      </c>
      <c r="AW8" s="114">
        <v>2</v>
      </c>
      <c r="AX8" s="127">
        <v>-1.75E-3</v>
      </c>
      <c r="AY8" s="128">
        <v>-350</v>
      </c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 t="shared" si="0"/>
        <v>7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0"/>
      <c r="B9" s="11"/>
      <c r="C9" s="11"/>
      <c r="D9" s="12"/>
      <c r="E9" s="11"/>
      <c r="F9" s="1"/>
      <c r="G9" s="1"/>
      <c r="H9" s="10" t="s">
        <v>306</v>
      </c>
      <c r="I9" s="11" t="s">
        <v>307</v>
      </c>
      <c r="J9" s="16" t="s">
        <v>307</v>
      </c>
      <c r="K9" s="11" t="s">
        <v>307</v>
      </c>
      <c r="L9" s="1"/>
      <c r="M9" s="1"/>
      <c r="N9" s="1"/>
      <c r="O9" s="11">
        <v>6</v>
      </c>
      <c r="P9" s="11">
        <v>411.05368652343753</v>
      </c>
      <c r="Q9" s="11">
        <v>96.723232912293341</v>
      </c>
      <c r="R9" s="11"/>
      <c r="S9" s="11" t="s">
        <v>322</v>
      </c>
      <c r="T9" s="11"/>
      <c r="U9" s="17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6" t="s">
        <v>180</v>
      </c>
      <c r="AJ9" s="6" t="s">
        <v>270</v>
      </c>
      <c r="AK9" s="6" t="s">
        <v>275</v>
      </c>
      <c r="AL9" s="6" t="s">
        <v>272</v>
      </c>
      <c r="AM9" s="129">
        <f>-INDEX(rngConcreteMaterialParameters,MATCH("Concrete.ThreeLine.Eb0",INDEX(rngConcreteMaterialParameters,,1),0),2)</f>
        <v>-2E-3</v>
      </c>
      <c r="AN9" s="129">
        <f>-INDEX(rngConcreteMaterialParameters,MATCH("Concrete.R.ULS(I)",INDEX(rngConcreteMaterialParameters,,1),0),2)</f>
        <v>-15.5</v>
      </c>
      <c r="AO9" s="1"/>
      <c r="AP9" s="124" t="s">
        <v>2668</v>
      </c>
      <c r="AQ9" s="114" t="s">
        <v>322</v>
      </c>
      <c r="AR9" s="114" t="s">
        <v>636</v>
      </c>
      <c r="AS9" s="114" t="s">
        <v>2659</v>
      </c>
      <c r="AT9" s="114" t="s">
        <v>2662</v>
      </c>
      <c r="AU9" s="114" t="s">
        <v>2755</v>
      </c>
      <c r="AV9" s="114" t="s">
        <v>2443</v>
      </c>
      <c r="AW9" s="114">
        <v>3</v>
      </c>
      <c r="AX9" s="127">
        <v>0</v>
      </c>
      <c r="AY9" s="128">
        <v>0</v>
      </c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 t="shared" si="0"/>
        <v>8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7" t="s">
        <v>18</v>
      </c>
      <c r="B10" s="8"/>
      <c r="C10" s="8"/>
      <c r="D10" s="9"/>
      <c r="E10" s="8"/>
      <c r="F10" s="1"/>
      <c r="G10" s="1"/>
      <c r="H10" s="1"/>
      <c r="I10" s="1"/>
      <c r="J10" s="1"/>
      <c r="K10" s="1"/>
      <c r="L10" s="1"/>
      <c r="M10" s="1"/>
      <c r="N10" s="1"/>
      <c r="O10" s="11">
        <v>7</v>
      </c>
      <c r="P10" s="11">
        <v>437.21849365234374</v>
      </c>
      <c r="Q10" s="11">
        <v>103.7924107638795</v>
      </c>
      <c r="R10" s="11"/>
      <c r="S10" s="11" t="s">
        <v>322</v>
      </c>
      <c r="T10" s="11"/>
      <c r="U10" s="17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6" t="s">
        <v>180</v>
      </c>
      <c r="AJ10" s="6" t="s">
        <v>270</v>
      </c>
      <c r="AK10" s="6" t="s">
        <v>275</v>
      </c>
      <c r="AL10" s="6" t="s">
        <v>272</v>
      </c>
      <c r="AM10" s="129">
        <f>-0.6*INDEX(rngConcreteMaterialParameters,MATCH("Concrete.R.ULS(I)",INDEX(rngConcreteMaterialParameters,,1),0),2)/INDEX(rngConcreteMaterialParameters,MATCH("Concrete.E",INDEX(rngConcreteMaterialParameters,,1),0),2)</f>
        <v>-2.8615384615384614E-4</v>
      </c>
      <c r="AN10" s="129">
        <f>-0.6*INDEX(rngConcreteMaterialParameters,MATCH("Concrete.R.ULS(I)",INDEX(rngConcreteMaterialParameters,,1),0),2)</f>
        <v>-9.2999999999999989</v>
      </c>
      <c r="AO10" s="1"/>
      <c r="AP10" s="124" t="s">
        <v>2668</v>
      </c>
      <c r="AQ10" s="114" t="s">
        <v>322</v>
      </c>
      <c r="AR10" s="114" t="s">
        <v>636</v>
      </c>
      <c r="AS10" s="114" t="s">
        <v>2659</v>
      </c>
      <c r="AT10" s="114" t="s">
        <v>2662</v>
      </c>
      <c r="AU10" s="114" t="s">
        <v>2755</v>
      </c>
      <c r="AV10" s="114" t="s">
        <v>2443</v>
      </c>
      <c r="AW10" s="114">
        <v>4</v>
      </c>
      <c r="AX10" s="130">
        <v>1.75E-3</v>
      </c>
      <c r="AY10" s="128">
        <v>350</v>
      </c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 t="shared" si="0"/>
        <v>9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10" t="s">
        <v>19</v>
      </c>
      <c r="B11" s="11" t="s">
        <v>20</v>
      </c>
      <c r="C11" s="11" t="s">
        <v>9</v>
      </c>
      <c r="D11" s="12" t="s">
        <v>21</v>
      </c>
      <c r="E11" s="45" t="s">
        <v>1991</v>
      </c>
      <c r="F11" s="1"/>
      <c r="G11" s="1"/>
      <c r="H11" s="54" t="s">
        <v>2000</v>
      </c>
      <c r="I11" s="52"/>
      <c r="J11" s="52"/>
      <c r="K11" s="1"/>
      <c r="L11" s="1"/>
      <c r="M11" s="1"/>
      <c r="N11" s="1"/>
      <c r="O11" s="11">
        <v>8</v>
      </c>
      <c r="P11" s="11">
        <v>479.3509460449219</v>
      </c>
      <c r="Q11" s="11">
        <v>101.54189932358599</v>
      </c>
      <c r="R11" s="11"/>
      <c r="S11" s="11" t="s">
        <v>322</v>
      </c>
      <c r="T11" s="11"/>
      <c r="U11" s="17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6" t="s">
        <v>180</v>
      </c>
      <c r="AJ11" s="6" t="s">
        <v>270</v>
      </c>
      <c r="AK11" s="6" t="s">
        <v>275</v>
      </c>
      <c r="AL11" s="6" t="s">
        <v>273</v>
      </c>
      <c r="AM11" s="129">
        <v>0</v>
      </c>
      <c r="AN11" s="129">
        <v>0</v>
      </c>
      <c r="AO11" s="1"/>
      <c r="AP11" s="124" t="s">
        <v>2668</v>
      </c>
      <c r="AQ11" s="114" t="s">
        <v>322</v>
      </c>
      <c r="AR11" s="114" t="s">
        <v>636</v>
      </c>
      <c r="AS11" s="114" t="s">
        <v>2659</v>
      </c>
      <c r="AT11" s="114" t="s">
        <v>2662</v>
      </c>
      <c r="AU11" s="114" t="s">
        <v>2755</v>
      </c>
      <c r="AV11" s="114" t="s">
        <v>2443</v>
      </c>
      <c r="AW11" s="114">
        <v>5</v>
      </c>
      <c r="AX11" s="127">
        <v>2.5000000000000001E-2</v>
      </c>
      <c r="AY11" s="128">
        <v>350</v>
      </c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 t="shared" si="0"/>
        <v>10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0" t="s">
        <v>22</v>
      </c>
      <c r="B12" s="11" t="s">
        <v>624</v>
      </c>
      <c r="C12" s="11" t="s">
        <v>9</v>
      </c>
      <c r="D12" s="12" t="s">
        <v>24</v>
      </c>
      <c r="E12" s="45" t="s">
        <v>1991</v>
      </c>
      <c r="F12" s="1"/>
      <c r="G12" s="1"/>
      <c r="H12" s="7" t="s">
        <v>288</v>
      </c>
      <c r="I12" s="7" t="s">
        <v>331</v>
      </c>
      <c r="J12" s="8" t="s">
        <v>290</v>
      </c>
      <c r="K12" s="1"/>
      <c r="L12" s="1"/>
      <c r="M12" s="1"/>
      <c r="N12" s="1"/>
      <c r="O12" s="11">
        <v>9</v>
      </c>
      <c r="P12" s="11">
        <v>401.90764160156249</v>
      </c>
      <c r="Q12" s="11">
        <v>183.74557170967515</v>
      </c>
      <c r="R12" s="11"/>
      <c r="S12" s="11" t="s">
        <v>322</v>
      </c>
      <c r="T12" s="11"/>
      <c r="U12" s="17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6" t="s">
        <v>180</v>
      </c>
      <c r="AJ12" s="6" t="s">
        <v>270</v>
      </c>
      <c r="AK12" s="6" t="s">
        <v>275</v>
      </c>
      <c r="AL12" s="6" t="s">
        <v>274</v>
      </c>
      <c r="AM12" s="6">
        <f>0.6*INDEX(rngConcreteMaterialParameters,MATCH("Concrete.R.ULS(I)",INDEX(rngConcreteMaterialParameters,,1),0),3)/INDEX(rngConcreteMaterialParameters,MATCH("Concrete.E",INDEX(rngConcreteMaterialParameters,,1),0),3)</f>
        <v>2.0307692307692308E-5</v>
      </c>
      <c r="AN12" s="6">
        <f>0.6*INDEX(rngConcreteMaterialParameters,MATCH("Concrete.R.ULS(I)",INDEX(rngConcreteMaterialParameters,,1),0),3)</f>
        <v>0.66</v>
      </c>
      <c r="AO12" s="1"/>
      <c r="AP12" s="124" t="s">
        <v>2690</v>
      </c>
      <c r="AQ12" s="114" t="s">
        <v>322</v>
      </c>
      <c r="AR12" s="114" t="s">
        <v>433</v>
      </c>
      <c r="AS12" s="114" t="s">
        <v>2659</v>
      </c>
      <c r="AT12" s="114" t="s">
        <v>2662</v>
      </c>
      <c r="AU12" s="114" t="s">
        <v>2756</v>
      </c>
      <c r="AV12" s="114" t="s">
        <v>180</v>
      </c>
      <c r="AW12" s="114">
        <v>1</v>
      </c>
      <c r="AX12" s="127">
        <v>-10</v>
      </c>
      <c r="AY12" s="128">
        <v>-3264.3625000000002</v>
      </c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 t="shared" si="0"/>
        <v>11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0" t="s">
        <v>25</v>
      </c>
      <c r="B13" s="11">
        <v>50</v>
      </c>
      <c r="C13" s="11" t="str">
        <f>INDEX(rngUnitSettings,MATCH("Length",INDEX(rngUnitSettings,,1),0),2)</f>
        <v>mm</v>
      </c>
      <c r="D13" s="12" t="s">
        <v>27</v>
      </c>
      <c r="E13" s="45" t="s">
        <v>1991</v>
      </c>
      <c r="F13" s="1"/>
      <c r="G13" s="1"/>
      <c r="H13" s="10" t="s">
        <v>332</v>
      </c>
      <c r="I13" s="11" t="s">
        <v>272</v>
      </c>
      <c r="J13" s="16" t="s">
        <v>274</v>
      </c>
      <c r="K13" s="1"/>
      <c r="L13" s="1"/>
      <c r="M13" s="1"/>
      <c r="N13" s="1"/>
      <c r="O13" s="11">
        <v>10</v>
      </c>
      <c r="P13" s="11">
        <v>427.85726623535157</v>
      </c>
      <c r="Q13" s="11">
        <v>180.32423293633099</v>
      </c>
      <c r="R13" s="11"/>
      <c r="S13" s="11" t="s">
        <v>322</v>
      </c>
      <c r="T13" s="11"/>
      <c r="U13" s="17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6" t="s">
        <v>180</v>
      </c>
      <c r="AJ13" s="6" t="s">
        <v>270</v>
      </c>
      <c r="AK13" s="6" t="s">
        <v>275</v>
      </c>
      <c r="AL13" s="6" t="s">
        <v>274</v>
      </c>
      <c r="AM13" s="6">
        <f>INDEX(rngConcreteMaterialParameters,MATCH("Concrete.ThreeLine.Eb0",INDEX(rngConcreteMaterialParameters,,1),0),3)</f>
        <v>1E-4</v>
      </c>
      <c r="AN13" s="6">
        <f>INDEX(rngConcreteMaterialParameters,MATCH("Concrete.R.ULS(I)",INDEX(rngConcreteMaterialParameters,,1),0),3)</f>
        <v>1.1000000000000001</v>
      </c>
      <c r="AO13" s="1"/>
      <c r="AP13" s="124" t="s">
        <v>2690</v>
      </c>
      <c r="AQ13" s="114" t="s">
        <v>322</v>
      </c>
      <c r="AR13" s="114" t="s">
        <v>433</v>
      </c>
      <c r="AS13" s="114" t="s">
        <v>2659</v>
      </c>
      <c r="AT13" s="114" t="s">
        <v>2662</v>
      </c>
      <c r="AU13" s="114" t="s">
        <v>2756</v>
      </c>
      <c r="AV13" s="114" t="s">
        <v>180</v>
      </c>
      <c r="AW13" s="114">
        <v>2</v>
      </c>
      <c r="AX13" s="127">
        <v>-3.5000000000000001E-3</v>
      </c>
      <c r="AY13" s="128">
        <v>-15.5</v>
      </c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 t="shared" si="0"/>
        <v>12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0" t="s">
        <v>28</v>
      </c>
      <c r="B14" s="11">
        <v>50</v>
      </c>
      <c r="C14" s="11" t="str">
        <f>INDEX(rngUnitSettings,MATCH("Length",INDEX(rngUnitSettings,,1),0),2)</f>
        <v>mm</v>
      </c>
      <c r="D14" s="12" t="s">
        <v>29</v>
      </c>
      <c r="E14" s="45" t="s">
        <v>1991</v>
      </c>
      <c r="F14" s="1"/>
      <c r="G14" s="1"/>
      <c r="H14" s="10" t="s">
        <v>333</v>
      </c>
      <c r="I14" s="11" t="s">
        <v>334</v>
      </c>
      <c r="J14" s="16" t="s">
        <v>334</v>
      </c>
      <c r="K14" s="1"/>
      <c r="L14" s="1"/>
      <c r="M14" s="1"/>
      <c r="N14" s="1"/>
      <c r="O14" s="11">
        <v>11</v>
      </c>
      <c r="P14" s="11">
        <v>413.50565490722659</v>
      </c>
      <c r="Q14" s="11">
        <v>167.34264716359738</v>
      </c>
      <c r="R14" s="11"/>
      <c r="S14" s="11" t="s">
        <v>322</v>
      </c>
      <c r="T14" s="11"/>
      <c r="U14" s="1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6" t="s">
        <v>180</v>
      </c>
      <c r="AJ14" s="6" t="s">
        <v>270</v>
      </c>
      <c r="AK14" s="6" t="s">
        <v>275</v>
      </c>
      <c r="AL14" s="6" t="s">
        <v>274</v>
      </c>
      <c r="AM14" s="6">
        <f>INDEX(rngConcreteMaterialParameters,MATCH("Concrete.TwoThreeLine.Eb2",INDEX(rngConcreteMaterialParameters,,1),0),3)</f>
        <v>1.4999999999999999E-4</v>
      </c>
      <c r="AN14" s="6">
        <f>INDEX(rngConcreteMaterialParameters,MATCH("Concrete.R.ULS(I)",INDEX(rngConcreteMaterialParameters,,1),0),3)</f>
        <v>1.1000000000000001</v>
      </c>
      <c r="AO14" s="1"/>
      <c r="AP14" s="124" t="s">
        <v>2690</v>
      </c>
      <c r="AQ14" s="114" t="s">
        <v>322</v>
      </c>
      <c r="AR14" s="114" t="s">
        <v>433</v>
      </c>
      <c r="AS14" s="114" t="s">
        <v>2659</v>
      </c>
      <c r="AT14" s="114" t="s">
        <v>2662</v>
      </c>
      <c r="AU14" s="114" t="s">
        <v>2756</v>
      </c>
      <c r="AV14" s="114" t="s">
        <v>180</v>
      </c>
      <c r="AW14" s="114">
        <v>3</v>
      </c>
      <c r="AX14" s="127">
        <v>-2E-3</v>
      </c>
      <c r="AY14" s="128">
        <v>-15.5</v>
      </c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 t="shared" si="0"/>
        <v>13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0" t="s">
        <v>30</v>
      </c>
      <c r="B15" s="11">
        <v>1</v>
      </c>
      <c r="C15" s="11" t="s">
        <v>31</v>
      </c>
      <c r="D15" s="12" t="s">
        <v>32</v>
      </c>
      <c r="E15" s="45" t="s">
        <v>1991</v>
      </c>
      <c r="F15" s="1"/>
      <c r="G15" s="1"/>
      <c r="H15" s="10" t="s">
        <v>335</v>
      </c>
      <c r="I15" s="11" t="s">
        <v>336</v>
      </c>
      <c r="J15" s="16" t="s">
        <v>336</v>
      </c>
      <c r="K15" s="1"/>
      <c r="L15" s="1"/>
      <c r="M15" s="1"/>
      <c r="N15" s="1"/>
      <c r="O15" s="11">
        <v>12</v>
      </c>
      <c r="P15" s="11">
        <v>409.35612792968749</v>
      </c>
      <c r="Q15" s="11">
        <v>172.0899114934804</v>
      </c>
      <c r="R15" s="11"/>
      <c r="S15" s="11" t="s">
        <v>322</v>
      </c>
      <c r="T15" s="11"/>
      <c r="U15" s="1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6" t="s">
        <v>180</v>
      </c>
      <c r="AJ15" s="6" t="s">
        <v>276</v>
      </c>
      <c r="AK15" s="6" t="s">
        <v>271</v>
      </c>
      <c r="AL15" s="6" t="s">
        <v>272</v>
      </c>
      <c r="AM15" s="129">
        <f>-INDEX(rngConcreteMaterialParameters,MATCH("Concrete.TwoThreeLine.Eb2",INDEX(rngConcreteMaterialParameters,,1),0),2)</f>
        <v>-3.5000000000000001E-3</v>
      </c>
      <c r="AN15" s="129">
        <f>-INDEX(rngConcreteMaterialParameters,MATCH("Concrete.R.SLS(II)",INDEX(rngConcreteMaterialParameters,,1),0),2)</f>
        <v>-22</v>
      </c>
      <c r="AO15" s="1"/>
      <c r="AP15" s="124" t="s">
        <v>2690</v>
      </c>
      <c r="AQ15" s="114" t="s">
        <v>322</v>
      </c>
      <c r="AR15" s="114" t="s">
        <v>433</v>
      </c>
      <c r="AS15" s="114" t="s">
        <v>2659</v>
      </c>
      <c r="AT15" s="114" t="s">
        <v>2662</v>
      </c>
      <c r="AU15" s="114" t="s">
        <v>2756</v>
      </c>
      <c r="AV15" s="114" t="s">
        <v>180</v>
      </c>
      <c r="AW15" s="114">
        <v>4</v>
      </c>
      <c r="AX15" s="127">
        <v>-2.8615384615384614E-4</v>
      </c>
      <c r="AY15" s="128">
        <v>-9.2999999999999989</v>
      </c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 t="shared" si="0"/>
        <v>14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0" t="s">
        <v>33</v>
      </c>
      <c r="B16" s="11">
        <v>0</v>
      </c>
      <c r="C16" s="11" t="str">
        <f>INDEX(rngUnitSettings,MATCH("Length",INDEX(rngUnitSettings,,1),0),2)</f>
        <v>mm</v>
      </c>
      <c r="D16" s="12" t="s">
        <v>34</v>
      </c>
      <c r="E16" s="45" t="s">
        <v>1991</v>
      </c>
      <c r="F16" s="1"/>
      <c r="G16" s="1"/>
      <c r="H16" s="1"/>
      <c r="I16" s="1"/>
      <c r="J16" s="1"/>
      <c r="K16" s="1"/>
      <c r="L16" s="1"/>
      <c r="M16" s="1"/>
      <c r="N16" s="1"/>
      <c r="O16" s="11">
        <v>13</v>
      </c>
      <c r="P16" s="11">
        <v>409.35609436035156</v>
      </c>
      <c r="Q16" s="11">
        <v>172.08993740653003</v>
      </c>
      <c r="R16" s="11"/>
      <c r="S16" s="11" t="s">
        <v>322</v>
      </c>
      <c r="T16" s="11"/>
      <c r="U16" s="1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6" t="s">
        <v>180</v>
      </c>
      <c r="AJ16" s="6" t="s">
        <v>276</v>
      </c>
      <c r="AK16" s="6" t="s">
        <v>271</v>
      </c>
      <c r="AL16" s="6" t="s">
        <v>272</v>
      </c>
      <c r="AM16" s="129">
        <f>-INDEX(rngConcreteMaterialParameters,MATCH("Concrete.TwoLine.Eb1Red",INDEX(rngConcreteMaterialParameters,,1),0),2)</f>
        <v>-1.5E-3</v>
      </c>
      <c r="AN16" s="129">
        <f>-INDEX(rngConcreteMaterialParameters,MATCH("Concrete.R.SLS(II)",INDEX(rngConcreteMaterialParameters,,1),0),2)</f>
        <v>-22</v>
      </c>
      <c r="AO16" s="1"/>
      <c r="AP16" s="124" t="s">
        <v>2690</v>
      </c>
      <c r="AQ16" s="114" t="s">
        <v>322</v>
      </c>
      <c r="AR16" s="114" t="s">
        <v>433</v>
      </c>
      <c r="AS16" s="114" t="s">
        <v>2659</v>
      </c>
      <c r="AT16" s="114" t="s">
        <v>2662</v>
      </c>
      <c r="AU16" s="114" t="s">
        <v>2756</v>
      </c>
      <c r="AV16" s="114" t="s">
        <v>180</v>
      </c>
      <c r="AW16" s="114">
        <v>5</v>
      </c>
      <c r="AX16" s="127">
        <v>0</v>
      </c>
      <c r="AY16" s="128">
        <v>0</v>
      </c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 t="shared" si="0"/>
        <v>15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0" t="s">
        <v>35</v>
      </c>
      <c r="B17" s="11">
        <v>0</v>
      </c>
      <c r="C17" s="11" t="str">
        <f>INDEX(rngUnitSettings,MATCH("Length",INDEX(rngUnitSettings,,1),0),2)</f>
        <v>mm</v>
      </c>
      <c r="D17" s="12" t="s">
        <v>36</v>
      </c>
      <c r="E17" s="45" t="s">
        <v>1991</v>
      </c>
      <c r="F17" s="1"/>
      <c r="G17" s="1"/>
      <c r="H17" s="54" t="s">
        <v>2001</v>
      </c>
      <c r="I17" s="52"/>
      <c r="J17" s="52"/>
      <c r="K17" s="52"/>
      <c r="L17" s="52"/>
      <c r="M17" s="52"/>
      <c r="N17" s="1"/>
      <c r="O17" s="11">
        <v>14</v>
      </c>
      <c r="P17" s="11">
        <v>413.3748779296875</v>
      </c>
      <c r="Q17" s="11">
        <v>0.79637681119738568</v>
      </c>
      <c r="R17" s="11"/>
      <c r="S17" s="11" t="s">
        <v>322</v>
      </c>
      <c r="T17" s="11"/>
      <c r="U17" s="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6" t="s">
        <v>180</v>
      </c>
      <c r="AJ17" s="6" t="s">
        <v>276</v>
      </c>
      <c r="AK17" s="6" t="s">
        <v>271</v>
      </c>
      <c r="AL17" s="6" t="s">
        <v>273</v>
      </c>
      <c r="AM17" s="129">
        <v>0</v>
      </c>
      <c r="AN17" s="129">
        <v>0</v>
      </c>
      <c r="AO17" s="1"/>
      <c r="AP17" s="124" t="s">
        <v>2692</v>
      </c>
      <c r="AQ17" s="114" t="s">
        <v>322</v>
      </c>
      <c r="AR17" s="114" t="s">
        <v>433</v>
      </c>
      <c r="AS17" s="114" t="s">
        <v>2659</v>
      </c>
      <c r="AT17" s="114" t="s">
        <v>2662</v>
      </c>
      <c r="AU17" s="114" t="s">
        <v>2756</v>
      </c>
      <c r="AV17" s="114" t="s">
        <v>2443</v>
      </c>
      <c r="AW17" s="114">
        <v>1</v>
      </c>
      <c r="AX17" s="127">
        <v>-10</v>
      </c>
      <c r="AY17" s="128">
        <v>-20300</v>
      </c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 t="shared" si="0"/>
        <v>16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0"/>
      <c r="B18" s="11"/>
      <c r="C18" s="11"/>
      <c r="D18" s="12"/>
      <c r="E18" s="11"/>
      <c r="F18" s="1"/>
      <c r="G18" s="1"/>
      <c r="H18" s="7" t="s">
        <v>1</v>
      </c>
      <c r="I18" s="7" t="s">
        <v>339</v>
      </c>
      <c r="J18" s="7" t="s">
        <v>340</v>
      </c>
      <c r="K18" s="8" t="s">
        <v>3</v>
      </c>
      <c r="L18" s="9" t="s">
        <v>4</v>
      </c>
      <c r="M18" s="8" t="s">
        <v>5</v>
      </c>
      <c r="N18" s="1"/>
      <c r="O18" s="11">
        <v>15</v>
      </c>
      <c r="P18" s="11">
        <v>330.88390655517577</v>
      </c>
      <c r="Q18" s="11">
        <v>101.23935088100542</v>
      </c>
      <c r="R18" s="11"/>
      <c r="S18" s="11" t="s">
        <v>322</v>
      </c>
      <c r="T18" s="11"/>
      <c r="U18" s="1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6" t="s">
        <v>180</v>
      </c>
      <c r="AJ18" s="6" t="s">
        <v>276</v>
      </c>
      <c r="AK18" s="6" t="s">
        <v>271</v>
      </c>
      <c r="AL18" s="6" t="s">
        <v>274</v>
      </c>
      <c r="AM18" s="6">
        <f>INDEX(rngConcreteMaterialParameters,MATCH("Concrete.TwoLine.Eb1Red",INDEX(rngConcreteMaterialParameters,,1),0),3)</f>
        <v>8.0000000000000007E-5</v>
      </c>
      <c r="AN18" s="6">
        <f>INDEX(rngConcreteMaterialParameters,MATCH("Concrete.R.SLS(II)",INDEX(rngConcreteMaterialParameters,,1),0),3)</f>
        <v>1.8</v>
      </c>
      <c r="AO18" s="1"/>
      <c r="AP18" s="124" t="s">
        <v>2692</v>
      </c>
      <c r="AQ18" s="114" t="s">
        <v>322</v>
      </c>
      <c r="AR18" s="114" t="s">
        <v>433</v>
      </c>
      <c r="AS18" s="114" t="s">
        <v>2659</v>
      </c>
      <c r="AT18" s="114" t="s">
        <v>2662</v>
      </c>
      <c r="AU18" s="114" t="s">
        <v>2756</v>
      </c>
      <c r="AV18" s="114" t="s">
        <v>2443</v>
      </c>
      <c r="AW18" s="114">
        <v>2</v>
      </c>
      <c r="AX18" s="127">
        <v>-2.5000000000000001E-2</v>
      </c>
      <c r="AY18" s="128">
        <v>-350</v>
      </c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 t="shared" si="0"/>
        <v>17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7" t="s">
        <v>37</v>
      </c>
      <c r="B19" s="8"/>
      <c r="C19" s="8"/>
      <c r="D19" s="9"/>
      <c r="E19" s="8"/>
      <c r="F19" s="1"/>
      <c r="G19" s="1"/>
      <c r="H19" s="10" t="s">
        <v>341</v>
      </c>
      <c r="I19" s="11">
        <v>350</v>
      </c>
      <c r="J19" s="11">
        <v>350</v>
      </c>
      <c r="K19" s="11" t="str">
        <f>INDEX(rngUnitSettings,MATCH("Stress",INDEX(rngUnitSettings,,1),0),2)</f>
        <v>MPa</v>
      </c>
      <c r="L19" s="12" t="s">
        <v>342</v>
      </c>
      <c r="M19" s="45" t="s">
        <v>1991</v>
      </c>
      <c r="N19" s="1"/>
      <c r="O19" s="11">
        <v>16</v>
      </c>
      <c r="P19" s="11">
        <v>320.32802276611329</v>
      </c>
      <c r="Q19" s="11">
        <v>100.24864181076843</v>
      </c>
      <c r="R19" s="11"/>
      <c r="S19" s="11" t="s">
        <v>322</v>
      </c>
      <c r="T19" s="11"/>
      <c r="U19" s="1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6" t="s">
        <v>180</v>
      </c>
      <c r="AJ19" s="6" t="s">
        <v>276</v>
      </c>
      <c r="AK19" s="6" t="s">
        <v>271</v>
      </c>
      <c r="AL19" s="6" t="s">
        <v>274</v>
      </c>
      <c r="AM19" s="6">
        <f>INDEX(rngConcreteMaterialParameters,MATCH("Concrete.TwoThreeLine.Eb2",INDEX(rngConcreteMaterialParameters,,1),0),3)</f>
        <v>1.4999999999999999E-4</v>
      </c>
      <c r="AN19" s="6">
        <f>INDEX(rngConcreteMaterialParameters,MATCH("Concrete.R.SLS(II)",INDEX(rngConcreteMaterialParameters,,1),0),3)</f>
        <v>1.8</v>
      </c>
      <c r="AO19" s="1"/>
      <c r="AP19" s="124" t="s">
        <v>2692</v>
      </c>
      <c r="AQ19" s="114" t="s">
        <v>322</v>
      </c>
      <c r="AR19" s="114" t="s">
        <v>433</v>
      </c>
      <c r="AS19" s="114" t="s">
        <v>2659</v>
      </c>
      <c r="AT19" s="114" t="s">
        <v>2662</v>
      </c>
      <c r="AU19" s="114" t="s">
        <v>2756</v>
      </c>
      <c r="AV19" s="114" t="s">
        <v>2443</v>
      </c>
      <c r="AW19" s="114">
        <v>3</v>
      </c>
      <c r="AX19" s="127">
        <v>-1.75E-3</v>
      </c>
      <c r="AY19" s="128">
        <v>-350</v>
      </c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 t="shared" si="0"/>
        <v>18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3" t="s">
        <v>38</v>
      </c>
      <c r="B20" s="14"/>
      <c r="C20" s="14" t="s">
        <v>9</v>
      </c>
      <c r="D20" s="15"/>
      <c r="E20" s="14"/>
      <c r="F20" s="1"/>
      <c r="G20" s="1"/>
      <c r="H20" s="10" t="s">
        <v>343</v>
      </c>
      <c r="I20" s="11">
        <v>390</v>
      </c>
      <c r="J20" s="11">
        <v>390</v>
      </c>
      <c r="K20" s="11" t="str">
        <f>INDEX(rngUnitSettings,MATCH("Stress",INDEX(rngUnitSettings,,1),0),2)</f>
        <v>MPa</v>
      </c>
      <c r="L20" s="12" t="s">
        <v>344</v>
      </c>
      <c r="M20" s="45" t="s">
        <v>1991</v>
      </c>
      <c r="N20" s="1"/>
      <c r="O20" s="11">
        <v>17</v>
      </c>
      <c r="P20" s="11">
        <v>324.20131378173829</v>
      </c>
      <c r="Q20" s="11">
        <v>98.064302472420977</v>
      </c>
      <c r="R20" s="11"/>
      <c r="S20" s="11" t="s">
        <v>322</v>
      </c>
      <c r="T20" s="11"/>
      <c r="U20" s="1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6" t="s">
        <v>180</v>
      </c>
      <c r="AJ20" s="6" t="s">
        <v>276</v>
      </c>
      <c r="AK20" s="6" t="s">
        <v>275</v>
      </c>
      <c r="AL20" s="6" t="s">
        <v>272</v>
      </c>
      <c r="AM20" s="129">
        <f>-INDEX(rngConcreteMaterialParameters,MATCH("Concrete.TwoThreeLine.Eb2",INDEX(rngConcreteMaterialParameters,,1),0),2)</f>
        <v>-3.5000000000000001E-3</v>
      </c>
      <c r="AN20" s="129">
        <f>-INDEX(rngConcreteMaterialParameters,MATCH("Concrete.R.SLS(II)",INDEX(rngConcreteMaterialParameters,,1),0),2)</f>
        <v>-22</v>
      </c>
      <c r="AO20" s="1"/>
      <c r="AP20" s="124" t="s">
        <v>2692</v>
      </c>
      <c r="AQ20" s="114" t="s">
        <v>322</v>
      </c>
      <c r="AR20" s="114" t="s">
        <v>433</v>
      </c>
      <c r="AS20" s="114" t="s">
        <v>2659</v>
      </c>
      <c r="AT20" s="114" t="s">
        <v>2662</v>
      </c>
      <c r="AU20" s="114" t="s">
        <v>2756</v>
      </c>
      <c r="AV20" s="114" t="s">
        <v>2443</v>
      </c>
      <c r="AW20" s="114">
        <v>4</v>
      </c>
      <c r="AX20" s="127">
        <v>0</v>
      </c>
      <c r="AY20" s="128">
        <v>0</v>
      </c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 t="shared" si="0"/>
        <v>19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0" t="s">
        <v>39</v>
      </c>
      <c r="B21" s="11" t="s">
        <v>40</v>
      </c>
      <c r="C21" s="11" t="s">
        <v>9</v>
      </c>
      <c r="D21" s="12" t="s">
        <v>41</v>
      </c>
      <c r="E21" s="45" t="s">
        <v>1991</v>
      </c>
      <c r="F21" s="1"/>
      <c r="G21" s="1"/>
      <c r="H21" s="10" t="s">
        <v>345</v>
      </c>
      <c r="I21" s="11">
        <v>200000</v>
      </c>
      <c r="J21" s="11">
        <v>200000</v>
      </c>
      <c r="K21" s="11" t="str">
        <f>INDEX(rngUnitSettings,MATCH("Stress",INDEX(rngUnitSettings,,1),0),2)</f>
        <v>MPa</v>
      </c>
      <c r="L21" s="12" t="s">
        <v>346</v>
      </c>
      <c r="M21" s="45" t="s">
        <v>1991</v>
      </c>
      <c r="N21" s="1"/>
      <c r="O21" s="11">
        <v>18</v>
      </c>
      <c r="P21" s="11">
        <v>319.96571807861329</v>
      </c>
      <c r="Q21" s="11">
        <v>98.185704507867243</v>
      </c>
      <c r="R21" s="11"/>
      <c r="S21" s="11" t="s">
        <v>322</v>
      </c>
      <c r="T21" s="11"/>
      <c r="U21" s="1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6" t="s">
        <v>180</v>
      </c>
      <c r="AJ21" s="6" t="s">
        <v>276</v>
      </c>
      <c r="AK21" s="6" t="s">
        <v>275</v>
      </c>
      <c r="AL21" s="6" t="s">
        <v>272</v>
      </c>
      <c r="AM21" s="129">
        <f>-INDEX(rngConcreteMaterialParameters,MATCH("Concrete.ThreeLine.Eb0",INDEX(rngConcreteMaterialParameters,,1),0),2)</f>
        <v>-2E-3</v>
      </c>
      <c r="AN21" s="129">
        <f>-INDEX(rngConcreteMaterialParameters,MATCH("Concrete.R.SLS(II)",INDEX(rngConcreteMaterialParameters,,1),0),2)</f>
        <v>-22</v>
      </c>
      <c r="AO21" s="1"/>
      <c r="AP21" s="124" t="s">
        <v>2692</v>
      </c>
      <c r="AQ21" s="114" t="s">
        <v>322</v>
      </c>
      <c r="AR21" s="114" t="s">
        <v>433</v>
      </c>
      <c r="AS21" s="114" t="s">
        <v>2659</v>
      </c>
      <c r="AT21" s="114" t="s">
        <v>2662</v>
      </c>
      <c r="AU21" s="114" t="s">
        <v>2756</v>
      </c>
      <c r="AV21" s="114" t="s">
        <v>2443</v>
      </c>
      <c r="AW21" s="114">
        <v>5</v>
      </c>
      <c r="AX21" s="127">
        <v>1.75E-3</v>
      </c>
      <c r="AY21" s="128">
        <v>350</v>
      </c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 t="shared" si="0"/>
        <v>20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0" t="s">
        <v>42</v>
      </c>
      <c r="B22" s="11">
        <v>80</v>
      </c>
      <c r="C22" s="11" t="s">
        <v>31</v>
      </c>
      <c r="D22" s="12" t="s">
        <v>43</v>
      </c>
      <c r="E22" s="45" t="s">
        <v>1991</v>
      </c>
      <c r="F22" s="1"/>
      <c r="G22" s="1"/>
      <c r="H22" s="10" t="s">
        <v>347</v>
      </c>
      <c r="I22" s="11">
        <v>2.5000000000000001E-2</v>
      </c>
      <c r="J22" s="11">
        <v>2.5000000000000001E-2</v>
      </c>
      <c r="K22" s="11" t="s">
        <v>9</v>
      </c>
      <c r="L22" s="12" t="s">
        <v>348</v>
      </c>
      <c r="M22" s="45" t="s">
        <v>1991</v>
      </c>
      <c r="N22" s="1"/>
      <c r="O22" s="11">
        <v>19</v>
      </c>
      <c r="P22" s="11">
        <v>437.76671905517577</v>
      </c>
      <c r="Q22" s="11">
        <v>16.259198082204218</v>
      </c>
      <c r="R22" s="11"/>
      <c r="S22" s="11" t="s">
        <v>322</v>
      </c>
      <c r="T22" s="11"/>
      <c r="U22" s="1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6" t="s">
        <v>180</v>
      </c>
      <c r="AJ22" s="6" t="s">
        <v>276</v>
      </c>
      <c r="AK22" s="6" t="s">
        <v>275</v>
      </c>
      <c r="AL22" s="6" t="s">
        <v>272</v>
      </c>
      <c r="AM22" s="129">
        <f>-0.6*INDEX(rngConcreteMaterialParameters,MATCH("Concrete.R.SLS(II)",INDEX(rngConcreteMaterialParameters,,1),0),2)/INDEX(rngConcreteMaterialParameters,MATCH("Concrete.E",INDEX(rngConcreteMaterialParameters,,1),0),2)</f>
        <v>-4.0615384615384613E-4</v>
      </c>
      <c r="AN22" s="129">
        <f>-0.6*INDEX(rngConcreteMaterialParameters,MATCH("Concrete.R.SLS(II)",INDEX(rngConcreteMaterialParameters,,1),0),2)</f>
        <v>-13.2</v>
      </c>
      <c r="AO22" s="1"/>
      <c r="AP22" s="124" t="s">
        <v>2692</v>
      </c>
      <c r="AQ22" s="114" t="s">
        <v>322</v>
      </c>
      <c r="AR22" s="114" t="s">
        <v>433</v>
      </c>
      <c r="AS22" s="114" t="s">
        <v>2659</v>
      </c>
      <c r="AT22" s="114" t="s">
        <v>2662</v>
      </c>
      <c r="AU22" s="114" t="s">
        <v>2756</v>
      </c>
      <c r="AV22" s="114" t="s">
        <v>2443</v>
      </c>
      <c r="AW22" s="114">
        <v>6</v>
      </c>
      <c r="AX22" s="127">
        <v>2.5000000000000001E-2</v>
      </c>
      <c r="AY22" s="128">
        <v>350</v>
      </c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 t="shared" si="0"/>
        <v>21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0" t="s">
        <v>44</v>
      </c>
      <c r="B23" s="11">
        <v>1</v>
      </c>
      <c r="C23" s="11" t="s">
        <v>31</v>
      </c>
      <c r="D23" s="12" t="s">
        <v>45</v>
      </c>
      <c r="E23" s="45" t="s">
        <v>1991</v>
      </c>
      <c r="F23" s="1"/>
      <c r="G23" s="1"/>
      <c r="H23" s="10" t="s">
        <v>349</v>
      </c>
      <c r="I23" s="11">
        <v>1.4999999999999999E-2</v>
      </c>
      <c r="J23" s="11">
        <v>1.4999999999999999E-2</v>
      </c>
      <c r="K23" s="11" t="s">
        <v>9</v>
      </c>
      <c r="L23" s="12" t="s">
        <v>350</v>
      </c>
      <c r="M23" s="45" t="s">
        <v>1991</v>
      </c>
      <c r="N23" s="1"/>
      <c r="O23" s="11">
        <v>20</v>
      </c>
      <c r="P23" s="11">
        <v>351.75721435546876</v>
      </c>
      <c r="Q23" s="11">
        <v>135.31499177837063</v>
      </c>
      <c r="R23" s="11"/>
      <c r="S23" s="11" t="s">
        <v>322</v>
      </c>
      <c r="T23" s="11"/>
      <c r="U23" s="1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6" t="s">
        <v>180</v>
      </c>
      <c r="AJ23" s="6" t="s">
        <v>276</v>
      </c>
      <c r="AK23" s="6" t="s">
        <v>275</v>
      </c>
      <c r="AL23" s="6" t="s">
        <v>273</v>
      </c>
      <c r="AM23" s="129">
        <v>0</v>
      </c>
      <c r="AN23" s="129">
        <v>0</v>
      </c>
      <c r="AO23" s="1"/>
      <c r="AP23" s="124" t="s">
        <v>2692</v>
      </c>
      <c r="AQ23" s="114" t="s">
        <v>322</v>
      </c>
      <c r="AR23" s="114" t="s">
        <v>433</v>
      </c>
      <c r="AS23" s="114" t="s">
        <v>2659</v>
      </c>
      <c r="AT23" s="114" t="s">
        <v>2662</v>
      </c>
      <c r="AU23" s="114" t="s">
        <v>2756</v>
      </c>
      <c r="AV23" s="114" t="s">
        <v>2443</v>
      </c>
      <c r="AW23" s="114">
        <v>7</v>
      </c>
      <c r="AX23" s="127">
        <v>10</v>
      </c>
      <c r="AY23" s="128">
        <v>20300</v>
      </c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 t="shared" si="0"/>
        <v>22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0" t="s">
        <v>46</v>
      </c>
      <c r="B24" s="11" t="s">
        <v>8</v>
      </c>
      <c r="C24" s="11" t="s">
        <v>9</v>
      </c>
      <c r="D24" s="12" t="s">
        <v>47</v>
      </c>
      <c r="E24" s="45" t="s">
        <v>1991</v>
      </c>
      <c r="F24" s="1"/>
      <c r="G24" s="1"/>
      <c r="H24" s="1"/>
      <c r="I24" s="1"/>
      <c r="J24" s="1"/>
      <c r="K24" s="1"/>
      <c r="L24" s="1"/>
      <c r="M24" s="1"/>
      <c r="N24" s="1"/>
      <c r="O24" s="11">
        <v>21</v>
      </c>
      <c r="P24" s="60">
        <v>-200</v>
      </c>
      <c r="Q24" s="60"/>
      <c r="R24" s="11"/>
      <c r="S24" s="11" t="s">
        <v>367</v>
      </c>
      <c r="T24" s="11"/>
      <c r="U24" s="17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6" t="s">
        <v>180</v>
      </c>
      <c r="AJ24" s="6" t="s">
        <v>276</v>
      </c>
      <c r="AK24" s="6" t="s">
        <v>275</v>
      </c>
      <c r="AL24" s="6" t="s">
        <v>274</v>
      </c>
      <c r="AM24" s="129">
        <f>0.6*INDEX(rngConcreteMaterialParameters,MATCH("Concrete.R.SLS(II)",INDEX(rngConcreteMaterialParameters,,1),0),3)/INDEX(rngConcreteMaterialParameters,MATCH("Concrete.E",INDEX(rngConcreteMaterialParameters,,1),0),3)</f>
        <v>3.3230769230769236E-5</v>
      </c>
      <c r="AN24" s="129">
        <f>0.6*INDEX(rngConcreteMaterialParameters,MATCH("Concrete.R.SLS(II)",INDEX(rngConcreteMaterialParameters,,1),0),3)</f>
        <v>1.08</v>
      </c>
      <c r="AO24" s="1"/>
      <c r="AP24" s="124" t="s">
        <v>2708</v>
      </c>
      <c r="AQ24" s="114" t="s">
        <v>367</v>
      </c>
      <c r="AR24" s="114" t="s">
        <v>637</v>
      </c>
      <c r="AS24" s="114" t="s">
        <v>2704</v>
      </c>
      <c r="AT24" s="114" t="s">
        <v>2706</v>
      </c>
      <c r="AU24" s="114" t="s">
        <v>2755</v>
      </c>
      <c r="AV24" s="114" t="s">
        <v>180</v>
      </c>
      <c r="AW24" s="114">
        <v>1</v>
      </c>
      <c r="AX24" s="127">
        <v>-3.5000000000000001E-3</v>
      </c>
      <c r="AY24" s="128">
        <v>-22</v>
      </c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 t="shared" si="0"/>
        <v>23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0" t="s">
        <v>48</v>
      </c>
      <c r="B25" s="11">
        <v>1E-4</v>
      </c>
      <c r="C25" s="11" t="str">
        <f>INDEX(rngUnitSettings,MATCH("Force",INDEX(rngUnitSettings,,1),0),2)</f>
        <v>tf</v>
      </c>
      <c r="D25" s="12" t="s">
        <v>49</v>
      </c>
      <c r="E25" s="45" t="s">
        <v>1991</v>
      </c>
      <c r="F25" s="1"/>
      <c r="G25" s="1"/>
      <c r="H25" s="54" t="s">
        <v>2002</v>
      </c>
      <c r="I25" s="52"/>
      <c r="J25" s="52"/>
      <c r="K25" s="52"/>
      <c r="L25" s="52"/>
      <c r="M25" s="52"/>
      <c r="N25" s="1"/>
      <c r="O25" s="11">
        <v>22</v>
      </c>
      <c r="P25" s="60">
        <v>420</v>
      </c>
      <c r="Q25" s="60">
        <v>140.89198051968737</v>
      </c>
      <c r="R25" s="11"/>
      <c r="S25" s="11" t="s">
        <v>367</v>
      </c>
      <c r="T25" s="11" t="s">
        <v>324</v>
      </c>
      <c r="U25" s="17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6" t="s">
        <v>180</v>
      </c>
      <c r="AJ25" s="6" t="s">
        <v>276</v>
      </c>
      <c r="AK25" s="6" t="s">
        <v>275</v>
      </c>
      <c r="AL25" s="6" t="s">
        <v>274</v>
      </c>
      <c r="AM25" s="129">
        <f>INDEX(rngConcreteMaterialParameters,MATCH("Concrete.ThreeLine.Eb0",INDEX(rngConcreteMaterialParameters,,1),0),3)</f>
        <v>1E-4</v>
      </c>
      <c r="AN25" s="129">
        <f>INDEX(rngConcreteMaterialParameters,MATCH("Concrete.R.SLS(II)",INDEX(rngConcreteMaterialParameters,,1),0),3)</f>
        <v>1.8</v>
      </c>
      <c r="AO25" s="1"/>
      <c r="AP25" s="124" t="s">
        <v>2708</v>
      </c>
      <c r="AQ25" s="114" t="s">
        <v>367</v>
      </c>
      <c r="AR25" s="114" t="s">
        <v>637</v>
      </c>
      <c r="AS25" s="114" t="s">
        <v>2704</v>
      </c>
      <c r="AT25" s="114" t="s">
        <v>2706</v>
      </c>
      <c r="AU25" s="114" t="s">
        <v>2755</v>
      </c>
      <c r="AV25" s="114" t="s">
        <v>180</v>
      </c>
      <c r="AW25" s="114">
        <v>2</v>
      </c>
      <c r="AX25" s="127">
        <v>-2E-3</v>
      </c>
      <c r="AY25" s="128">
        <v>-22</v>
      </c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 t="shared" si="0"/>
        <v>24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0" t="s">
        <v>50</v>
      </c>
      <c r="B26" s="11">
        <v>1E-4</v>
      </c>
      <c r="C26" s="11" t="str">
        <f>INDEX(rngUnitSettings,MATCH("Moment",INDEX(rngUnitSettings,,1),0),2)</f>
        <v>tf*m</v>
      </c>
      <c r="D26" s="12" t="s">
        <v>51</v>
      </c>
      <c r="E26" s="45" t="s">
        <v>1991</v>
      </c>
      <c r="F26" s="1"/>
      <c r="G26" s="1"/>
      <c r="H26" s="7" t="s">
        <v>1</v>
      </c>
      <c r="I26" s="7" t="s">
        <v>339</v>
      </c>
      <c r="J26" s="7" t="s">
        <v>340</v>
      </c>
      <c r="K26" s="8" t="s">
        <v>3</v>
      </c>
      <c r="L26" s="9" t="s">
        <v>4</v>
      </c>
      <c r="M26" s="8" t="s">
        <v>5</v>
      </c>
      <c r="N26" s="1"/>
      <c r="O26" s="11">
        <v>23</v>
      </c>
      <c r="P26" s="60">
        <v>413.4912017822266</v>
      </c>
      <c r="Q26" s="60">
        <v>145.92645210625469</v>
      </c>
      <c r="R26" s="11"/>
      <c r="S26" s="11" t="s">
        <v>367</v>
      </c>
      <c r="T26" s="11"/>
      <c r="U26" s="17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6" t="s">
        <v>180</v>
      </c>
      <c r="AJ26" s="6" t="s">
        <v>276</v>
      </c>
      <c r="AK26" s="6" t="s">
        <v>275</v>
      </c>
      <c r="AL26" s="6" t="s">
        <v>274</v>
      </c>
      <c r="AM26" s="129">
        <f>INDEX(rngConcreteMaterialParameters,MATCH("Concrete.TwoThreeLine.Eb2",INDEX(rngConcreteMaterialParameters,,1),0),3)</f>
        <v>1.4999999999999999E-4</v>
      </c>
      <c r="AN26" s="129">
        <f>INDEX(rngConcreteMaterialParameters,MATCH("Concrete.R.SLS(II)",INDEX(rngConcreteMaterialParameters,,1),0),3)</f>
        <v>1.8</v>
      </c>
      <c r="AO26" s="1"/>
      <c r="AP26" s="124" t="s">
        <v>2708</v>
      </c>
      <c r="AQ26" s="114" t="s">
        <v>367</v>
      </c>
      <c r="AR26" s="114" t="s">
        <v>637</v>
      </c>
      <c r="AS26" s="114" t="s">
        <v>2704</v>
      </c>
      <c r="AT26" s="114" t="s">
        <v>2706</v>
      </c>
      <c r="AU26" s="114" t="s">
        <v>2755</v>
      </c>
      <c r="AV26" s="114" t="s">
        <v>180</v>
      </c>
      <c r="AW26" s="114">
        <v>3</v>
      </c>
      <c r="AX26" s="127">
        <v>-4.0615384615384602E-4</v>
      </c>
      <c r="AY26" s="128">
        <v>-13.2</v>
      </c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 t="shared" si="0"/>
        <v>25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0" t="s">
        <v>52</v>
      </c>
      <c r="B27" s="11">
        <v>1E-4</v>
      </c>
      <c r="C27" s="11" t="str">
        <f>INDEX(rngUnitSettings,MATCH("Moment",INDEX(rngUnitSettings,,1),0),2)</f>
        <v>tf*m</v>
      </c>
      <c r="D27" s="12" t="s">
        <v>53</v>
      </c>
      <c r="E27" s="45" t="s">
        <v>1991</v>
      </c>
      <c r="F27" s="1"/>
      <c r="G27" s="1"/>
      <c r="H27" s="10" t="s">
        <v>351</v>
      </c>
      <c r="I27" s="11">
        <v>15.5</v>
      </c>
      <c r="J27" s="11">
        <v>1.1000000000000001</v>
      </c>
      <c r="K27" s="11" t="str">
        <f>INDEX(rngUnitSettings,MATCH("Stress",INDEX(rngUnitSettings,,1),0),2)</f>
        <v>MPa</v>
      </c>
      <c r="L27" s="12" t="s">
        <v>352</v>
      </c>
      <c r="M27" s="45" t="s">
        <v>1991</v>
      </c>
      <c r="N27" s="1"/>
      <c r="O27" s="11">
        <v>24</v>
      </c>
      <c r="P27" s="60">
        <v>407.40178222656249</v>
      </c>
      <c r="Q27" s="60">
        <v>152.67658078551455</v>
      </c>
      <c r="R27" s="11"/>
      <c r="S27" s="11" t="s">
        <v>367</v>
      </c>
      <c r="T27" s="11"/>
      <c r="U27" s="1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6" t="s">
        <v>277</v>
      </c>
      <c r="AJ27" s="6" t="s">
        <v>270</v>
      </c>
      <c r="AK27" s="6" t="s">
        <v>271</v>
      </c>
      <c r="AL27" s="6" t="s">
        <v>272</v>
      </c>
      <c r="AM27" s="129">
        <f>-INDEX(rngSteelMaterialParameters,MATCH("Steel.TwoLine.Es2",INDEX(rngSteelMaterialParameters,,1),0),2)</f>
        <v>-2.5000000000000001E-2</v>
      </c>
      <c r="AN27" s="129">
        <f>-INDEX(rngSteelMaterialParameters,MATCH("Steel.R.ULS(I)",INDEX(rngSteelMaterialParameters,,1),0),2)</f>
        <v>-350</v>
      </c>
      <c r="AO27" s="1"/>
      <c r="AP27" s="124" t="s">
        <v>2708</v>
      </c>
      <c r="AQ27" s="114" t="s">
        <v>367</v>
      </c>
      <c r="AR27" s="114" t="s">
        <v>637</v>
      </c>
      <c r="AS27" s="114" t="s">
        <v>2704</v>
      </c>
      <c r="AT27" s="114" t="s">
        <v>2706</v>
      </c>
      <c r="AU27" s="114" t="s">
        <v>2755</v>
      </c>
      <c r="AV27" s="114" t="s">
        <v>180</v>
      </c>
      <c r="AW27" s="114">
        <v>4</v>
      </c>
      <c r="AX27" s="127">
        <v>0</v>
      </c>
      <c r="AY27" s="128">
        <v>0</v>
      </c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 t="shared" si="0"/>
        <v>26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3" t="s">
        <v>54</v>
      </c>
      <c r="B28" s="14"/>
      <c r="C28" s="14" t="s">
        <v>9</v>
      </c>
      <c r="D28" s="15"/>
      <c r="E28" s="14"/>
      <c r="F28" s="1"/>
      <c r="G28" s="1"/>
      <c r="H28" s="10" t="s">
        <v>353</v>
      </c>
      <c r="I28" s="11">
        <v>22</v>
      </c>
      <c r="J28" s="11">
        <v>1.8</v>
      </c>
      <c r="K28" s="11" t="str">
        <f>INDEX(rngUnitSettings,MATCH("Stress",INDEX(rngUnitSettings,,1),0),2)</f>
        <v>MPa</v>
      </c>
      <c r="L28" s="12" t="s">
        <v>354</v>
      </c>
      <c r="M28" s="45" t="s">
        <v>1991</v>
      </c>
      <c r="N28" s="1"/>
      <c r="O28" s="11">
        <v>25</v>
      </c>
      <c r="P28" s="60">
        <v>407.40174865722656</v>
      </c>
      <c r="Q28" s="60">
        <v>117.27580019697278</v>
      </c>
      <c r="R28" s="11"/>
      <c r="S28" s="11" t="s">
        <v>367</v>
      </c>
      <c r="T28" s="11"/>
      <c r="U28" s="17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6" t="s">
        <v>277</v>
      </c>
      <c r="AJ28" s="6" t="s">
        <v>270</v>
      </c>
      <c r="AK28" s="6" t="s">
        <v>271</v>
      </c>
      <c r="AL28" s="6" t="s">
        <v>272</v>
      </c>
      <c r="AM28" s="129">
        <f>-INDEX(rngSteelMaterialParameters,MATCH("Steel.R.ULS(I)",INDEX(rngSteelMaterialParameters,,1),0),2)/INDEX(rngSteelMaterialParameters,MATCH("Steel.E",INDEX(rngSteelMaterialParameters,,1),0),2)</f>
        <v>-1.75E-3</v>
      </c>
      <c r="AN28" s="129">
        <f>-INDEX(rngSteelMaterialParameters,MATCH("Steel.R.ULS(I)",INDEX(rngSteelMaterialParameters,,1),0),2)</f>
        <v>-350</v>
      </c>
      <c r="AO28" s="1"/>
      <c r="AP28" s="124" t="s">
        <v>2708</v>
      </c>
      <c r="AQ28" s="114" t="s">
        <v>367</v>
      </c>
      <c r="AR28" s="114" t="s">
        <v>637</v>
      </c>
      <c r="AS28" s="114" t="s">
        <v>2704</v>
      </c>
      <c r="AT28" s="114" t="s">
        <v>2706</v>
      </c>
      <c r="AU28" s="114" t="s">
        <v>2755</v>
      </c>
      <c r="AV28" s="114" t="s">
        <v>180</v>
      </c>
      <c r="AW28" s="114">
        <v>5</v>
      </c>
      <c r="AX28" s="127">
        <v>3.323076923076923E-5</v>
      </c>
      <c r="AY28" s="128">
        <v>1.08</v>
      </c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 t="shared" si="0"/>
        <v>27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0" t="s">
        <v>55</v>
      </c>
      <c r="B29" s="11" t="s">
        <v>8</v>
      </c>
      <c r="C29" s="11" t="s">
        <v>9</v>
      </c>
      <c r="D29" s="12" t="s">
        <v>56</v>
      </c>
      <c r="E29" s="45" t="s">
        <v>1991</v>
      </c>
      <c r="F29" s="1"/>
      <c r="G29" s="1"/>
      <c r="H29" s="10" t="s">
        <v>355</v>
      </c>
      <c r="I29" s="11">
        <v>14.6</v>
      </c>
      <c r="J29" s="11" t="s">
        <v>9</v>
      </c>
      <c r="K29" s="11" t="str">
        <f>INDEX(rngUnitSettings,MATCH("Stress",INDEX(rngUnitSettings,,1),0),2)</f>
        <v>MPa</v>
      </c>
      <c r="L29" s="12" t="s">
        <v>356</v>
      </c>
      <c r="M29" s="45" t="s">
        <v>1991</v>
      </c>
      <c r="N29" s="1"/>
      <c r="O29" s="11">
        <v>26</v>
      </c>
      <c r="P29" s="60">
        <v>306.71223144531251</v>
      </c>
      <c r="Q29" s="60">
        <v>0.40154331233901663</v>
      </c>
      <c r="R29" s="11"/>
      <c r="S29" s="11" t="s">
        <v>367</v>
      </c>
      <c r="T29" s="11"/>
      <c r="U29" s="17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6" t="s">
        <v>277</v>
      </c>
      <c r="AJ29" s="6" t="s">
        <v>270</v>
      </c>
      <c r="AK29" s="6" t="s">
        <v>271</v>
      </c>
      <c r="AL29" s="6" t="s">
        <v>273</v>
      </c>
      <c r="AM29" s="129">
        <v>0</v>
      </c>
      <c r="AN29" s="129">
        <v>0</v>
      </c>
      <c r="AO29" s="1"/>
      <c r="AP29" s="124" t="s">
        <v>2708</v>
      </c>
      <c r="AQ29" s="114" t="s">
        <v>367</v>
      </c>
      <c r="AR29" s="114" t="s">
        <v>637</v>
      </c>
      <c r="AS29" s="114" t="s">
        <v>2704</v>
      </c>
      <c r="AT29" s="114" t="s">
        <v>2706</v>
      </c>
      <c r="AU29" s="114" t="s">
        <v>2755</v>
      </c>
      <c r="AV29" s="114" t="s">
        <v>180</v>
      </c>
      <c r="AW29" s="114">
        <v>6</v>
      </c>
      <c r="AX29" s="127">
        <v>1E-4</v>
      </c>
      <c r="AY29" s="128">
        <v>1.8</v>
      </c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 t="shared" si="0"/>
        <v>28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0" t="s">
        <v>57</v>
      </c>
      <c r="B30" s="11">
        <v>1</v>
      </c>
      <c r="C30" s="11" t="s">
        <v>9</v>
      </c>
      <c r="D30" s="12" t="s">
        <v>58</v>
      </c>
      <c r="E30" s="45" t="s">
        <v>1991</v>
      </c>
      <c r="F30" s="1"/>
      <c r="G30" s="1"/>
      <c r="H30" s="10" t="s">
        <v>357</v>
      </c>
      <c r="I30" s="11">
        <v>32500</v>
      </c>
      <c r="J30" s="11">
        <v>32500</v>
      </c>
      <c r="K30" s="11" t="str">
        <f>INDEX(rngUnitSettings,MATCH("Stress",INDEX(rngUnitSettings,,1),0),2)</f>
        <v>MPa</v>
      </c>
      <c r="L30" s="12" t="s">
        <v>358</v>
      </c>
      <c r="M30" s="45" t="s">
        <v>1991</v>
      </c>
      <c r="N30" s="1"/>
      <c r="O30" s="11">
        <v>27</v>
      </c>
      <c r="P30" s="60">
        <v>332.28105010986326</v>
      </c>
      <c r="Q30" s="60">
        <v>84.205875611851397</v>
      </c>
      <c r="R30" s="11"/>
      <c r="S30" s="11" t="s">
        <v>367</v>
      </c>
      <c r="T30" s="11"/>
      <c r="U30" s="17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6" t="s">
        <v>277</v>
      </c>
      <c r="AJ30" s="6" t="s">
        <v>270</v>
      </c>
      <c r="AK30" s="6" t="s">
        <v>271</v>
      </c>
      <c r="AL30" s="6" t="s">
        <v>274</v>
      </c>
      <c r="AM30" s="129">
        <f>INDEX(rngSteelMaterialParameters,MATCH("Steel.R.ULS(I)",INDEX(rngSteelMaterialParameters,,1),0),3)/INDEX(rngSteelMaterialParameters,MATCH("Steel.E",INDEX(rngSteelMaterialParameters,,1),0),3)</f>
        <v>1.75E-3</v>
      </c>
      <c r="AN30" s="129">
        <f>INDEX(rngSteelMaterialParameters,MATCH("Steel.R.ULS(I)",INDEX(rngSteelMaterialParameters,,1),0),3)</f>
        <v>350</v>
      </c>
      <c r="AO30" s="1"/>
      <c r="AP30" s="124" t="s">
        <v>2708</v>
      </c>
      <c r="AQ30" s="114" t="s">
        <v>367</v>
      </c>
      <c r="AR30" s="114" t="s">
        <v>637</v>
      </c>
      <c r="AS30" s="114" t="s">
        <v>2704</v>
      </c>
      <c r="AT30" s="114" t="s">
        <v>2706</v>
      </c>
      <c r="AU30" s="114" t="s">
        <v>2755</v>
      </c>
      <c r="AV30" s="114" t="s">
        <v>180</v>
      </c>
      <c r="AW30" s="114">
        <v>7</v>
      </c>
      <c r="AX30" s="127">
        <v>1.4999999999999999E-4</v>
      </c>
      <c r="AY30" s="128">
        <v>1.8</v>
      </c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 t="shared" si="0"/>
        <v>29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0" t="s">
        <v>59</v>
      </c>
      <c r="B31" s="11">
        <v>3.125E-2</v>
      </c>
      <c r="C31" s="11" t="s">
        <v>9</v>
      </c>
      <c r="D31" s="12" t="s">
        <v>60</v>
      </c>
      <c r="E31" s="45" t="s">
        <v>1991</v>
      </c>
      <c r="F31" s="1"/>
      <c r="G31" s="1"/>
      <c r="H31" s="10" t="s">
        <v>359</v>
      </c>
      <c r="I31" s="11">
        <v>1.5E-3</v>
      </c>
      <c r="J31" s="11">
        <v>8.0000000000000007E-5</v>
      </c>
      <c r="K31" s="11" t="s">
        <v>9</v>
      </c>
      <c r="L31" s="12" t="s">
        <v>360</v>
      </c>
      <c r="M31" s="45" t="s">
        <v>1991</v>
      </c>
      <c r="N31" s="1"/>
      <c r="O31" s="11">
        <v>28</v>
      </c>
      <c r="P31" s="60">
        <v>318.93087921142575</v>
      </c>
      <c r="Q31" s="60">
        <v>86.207712355658572</v>
      </c>
      <c r="R31" s="11"/>
      <c r="S31" s="11" t="s">
        <v>367</v>
      </c>
      <c r="T31" s="11"/>
      <c r="U31" s="17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6" t="s">
        <v>277</v>
      </c>
      <c r="AJ31" s="6" t="s">
        <v>270</v>
      </c>
      <c r="AK31" s="6" t="s">
        <v>271</v>
      </c>
      <c r="AL31" s="6" t="s">
        <v>274</v>
      </c>
      <c r="AM31" s="129">
        <f>INDEX(rngSteelMaterialParameters,MATCH("Steel.TwoLine.Es2",INDEX(rngSteelMaterialParameters,,1),0),3)</f>
        <v>2.5000000000000001E-2</v>
      </c>
      <c r="AN31" s="129">
        <f>INDEX(rngSteelMaterialParameters,MATCH("Steel.R.ULS(I)",INDEX(rngSteelMaterialParameters,,1),0),3)</f>
        <v>350</v>
      </c>
      <c r="AO31" s="1"/>
      <c r="AP31" s="124" t="s">
        <v>2710</v>
      </c>
      <c r="AQ31" s="114" t="s">
        <v>367</v>
      </c>
      <c r="AR31" s="114" t="s">
        <v>637</v>
      </c>
      <c r="AS31" s="114" t="s">
        <v>2704</v>
      </c>
      <c r="AT31" s="114" t="s">
        <v>2706</v>
      </c>
      <c r="AU31" s="114" t="s">
        <v>2755</v>
      </c>
      <c r="AV31" s="114" t="s">
        <v>2443</v>
      </c>
      <c r="AW31" s="114">
        <v>1</v>
      </c>
      <c r="AX31" s="127">
        <v>-2.5000000000000001E-2</v>
      </c>
      <c r="AY31" s="128">
        <v>-390</v>
      </c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 t="shared" si="0"/>
        <v>30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0" t="s">
        <v>61</v>
      </c>
      <c r="B32" s="11">
        <v>5.0000000000000001E-4</v>
      </c>
      <c r="C32" s="11" t="s">
        <v>9</v>
      </c>
      <c r="D32" s="12" t="s">
        <v>62</v>
      </c>
      <c r="E32" s="45" t="s">
        <v>1991</v>
      </c>
      <c r="F32" s="1"/>
      <c r="G32" s="1"/>
      <c r="H32" s="10" t="s">
        <v>361</v>
      </c>
      <c r="I32" s="11">
        <v>2E-3</v>
      </c>
      <c r="J32" s="11">
        <v>1E-4</v>
      </c>
      <c r="K32" s="11" t="s">
        <v>9</v>
      </c>
      <c r="L32" s="12" t="s">
        <v>362</v>
      </c>
      <c r="M32" s="45" t="s">
        <v>1991</v>
      </c>
      <c r="N32" s="1"/>
      <c r="O32" s="11">
        <v>29</v>
      </c>
      <c r="P32" s="60">
        <v>324.27851104736328</v>
      </c>
      <c r="Q32" s="60">
        <v>87.139364193337912</v>
      </c>
      <c r="R32" s="11"/>
      <c r="S32" s="11" t="s">
        <v>367</v>
      </c>
      <c r="T32" s="11"/>
      <c r="U32" s="1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6" t="s">
        <v>277</v>
      </c>
      <c r="AJ32" s="6" t="s">
        <v>270</v>
      </c>
      <c r="AK32" s="6" t="s">
        <v>275</v>
      </c>
      <c r="AL32" s="6" t="s">
        <v>272</v>
      </c>
      <c r="AM32" s="6">
        <f>-INDEX(rngSteelMaterialParameters,MATCH("Steel.ThreeLine.Es2",INDEX(rngSteelMaterialParameters,,1),0),2)</f>
        <v>-1.4999999999999999E-2</v>
      </c>
      <c r="AN32" s="6">
        <f>-1.1*INDEX(rngSteelMaterialParameters,MATCH("Steel.R.ULS(I)",INDEX(rngSteelMaterialParameters,,1),0),2)</f>
        <v>-385.00000000000006</v>
      </c>
      <c r="AO32" s="1"/>
      <c r="AP32" s="124" t="s">
        <v>2710</v>
      </c>
      <c r="AQ32" s="114" t="s">
        <v>367</v>
      </c>
      <c r="AR32" s="114" t="s">
        <v>637</v>
      </c>
      <c r="AS32" s="114" t="s">
        <v>2704</v>
      </c>
      <c r="AT32" s="114" t="s">
        <v>2706</v>
      </c>
      <c r="AU32" s="114" t="s">
        <v>2755</v>
      </c>
      <c r="AV32" s="114" t="s">
        <v>2443</v>
      </c>
      <c r="AW32" s="114">
        <v>2</v>
      </c>
      <c r="AX32" s="127">
        <v>-1.9499999999999999E-3</v>
      </c>
      <c r="AY32" s="128">
        <v>-390</v>
      </c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 t="shared" si="0"/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0" t="s">
        <v>63</v>
      </c>
      <c r="B33" s="11">
        <v>1.0000000000000001E-5</v>
      </c>
      <c r="C33" s="11" t="str">
        <f>INDEX(rngUnitSettings,MATCH("Curvature",INDEX(rngUnitSettings,,1),0),2)</f>
        <v>1/mm</v>
      </c>
      <c r="D33" s="12" t="s">
        <v>64</v>
      </c>
      <c r="E33" s="45" t="s">
        <v>1991</v>
      </c>
      <c r="F33" s="1"/>
      <c r="G33" s="1"/>
      <c r="H33" s="10" t="s">
        <v>363</v>
      </c>
      <c r="I33" s="11">
        <v>3.5000000000000001E-3</v>
      </c>
      <c r="J33" s="11">
        <v>1.4999999999999999E-4</v>
      </c>
      <c r="K33" s="11" t="s">
        <v>9</v>
      </c>
      <c r="L33" s="12" t="s">
        <v>364</v>
      </c>
      <c r="M33" s="45" t="s">
        <v>1991</v>
      </c>
      <c r="N33" s="1"/>
      <c r="O33" s="11">
        <v>30</v>
      </c>
      <c r="P33" s="60">
        <v>319.95539093017578</v>
      </c>
      <c r="Q33" s="60">
        <v>84.055860964455249</v>
      </c>
      <c r="R33" s="11"/>
      <c r="S33" s="11" t="s">
        <v>367</v>
      </c>
      <c r="T33" s="11"/>
      <c r="U33" s="1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6" t="s">
        <v>277</v>
      </c>
      <c r="AJ33" s="6" t="s">
        <v>270</v>
      </c>
      <c r="AK33" s="6" t="s">
        <v>275</v>
      </c>
      <c r="AL33" s="6" t="s">
        <v>272</v>
      </c>
      <c r="AM33" s="6">
        <f>-(2*(INDEX(rngSteelMaterialParameters,MATCH("Steel.R.ULS(I)",INDEX(rngSteelMaterialParameters,,1),0),2)/INDEX(rngSteelMaterialParameters,MATCH("Steel.E",INDEX(rngSteelMaterialParameters,,1),0),2)+0.002)-(0.9*INDEX(rngSteelMaterialParameters,MATCH("Steel.R.ULS(I)",INDEX(rngSteelMaterialParameters,,1),0),2)/INDEX(rngSteelMaterialParameters,MATCH("Steel.E",INDEX(rngSteelMaterialParameters,,1),0),2)))</f>
        <v>-5.9249999999999997E-3</v>
      </c>
      <c r="AN33" s="6">
        <f>-1.1*INDEX(rngSteelMaterialParameters,MATCH("Steel.R.ULS(I)",INDEX(rngSteelMaterialParameters,,1),0),2)</f>
        <v>-385.00000000000006</v>
      </c>
      <c r="AO33" s="1"/>
      <c r="AP33" s="124" t="s">
        <v>2710</v>
      </c>
      <c r="AQ33" s="114" t="s">
        <v>367</v>
      </c>
      <c r="AR33" s="114" t="s">
        <v>637</v>
      </c>
      <c r="AS33" s="114" t="s">
        <v>2704</v>
      </c>
      <c r="AT33" s="114" t="s">
        <v>2706</v>
      </c>
      <c r="AU33" s="114" t="s">
        <v>2755</v>
      </c>
      <c r="AV33" s="114" t="s">
        <v>2443</v>
      </c>
      <c r="AW33" s="114">
        <v>3</v>
      </c>
      <c r="AX33" s="127">
        <v>0</v>
      </c>
      <c r="AY33" s="128">
        <v>0</v>
      </c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 t="shared" si="0"/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3" t="s">
        <v>65</v>
      </c>
      <c r="B34" s="14"/>
      <c r="C34" s="14" t="s">
        <v>9</v>
      </c>
      <c r="D34" s="15"/>
      <c r="E34" s="1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6" t="s">
        <v>277</v>
      </c>
      <c r="AJ34" s="6" t="s">
        <v>270</v>
      </c>
      <c r="AK34" s="6" t="s">
        <v>275</v>
      </c>
      <c r="AL34" s="6" t="s">
        <v>272</v>
      </c>
      <c r="AM34" s="6">
        <f>-(INDEX(rngSteelMaterialParameters,MATCH("Steel.R.ULS(I)",INDEX(rngSteelMaterialParameters,,1),0),2)/INDEX(rngSteelMaterialParameters,MATCH("Steel.E",INDEX(rngSteelMaterialParameters,,1),0),2)+0.002)</f>
        <v>-3.7499999999999999E-3</v>
      </c>
      <c r="AN34" s="6">
        <f>-INDEX(rngSteelMaterialParameters,MATCH("Steel.R.ULS(I)",INDEX(rngSteelMaterialParameters,,1),0),2)</f>
        <v>-350</v>
      </c>
      <c r="AO34" s="1"/>
      <c r="AP34" s="124" t="s">
        <v>2710</v>
      </c>
      <c r="AQ34" s="114" t="s">
        <v>367</v>
      </c>
      <c r="AR34" s="114" t="s">
        <v>637</v>
      </c>
      <c r="AS34" s="114" t="s">
        <v>2704</v>
      </c>
      <c r="AT34" s="114" t="s">
        <v>2706</v>
      </c>
      <c r="AU34" s="114" t="s">
        <v>2755</v>
      </c>
      <c r="AV34" s="114" t="s">
        <v>2443</v>
      </c>
      <c r="AW34" s="114">
        <v>4</v>
      </c>
      <c r="AX34" s="127">
        <v>1.9499999999999999E-3</v>
      </c>
      <c r="AY34" s="128">
        <v>390</v>
      </c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 t="shared" si="0"/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0" t="s">
        <v>66</v>
      </c>
      <c r="B35" s="11">
        <v>2</v>
      </c>
      <c r="C35" s="11" t="s">
        <v>31</v>
      </c>
      <c r="D35" s="12" t="s">
        <v>67</v>
      </c>
      <c r="E35" s="45" t="s">
        <v>1991</v>
      </c>
      <c r="F35" s="1"/>
      <c r="G35" s="1"/>
      <c r="H35" s="54" t="s">
        <v>2003</v>
      </c>
      <c r="I35" s="52"/>
      <c r="J35" s="52"/>
      <c r="K35" s="52"/>
      <c r="L35" s="52"/>
      <c r="M35" s="52"/>
      <c r="N35" s="52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6" t="s">
        <v>277</v>
      </c>
      <c r="AJ35" s="6" t="s">
        <v>270</v>
      </c>
      <c r="AK35" s="6" t="s">
        <v>275</v>
      </c>
      <c r="AL35" s="6" t="s">
        <v>272</v>
      </c>
      <c r="AM35" s="6">
        <f>-(0.9*INDEX(rngSteelMaterialParameters,MATCH("Steel.R.ULS(I)",INDEX(rngSteelMaterialParameters,,1),0),2)/INDEX(rngSteelMaterialParameters,MATCH("Steel.E",INDEX(rngSteelMaterialParameters,,1),0),2))</f>
        <v>-1.575E-3</v>
      </c>
      <c r="AN35" s="6">
        <f>-0.9*INDEX(rngSteelMaterialParameters,MATCH("Steel.R.ULS(I)",INDEX(rngSteelMaterialParameters,,1),0),2)</f>
        <v>-315</v>
      </c>
      <c r="AO35" s="1"/>
      <c r="AP35" s="124" t="s">
        <v>2710</v>
      </c>
      <c r="AQ35" s="114" t="s">
        <v>367</v>
      </c>
      <c r="AR35" s="114" t="s">
        <v>637</v>
      </c>
      <c r="AS35" s="114" t="s">
        <v>2704</v>
      </c>
      <c r="AT35" s="114" t="s">
        <v>2706</v>
      </c>
      <c r="AU35" s="114" t="s">
        <v>2755</v>
      </c>
      <c r="AV35" s="114" t="s">
        <v>2443</v>
      </c>
      <c r="AW35" s="114">
        <v>5</v>
      </c>
      <c r="AX35" s="127">
        <v>2.5000000000000001E-2</v>
      </c>
      <c r="AY35" s="128">
        <v>390</v>
      </c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 t="shared" si="0"/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0" t="s">
        <v>68</v>
      </c>
      <c r="B36" s="11">
        <v>9.9999999999999998E-13</v>
      </c>
      <c r="C36" s="11" t="s">
        <v>9</v>
      </c>
      <c r="D36" s="12" t="s">
        <v>69</v>
      </c>
      <c r="E36" s="45" t="s">
        <v>1991</v>
      </c>
      <c r="F36" s="1"/>
      <c r="G36" s="1"/>
      <c r="H36" s="31"/>
      <c r="I36" s="31"/>
      <c r="J36" s="55" t="s">
        <v>319</v>
      </c>
      <c r="K36" s="55"/>
      <c r="L36" s="55"/>
      <c r="M36" s="55"/>
      <c r="N36" s="31"/>
      <c r="O36" s="1"/>
      <c r="P36" s="54" t="s">
        <v>2004</v>
      </c>
      <c r="Q36" s="52"/>
      <c r="R36" s="52"/>
      <c r="S36" s="52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6" t="s">
        <v>277</v>
      </c>
      <c r="AJ36" s="6" t="s">
        <v>270</v>
      </c>
      <c r="AK36" s="6" t="s">
        <v>275</v>
      </c>
      <c r="AL36" s="6" t="s">
        <v>273</v>
      </c>
      <c r="AM36" s="6">
        <v>0</v>
      </c>
      <c r="AN36" s="6">
        <v>0</v>
      </c>
      <c r="AO36" s="1"/>
      <c r="AP36" s="124" t="s">
        <v>2723</v>
      </c>
      <c r="AQ36" s="114" t="s">
        <v>367</v>
      </c>
      <c r="AR36" s="114" t="s">
        <v>638</v>
      </c>
      <c r="AS36" s="114" t="s">
        <v>434</v>
      </c>
      <c r="AT36" s="114" t="s">
        <v>2721</v>
      </c>
      <c r="AU36" s="114" t="s">
        <v>2755</v>
      </c>
      <c r="AV36" s="114" t="s">
        <v>180</v>
      </c>
      <c r="AW36" s="114">
        <v>1</v>
      </c>
      <c r="AX36" s="127">
        <v>-3.5000000000000001E-3</v>
      </c>
      <c r="AY36" s="128">
        <v>-22</v>
      </c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 t="shared" si="0"/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0"/>
      <c r="B37" s="11"/>
      <c r="C37" s="11"/>
      <c r="D37" s="12"/>
      <c r="E37" s="11"/>
      <c r="F37" s="1"/>
      <c r="G37" s="1"/>
      <c r="H37" s="31" t="s">
        <v>1</v>
      </c>
      <c r="I37" s="31" t="s">
        <v>366</v>
      </c>
      <c r="J37" s="8" t="s">
        <v>322</v>
      </c>
      <c r="K37" s="8" t="s">
        <v>367</v>
      </c>
      <c r="L37" s="8" t="s">
        <v>368</v>
      </c>
      <c r="M37" s="8" t="s">
        <v>369</v>
      </c>
      <c r="N37" s="9" t="s">
        <v>4</v>
      </c>
      <c r="O37" s="1"/>
      <c r="P37" s="7" t="s">
        <v>329</v>
      </c>
      <c r="Q37" s="7" t="str">
        <f>"N, "&amp;INDEX(rngUnitSettings,MATCH("Force",INDEX(rngUnitSettings,,1),0),2)</f>
        <v>N, tf</v>
      </c>
      <c r="R37" s="7" t="str">
        <f>"Mx, "&amp;INDEX(rngUnitSettings,MATCH("Moment",INDEX(rngUnitSettings,,1),0),2)</f>
        <v>Mx, tf*m</v>
      </c>
      <c r="S37" s="7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6" t="s">
        <v>277</v>
      </c>
      <c r="AJ37" s="6" t="s">
        <v>270</v>
      </c>
      <c r="AK37" s="6" t="s">
        <v>275</v>
      </c>
      <c r="AL37" s="6" t="s">
        <v>274</v>
      </c>
      <c r="AM37" s="6">
        <f>(0.9*INDEX(rngSteelMaterialParameters,MATCH("Steel.R.ULS(I)",INDEX(rngSteelMaterialParameters,,1),0),3)/INDEX(rngSteelMaterialParameters,MATCH("Steel.E",INDEX(rngSteelMaterialParameters,,1),0),3))</f>
        <v>1.575E-3</v>
      </c>
      <c r="AN37" s="6">
        <f>0.9*INDEX(rngSteelMaterialParameters,MATCH("Steel.R.ULS(I)",INDEX(rngSteelMaterialParameters,,1),0),3)</f>
        <v>315</v>
      </c>
      <c r="AO37" s="1"/>
      <c r="AP37" s="124" t="s">
        <v>2723</v>
      </c>
      <c r="AQ37" s="114" t="s">
        <v>367</v>
      </c>
      <c r="AR37" s="114" t="s">
        <v>638</v>
      </c>
      <c r="AS37" s="114" t="s">
        <v>434</v>
      </c>
      <c r="AT37" s="114" t="s">
        <v>2721</v>
      </c>
      <c r="AU37" s="114" t="s">
        <v>2755</v>
      </c>
      <c r="AV37" s="114" t="s">
        <v>180</v>
      </c>
      <c r="AW37" s="114">
        <v>2</v>
      </c>
      <c r="AX37" s="127">
        <v>-1.5E-3</v>
      </c>
      <c r="AY37" s="128">
        <v>-22</v>
      </c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 t="shared" si="0"/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7" t="s">
        <v>70</v>
      </c>
      <c r="B38" s="8"/>
      <c r="C38" s="8"/>
      <c r="D38" s="9"/>
      <c r="E38" s="8"/>
      <c r="F38" s="1"/>
      <c r="G38" s="1"/>
      <c r="H38" s="13" t="s">
        <v>370</v>
      </c>
      <c r="I38" s="13"/>
      <c r="J38" s="14"/>
      <c r="K38" s="14"/>
      <c r="L38" s="14"/>
      <c r="M38" s="14"/>
      <c r="N38" s="32"/>
      <c r="O38" s="1"/>
      <c r="P38" s="11">
        <f>IF(INDEX(rngLoadCombinations,2,1)="","",INDEX(rngLoadCombinations,2,1))</f>
        <v>1</v>
      </c>
      <c r="Q38" s="11">
        <v>163.08428955078128</v>
      </c>
      <c r="R38" s="11">
        <v>30.699727378158101</v>
      </c>
      <c r="S38" s="11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6" t="s">
        <v>277</v>
      </c>
      <c r="AJ38" s="6" t="s">
        <v>270</v>
      </c>
      <c r="AK38" s="6" t="s">
        <v>275</v>
      </c>
      <c r="AL38" s="6" t="s">
        <v>274</v>
      </c>
      <c r="AM38" s="6">
        <f>(INDEX(rngSteelMaterialParameters,MATCH("Steel.R.ULS(I)",INDEX(rngSteelMaterialParameters,,1),0),3)/INDEX(rngSteelMaterialParameters,MATCH("Steel.E",INDEX(rngSteelMaterialParameters,,1),0),3)+0.002)</f>
        <v>3.7499999999999999E-3</v>
      </c>
      <c r="AN38" s="6">
        <f>INDEX(rngSteelMaterialParameters,MATCH("Steel.R.ULS(I)",INDEX(rngSteelMaterialParameters,,1),0),3)</f>
        <v>350</v>
      </c>
      <c r="AO38" s="1"/>
      <c r="AP38" s="124" t="s">
        <v>2723</v>
      </c>
      <c r="AQ38" s="114" t="s">
        <v>367</v>
      </c>
      <c r="AR38" s="114" t="s">
        <v>638</v>
      </c>
      <c r="AS38" s="114" t="s">
        <v>434</v>
      </c>
      <c r="AT38" s="114" t="s">
        <v>2721</v>
      </c>
      <c r="AU38" s="114" t="s">
        <v>2755</v>
      </c>
      <c r="AV38" s="114" t="s">
        <v>180</v>
      </c>
      <c r="AW38" s="114">
        <v>3</v>
      </c>
      <c r="AX38" s="127">
        <v>0</v>
      </c>
      <c r="AY38" s="128">
        <v>0</v>
      </c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 t="shared" si="0"/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3" t="s">
        <v>38</v>
      </c>
      <c r="B39" s="14"/>
      <c r="C39" s="14" t="s">
        <v>9</v>
      </c>
      <c r="D39" s="15"/>
      <c r="E39" s="14"/>
      <c r="F39" s="1"/>
      <c r="G39" s="1"/>
      <c r="H39" s="10" t="s">
        <v>371</v>
      </c>
      <c r="I39" s="10" t="s">
        <v>372</v>
      </c>
      <c r="J39" s="11" t="s">
        <v>322</v>
      </c>
      <c r="K39" s="11" t="s">
        <v>367</v>
      </c>
      <c r="L39" s="11" t="s">
        <v>368</v>
      </c>
      <c r="M39" s="11" t="s">
        <v>369</v>
      </c>
      <c r="N39" s="17" t="s">
        <v>373</v>
      </c>
      <c r="O39" s="1"/>
      <c r="P39" s="11">
        <f>IF(INDEX(rngLoadCombinations,3,1)="","",INDEX(rngLoadCombinations,3,1))</f>
        <v>2</v>
      </c>
      <c r="Q39" s="11">
        <v>448.09898071289064</v>
      </c>
      <c r="R39" s="11">
        <v>49.757905330507676</v>
      </c>
      <c r="S39" s="11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6" t="s">
        <v>277</v>
      </c>
      <c r="AJ39" s="6" t="s">
        <v>270</v>
      </c>
      <c r="AK39" s="6" t="s">
        <v>275</v>
      </c>
      <c r="AL39" s="6" t="s">
        <v>274</v>
      </c>
      <c r="AM39" s="6">
        <f>(2*(INDEX(rngSteelMaterialParameters,MATCH("Steel.R.ULS(I)",INDEX(rngSteelMaterialParameters,,1),0),3)/INDEX(rngSteelMaterialParameters,MATCH("Steel.E",INDEX(rngSteelMaterialParameters,,1),0),3)+0.002)-(0.9*INDEX(rngSteelMaterialParameters,MATCH("Steel.R.ULS(I)",INDEX(rngSteelMaterialParameters,,1),0),3)/INDEX(rngSteelMaterialParameters,MATCH("Steel.E",INDEX(rngSteelMaterialParameters,,1),0),3)))</f>
        <v>5.9249999999999997E-3</v>
      </c>
      <c r="AN39" s="6">
        <f>1.1*INDEX(rngSteelMaterialParameters,MATCH("Steel.R.ULS(I)",INDEX(rngSteelMaterialParameters,,1),0),3)</f>
        <v>385.00000000000006</v>
      </c>
      <c r="AO39" s="1"/>
      <c r="AP39" s="124" t="s">
        <v>2725</v>
      </c>
      <c r="AQ39" s="114" t="s">
        <v>367</v>
      </c>
      <c r="AR39" s="114" t="s">
        <v>638</v>
      </c>
      <c r="AS39" s="114" t="s">
        <v>434</v>
      </c>
      <c r="AT39" s="114" t="s">
        <v>2721</v>
      </c>
      <c r="AU39" s="114" t="s">
        <v>2755</v>
      </c>
      <c r="AV39" s="114" t="s">
        <v>2443</v>
      </c>
      <c r="AW39" s="114">
        <v>1</v>
      </c>
      <c r="AX39" s="127">
        <v>-2.5000000000000001E-2</v>
      </c>
      <c r="AY39" s="128">
        <v>-390</v>
      </c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 t="shared" si="0"/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0" t="s">
        <v>71</v>
      </c>
      <c r="B40" s="11" t="s">
        <v>72</v>
      </c>
      <c r="C40" s="11" t="s">
        <v>9</v>
      </c>
      <c r="D40" s="12" t="s">
        <v>73</v>
      </c>
      <c r="E40" s="45" t="s">
        <v>1991</v>
      </c>
      <c r="F40" s="1"/>
      <c r="G40" s="1"/>
      <c r="H40" s="10" t="s">
        <v>374</v>
      </c>
      <c r="I40" s="10" t="s">
        <v>375</v>
      </c>
      <c r="J40" s="11" t="s">
        <v>376</v>
      </c>
      <c r="K40" s="11" t="s">
        <v>377</v>
      </c>
      <c r="L40" s="11" t="s">
        <v>378</v>
      </c>
      <c r="M40" s="11" t="s">
        <v>379</v>
      </c>
      <c r="N40" s="17" t="s">
        <v>380</v>
      </c>
      <c r="O40" s="1"/>
      <c r="P40" s="11">
        <f>IF(INDEX(rngLoadCombinations,4,1)="","",INDEX(rngLoadCombinations,4,1))</f>
        <v>3</v>
      </c>
      <c r="Q40" s="11">
        <v>331.50677795410161</v>
      </c>
      <c r="R40" s="11">
        <v>98.838595603841569</v>
      </c>
      <c r="S40" s="11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6" t="s">
        <v>277</v>
      </c>
      <c r="AJ40" s="6" t="s">
        <v>270</v>
      </c>
      <c r="AK40" s="6" t="s">
        <v>275</v>
      </c>
      <c r="AL40" s="6" t="s">
        <v>274</v>
      </c>
      <c r="AM40" s="6">
        <f>INDEX(rngSteelMaterialParameters,MATCH("Steel.ThreeLine.Es2",INDEX(rngSteelMaterialParameters,,1),0),3)</f>
        <v>1.4999999999999999E-2</v>
      </c>
      <c r="AN40" s="6">
        <f>1.1*INDEX(rngSteelMaterialParameters,MATCH("Steel.R.ULS(I)",INDEX(rngSteelMaterialParameters,,1),0),3)</f>
        <v>385.00000000000006</v>
      </c>
      <c r="AO40" s="1"/>
      <c r="AP40" s="124" t="s">
        <v>2725</v>
      </c>
      <c r="AQ40" s="114" t="s">
        <v>367</v>
      </c>
      <c r="AR40" s="114" t="s">
        <v>638</v>
      </c>
      <c r="AS40" s="114" t="s">
        <v>434</v>
      </c>
      <c r="AT40" s="114" t="s">
        <v>2721</v>
      </c>
      <c r="AU40" s="114" t="s">
        <v>2755</v>
      </c>
      <c r="AV40" s="114" t="s">
        <v>2443</v>
      </c>
      <c r="AW40" s="114">
        <v>2</v>
      </c>
      <c r="AX40" s="127">
        <v>-1.9499999999999999E-3</v>
      </c>
      <c r="AY40" s="128">
        <v>-390</v>
      </c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 t="shared" si="0"/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0" t="s">
        <v>74</v>
      </c>
      <c r="B41" s="11">
        <v>60</v>
      </c>
      <c r="C41" s="11" t="s">
        <v>31</v>
      </c>
      <c r="D41" s="12" t="s">
        <v>75</v>
      </c>
      <c r="E41" s="45" t="s">
        <v>1991</v>
      </c>
      <c r="F41" s="1"/>
      <c r="G41" s="1"/>
      <c r="H41" s="13" t="s">
        <v>381</v>
      </c>
      <c r="I41" s="13"/>
      <c r="J41" s="14"/>
      <c r="K41" s="14"/>
      <c r="L41" s="14"/>
      <c r="M41" s="14"/>
      <c r="N41" s="32"/>
      <c r="O41" s="1"/>
      <c r="P41" s="11">
        <f>IF(INDEX(rngLoadCombinations,5,1)="","",INDEX(rngLoadCombinations,5,1))</f>
        <v>4</v>
      </c>
      <c r="Q41" s="11">
        <v>325.77604980468749</v>
      </c>
      <c r="R41" s="11">
        <v>104.18493642501012</v>
      </c>
      <c r="S41" s="11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6" t="s">
        <v>277</v>
      </c>
      <c r="AJ41" s="6" t="s">
        <v>276</v>
      </c>
      <c r="AK41" s="6" t="s">
        <v>271</v>
      </c>
      <c r="AL41" s="6" t="s">
        <v>272</v>
      </c>
      <c r="AM41" s="129">
        <f>-INDEX(rngSteelMaterialParameters,MATCH("Steel.TwoLine.Es2",INDEX(rngSteelMaterialParameters,,1),0),2)</f>
        <v>-2.5000000000000001E-2</v>
      </c>
      <c r="AN41" s="129">
        <f>-INDEX(rngSteelMaterialParameters,MATCH("Steel.R.SLS(II)",INDEX(rngSteelMaterialParameters,,1),0),2)</f>
        <v>-390</v>
      </c>
      <c r="AO41" s="1"/>
      <c r="AP41" s="124" t="s">
        <v>2725</v>
      </c>
      <c r="AQ41" s="114" t="s">
        <v>367</v>
      </c>
      <c r="AR41" s="114" t="s">
        <v>638</v>
      </c>
      <c r="AS41" s="114" t="s">
        <v>434</v>
      </c>
      <c r="AT41" s="114" t="s">
        <v>2721</v>
      </c>
      <c r="AU41" s="114" t="s">
        <v>2755</v>
      </c>
      <c r="AV41" s="114" t="s">
        <v>2443</v>
      </c>
      <c r="AW41" s="114">
        <v>3</v>
      </c>
      <c r="AX41" s="127">
        <v>0</v>
      </c>
      <c r="AY41" s="128">
        <v>0</v>
      </c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 t="shared" si="0"/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3" t="s">
        <v>76</v>
      </c>
      <c r="B42" s="14"/>
      <c r="C42" s="14" t="s">
        <v>9</v>
      </c>
      <c r="D42" s="15"/>
      <c r="E42" s="14"/>
      <c r="F42" s="1"/>
      <c r="G42" s="1"/>
      <c r="H42" s="10" t="s">
        <v>382</v>
      </c>
      <c r="I42" s="10" t="s">
        <v>383</v>
      </c>
      <c r="J42" s="11" t="s">
        <v>8</v>
      </c>
      <c r="K42" s="11" t="s">
        <v>228</v>
      </c>
      <c r="L42" s="11" t="s">
        <v>8</v>
      </c>
      <c r="M42" s="11" t="s">
        <v>8</v>
      </c>
      <c r="N42" s="17" t="s">
        <v>384</v>
      </c>
      <c r="O42" s="1"/>
      <c r="P42" s="11">
        <f>IF(INDEX(rngLoadCombinations,6,1)="","",INDEX(rngLoadCombinations,6,1))</f>
        <v>5</v>
      </c>
      <c r="Q42" s="11">
        <v>331.50677795410161</v>
      </c>
      <c r="R42" s="11">
        <v>98.838595603841569</v>
      </c>
      <c r="S42" s="11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6" t="s">
        <v>277</v>
      </c>
      <c r="AJ42" s="6" t="s">
        <v>276</v>
      </c>
      <c r="AK42" s="6" t="s">
        <v>271</v>
      </c>
      <c r="AL42" s="6" t="s">
        <v>272</v>
      </c>
      <c r="AM42" s="129">
        <f>-INDEX(rngSteelMaterialParameters,MATCH("Steel.R.SLS(II)",INDEX(rngSteelMaterialParameters,,1),0),2)/INDEX(rngSteelMaterialParameters,MATCH("Steel.E",INDEX(rngSteelMaterialParameters,,1),0),2)</f>
        <v>-1.9499999999999999E-3</v>
      </c>
      <c r="AN42" s="129">
        <f>-INDEX(rngSteelMaterialParameters,MATCH("Steel.R.SLS(II)",INDEX(rngSteelMaterialParameters,,1),0),2)</f>
        <v>-390</v>
      </c>
      <c r="AO42" s="1"/>
      <c r="AP42" s="124" t="s">
        <v>2725</v>
      </c>
      <c r="AQ42" s="114" t="s">
        <v>367</v>
      </c>
      <c r="AR42" s="114" t="s">
        <v>638</v>
      </c>
      <c r="AS42" s="114" t="s">
        <v>434</v>
      </c>
      <c r="AT42" s="114" t="s">
        <v>2721</v>
      </c>
      <c r="AU42" s="114" t="s">
        <v>2755</v>
      </c>
      <c r="AV42" s="114" t="s">
        <v>2443</v>
      </c>
      <c r="AW42" s="114">
        <v>4</v>
      </c>
      <c r="AX42" s="127">
        <v>1.9499999999999999E-3</v>
      </c>
      <c r="AY42" s="128">
        <v>390</v>
      </c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 t="shared" si="0"/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0" t="s">
        <v>77</v>
      </c>
      <c r="B43" s="11">
        <v>1.0000000000000001E-5</v>
      </c>
      <c r="C43" s="11" t="s">
        <v>9</v>
      </c>
      <c r="D43" s="12" t="s">
        <v>78</v>
      </c>
      <c r="E43" s="45" t="s">
        <v>1991</v>
      </c>
      <c r="F43" s="1"/>
      <c r="G43" s="1"/>
      <c r="H43" s="10" t="s">
        <v>385</v>
      </c>
      <c r="I43" s="10" t="s">
        <v>386</v>
      </c>
      <c r="J43" s="11" t="s">
        <v>8</v>
      </c>
      <c r="K43" s="11" t="s">
        <v>228</v>
      </c>
      <c r="L43" s="11" t="s">
        <v>8</v>
      </c>
      <c r="M43" s="11" t="s">
        <v>228</v>
      </c>
      <c r="N43" s="17" t="s">
        <v>387</v>
      </c>
      <c r="O43" s="1"/>
      <c r="P43" s="11">
        <f>IF(INDEX(rngLoadCombinations,7,1)="","",INDEX(rngLoadCombinations,7,1))</f>
        <v>6</v>
      </c>
      <c r="Q43" s="11">
        <v>325.77604980468749</v>
      </c>
      <c r="R43" s="11">
        <v>104.18493642501012</v>
      </c>
      <c r="S43" s="11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6" t="s">
        <v>277</v>
      </c>
      <c r="AJ43" s="6" t="s">
        <v>276</v>
      </c>
      <c r="AK43" s="6" t="s">
        <v>271</v>
      </c>
      <c r="AL43" s="6" t="s">
        <v>273</v>
      </c>
      <c r="AM43" s="129">
        <v>0</v>
      </c>
      <c r="AN43" s="129">
        <v>0</v>
      </c>
      <c r="AO43" s="1"/>
      <c r="AP43" s="124" t="s">
        <v>2725</v>
      </c>
      <c r="AQ43" s="114" t="s">
        <v>367</v>
      </c>
      <c r="AR43" s="114" t="s">
        <v>638</v>
      </c>
      <c r="AS43" s="114" t="s">
        <v>434</v>
      </c>
      <c r="AT43" s="114" t="s">
        <v>2721</v>
      </c>
      <c r="AU43" s="114" t="s">
        <v>2755</v>
      </c>
      <c r="AV43" s="114" t="s">
        <v>2443</v>
      </c>
      <c r="AW43" s="114">
        <v>5</v>
      </c>
      <c r="AX43" s="127">
        <v>2.5000000000000001E-2</v>
      </c>
      <c r="AY43" s="128">
        <v>390</v>
      </c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 t="shared" si="0"/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3" t="s">
        <v>79</v>
      </c>
      <c r="B44" s="14"/>
      <c r="C44" s="14" t="s">
        <v>9</v>
      </c>
      <c r="D44" s="15"/>
      <c r="E44" s="14"/>
      <c r="F44" s="1"/>
      <c r="G44" s="1"/>
      <c r="H44" s="10" t="s">
        <v>388</v>
      </c>
      <c r="I44" s="10" t="s">
        <v>389</v>
      </c>
      <c r="J44" s="11" t="s">
        <v>228</v>
      </c>
      <c r="K44" s="11" t="s">
        <v>8</v>
      </c>
      <c r="L44" s="11" t="s">
        <v>8</v>
      </c>
      <c r="M44" s="11" t="s">
        <v>228</v>
      </c>
      <c r="N44" s="17" t="s">
        <v>390</v>
      </c>
      <c r="O44" s="1"/>
      <c r="P44" s="11">
        <f>IF(INDEX(rngLoadCombinations,8,1)="","",INDEX(rngLoadCombinations,8,1))</f>
        <v>7</v>
      </c>
      <c r="Q44" s="11">
        <v>376.45638427734377</v>
      </c>
      <c r="R44" s="11">
        <v>85.545147225052816</v>
      </c>
      <c r="S44" s="11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6" t="s">
        <v>277</v>
      </c>
      <c r="AJ44" s="6" t="s">
        <v>276</v>
      </c>
      <c r="AK44" s="6" t="s">
        <v>271</v>
      </c>
      <c r="AL44" s="6" t="s">
        <v>274</v>
      </c>
      <c r="AM44" s="129">
        <f>INDEX(rngSteelMaterialParameters,MATCH("Steel.R.SLS(II)",INDEX(rngSteelMaterialParameters,,1),0),3)/INDEX(rngSteelMaterialParameters,MATCH("Steel.E",INDEX(rngSteelMaterialParameters,,1),0),3)</f>
        <v>1.9499999999999999E-3</v>
      </c>
      <c r="AN44" s="129">
        <f>INDEX(rngSteelMaterialParameters,MATCH("Steel.R.SLS(II)",INDEX(rngSteelMaterialParameters,,1),0),3)</f>
        <v>390</v>
      </c>
      <c r="AO44" s="1"/>
      <c r="AP44" s="124" t="s">
        <v>2737</v>
      </c>
      <c r="AQ44" s="114" t="s">
        <v>367</v>
      </c>
      <c r="AR44" s="114" t="s">
        <v>434</v>
      </c>
      <c r="AS44" s="114" t="s">
        <v>434</v>
      </c>
      <c r="AT44" s="114" t="s">
        <v>2721</v>
      </c>
      <c r="AU44" s="114" t="s">
        <v>2756</v>
      </c>
      <c r="AV44" s="114" t="s">
        <v>180</v>
      </c>
      <c r="AW44" s="114">
        <v>1</v>
      </c>
      <c r="AX44" s="131">
        <v>-10</v>
      </c>
      <c r="AY44" s="132">
        <v>-3270.8625000000002</v>
      </c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 t="shared" si="0"/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0" t="s">
        <v>80</v>
      </c>
      <c r="B45" s="11">
        <v>1024</v>
      </c>
      <c r="C45" s="11" t="s">
        <v>9</v>
      </c>
      <c r="D45" s="12" t="s">
        <v>81</v>
      </c>
      <c r="E45" s="45" t="s">
        <v>1991</v>
      </c>
      <c r="F45" s="1"/>
      <c r="G45" s="1"/>
      <c r="H45" s="10" t="s">
        <v>391</v>
      </c>
      <c r="I45" s="10" t="s">
        <v>392</v>
      </c>
      <c r="J45" s="11" t="s">
        <v>8</v>
      </c>
      <c r="K45" s="11" t="s">
        <v>228</v>
      </c>
      <c r="L45" s="11" t="s">
        <v>228</v>
      </c>
      <c r="M45" s="11" t="s">
        <v>228</v>
      </c>
      <c r="N45" s="17" t="s">
        <v>393</v>
      </c>
      <c r="O45" s="1"/>
      <c r="P45" s="11">
        <f>IF(INDEX(rngLoadCombinations,9,1)="","",INDEX(rngLoadCombinations,9,1))</f>
        <v>8</v>
      </c>
      <c r="Q45" s="11">
        <v>405.04718627929691</v>
      </c>
      <c r="R45" s="11">
        <v>89.308567715996389</v>
      </c>
      <c r="S45" s="11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6" t="s">
        <v>277</v>
      </c>
      <c r="AJ45" s="6" t="s">
        <v>276</v>
      </c>
      <c r="AK45" s="6" t="s">
        <v>271</v>
      </c>
      <c r="AL45" s="6" t="s">
        <v>274</v>
      </c>
      <c r="AM45" s="129">
        <f>INDEX(rngSteelMaterialParameters,MATCH("Steel.TwoLine.Es2",INDEX(rngSteelMaterialParameters,,1),0),3)</f>
        <v>2.5000000000000001E-2</v>
      </c>
      <c r="AN45" s="129">
        <f>INDEX(rngSteelMaterialParameters,MATCH("Steel.R.SLS(II)",INDEX(rngSteelMaterialParameters,,1),0),3)</f>
        <v>390</v>
      </c>
      <c r="AO45" s="1"/>
      <c r="AP45" s="124" t="s">
        <v>2737</v>
      </c>
      <c r="AQ45" s="114" t="s">
        <v>367</v>
      </c>
      <c r="AR45" s="114" t="s">
        <v>434</v>
      </c>
      <c r="AS45" s="114" t="s">
        <v>434</v>
      </c>
      <c r="AT45" s="114" t="s">
        <v>2721</v>
      </c>
      <c r="AU45" s="114" t="s">
        <v>2756</v>
      </c>
      <c r="AV45" s="114" t="s">
        <v>180</v>
      </c>
      <c r="AW45" s="114">
        <v>2</v>
      </c>
      <c r="AX45" s="131">
        <v>-3.5000000000000001E-3</v>
      </c>
      <c r="AY45" s="132">
        <v>-22</v>
      </c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 t="shared" si="0"/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0" t="s">
        <v>82</v>
      </c>
      <c r="B46" s="11" t="s">
        <v>83</v>
      </c>
      <c r="C46" s="11" t="s">
        <v>9</v>
      </c>
      <c r="D46" s="12" t="s">
        <v>84</v>
      </c>
      <c r="E46" s="45" t="s">
        <v>1991</v>
      </c>
      <c r="F46" s="1"/>
      <c r="G46" s="1"/>
      <c r="H46" s="13" t="s">
        <v>394</v>
      </c>
      <c r="I46" s="13"/>
      <c r="J46" s="14"/>
      <c r="K46" s="14"/>
      <c r="L46" s="14"/>
      <c r="M46" s="14"/>
      <c r="N46" s="32"/>
      <c r="O46" s="1"/>
      <c r="P46" s="11">
        <f>IF(INDEX(rngLoadCombinations,10,1)="","",INDEX(rngLoadCombinations,10,1))</f>
        <v>9</v>
      </c>
      <c r="Q46" s="11">
        <v>342.57963867187499</v>
      </c>
      <c r="R46" s="11">
        <v>79.259259849451112</v>
      </c>
      <c r="S46" s="11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6" t="s">
        <v>277</v>
      </c>
      <c r="AJ46" s="6" t="s">
        <v>276</v>
      </c>
      <c r="AK46" s="6" t="s">
        <v>275</v>
      </c>
      <c r="AL46" s="6" t="s">
        <v>272</v>
      </c>
      <c r="AM46" s="6">
        <f>-INDEX(rngSteelMaterialParameters,MATCH("Steel.ThreeLine.Es2",INDEX(rngSteelMaterialParameters,,1),0),2)</f>
        <v>-1.4999999999999999E-2</v>
      </c>
      <c r="AN46" s="6">
        <f>-1.1*INDEX(rngSteelMaterialParameters,MATCH("Steel.R.SLS(II)",INDEX(rngSteelMaterialParameters,,1),0),2)</f>
        <v>-429.00000000000006</v>
      </c>
      <c r="AO46" s="1"/>
      <c r="AP46" s="124" t="s">
        <v>2737</v>
      </c>
      <c r="AQ46" s="114" t="s">
        <v>367</v>
      </c>
      <c r="AR46" s="114" t="s">
        <v>434</v>
      </c>
      <c r="AS46" s="114" t="s">
        <v>434</v>
      </c>
      <c r="AT46" s="114" t="s">
        <v>2721</v>
      </c>
      <c r="AU46" s="114" t="s">
        <v>2756</v>
      </c>
      <c r="AV46" s="114" t="s">
        <v>180</v>
      </c>
      <c r="AW46" s="114">
        <v>3</v>
      </c>
      <c r="AX46" s="131">
        <v>-1.5E-3</v>
      </c>
      <c r="AY46" s="132">
        <v>-22</v>
      </c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 t="shared" si="0"/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0" t="s">
        <v>85</v>
      </c>
      <c r="B47" s="11">
        <v>1</v>
      </c>
      <c r="C47" s="11" t="s">
        <v>9</v>
      </c>
      <c r="D47" s="12" t="s">
        <v>86</v>
      </c>
      <c r="E47" s="45" t="s">
        <v>1991</v>
      </c>
      <c r="F47" s="1"/>
      <c r="G47" s="1"/>
      <c r="H47" s="10" t="s">
        <v>395</v>
      </c>
      <c r="I47" s="10" t="s">
        <v>396</v>
      </c>
      <c r="J47" s="11" t="s">
        <v>397</v>
      </c>
      <c r="K47" s="11" t="s">
        <v>397</v>
      </c>
      <c r="L47" s="11" t="s">
        <v>397</v>
      </c>
      <c r="M47" s="11" t="s">
        <v>397</v>
      </c>
      <c r="N47" s="17" t="s">
        <v>398</v>
      </c>
      <c r="O47" s="1"/>
      <c r="P47" s="11">
        <f>IF(INDEX(rngLoadCombinations,11,1)="","",INDEX(rngLoadCombinations,11,1))</f>
        <v>10</v>
      </c>
      <c r="Q47" s="11">
        <v>342.57960510253906</v>
      </c>
      <c r="R47" s="11">
        <v>79.259288415193808</v>
      </c>
      <c r="S47" s="11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6" t="s">
        <v>277</v>
      </c>
      <c r="AJ47" s="6" t="s">
        <v>276</v>
      </c>
      <c r="AK47" s="6" t="s">
        <v>275</v>
      </c>
      <c r="AL47" s="6" t="s">
        <v>272</v>
      </c>
      <c r="AM47" s="6">
        <f>-(2*(INDEX(rngSteelMaterialParameters,MATCH("Steel.R.SLS(II)",INDEX(rngSteelMaterialParameters,,1),0),2)/INDEX(rngSteelMaterialParameters,MATCH("Steel.E",INDEX(rngSteelMaterialParameters,,1),0),2)+0.002)-(0.9*INDEX(rngSteelMaterialParameters,MATCH("Steel.R.SLS(II)",INDEX(rngSteelMaterialParameters,,1),0),2)/INDEX(rngSteelMaterialParameters,MATCH("Steel.E",INDEX(rngSteelMaterialParameters,,1),0),2)))</f>
        <v>-6.1450000000000012E-3</v>
      </c>
      <c r="AN47" s="6">
        <f>-1.1*INDEX(rngSteelMaterialParameters,MATCH("Steel.R.SLS(II)",INDEX(rngSteelMaterialParameters,,1),0),2)</f>
        <v>-429.00000000000006</v>
      </c>
      <c r="AO47" s="1"/>
      <c r="AP47" s="124" t="s">
        <v>2737</v>
      </c>
      <c r="AQ47" s="114" t="s">
        <v>367</v>
      </c>
      <c r="AR47" s="114" t="s">
        <v>434</v>
      </c>
      <c r="AS47" s="114" t="s">
        <v>434</v>
      </c>
      <c r="AT47" s="114" t="s">
        <v>2721</v>
      </c>
      <c r="AU47" s="114" t="s">
        <v>2756</v>
      </c>
      <c r="AV47" s="114" t="s">
        <v>180</v>
      </c>
      <c r="AW47" s="114">
        <v>4</v>
      </c>
      <c r="AX47" s="131">
        <v>0</v>
      </c>
      <c r="AY47" s="132">
        <v>0</v>
      </c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 t="shared" si="0"/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0" t="s">
        <v>87</v>
      </c>
      <c r="B48" s="11">
        <v>0.01</v>
      </c>
      <c r="C48" s="11" t="s">
        <v>9</v>
      </c>
      <c r="D48" s="12" t="s">
        <v>88</v>
      </c>
      <c r="E48" s="45" t="s">
        <v>1991</v>
      </c>
      <c r="F48" s="1"/>
      <c r="G48" s="1"/>
      <c r="H48" s="13" t="s">
        <v>399</v>
      </c>
      <c r="I48" s="13"/>
      <c r="J48" s="14"/>
      <c r="K48" s="14"/>
      <c r="L48" s="14"/>
      <c r="M48" s="14"/>
      <c r="N48" s="32"/>
      <c r="O48" s="1"/>
      <c r="P48" s="11">
        <f>IF(INDEX(rngLoadCombinations,12,1)="","",INDEX(rngLoadCombinations,12,1))</f>
        <v>11</v>
      </c>
      <c r="Q48" s="11">
        <v>335.70484924316406</v>
      </c>
      <c r="R48" s="11">
        <v>78.056275851845569</v>
      </c>
      <c r="S48" s="11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6" t="s">
        <v>277</v>
      </c>
      <c r="AJ48" s="6" t="s">
        <v>276</v>
      </c>
      <c r="AK48" s="6" t="s">
        <v>275</v>
      </c>
      <c r="AL48" s="6" t="s">
        <v>272</v>
      </c>
      <c r="AM48" s="6">
        <f>-(INDEX(rngSteelMaterialParameters,MATCH("Steel.R.SLS(II)",INDEX(rngSteelMaterialParameters,,1),0),2)/INDEX(rngSteelMaterialParameters,MATCH("Steel.E",INDEX(rngSteelMaterialParameters,,1),0),2)+0.002)</f>
        <v>-3.9500000000000004E-3</v>
      </c>
      <c r="AN48" s="6">
        <f>-INDEX(rngSteelMaterialParameters,MATCH("Steel.R.SLS(II)",INDEX(rngSteelMaterialParameters,,1),0),2)</f>
        <v>-390</v>
      </c>
      <c r="AO48" s="1"/>
      <c r="AP48" s="124" t="s">
        <v>2739</v>
      </c>
      <c r="AQ48" s="114" t="s">
        <v>367</v>
      </c>
      <c r="AR48" s="114" t="s">
        <v>434</v>
      </c>
      <c r="AS48" s="114" t="s">
        <v>434</v>
      </c>
      <c r="AT48" s="114" t="s">
        <v>2721</v>
      </c>
      <c r="AU48" s="114" t="s">
        <v>2756</v>
      </c>
      <c r="AV48" s="114" t="s">
        <v>2443</v>
      </c>
      <c r="AW48" s="114">
        <v>1</v>
      </c>
      <c r="AX48" s="131">
        <v>-10</v>
      </c>
      <c r="AY48" s="132">
        <v>-20340</v>
      </c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 t="shared" si="0"/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0" t="s">
        <v>89</v>
      </c>
      <c r="B49" s="11">
        <v>0</v>
      </c>
      <c r="C49" s="11" t="s">
        <v>31</v>
      </c>
      <c r="D49" s="12" t="s">
        <v>90</v>
      </c>
      <c r="E49" s="45" t="s">
        <v>1991</v>
      </c>
      <c r="F49" s="1"/>
      <c r="G49" s="1"/>
      <c r="H49" s="10" t="s">
        <v>395</v>
      </c>
      <c r="I49" s="10" t="s">
        <v>400</v>
      </c>
      <c r="J49" s="11" t="s">
        <v>397</v>
      </c>
      <c r="K49" s="11" t="s">
        <v>397</v>
      </c>
      <c r="L49" s="11" t="s">
        <v>397</v>
      </c>
      <c r="M49" s="11" t="s">
        <v>397</v>
      </c>
      <c r="N49" s="17" t="s">
        <v>401</v>
      </c>
      <c r="O49" s="1"/>
      <c r="P49" s="11">
        <f>IF(INDEX(rngLoadCombinations,13,1)="","",INDEX(rngLoadCombinations,13,1))</f>
        <v>12</v>
      </c>
      <c r="Q49" s="11">
        <v>348.31040039062503</v>
      </c>
      <c r="R49" s="11">
        <v>79.095389493210646</v>
      </c>
      <c r="S49" s="11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6" t="s">
        <v>277</v>
      </c>
      <c r="AJ49" s="6" t="s">
        <v>276</v>
      </c>
      <c r="AK49" s="6" t="s">
        <v>275</v>
      </c>
      <c r="AL49" s="6" t="s">
        <v>272</v>
      </c>
      <c r="AM49" s="6">
        <f>-(0.9*INDEX(rngSteelMaterialParameters,MATCH("Steel.R.SLS(II)",INDEX(rngSteelMaterialParameters,,1),0),2)/INDEX(rngSteelMaterialParameters,MATCH("Steel.E",INDEX(rngSteelMaterialParameters,,1),0),2))</f>
        <v>-1.755E-3</v>
      </c>
      <c r="AN49" s="6">
        <f>-0.9*INDEX(rngSteelMaterialParameters,MATCH("Steel.R.SLS(II)",INDEX(rngSteelMaterialParameters,,1),0),2)</f>
        <v>-351</v>
      </c>
      <c r="AO49" s="1"/>
      <c r="AP49" s="124" t="s">
        <v>2739</v>
      </c>
      <c r="AQ49" s="114" t="s">
        <v>367</v>
      </c>
      <c r="AR49" s="114" t="s">
        <v>434</v>
      </c>
      <c r="AS49" s="114" t="s">
        <v>434</v>
      </c>
      <c r="AT49" s="114" t="s">
        <v>2721</v>
      </c>
      <c r="AU49" s="114" t="s">
        <v>2756</v>
      </c>
      <c r="AV49" s="114" t="s">
        <v>2443</v>
      </c>
      <c r="AW49" s="114">
        <v>2</v>
      </c>
      <c r="AX49" s="131">
        <v>-2.5000000000000001E-2</v>
      </c>
      <c r="AY49" s="132">
        <v>-390</v>
      </c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 t="shared" si="0"/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0" t="s">
        <v>91</v>
      </c>
      <c r="B50" s="11">
        <v>1</v>
      </c>
      <c r="C50" s="11" t="s">
        <v>31</v>
      </c>
      <c r="D50" s="12" t="s">
        <v>92</v>
      </c>
      <c r="E50" s="45" t="s">
        <v>1991</v>
      </c>
      <c r="F50" s="1"/>
      <c r="G50" s="1"/>
      <c r="H50" s="10" t="s">
        <v>402</v>
      </c>
      <c r="I50" s="10" t="s">
        <v>403</v>
      </c>
      <c r="J50" s="11" t="s">
        <v>275</v>
      </c>
      <c r="K50" s="11" t="s">
        <v>275</v>
      </c>
      <c r="L50" s="11" t="s">
        <v>275</v>
      </c>
      <c r="M50" s="11" t="s">
        <v>275</v>
      </c>
      <c r="N50" s="17" t="s">
        <v>404</v>
      </c>
      <c r="O50" s="1"/>
      <c r="P50" s="11">
        <f>IF(INDEX(rngLoadCombinations,14,1)="","",INDEX(rngLoadCombinations,14,1))</f>
        <v>13</v>
      </c>
      <c r="Q50" s="11">
        <v>348.31036682128911</v>
      </c>
      <c r="R50" s="11">
        <v>79.095418220785618</v>
      </c>
      <c r="S50" s="11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6" t="s">
        <v>277</v>
      </c>
      <c r="AJ50" s="6" t="s">
        <v>276</v>
      </c>
      <c r="AK50" s="6" t="s">
        <v>275</v>
      </c>
      <c r="AL50" s="6" t="s">
        <v>273</v>
      </c>
      <c r="AM50" s="6">
        <v>0</v>
      </c>
      <c r="AN50" s="6">
        <v>0</v>
      </c>
      <c r="AO50" s="1"/>
      <c r="AP50" s="124" t="s">
        <v>2739</v>
      </c>
      <c r="AQ50" s="114" t="s">
        <v>367</v>
      </c>
      <c r="AR50" s="114" t="s">
        <v>434</v>
      </c>
      <c r="AS50" s="114" t="s">
        <v>434</v>
      </c>
      <c r="AT50" s="114" t="s">
        <v>2721</v>
      </c>
      <c r="AU50" s="114" t="s">
        <v>2756</v>
      </c>
      <c r="AV50" s="114" t="s">
        <v>2443</v>
      </c>
      <c r="AW50" s="114">
        <v>3</v>
      </c>
      <c r="AX50" s="131">
        <v>-1.9499999999999999E-3</v>
      </c>
      <c r="AY50" s="132">
        <v>-390</v>
      </c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 t="shared" si="0"/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0"/>
      <c r="B51" s="11"/>
      <c r="C51" s="11"/>
      <c r="D51" s="12"/>
      <c r="E51" s="11"/>
      <c r="F51" s="1"/>
      <c r="G51" s="1"/>
      <c r="H51" s="10" t="s">
        <v>405</v>
      </c>
      <c r="I51" s="10" t="s">
        <v>406</v>
      </c>
      <c r="J51" s="11" t="s">
        <v>407</v>
      </c>
      <c r="K51" s="11" t="s">
        <v>407</v>
      </c>
      <c r="L51" s="11" t="s">
        <v>407</v>
      </c>
      <c r="M51" s="11" t="s">
        <v>407</v>
      </c>
      <c r="N51" s="17" t="s">
        <v>408</v>
      </c>
      <c r="O51" s="1"/>
      <c r="P51" s="11">
        <f>IF(INDEX(rngLoadCombinations,15,1)="","",INDEX(rngLoadCombinations,15,1))</f>
        <v>14</v>
      </c>
      <c r="Q51" s="11">
        <v>342.20747070312501</v>
      </c>
      <c r="R51" s="11">
        <v>14.796242207737674</v>
      </c>
      <c r="S51" s="11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6" t="s">
        <v>277</v>
      </c>
      <c r="AJ51" s="6" t="s">
        <v>276</v>
      </c>
      <c r="AK51" s="6" t="s">
        <v>275</v>
      </c>
      <c r="AL51" s="6" t="s">
        <v>274</v>
      </c>
      <c r="AM51" s="6">
        <f>(0.9*INDEX(rngSteelMaterialParameters,MATCH("Steel.R.SLS(II)",INDEX(rngSteelMaterialParameters,,1),0),3)/INDEX(rngSteelMaterialParameters,MATCH("Steel.E",INDEX(rngSteelMaterialParameters,,1),0),3))</f>
        <v>1.755E-3</v>
      </c>
      <c r="AN51" s="6">
        <f>0.9*INDEX(rngSteelMaterialParameters,MATCH("Steel.R.SLS(II)",INDEX(rngSteelMaterialParameters,,1),0),3)</f>
        <v>351</v>
      </c>
      <c r="AO51" s="1"/>
      <c r="AP51" s="124" t="s">
        <v>2739</v>
      </c>
      <c r="AQ51" s="114" t="s">
        <v>367</v>
      </c>
      <c r="AR51" s="114" t="s">
        <v>434</v>
      </c>
      <c r="AS51" s="114" t="s">
        <v>434</v>
      </c>
      <c r="AT51" s="114" t="s">
        <v>2721</v>
      </c>
      <c r="AU51" s="114" t="s">
        <v>2756</v>
      </c>
      <c r="AV51" s="114" t="s">
        <v>2443</v>
      </c>
      <c r="AW51" s="114">
        <v>4</v>
      </c>
      <c r="AX51" s="131">
        <v>0</v>
      </c>
      <c r="AY51" s="132">
        <v>0</v>
      </c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 t="shared" si="0"/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7" t="s">
        <v>93</v>
      </c>
      <c r="B52" s="8"/>
      <c r="C52" s="8"/>
      <c r="D52" s="9"/>
      <c r="E52" s="8"/>
      <c r="F52" s="1"/>
      <c r="G52" s="1"/>
      <c r="H52" s="10" t="s">
        <v>409</v>
      </c>
      <c r="I52" s="10" t="s">
        <v>410</v>
      </c>
      <c r="J52" s="11" t="s">
        <v>271</v>
      </c>
      <c r="K52" s="11" t="s">
        <v>271</v>
      </c>
      <c r="L52" s="11" t="s">
        <v>271</v>
      </c>
      <c r="M52" s="11" t="s">
        <v>271</v>
      </c>
      <c r="N52" s="17" t="s">
        <v>411</v>
      </c>
      <c r="O52" s="1"/>
      <c r="P52" s="11">
        <f>IF(INDEX(rngLoadCombinations,16,1)="","",INDEX(rngLoadCombinations,16,1))</f>
        <v>15</v>
      </c>
      <c r="Q52" s="11">
        <v>276.79923858642576</v>
      </c>
      <c r="R52" s="11">
        <v>17.742383269659644</v>
      </c>
      <c r="S52" s="11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6" t="s">
        <v>277</v>
      </c>
      <c r="AJ52" s="6" t="s">
        <v>276</v>
      </c>
      <c r="AK52" s="6" t="s">
        <v>275</v>
      </c>
      <c r="AL52" s="6" t="s">
        <v>274</v>
      </c>
      <c r="AM52" s="6">
        <f>(INDEX(rngSteelMaterialParameters,MATCH("Steel.R.SLS(II)",INDEX(rngSteelMaterialParameters,,1),0),3)/INDEX(rngSteelMaterialParameters,MATCH("Steel.E",INDEX(rngSteelMaterialParameters,,1),0),3)+0.002)</f>
        <v>3.9500000000000004E-3</v>
      </c>
      <c r="AN52" s="6">
        <f>INDEX(rngSteelMaterialParameters,MATCH("Steel.R.SLS(II)",INDEX(rngSteelMaterialParameters,,1),0),3)</f>
        <v>390</v>
      </c>
      <c r="AO52" s="1"/>
      <c r="AP52" s="124" t="s">
        <v>2739</v>
      </c>
      <c r="AQ52" s="114" t="s">
        <v>367</v>
      </c>
      <c r="AR52" s="114" t="s">
        <v>434</v>
      </c>
      <c r="AS52" s="114" t="s">
        <v>434</v>
      </c>
      <c r="AT52" s="114" t="s">
        <v>2721</v>
      </c>
      <c r="AU52" s="114" t="s">
        <v>2756</v>
      </c>
      <c r="AV52" s="114" t="s">
        <v>2443</v>
      </c>
      <c r="AW52" s="114">
        <v>5</v>
      </c>
      <c r="AX52" s="131">
        <v>1.9499999999999999E-3</v>
      </c>
      <c r="AY52" s="132">
        <v>390</v>
      </c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 t="shared" si="0"/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3" t="s">
        <v>38</v>
      </c>
      <c r="B53" s="14"/>
      <c r="C53" s="14" t="s">
        <v>9</v>
      </c>
      <c r="D53" s="15"/>
      <c r="E53" s="14"/>
      <c r="F53" s="1"/>
      <c r="G53" s="1"/>
      <c r="H53" s="13" t="s">
        <v>412</v>
      </c>
      <c r="I53" s="13"/>
      <c r="J53" s="14"/>
      <c r="K53" s="14"/>
      <c r="L53" s="14"/>
      <c r="M53" s="14"/>
      <c r="N53" s="32"/>
      <c r="O53" s="1"/>
      <c r="P53" s="11">
        <f>IF(INDEX(rngLoadCombinations,17,1)="","",INDEX(rngLoadCombinations,17,1))</f>
        <v>16</v>
      </c>
      <c r="Q53" s="11">
        <v>276.79923858642576</v>
      </c>
      <c r="R53" s="11">
        <v>13.37739879718888</v>
      </c>
      <c r="S53" s="11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6" t="s">
        <v>277</v>
      </c>
      <c r="AJ53" s="6" t="s">
        <v>276</v>
      </c>
      <c r="AK53" s="6" t="s">
        <v>275</v>
      </c>
      <c r="AL53" s="6" t="s">
        <v>274</v>
      </c>
      <c r="AM53" s="6">
        <f>(2*(INDEX(rngSteelMaterialParameters,MATCH("Steel.R.SLS(II)",INDEX(rngSteelMaterialParameters,,1),0),3)/INDEX(rngSteelMaterialParameters,MATCH("Steel.E",INDEX(rngSteelMaterialParameters,,1),0),3)+0.002)-(0.9*INDEX(rngSteelMaterialParameters,MATCH("Steel.R.SLS(II)",INDEX(rngSteelMaterialParameters,,1),0),3)/INDEX(rngSteelMaterialParameters,MATCH("Steel.E",INDEX(rngSteelMaterialParameters,,1),0),3)))</f>
        <v>6.1450000000000012E-3</v>
      </c>
      <c r="AN53" s="6">
        <f>1.1*INDEX(rngSteelMaterialParameters,MATCH("Steel.R.SLS(II)",INDEX(rngSteelMaterialParameters,,1),0),3)</f>
        <v>429.00000000000006</v>
      </c>
      <c r="AO53" s="1"/>
      <c r="AP53" s="124" t="s">
        <v>2739</v>
      </c>
      <c r="AQ53" s="114" t="s">
        <v>367</v>
      </c>
      <c r="AR53" s="114" t="s">
        <v>434</v>
      </c>
      <c r="AS53" s="114" t="s">
        <v>434</v>
      </c>
      <c r="AT53" s="114" t="s">
        <v>2721</v>
      </c>
      <c r="AU53" s="114" t="s">
        <v>2756</v>
      </c>
      <c r="AV53" s="114" t="s">
        <v>2443</v>
      </c>
      <c r="AW53" s="114">
        <v>6</v>
      </c>
      <c r="AX53" s="131">
        <v>2.5000000000000001E-2</v>
      </c>
      <c r="AY53" s="132">
        <v>390</v>
      </c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 t="shared" si="0"/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0" t="s">
        <v>94</v>
      </c>
      <c r="B54" s="11" t="s">
        <v>95</v>
      </c>
      <c r="C54" s="11" t="s">
        <v>9</v>
      </c>
      <c r="D54" s="12" t="s">
        <v>96</v>
      </c>
      <c r="E54" s="45" t="s">
        <v>1991</v>
      </c>
      <c r="F54" s="1"/>
      <c r="G54" s="1"/>
      <c r="H54" s="10" t="s">
        <v>395</v>
      </c>
      <c r="I54" s="10" t="s">
        <v>413</v>
      </c>
      <c r="J54" s="11" t="s">
        <v>414</v>
      </c>
      <c r="K54" s="11" t="s">
        <v>414</v>
      </c>
      <c r="L54" s="11" t="s">
        <v>414</v>
      </c>
      <c r="M54" s="11" t="s">
        <v>414</v>
      </c>
      <c r="N54" s="17" t="s">
        <v>415</v>
      </c>
      <c r="O54" s="1"/>
      <c r="P54" s="11">
        <f>IF(INDEX(rngLoadCombinations,18,1)="","",INDEX(rngLoadCombinations,18,1))</f>
        <v>17</v>
      </c>
      <c r="Q54" s="11">
        <v>281.30856475830075</v>
      </c>
      <c r="R54" s="11">
        <v>13.5351856308467</v>
      </c>
      <c r="S54" s="11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6" t="s">
        <v>277</v>
      </c>
      <c r="AJ54" s="6" t="s">
        <v>276</v>
      </c>
      <c r="AK54" s="6" t="s">
        <v>275</v>
      </c>
      <c r="AL54" s="6" t="s">
        <v>274</v>
      </c>
      <c r="AM54" s="6">
        <f>INDEX(rngSteelMaterialParameters,MATCH("Steel.ThreeLine.Es2",INDEX(rngSteelMaterialParameters,,1),0),3)</f>
        <v>1.4999999999999999E-2</v>
      </c>
      <c r="AN54" s="6">
        <f>1.1*INDEX(rngSteelMaterialParameters,MATCH("Steel.R.SLS(II)",INDEX(rngSteelMaterialParameters,,1),0),3)</f>
        <v>429.00000000000006</v>
      </c>
      <c r="AO54" s="1"/>
      <c r="AP54" s="124" t="s">
        <v>2739</v>
      </c>
      <c r="AQ54" s="114" t="s">
        <v>367</v>
      </c>
      <c r="AR54" s="114" t="s">
        <v>434</v>
      </c>
      <c r="AS54" s="114" t="s">
        <v>434</v>
      </c>
      <c r="AT54" s="114" t="s">
        <v>2721</v>
      </c>
      <c r="AU54" s="114" t="s">
        <v>2756</v>
      </c>
      <c r="AV54" s="114" t="s">
        <v>2443</v>
      </c>
      <c r="AW54" s="114">
        <v>7</v>
      </c>
      <c r="AX54" s="131">
        <v>10</v>
      </c>
      <c r="AY54" s="132">
        <v>20340</v>
      </c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 t="shared" si="0"/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0" t="s">
        <v>97</v>
      </c>
      <c r="B55" s="11">
        <v>7780</v>
      </c>
      <c r="C55" s="11" t="str">
        <f>INDEX(rngUnitSettings,MATCH("Length",INDEX(rngUnitSettings,,1),0),2)</f>
        <v>mm</v>
      </c>
      <c r="D55" s="12" t="s">
        <v>98</v>
      </c>
      <c r="E55" s="45" t="s">
        <v>1991</v>
      </c>
      <c r="F55" s="1"/>
      <c r="G55" s="1"/>
      <c r="H55" s="10" t="s">
        <v>402</v>
      </c>
      <c r="I55" s="10" t="s">
        <v>416</v>
      </c>
      <c r="J55" s="11" t="s">
        <v>275</v>
      </c>
      <c r="K55" s="11" t="s">
        <v>275</v>
      </c>
      <c r="L55" s="11" t="s">
        <v>275</v>
      </c>
      <c r="M55" s="11" t="s">
        <v>275</v>
      </c>
      <c r="N55" s="17" t="s">
        <v>417</v>
      </c>
      <c r="O55" s="1"/>
      <c r="P55" s="11">
        <f>IF(INDEX(rngLoadCombinations,19,1)="","",INDEX(rngLoadCombinations,19,1))</f>
        <v>18</v>
      </c>
      <c r="Q55" s="11">
        <v>272.09950714111329</v>
      </c>
      <c r="R55" s="11">
        <v>16.994632974248141</v>
      </c>
      <c r="S55" s="11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25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 t="shared" si="0"/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0" t="s">
        <v>99</v>
      </c>
      <c r="B56" s="11">
        <v>2</v>
      </c>
      <c r="C56" s="11" t="s">
        <v>9</v>
      </c>
      <c r="D56" s="12" t="s">
        <v>100</v>
      </c>
      <c r="E56" s="45" t="s">
        <v>1991</v>
      </c>
      <c r="F56" s="1"/>
      <c r="G56" s="1"/>
      <c r="H56" s="10" t="s">
        <v>405</v>
      </c>
      <c r="I56" s="10" t="s">
        <v>418</v>
      </c>
      <c r="J56" s="11" t="s">
        <v>419</v>
      </c>
      <c r="K56" s="11" t="s">
        <v>419</v>
      </c>
      <c r="L56" s="11" t="s">
        <v>419</v>
      </c>
      <c r="M56" s="11" t="s">
        <v>419</v>
      </c>
      <c r="N56" s="17" t="s">
        <v>420</v>
      </c>
      <c r="O56" s="1"/>
      <c r="P56" s="11">
        <f>IF(INDEX(rngLoadCombinations,20,1)="","",INDEX(rngLoadCombinations,20,1))</f>
        <v>19</v>
      </c>
      <c r="Q56" s="11">
        <v>366.59931182861328</v>
      </c>
      <c r="R56" s="11">
        <v>27.233407557251152</v>
      </c>
      <c r="S56" s="11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25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 t="shared" si="0"/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0" t="s">
        <v>101</v>
      </c>
      <c r="B57" s="11">
        <v>2</v>
      </c>
      <c r="C57" s="11" t="s">
        <v>9</v>
      </c>
      <c r="D57" s="12" t="s">
        <v>102</v>
      </c>
      <c r="E57" s="45" t="s">
        <v>1991</v>
      </c>
      <c r="F57" s="1"/>
      <c r="G57" s="1"/>
      <c r="H57" s="10" t="s">
        <v>409</v>
      </c>
      <c r="I57" s="10" t="s">
        <v>421</v>
      </c>
      <c r="J57" s="11" t="s">
        <v>271</v>
      </c>
      <c r="K57" s="11" t="s">
        <v>271</v>
      </c>
      <c r="L57" s="11" t="s">
        <v>271</v>
      </c>
      <c r="M57" s="11" t="s">
        <v>271</v>
      </c>
      <c r="N57" s="17" t="s">
        <v>411</v>
      </c>
      <c r="O57" s="1"/>
      <c r="P57" s="11">
        <f>IF(INDEX(rngLoadCombinations,21,1)="","",INDEX(rngLoadCombinations,21,1))</f>
        <v>20</v>
      </c>
      <c r="Q57" s="11">
        <v>303.26627197265628</v>
      </c>
      <c r="R57" s="11">
        <v>61.595412788781779</v>
      </c>
      <c r="S57" s="11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25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 t="shared" si="0"/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0" t="s">
        <v>103</v>
      </c>
      <c r="B58" s="11" t="s">
        <v>104</v>
      </c>
      <c r="C58" s="11" t="s">
        <v>9</v>
      </c>
      <c r="D58" s="12" t="s">
        <v>105</v>
      </c>
      <c r="E58" s="45" t="s">
        <v>1991</v>
      </c>
      <c r="F58" s="1"/>
      <c r="G58" s="1"/>
      <c r="H58" s="13" t="s">
        <v>422</v>
      </c>
      <c r="I58" s="13"/>
      <c r="J58" s="14"/>
      <c r="K58" s="14"/>
      <c r="L58" s="14"/>
      <c r="M58" s="14"/>
      <c r="N58" s="32"/>
      <c r="O58" s="1"/>
      <c r="P58" s="11">
        <f>IF(INDEX(rngLoadCombinations,22,1)="","",INDEX(rngLoadCombinations,22,1))</f>
        <v>21</v>
      </c>
      <c r="Q58" s="11">
        <v>0</v>
      </c>
      <c r="R58" s="11">
        <v>0</v>
      </c>
      <c r="S58" s="11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1" t="s">
        <v>1993</v>
      </c>
      <c r="AJ58" s="52"/>
      <c r="AK58" s="52"/>
      <c r="AL58" s="52"/>
      <c r="AM58" s="52"/>
      <c r="AN58" s="52"/>
      <c r="AO58" s="52"/>
      <c r="AP58" s="52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 t="shared" si="0"/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0" t="s">
        <v>106</v>
      </c>
      <c r="B59" s="11">
        <v>1</v>
      </c>
      <c r="C59" s="11" t="s">
        <v>9</v>
      </c>
      <c r="D59" s="12" t="s">
        <v>107</v>
      </c>
      <c r="E59" s="45" t="s">
        <v>1991</v>
      </c>
      <c r="F59" s="1"/>
      <c r="G59" s="1"/>
      <c r="H59" s="10" t="s">
        <v>395</v>
      </c>
      <c r="I59" s="10" t="s">
        <v>423</v>
      </c>
      <c r="J59" s="11" t="s">
        <v>414</v>
      </c>
      <c r="K59" s="11" t="s">
        <v>414</v>
      </c>
      <c r="L59" s="11" t="s">
        <v>414</v>
      </c>
      <c r="M59" s="11" t="s">
        <v>414</v>
      </c>
      <c r="N59" s="17" t="s">
        <v>424</v>
      </c>
      <c r="O59" s="1"/>
      <c r="P59" s="11">
        <f>IF(INDEX(rngLoadCombinations,23,1)="","",INDEX(rngLoadCombinations,23,1))</f>
        <v>22</v>
      </c>
      <c r="Q59" s="11">
        <v>0</v>
      </c>
      <c r="R59" s="11">
        <v>0</v>
      </c>
      <c r="S59" s="11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2" t="s">
        <v>278</v>
      </c>
      <c r="AJ59" s="52"/>
      <c r="AK59" s="52"/>
      <c r="AL59" s="52"/>
      <c r="AM59" s="52"/>
      <c r="AN59" s="52"/>
      <c r="AO59" s="52"/>
      <c r="AP59" s="52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 t="shared" si="0"/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0" t="s">
        <v>108</v>
      </c>
      <c r="B60" s="11">
        <v>1</v>
      </c>
      <c r="C60" s="11" t="s">
        <v>9</v>
      </c>
      <c r="D60" s="12" t="s">
        <v>109</v>
      </c>
      <c r="E60" s="45" t="s">
        <v>1991</v>
      </c>
      <c r="F60" s="1"/>
      <c r="G60" s="1"/>
      <c r="H60" s="10" t="s">
        <v>402</v>
      </c>
      <c r="I60" s="10" t="s">
        <v>425</v>
      </c>
      <c r="J60" s="11" t="s">
        <v>271</v>
      </c>
      <c r="K60" s="11" t="s">
        <v>271</v>
      </c>
      <c r="L60" s="11" t="s">
        <v>271</v>
      </c>
      <c r="M60" s="11" t="s">
        <v>271</v>
      </c>
      <c r="N60" s="17" t="s">
        <v>426</v>
      </c>
      <c r="O60" s="1"/>
      <c r="P60" s="11">
        <f>IF(INDEX(rngLoadCombinations,24,1)="","",INDEX(rngLoadCombinations,24,1))</f>
        <v>23</v>
      </c>
      <c r="Q60" s="11">
        <v>0</v>
      </c>
      <c r="R60" s="11">
        <v>0</v>
      </c>
      <c r="S60" s="11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7" t="s">
        <v>279</v>
      </c>
      <c r="AJ60" s="7" t="s">
        <v>280</v>
      </c>
      <c r="AK60" s="7" t="s">
        <v>281</v>
      </c>
      <c r="AL60" s="7" t="s">
        <v>282</v>
      </c>
      <c r="AM60" s="7" t="s">
        <v>283</v>
      </c>
      <c r="AN60" s="7" t="s">
        <v>284</v>
      </c>
      <c r="AO60" s="7" t="s">
        <v>285</v>
      </c>
      <c r="AP60" s="22" t="s">
        <v>286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 t="shared" si="0"/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0" t="s">
        <v>110</v>
      </c>
      <c r="B61" s="11" t="s">
        <v>111</v>
      </c>
      <c r="C61" s="11" t="s">
        <v>9</v>
      </c>
      <c r="D61" s="12" t="s">
        <v>112</v>
      </c>
      <c r="E61" s="45" t="s">
        <v>1991</v>
      </c>
      <c r="F61" s="1"/>
      <c r="G61" s="1"/>
      <c r="H61" s="10" t="s">
        <v>405</v>
      </c>
      <c r="I61" s="10" t="s">
        <v>427</v>
      </c>
      <c r="J61" s="11" t="s">
        <v>407</v>
      </c>
      <c r="K61" s="11" t="s">
        <v>407</v>
      </c>
      <c r="L61" s="11" t="s">
        <v>407</v>
      </c>
      <c r="M61" s="11" t="s">
        <v>407</v>
      </c>
      <c r="N61" s="17" t="s">
        <v>428</v>
      </c>
      <c r="O61" s="1"/>
      <c r="P61" s="11">
        <f>IF(INDEX(rngLoadCombinations,25,1)="","",INDEX(rngLoadCombinations,25,1))</f>
        <v>24</v>
      </c>
      <c r="Q61" s="11">
        <v>0</v>
      </c>
      <c r="R61" s="11">
        <v>0</v>
      </c>
      <c r="S61" s="11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1">
        <v>4</v>
      </c>
      <c r="AJ61" s="11">
        <v>3.5</v>
      </c>
      <c r="AK61" s="11">
        <v>14</v>
      </c>
      <c r="AL61" s="11">
        <v>1</v>
      </c>
      <c r="AM61" s="11">
        <v>0.9</v>
      </c>
      <c r="AN61" s="11">
        <v>0.81</v>
      </c>
      <c r="AO61" s="11">
        <v>0.69</v>
      </c>
      <c r="AP61" s="23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 t="shared" si="0"/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0" t="s">
        <v>113</v>
      </c>
      <c r="B62" s="11">
        <v>10</v>
      </c>
      <c r="C62" s="11" t="str">
        <f>INDEX(rngUnitSettings,MATCH("Length",INDEX(rngUnitSettings,,1),0),2)</f>
        <v>mm</v>
      </c>
      <c r="D62" s="12" t="s">
        <v>114</v>
      </c>
      <c r="E62" s="45" t="s">
        <v>1991</v>
      </c>
      <c r="F62" s="1"/>
      <c r="G62" s="1"/>
      <c r="H62" s="10" t="s">
        <v>409</v>
      </c>
      <c r="I62" s="10" t="s">
        <v>429</v>
      </c>
      <c r="J62" s="11" t="s">
        <v>271</v>
      </c>
      <c r="K62" s="11" t="s">
        <v>271</v>
      </c>
      <c r="L62" s="11" t="s">
        <v>271</v>
      </c>
      <c r="M62" s="11" t="s">
        <v>271</v>
      </c>
      <c r="N62" s="17" t="s">
        <v>411</v>
      </c>
      <c r="O62" s="1"/>
      <c r="P62" s="11">
        <f>IF(INDEX(rngLoadCombinations,26,1)="","",INDEX(rngLoadCombinations,26,1))</f>
        <v>25</v>
      </c>
      <c r="Q62" s="11">
        <v>0</v>
      </c>
      <c r="R62" s="11">
        <v>0</v>
      </c>
      <c r="S62" s="11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1">
        <v>10</v>
      </c>
      <c r="AJ62" s="11">
        <v>8.6999999999999993</v>
      </c>
      <c r="AK62" s="11">
        <v>35</v>
      </c>
      <c r="AL62" s="11">
        <v>1</v>
      </c>
      <c r="AM62" s="11">
        <v>0.86</v>
      </c>
      <c r="AN62" s="11">
        <v>0.77</v>
      </c>
      <c r="AO62" s="11">
        <v>0.65</v>
      </c>
      <c r="AP62" s="23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 t="shared" si="0"/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0" t="s">
        <v>115</v>
      </c>
      <c r="B63" s="11">
        <v>10</v>
      </c>
      <c r="C63" s="11" t="str">
        <f>INDEX(rngUnitSettings,MATCH("Length",INDEX(rngUnitSettings,,1),0),2)</f>
        <v>mm</v>
      </c>
      <c r="D63" s="12" t="s">
        <v>116</v>
      </c>
      <c r="E63" s="45" t="s">
        <v>1991</v>
      </c>
      <c r="F63" s="1"/>
      <c r="G63" s="1"/>
      <c r="H63" s="13" t="s">
        <v>430</v>
      </c>
      <c r="I63" s="13"/>
      <c r="J63" s="14"/>
      <c r="K63" s="14"/>
      <c r="L63" s="14"/>
      <c r="M63" s="14"/>
      <c r="N63" s="32"/>
      <c r="O63" s="1"/>
      <c r="P63" s="11">
        <f>IF(INDEX(rngLoadCombinations,27,1)="","",INDEX(rngLoadCombinations,27,1))</f>
        <v>26</v>
      </c>
      <c r="Q63" s="11">
        <v>0</v>
      </c>
      <c r="R63" s="11">
        <v>0</v>
      </c>
      <c r="S63" s="11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1">
        <v>12</v>
      </c>
      <c r="AJ63" s="11">
        <v>10.4</v>
      </c>
      <c r="AK63" s="11">
        <v>40</v>
      </c>
      <c r="AL63" s="11">
        <v>0.95</v>
      </c>
      <c r="AM63" s="11">
        <v>0.83</v>
      </c>
      <c r="AN63" s="11">
        <v>0.74</v>
      </c>
      <c r="AO63" s="11">
        <v>0.62</v>
      </c>
      <c r="AP63" s="23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 t="shared" si="0"/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0" t="s">
        <v>117</v>
      </c>
      <c r="B64" s="11" t="s">
        <v>118</v>
      </c>
      <c r="C64" s="11" t="s">
        <v>9</v>
      </c>
      <c r="D64" s="12" t="s">
        <v>119</v>
      </c>
      <c r="E64" s="45" t="s">
        <v>1991</v>
      </c>
      <c r="F64" s="1"/>
      <c r="G64" s="1"/>
      <c r="H64" s="10" t="s">
        <v>431</v>
      </c>
      <c r="I64" s="10" t="s">
        <v>432</v>
      </c>
      <c r="J64" s="11" t="s">
        <v>433</v>
      </c>
      <c r="K64" s="11" t="s">
        <v>638</v>
      </c>
      <c r="L64" s="11" t="s">
        <v>433</v>
      </c>
      <c r="M64" s="11" t="s">
        <v>433</v>
      </c>
      <c r="N64" s="17" t="s">
        <v>435</v>
      </c>
      <c r="O64" s="1"/>
      <c r="P64" s="11">
        <f>IF(INDEX(rngLoadCombinations,28,1)="","",INDEX(rngLoadCombinations,28,1))</f>
        <v>27</v>
      </c>
      <c r="Q64" s="11">
        <v>0</v>
      </c>
      <c r="R64" s="11">
        <v>0</v>
      </c>
      <c r="S64" s="11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1">
        <v>14</v>
      </c>
      <c r="AJ64" s="11">
        <v>12.1</v>
      </c>
      <c r="AK64" s="11">
        <v>48.5</v>
      </c>
      <c r="AL64" s="11">
        <v>0.9</v>
      </c>
      <c r="AM64" s="11">
        <v>0.79</v>
      </c>
      <c r="AN64" s="11">
        <v>0.7</v>
      </c>
      <c r="AO64" s="11">
        <v>0.57999999999999996</v>
      </c>
      <c r="AP64" s="23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 t="shared" si="0"/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0" t="s">
        <v>120</v>
      </c>
      <c r="B65" s="11" t="s">
        <v>72</v>
      </c>
      <c r="C65" s="11" t="s">
        <v>9</v>
      </c>
      <c r="D65" s="12" t="s">
        <v>121</v>
      </c>
      <c r="E65" s="45" t="s">
        <v>1991</v>
      </c>
      <c r="F65" s="1"/>
      <c r="G65" s="1"/>
      <c r="H65" s="10" t="s">
        <v>436</v>
      </c>
      <c r="I65" s="10" t="s">
        <v>437</v>
      </c>
      <c r="J65" s="11" t="s">
        <v>304</v>
      </c>
      <c r="K65" s="11" t="s">
        <v>304</v>
      </c>
      <c r="L65" s="11" t="s">
        <v>304</v>
      </c>
      <c r="M65" s="11" t="s">
        <v>438</v>
      </c>
      <c r="N65" s="17" t="s">
        <v>439</v>
      </c>
      <c r="O65" s="1"/>
      <c r="P65" s="11">
        <f>IF(INDEX(rngLoadCombinations,29,1)="","",INDEX(rngLoadCombinations,29,1))</f>
        <v>28</v>
      </c>
      <c r="Q65" s="11">
        <v>0</v>
      </c>
      <c r="R65" s="11">
        <v>0</v>
      </c>
      <c r="S65" s="11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1">
        <v>16</v>
      </c>
      <c r="AJ65" s="11">
        <v>13.8</v>
      </c>
      <c r="AK65" s="11">
        <v>55</v>
      </c>
      <c r="AL65" s="11">
        <v>0.86</v>
      </c>
      <c r="AM65" s="11">
        <v>0.75</v>
      </c>
      <c r="AN65" s="11">
        <v>0.66</v>
      </c>
      <c r="AO65" s="11">
        <v>0.55000000000000004</v>
      </c>
      <c r="AP65" s="23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 t="shared" si="0"/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3" t="s">
        <v>122</v>
      </c>
      <c r="B66" s="14"/>
      <c r="C66" s="14" t="s">
        <v>9</v>
      </c>
      <c r="D66" s="15"/>
      <c r="E66" s="14"/>
      <c r="F66" s="1"/>
      <c r="G66" s="1"/>
      <c r="H66" s="10" t="s">
        <v>440</v>
      </c>
      <c r="I66" s="10" t="s">
        <v>441</v>
      </c>
      <c r="J66" s="11">
        <v>1</v>
      </c>
      <c r="K66" s="11">
        <v>2</v>
      </c>
      <c r="L66" s="11">
        <v>1</v>
      </c>
      <c r="M66" s="11">
        <v>1</v>
      </c>
      <c r="N66" s="17" t="s">
        <v>442</v>
      </c>
      <c r="O66" s="1"/>
      <c r="P66" s="11">
        <f>IF(INDEX(rngLoadCombinations,30,1)="","",INDEX(rngLoadCombinations,30,1))</f>
        <v>29</v>
      </c>
      <c r="Q66" s="11">
        <v>0</v>
      </c>
      <c r="R66" s="11">
        <v>0</v>
      </c>
      <c r="S66" s="11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1">
        <v>18</v>
      </c>
      <c r="AJ66" s="11">
        <v>15.6</v>
      </c>
      <c r="AK66" s="11">
        <v>62.5</v>
      </c>
      <c r="AL66" s="11">
        <v>0.82</v>
      </c>
      <c r="AM66" s="11">
        <v>0.71</v>
      </c>
      <c r="AN66" s="11">
        <v>0.62</v>
      </c>
      <c r="AO66" s="11">
        <v>0.51</v>
      </c>
      <c r="AP66" s="23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 t="shared" ref="DP66:DP129" si="1"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0" t="s">
        <v>123</v>
      </c>
      <c r="B67" s="11">
        <v>0.7</v>
      </c>
      <c r="C67" s="11" t="s">
        <v>9</v>
      </c>
      <c r="D67" s="12" t="s">
        <v>124</v>
      </c>
      <c r="E67" s="45" t="s">
        <v>1991</v>
      </c>
      <c r="F67" s="1"/>
      <c r="G67" s="1"/>
      <c r="H67" s="10" t="s">
        <v>443</v>
      </c>
      <c r="I67" s="10" t="s">
        <v>444</v>
      </c>
      <c r="J67" s="11">
        <v>6</v>
      </c>
      <c r="K67" s="11">
        <v>6</v>
      </c>
      <c r="L67" s="11">
        <v>6</v>
      </c>
      <c r="M67" s="11">
        <v>6</v>
      </c>
      <c r="N67" s="17" t="s">
        <v>445</v>
      </c>
      <c r="O67" s="1"/>
      <c r="P67" s="11">
        <f>IF(INDEX(rngLoadCombinations,31,1)="","",INDEX(rngLoadCombinations,31,1))</f>
        <v>30</v>
      </c>
      <c r="Q67" s="11">
        <v>0</v>
      </c>
      <c r="R67" s="11">
        <v>0</v>
      </c>
      <c r="S67" s="11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1">
        <v>20</v>
      </c>
      <c r="AJ67" s="11">
        <v>17.3</v>
      </c>
      <c r="AK67" s="11">
        <v>70</v>
      </c>
      <c r="AL67" s="11">
        <v>0.78</v>
      </c>
      <c r="AM67" s="11">
        <v>0.67</v>
      </c>
      <c r="AN67" s="11">
        <v>0.56999999999999995</v>
      </c>
      <c r="AO67" s="11">
        <v>0.48</v>
      </c>
      <c r="AP67" s="23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 t="shared" si="1"/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0" t="s">
        <v>125</v>
      </c>
      <c r="B68" s="11">
        <v>0.15</v>
      </c>
      <c r="C68" s="11" t="s">
        <v>9</v>
      </c>
      <c r="D68" s="12" t="s">
        <v>126</v>
      </c>
      <c r="E68" s="45" t="s">
        <v>1991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1">
        <v>22</v>
      </c>
      <c r="AJ68" s="11">
        <v>19.100000000000001</v>
      </c>
      <c r="AK68" s="11">
        <v>75</v>
      </c>
      <c r="AL68" s="11">
        <v>0.72</v>
      </c>
      <c r="AM68" s="11">
        <v>0.6</v>
      </c>
      <c r="AN68" s="11">
        <v>0.52</v>
      </c>
      <c r="AO68" s="11">
        <v>0.43</v>
      </c>
      <c r="AP68" s="23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 t="shared" si="1"/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0" t="s">
        <v>127</v>
      </c>
      <c r="B69" s="11">
        <v>1.5</v>
      </c>
      <c r="C69" s="11" t="s">
        <v>9</v>
      </c>
      <c r="D69" s="12" t="s">
        <v>128</v>
      </c>
      <c r="E69" s="45" t="s">
        <v>1991</v>
      </c>
      <c r="F69" s="1"/>
      <c r="G69" s="1"/>
      <c r="H69" s="54" t="s">
        <v>2005</v>
      </c>
      <c r="I69" s="52"/>
      <c r="J69" s="52"/>
      <c r="K69" s="52"/>
      <c r="L69" s="52"/>
      <c r="M69" s="52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1">
        <v>24</v>
      </c>
      <c r="AJ69" s="11">
        <v>20.8</v>
      </c>
      <c r="AK69" s="11">
        <v>83</v>
      </c>
      <c r="AL69" s="11">
        <v>0.67</v>
      </c>
      <c r="AM69" s="11">
        <v>0.55000000000000004</v>
      </c>
      <c r="AN69" s="11">
        <v>0.47</v>
      </c>
      <c r="AO69" s="11">
        <v>0.38</v>
      </c>
      <c r="AP69" s="23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 t="shared" si="1"/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3" t="s">
        <v>129</v>
      </c>
      <c r="B70" s="14"/>
      <c r="C70" s="14" t="s">
        <v>9</v>
      </c>
      <c r="D70" s="15"/>
      <c r="E70" s="14"/>
      <c r="F70" s="1"/>
      <c r="G70" s="1"/>
      <c r="H70" s="7" t="s">
        <v>1</v>
      </c>
      <c r="I70" s="7" t="s">
        <v>447</v>
      </c>
      <c r="J70" s="7" t="s">
        <v>448</v>
      </c>
      <c r="K70" s="8" t="s">
        <v>3</v>
      </c>
      <c r="L70" s="9" t="s">
        <v>4</v>
      </c>
      <c r="M70" s="8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1">
        <v>26</v>
      </c>
      <c r="AJ70" s="11">
        <v>22.5</v>
      </c>
      <c r="AK70" s="11">
        <v>90</v>
      </c>
      <c r="AL70" s="11">
        <v>0.62</v>
      </c>
      <c r="AM70" s="11">
        <v>0.51</v>
      </c>
      <c r="AN70" s="11">
        <v>0.44</v>
      </c>
      <c r="AO70" s="11">
        <v>0.35</v>
      </c>
      <c r="AP70" s="23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 t="shared" si="1"/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0" t="s">
        <v>130</v>
      </c>
      <c r="B71" s="11">
        <v>1</v>
      </c>
      <c r="C71" s="11" t="s">
        <v>9</v>
      </c>
      <c r="D71" s="12" t="s">
        <v>131</v>
      </c>
      <c r="E71" s="45" t="s">
        <v>1991</v>
      </c>
      <c r="F71" s="1"/>
      <c r="G71" s="1"/>
      <c r="H71" s="10" t="s">
        <v>449</v>
      </c>
      <c r="I71" s="11" t="s">
        <v>8</v>
      </c>
      <c r="J71" s="11" t="s">
        <v>8</v>
      </c>
      <c r="K71" s="11" t="s">
        <v>450</v>
      </c>
      <c r="L71" s="12" t="s">
        <v>451</v>
      </c>
      <c r="M71" s="45" t="s">
        <v>1991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1">
        <v>28</v>
      </c>
      <c r="AJ71" s="11">
        <v>24.3</v>
      </c>
      <c r="AK71" s="11">
        <v>97</v>
      </c>
      <c r="AL71" s="11">
        <v>0.57999999999999996</v>
      </c>
      <c r="AM71" s="11">
        <v>0.49</v>
      </c>
      <c r="AN71" s="11">
        <v>0.43</v>
      </c>
      <c r="AO71" s="11">
        <v>0.34</v>
      </c>
      <c r="AP71" s="23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 t="shared" si="1"/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0" t="s">
        <v>132</v>
      </c>
      <c r="B72" s="11">
        <v>0.7</v>
      </c>
      <c r="C72" s="11" t="s">
        <v>9</v>
      </c>
      <c r="D72" s="12" t="s">
        <v>133</v>
      </c>
      <c r="E72" s="45" t="s">
        <v>1991</v>
      </c>
      <c r="F72" s="1"/>
      <c r="G72" s="1"/>
      <c r="H72" s="10" t="s">
        <v>452</v>
      </c>
      <c r="I72" s="11" t="s">
        <v>453</v>
      </c>
      <c r="J72" s="11" t="s">
        <v>453</v>
      </c>
      <c r="K72" s="11" t="s">
        <v>9</v>
      </c>
      <c r="L72" s="12" t="s">
        <v>454</v>
      </c>
      <c r="M72" s="45" t="s">
        <v>1991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1">
        <v>30</v>
      </c>
      <c r="AJ72" s="11">
        <v>26</v>
      </c>
      <c r="AK72" s="11">
        <v>105</v>
      </c>
      <c r="AL72" s="11">
        <v>0.53</v>
      </c>
      <c r="AM72" s="11">
        <v>0.45</v>
      </c>
      <c r="AN72" s="11">
        <v>0.39</v>
      </c>
      <c r="AO72" s="11">
        <v>0.32</v>
      </c>
      <c r="AP72" s="23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 t="shared" si="1"/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0"/>
      <c r="B73" s="11"/>
      <c r="C73" s="11"/>
      <c r="D73" s="12"/>
      <c r="E73" s="11"/>
      <c r="F73" s="1"/>
      <c r="G73" s="1"/>
      <c r="H73" s="10" t="s">
        <v>455</v>
      </c>
      <c r="I73" s="11">
        <v>60</v>
      </c>
      <c r="J73" s="11">
        <v>100</v>
      </c>
      <c r="K73" s="11" t="s">
        <v>26</v>
      </c>
      <c r="L73" s="12" t="s">
        <v>456</v>
      </c>
      <c r="M73" s="45" t="s">
        <v>1991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1">
        <v>32</v>
      </c>
      <c r="AJ73" s="11">
        <v>27.7</v>
      </c>
      <c r="AK73" s="11">
        <v>110</v>
      </c>
      <c r="AL73" s="11">
        <v>0.48</v>
      </c>
      <c r="AM73" s="11">
        <v>0.41</v>
      </c>
      <c r="AN73" s="11">
        <v>0.36</v>
      </c>
      <c r="AO73" s="11">
        <v>0.31</v>
      </c>
      <c r="AP73" s="23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 t="shared" si="1"/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7" t="s">
        <v>134</v>
      </c>
      <c r="B74" s="8"/>
      <c r="C74" s="8"/>
      <c r="D74" s="9"/>
      <c r="E74" s="8"/>
      <c r="F74" s="1"/>
      <c r="G74" s="1"/>
      <c r="H74" s="10" t="s">
        <v>457</v>
      </c>
      <c r="I74" s="11" t="s">
        <v>8</v>
      </c>
      <c r="J74" s="11" t="s">
        <v>9</v>
      </c>
      <c r="K74" s="11" t="s">
        <v>450</v>
      </c>
      <c r="L74" s="12" t="s">
        <v>458</v>
      </c>
      <c r="M74" s="45" t="s">
        <v>1991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1">
        <v>34</v>
      </c>
      <c r="AJ74" s="11">
        <v>29</v>
      </c>
      <c r="AK74" s="11">
        <v>120</v>
      </c>
      <c r="AL74" s="11">
        <v>0.43</v>
      </c>
      <c r="AM74" s="11">
        <v>0.36</v>
      </c>
      <c r="AN74" s="11">
        <v>0.31</v>
      </c>
      <c r="AO74" s="11">
        <v>0.25</v>
      </c>
      <c r="AP74" s="23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 t="shared" si="1"/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0" t="s">
        <v>135</v>
      </c>
      <c r="B75" s="11">
        <v>0.3</v>
      </c>
      <c r="C75" s="11" t="str">
        <f>INDEX(rngUnitSettings,MATCH("Length",INDEX(rngUnitSettings,,1),0),2)</f>
        <v>mm</v>
      </c>
      <c r="D75" s="12" t="s">
        <v>136</v>
      </c>
      <c r="E75" s="45" t="s">
        <v>1991</v>
      </c>
      <c r="F75" s="1"/>
      <c r="G75" s="1"/>
      <c r="H75" s="10" t="s">
        <v>459</v>
      </c>
      <c r="I75" s="11">
        <v>1.35</v>
      </c>
      <c r="J75" s="11">
        <v>1.75</v>
      </c>
      <c r="K75" s="11" t="s">
        <v>241</v>
      </c>
      <c r="L75" s="12" t="s">
        <v>460</v>
      </c>
      <c r="M75" s="45" t="s">
        <v>1991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1">
        <v>38</v>
      </c>
      <c r="AJ75" s="11">
        <v>33</v>
      </c>
      <c r="AK75" s="11">
        <v>130</v>
      </c>
      <c r="AL75" s="11">
        <v>0.38</v>
      </c>
      <c r="AM75" s="11">
        <v>0.32</v>
      </c>
      <c r="AN75" s="11">
        <v>0.28000000000000003</v>
      </c>
      <c r="AO75" s="11">
        <v>0.24</v>
      </c>
      <c r="AP75" s="23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 t="shared" si="1"/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0" t="s">
        <v>137</v>
      </c>
      <c r="B76" s="11" t="s">
        <v>72</v>
      </c>
      <c r="C76" s="11" t="s">
        <v>9</v>
      </c>
      <c r="D76" s="12" t="s">
        <v>138</v>
      </c>
      <c r="E76" s="45" t="s">
        <v>1991</v>
      </c>
      <c r="F76" s="1"/>
      <c r="G76" s="1"/>
      <c r="H76" s="10" t="s">
        <v>461</v>
      </c>
      <c r="I76" s="11" t="s">
        <v>9</v>
      </c>
      <c r="J76" s="11">
        <v>0.85</v>
      </c>
      <c r="K76" s="11" t="s">
        <v>241</v>
      </c>
      <c r="L76" s="12" t="s">
        <v>462</v>
      </c>
      <c r="M76" s="45" t="s">
        <v>1991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1">
        <v>40</v>
      </c>
      <c r="AJ76" s="11">
        <v>34.6</v>
      </c>
      <c r="AK76" s="11">
        <v>140</v>
      </c>
      <c r="AL76" s="11">
        <v>0.35</v>
      </c>
      <c r="AM76" s="11">
        <v>0.28999999999999998</v>
      </c>
      <c r="AN76" s="11">
        <v>0.25</v>
      </c>
      <c r="AO76" s="11">
        <v>0.21</v>
      </c>
      <c r="AP76" s="23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 t="shared" si="1"/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0" t="s">
        <v>139</v>
      </c>
      <c r="B77" s="11" t="s">
        <v>72</v>
      </c>
      <c r="C77" s="11" t="s">
        <v>9</v>
      </c>
      <c r="D77" s="12" t="s">
        <v>140</v>
      </c>
      <c r="E77" s="45" t="s">
        <v>1991</v>
      </c>
      <c r="F77" s="1"/>
      <c r="G77" s="1"/>
      <c r="H77" s="10" t="s">
        <v>463</v>
      </c>
      <c r="I77" s="11" t="s">
        <v>241</v>
      </c>
      <c r="J77" s="11" t="s">
        <v>241</v>
      </c>
      <c r="K77" s="11" t="s">
        <v>9</v>
      </c>
      <c r="L77" s="12" t="s">
        <v>464</v>
      </c>
      <c r="M77" s="45" t="s">
        <v>1991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1">
        <v>43</v>
      </c>
      <c r="AJ77" s="11">
        <v>37.5</v>
      </c>
      <c r="AK77" s="11">
        <v>150</v>
      </c>
      <c r="AL77" s="11">
        <v>0.33</v>
      </c>
      <c r="AM77" s="11">
        <v>0.28000000000000003</v>
      </c>
      <c r="AN77" s="11">
        <v>0.24</v>
      </c>
      <c r="AO77" s="11">
        <v>0.21</v>
      </c>
      <c r="AP77" s="23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 t="shared" si="1"/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0" t="s">
        <v>141</v>
      </c>
      <c r="B78" s="11" t="s">
        <v>142</v>
      </c>
      <c r="C78" s="11" t="s">
        <v>9</v>
      </c>
      <c r="D78" s="12" t="s">
        <v>143</v>
      </c>
      <c r="E78" s="45" t="s">
        <v>1991</v>
      </c>
      <c r="F78" s="1"/>
      <c r="G78" s="1"/>
      <c r="H78" s="10" t="s">
        <v>465</v>
      </c>
      <c r="I78" s="11">
        <v>13</v>
      </c>
      <c r="J78" s="11">
        <v>13</v>
      </c>
      <c r="K78" s="11" t="str">
        <f>IF(I77=J77,IF(I77="pt","pt","мм"),"арм.="&amp;IF(I77="pt","pt","мм")&amp;"; разм.="&amp;IF(J77="pt","pt","мм"))</f>
        <v>pt</v>
      </c>
      <c r="L78" s="12" t="s">
        <v>466</v>
      </c>
      <c r="M78" s="45" t="s">
        <v>1991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1">
        <v>1000000</v>
      </c>
      <c r="AJ78" s="11">
        <v>1000000</v>
      </c>
      <c r="AK78" s="11">
        <v>1000000</v>
      </c>
      <c r="AL78" s="11">
        <v>0.33</v>
      </c>
      <c r="AM78" s="11">
        <v>0.28000000000000003</v>
      </c>
      <c r="AN78" s="11">
        <v>0.24</v>
      </c>
      <c r="AO78" s="11">
        <v>0.21</v>
      </c>
      <c r="AP78" s="23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 t="shared" si="1"/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0" t="s">
        <v>144</v>
      </c>
      <c r="B79" s="11" t="s">
        <v>145</v>
      </c>
      <c r="C79" s="11" t="s">
        <v>9</v>
      </c>
      <c r="D79" s="12" t="s">
        <v>146</v>
      </c>
      <c r="E79" s="45" t="s">
        <v>1991</v>
      </c>
      <c r="F79" s="1"/>
      <c r="G79" s="1"/>
      <c r="H79" s="10" t="s">
        <v>467</v>
      </c>
      <c r="I79" s="11">
        <v>9</v>
      </c>
      <c r="J79" s="11">
        <v>9</v>
      </c>
      <c r="K79" s="11" t="str">
        <f>IF(I77=J77,IF(I77="pt","pt","мм"),"арм.="&amp;IF(I77="pt","pt","мм")&amp;"; разм.="&amp;IF(J77="pt","pt","мм"))</f>
        <v>pt</v>
      </c>
      <c r="L79" s="12" t="s">
        <v>468</v>
      </c>
      <c r="M79" s="45" t="s">
        <v>1991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25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 t="shared" si="1"/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0" t="s">
        <v>147</v>
      </c>
      <c r="B80" s="11">
        <v>1.4</v>
      </c>
      <c r="C80" s="11" t="s">
        <v>9</v>
      </c>
      <c r="D80" s="12" t="s">
        <v>148</v>
      </c>
      <c r="E80" s="45" t="s">
        <v>1991</v>
      </c>
      <c r="F80" s="1"/>
      <c r="G80" s="1"/>
      <c r="H80" s="10" t="s">
        <v>469</v>
      </c>
      <c r="I80" s="11" t="s">
        <v>9</v>
      </c>
      <c r="J80" s="11" t="s">
        <v>470</v>
      </c>
      <c r="K80" s="11" t="s">
        <v>9</v>
      </c>
      <c r="L80" s="12" t="s">
        <v>471</v>
      </c>
      <c r="M80" s="45" t="s">
        <v>1991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25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 t="shared" si="1"/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0" t="s">
        <v>149</v>
      </c>
      <c r="B81" s="11">
        <v>0.5</v>
      </c>
      <c r="C81" s="11" t="s">
        <v>9</v>
      </c>
      <c r="D81" s="12" t="s">
        <v>150</v>
      </c>
      <c r="E81" s="43" t="s">
        <v>1991</v>
      </c>
      <c r="F81" s="1"/>
      <c r="G81" s="1"/>
      <c r="H81" s="10" t="s">
        <v>472</v>
      </c>
      <c r="I81" s="11" t="s">
        <v>9</v>
      </c>
      <c r="J81" s="11" t="s">
        <v>473</v>
      </c>
      <c r="K81" s="11" t="s">
        <v>9</v>
      </c>
      <c r="L81" s="12" t="s">
        <v>474</v>
      </c>
      <c r="M81" s="43" t="s">
        <v>1991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25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 t="shared" si="1"/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0" t="s">
        <v>151</v>
      </c>
      <c r="B82" s="11" t="s">
        <v>72</v>
      </c>
      <c r="C82" s="11" t="s">
        <v>9</v>
      </c>
      <c r="D82" s="12" t="s">
        <v>152</v>
      </c>
      <c r="E82" s="43" t="s">
        <v>1991</v>
      </c>
      <c r="F82" s="1"/>
      <c r="G82" s="1"/>
      <c r="H82" s="10" t="s">
        <v>475</v>
      </c>
      <c r="I82" s="33" t="s">
        <v>476</v>
      </c>
      <c r="J82" s="33" t="s">
        <v>476</v>
      </c>
      <c r="K82" s="11" t="s">
        <v>252</v>
      </c>
      <c r="L82" s="12" t="s">
        <v>477</v>
      </c>
      <c r="M82" s="43" t="s">
        <v>1991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25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 t="shared" si="1"/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0" t="s">
        <v>153</v>
      </c>
      <c r="B83" s="11">
        <v>1</v>
      </c>
      <c r="C83" s="11" t="s">
        <v>9</v>
      </c>
      <c r="D83" s="12" t="s">
        <v>154</v>
      </c>
      <c r="E83" s="43" t="s">
        <v>1991</v>
      </c>
      <c r="F83" s="1"/>
      <c r="G83" s="1"/>
      <c r="H83" s="10" t="s">
        <v>478</v>
      </c>
      <c r="I83" s="33" t="s">
        <v>9</v>
      </c>
      <c r="J83" s="33" t="s">
        <v>479</v>
      </c>
      <c r="K83" s="11" t="s">
        <v>252</v>
      </c>
      <c r="L83" s="12" t="s">
        <v>480</v>
      </c>
      <c r="M83" s="43" t="s">
        <v>1991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25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 t="shared" si="1"/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0" t="s">
        <v>155</v>
      </c>
      <c r="B84" s="11" t="s">
        <v>156</v>
      </c>
      <c r="C84" s="11" t="s">
        <v>9</v>
      </c>
      <c r="D84" s="12" t="s">
        <v>157</v>
      </c>
      <c r="E84" s="43" t="s">
        <v>1991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25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 t="shared" si="1"/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0" t="s">
        <v>158</v>
      </c>
      <c r="B85" s="11" t="s">
        <v>159</v>
      </c>
      <c r="C85" s="11" t="s">
        <v>9</v>
      </c>
      <c r="D85" s="12" t="s">
        <v>160</v>
      </c>
      <c r="E85" s="43" t="s">
        <v>1991</v>
      </c>
      <c r="F85" s="1"/>
      <c r="G85" s="1"/>
      <c r="H85" s="51" t="s">
        <v>1994</v>
      </c>
      <c r="I85" s="52"/>
      <c r="J85" s="52"/>
      <c r="K85" s="52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25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 t="shared" si="1"/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0" t="s">
        <v>161</v>
      </c>
      <c r="B86" s="11">
        <v>1</v>
      </c>
      <c r="C86" s="11" t="s">
        <v>9</v>
      </c>
      <c r="D86" s="12" t="s">
        <v>162</v>
      </c>
      <c r="E86" s="43" t="s">
        <v>1991</v>
      </c>
      <c r="F86" s="1"/>
      <c r="G86" s="1"/>
      <c r="H86" s="7" t="s">
        <v>1</v>
      </c>
      <c r="I86" s="8" t="s">
        <v>2</v>
      </c>
      <c r="J86" s="8" t="s">
        <v>3</v>
      </c>
      <c r="K86" s="9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25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 t="shared" si="1"/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0"/>
      <c r="B87" s="11"/>
      <c r="C87" s="11"/>
      <c r="D87" s="12"/>
      <c r="E87" s="11"/>
      <c r="F87" s="1"/>
      <c r="G87" s="1"/>
      <c r="H87" s="10" t="s">
        <v>482</v>
      </c>
      <c r="I87" s="11">
        <v>1000</v>
      </c>
      <c r="J87" s="11" t="str">
        <f>INDEX(rngUnitSettings,MATCH("Length",INDEX(rngUnitSettings,,1),0),2)</f>
        <v>mm</v>
      </c>
      <c r="K87" s="17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25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 t="shared" si="1"/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7" t="s">
        <v>163</v>
      </c>
      <c r="B88" s="8"/>
      <c r="C88" s="8"/>
      <c r="D88" s="9"/>
      <c r="E88" s="8"/>
      <c r="F88" s="1"/>
      <c r="G88" s="1"/>
      <c r="H88" s="10" t="s">
        <v>484</v>
      </c>
      <c r="I88" s="11">
        <v>67.3</v>
      </c>
      <c r="J88" s="11" t="str">
        <f>INDEX(rngUnitSettings,MATCH("Length",INDEX(rngUnitSettings,,1),0),2)</f>
        <v>mm</v>
      </c>
      <c r="K88" s="17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25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 t="shared" si="1"/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0" t="s">
        <v>164</v>
      </c>
      <c r="B89" s="11">
        <v>28</v>
      </c>
      <c r="C89" s="11" t="s">
        <v>9</v>
      </c>
      <c r="D89" s="12" t="s">
        <v>166</v>
      </c>
      <c r="E89" s="43" t="s">
        <v>1991</v>
      </c>
      <c r="F89" s="1"/>
      <c r="G89" s="1"/>
      <c r="H89" s="10" t="s">
        <v>486</v>
      </c>
      <c r="I89" s="11">
        <v>22</v>
      </c>
      <c r="J89" s="11" t="s">
        <v>31</v>
      </c>
      <c r="K89" s="17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25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 t="shared" si="1"/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0" t="s">
        <v>167</v>
      </c>
      <c r="B90" s="11" t="s">
        <v>8</v>
      </c>
      <c r="C90" s="11" t="s">
        <v>9</v>
      </c>
      <c r="D90" s="12" t="s">
        <v>168</v>
      </c>
      <c r="E90" s="43" t="s">
        <v>1991</v>
      </c>
      <c r="F90" s="1"/>
      <c r="G90" s="1"/>
      <c r="H90" s="10" t="s">
        <v>488</v>
      </c>
      <c r="I90" s="11">
        <v>32</v>
      </c>
      <c r="J90" s="11" t="str">
        <f>INDEX(rngUnitSettings,MATCH("Length",INDEX(rngUnitSettings,,1),0),2)</f>
        <v>mm</v>
      </c>
      <c r="K90" s="17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25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 t="shared" si="1"/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0" t="s">
        <v>169</v>
      </c>
      <c r="B91" s="11" t="s">
        <v>170</v>
      </c>
      <c r="C91" s="11" t="s">
        <v>9</v>
      </c>
      <c r="D91" s="12" t="s">
        <v>171</v>
      </c>
      <c r="E91" s="43" t="s">
        <v>1991</v>
      </c>
      <c r="F91" s="1"/>
      <c r="G91" s="1"/>
      <c r="H91" s="18" t="s">
        <v>490</v>
      </c>
      <c r="I91" s="19"/>
      <c r="J91" s="19"/>
      <c r="K91" s="20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25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 t="shared" si="1"/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0" t="s">
        <v>172</v>
      </c>
      <c r="B92" s="11" t="s">
        <v>8</v>
      </c>
      <c r="C92" s="11" t="s">
        <v>9</v>
      </c>
      <c r="D92" s="12" t="s">
        <v>173</v>
      </c>
      <c r="E92" s="43" t="s">
        <v>1991</v>
      </c>
      <c r="F92" s="1"/>
      <c r="G92" s="1"/>
      <c r="H92" s="10" t="s">
        <v>491</v>
      </c>
      <c r="I92" s="11"/>
      <c r="J92" s="11" t="str">
        <f>INDEX(rngUnitSettings,MATCH("Length",INDEX(rngUnitSettings,,1),0),2)</f>
        <v>mm</v>
      </c>
      <c r="K92" s="17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25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 t="shared" si="1"/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0" t="s">
        <v>174</v>
      </c>
      <c r="B93" s="11" t="s">
        <v>8</v>
      </c>
      <c r="C93" s="11" t="s">
        <v>9</v>
      </c>
      <c r="D93" s="12" t="s">
        <v>175</v>
      </c>
      <c r="E93" s="43" t="s">
        <v>1991</v>
      </c>
      <c r="F93" s="1"/>
      <c r="G93" s="1"/>
      <c r="H93" s="10" t="s">
        <v>493</v>
      </c>
      <c r="I93" s="11"/>
      <c r="J93" s="11" t="str">
        <f>INDEX(rngUnitSettings,MATCH("Length",INDEX(rngUnitSettings,,1),0),2)</f>
        <v>mm</v>
      </c>
      <c r="K93" s="17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25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 t="shared" si="1"/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0" t="s">
        <v>176</v>
      </c>
      <c r="B94" s="11" t="s">
        <v>177</v>
      </c>
      <c r="C94" s="11" t="s">
        <v>9</v>
      </c>
      <c r="D94" s="12" t="s">
        <v>178</v>
      </c>
      <c r="E94" s="43" t="s">
        <v>1991</v>
      </c>
      <c r="F94" s="1"/>
      <c r="G94" s="1"/>
      <c r="H94" s="10" t="s">
        <v>495</v>
      </c>
      <c r="I94" s="11" t="s">
        <v>496</v>
      </c>
      <c r="J94" s="11" t="s">
        <v>9</v>
      </c>
      <c r="K94" s="17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25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 t="shared" si="1"/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0" t="s">
        <v>179</v>
      </c>
      <c r="B95" s="11" t="s">
        <v>180</v>
      </c>
      <c r="C95" s="11" t="s">
        <v>9</v>
      </c>
      <c r="D95" s="12" t="s">
        <v>181</v>
      </c>
      <c r="E95" s="43" t="s">
        <v>1991</v>
      </c>
      <c r="F95" s="1"/>
      <c r="G95" s="1"/>
      <c r="H95" s="10" t="s">
        <v>498</v>
      </c>
      <c r="I95" s="11" t="s">
        <v>496</v>
      </c>
      <c r="J95" s="11" t="s">
        <v>9</v>
      </c>
      <c r="K95" s="17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25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 t="shared" si="1"/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0" t="s">
        <v>182</v>
      </c>
      <c r="B96" s="11" t="s">
        <v>183</v>
      </c>
      <c r="C96" s="11" t="s">
        <v>9</v>
      </c>
      <c r="D96" s="12" t="s">
        <v>184</v>
      </c>
      <c r="E96" s="43" t="s">
        <v>1991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25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 t="shared" si="1"/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0" t="s">
        <v>185</v>
      </c>
      <c r="B97" s="11" t="s">
        <v>186</v>
      </c>
      <c r="C97" s="11" t="s">
        <v>9</v>
      </c>
      <c r="D97" s="12" t="s">
        <v>187</v>
      </c>
      <c r="E97" s="43" t="s">
        <v>1991</v>
      </c>
      <c r="F97" s="1"/>
      <c r="G97" s="1"/>
      <c r="H97" s="51" t="s">
        <v>1995</v>
      </c>
      <c r="I97" s="52"/>
      <c r="J97" s="52"/>
      <c r="K97" s="52"/>
      <c r="L97" s="52"/>
      <c r="M97" s="52"/>
      <c r="N97" s="52"/>
      <c r="O97" s="52"/>
      <c r="P97" s="52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25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 t="shared" si="1"/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0" t="s">
        <v>188</v>
      </c>
      <c r="B98" s="11" t="s">
        <v>189</v>
      </c>
      <c r="C98" s="11" t="s">
        <v>9</v>
      </c>
      <c r="D98" s="12" t="s">
        <v>190</v>
      </c>
      <c r="E98" s="43" t="s">
        <v>1991</v>
      </c>
      <c r="F98" s="1"/>
      <c r="G98" s="1"/>
      <c r="H98" s="53" t="s">
        <v>502</v>
      </c>
      <c r="I98" s="53"/>
      <c r="J98" s="53"/>
      <c r="K98" s="53"/>
      <c r="L98" s="10"/>
      <c r="M98" s="10"/>
      <c r="N98" s="10"/>
      <c r="O98" s="10"/>
      <c r="P98" s="10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25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 t="shared" si="1"/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0" t="s">
        <v>191</v>
      </c>
      <c r="B99" s="11" t="s">
        <v>192</v>
      </c>
      <c r="C99" s="11" t="s">
        <v>9</v>
      </c>
      <c r="D99" s="12" t="s">
        <v>193</v>
      </c>
      <c r="E99" s="43" t="s">
        <v>1991</v>
      </c>
      <c r="F99" s="1"/>
      <c r="G99" s="1"/>
      <c r="H99" s="7" t="s">
        <v>1</v>
      </c>
      <c r="I99" s="7" t="s">
        <v>2</v>
      </c>
      <c r="J99" s="7" t="s">
        <v>3</v>
      </c>
      <c r="K99" s="9" t="s">
        <v>4</v>
      </c>
      <c r="L99" s="10"/>
      <c r="M99" s="10"/>
      <c r="N99" s="10"/>
      <c r="O99" s="10"/>
      <c r="P99" s="10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25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 t="shared" si="1"/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0" t="s">
        <v>194</v>
      </c>
      <c r="B100" s="11" t="s">
        <v>195</v>
      </c>
      <c r="C100" s="11" t="s">
        <v>9</v>
      </c>
      <c r="D100" s="12" t="s">
        <v>196</v>
      </c>
      <c r="E100" s="43" t="s">
        <v>1991</v>
      </c>
      <c r="F100" s="1"/>
      <c r="G100" s="1"/>
      <c r="H100" s="10" t="s">
        <v>503</v>
      </c>
      <c r="I100" s="11" t="s">
        <v>504</v>
      </c>
      <c r="J100" s="10" t="s">
        <v>9</v>
      </c>
      <c r="K100" s="12" t="s">
        <v>505</v>
      </c>
      <c r="L100" s="10"/>
      <c r="M100" s="10"/>
      <c r="N100" s="10"/>
      <c r="O100" s="10"/>
      <c r="P100" s="10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25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 t="shared" si="1"/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0" t="s">
        <v>197</v>
      </c>
      <c r="B101" s="11" t="s">
        <v>198</v>
      </c>
      <c r="C101" s="11" t="s">
        <v>9</v>
      </c>
      <c r="D101" s="12" t="s">
        <v>199</v>
      </c>
      <c r="E101" s="43" t="s">
        <v>1991</v>
      </c>
      <c r="F101" s="1"/>
      <c r="G101" s="1"/>
      <c r="H101" s="10" t="s">
        <v>506</v>
      </c>
      <c r="I101" s="11">
        <v>0</v>
      </c>
      <c r="J101" s="10" t="str">
        <f>INDEX(rngUnitSettings,MATCH("Length",INDEX(rngUnitSettings,,1),0),2)</f>
        <v>mm</v>
      </c>
      <c r="K101" s="12" t="s">
        <v>507</v>
      </c>
      <c r="L101" s="10"/>
      <c r="M101" s="10"/>
      <c r="N101" s="10"/>
      <c r="O101" s="10"/>
      <c r="P101" s="10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25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 t="shared" si="1"/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0" t="s">
        <v>200</v>
      </c>
      <c r="B102" s="11">
        <v>9</v>
      </c>
      <c r="C102" s="11" t="s">
        <v>201</v>
      </c>
      <c r="D102" s="12" t="s">
        <v>202</v>
      </c>
      <c r="E102" s="43" t="s">
        <v>1991</v>
      </c>
      <c r="F102" s="1"/>
      <c r="G102" s="1"/>
      <c r="H102" s="10"/>
      <c r="I102" s="10"/>
      <c r="J102" s="10"/>
      <c r="K102" s="12"/>
      <c r="L102" s="10"/>
      <c r="M102" s="10"/>
      <c r="N102" s="10"/>
      <c r="O102" s="10"/>
      <c r="P102" s="10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25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 t="shared" si="1"/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0" t="s">
        <v>203</v>
      </c>
      <c r="B103" s="11">
        <v>5</v>
      </c>
      <c r="C103" s="11" t="s">
        <v>201</v>
      </c>
      <c r="D103" s="12" t="s">
        <v>204</v>
      </c>
      <c r="E103" s="43" t="s">
        <v>1991</v>
      </c>
      <c r="F103" s="1"/>
      <c r="G103" s="1"/>
      <c r="H103" s="21" t="s">
        <v>508</v>
      </c>
      <c r="I103" s="10"/>
      <c r="J103" s="10"/>
      <c r="K103" s="12"/>
      <c r="L103" s="10"/>
      <c r="M103" s="10"/>
      <c r="N103" s="10"/>
      <c r="O103" s="10"/>
      <c r="P103" s="10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25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 t="shared" si="1"/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0" t="s">
        <v>205</v>
      </c>
      <c r="B104" s="11">
        <v>1</v>
      </c>
      <c r="C104" s="11" t="s">
        <v>201</v>
      </c>
      <c r="D104" s="12" t="s">
        <v>206</v>
      </c>
      <c r="E104" s="43" t="s">
        <v>1991</v>
      </c>
      <c r="F104" s="1"/>
      <c r="G104" s="1"/>
      <c r="H104" s="8" t="s">
        <v>509</v>
      </c>
      <c r="I104" s="8" t="s">
        <v>510</v>
      </c>
      <c r="J104" s="8" t="s">
        <v>511</v>
      </c>
      <c r="K104" s="22" t="s">
        <v>512</v>
      </c>
      <c r="L104" s="8" t="s">
        <v>3</v>
      </c>
      <c r="M104" s="10"/>
      <c r="N104" s="10"/>
      <c r="O104" s="10"/>
      <c r="P104" s="10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25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 t="shared" si="1"/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0" t="s">
        <v>207</v>
      </c>
      <c r="B105" s="11">
        <v>6</v>
      </c>
      <c r="C105" s="11" t="s">
        <v>201</v>
      </c>
      <c r="D105" s="12" t="s">
        <v>208</v>
      </c>
      <c r="E105" s="43" t="s">
        <v>1991</v>
      </c>
      <c r="F105" s="1"/>
      <c r="G105" s="1"/>
      <c r="H105" s="11">
        <v>550</v>
      </c>
      <c r="I105" s="11">
        <v>250</v>
      </c>
      <c r="J105" s="11">
        <v>250</v>
      </c>
      <c r="K105" s="23">
        <v>600</v>
      </c>
      <c r="L105" s="10" t="str">
        <f>INDEX(rngUnitSettings,MATCH("Length",INDEX(rngUnitSettings,,1),0),2)</f>
        <v>mm</v>
      </c>
      <c r="M105" s="10"/>
      <c r="N105" s="10"/>
      <c r="O105" s="10"/>
      <c r="P105" s="10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25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 t="shared" si="1"/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0" t="s">
        <v>209</v>
      </c>
      <c r="B106" s="11">
        <v>8</v>
      </c>
      <c r="C106" s="11" t="s">
        <v>201</v>
      </c>
      <c r="D106" s="12" t="s">
        <v>210</v>
      </c>
      <c r="E106" s="43" t="s">
        <v>1991</v>
      </c>
      <c r="F106" s="1"/>
      <c r="G106" s="1"/>
      <c r="H106" s="24" t="s">
        <v>513</v>
      </c>
      <c r="I106" s="24"/>
      <c r="J106" s="24"/>
      <c r="K106" s="24"/>
      <c r="L106" s="24"/>
      <c r="M106" s="24"/>
      <c r="N106" s="24"/>
      <c r="O106" s="24"/>
      <c r="P106" s="10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25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 t="shared" si="1"/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0"/>
      <c r="B107" s="11"/>
      <c r="C107" s="11"/>
      <c r="D107" s="12"/>
      <c r="E107" s="11"/>
      <c r="F107" s="1"/>
      <c r="G107" s="1"/>
      <c r="H107" s="7" t="s">
        <v>514</v>
      </c>
      <c r="I107" s="8" t="s">
        <v>515</v>
      </c>
      <c r="J107" s="8" t="s">
        <v>516</v>
      </c>
      <c r="K107" s="22" t="s">
        <v>517</v>
      </c>
      <c r="L107" s="8" t="s">
        <v>518</v>
      </c>
      <c r="M107" s="8" t="s">
        <v>519</v>
      </c>
      <c r="N107" s="8" t="s">
        <v>3</v>
      </c>
      <c r="O107" s="25" t="s">
        <v>4</v>
      </c>
      <c r="P107" s="10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25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 t="shared" si="1"/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7" t="s">
        <v>211</v>
      </c>
      <c r="B108" s="8"/>
      <c r="C108" s="8"/>
      <c r="D108" s="9"/>
      <c r="E108" s="8"/>
      <c r="F108" s="1"/>
      <c r="G108" s="1"/>
      <c r="H108" s="10" t="s">
        <v>520</v>
      </c>
      <c r="I108" s="11">
        <v>40</v>
      </c>
      <c r="J108" s="11">
        <v>32</v>
      </c>
      <c r="K108" s="23">
        <v>5</v>
      </c>
      <c r="L108" s="11">
        <v>80</v>
      </c>
      <c r="M108" s="11">
        <v>80</v>
      </c>
      <c r="N108" s="11" t="str">
        <f t="shared" ref="N108:N115" si="2">INDEX(rngUnitSettings,MATCH("Length",INDEX(rngUnitSettings,,1),0),2)</f>
        <v>mm</v>
      </c>
      <c r="O108" s="17" t="s">
        <v>521</v>
      </c>
      <c r="P108" s="10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25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 t="shared" si="1"/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0" t="s">
        <v>212</v>
      </c>
      <c r="B109" s="11" t="s">
        <v>180</v>
      </c>
      <c r="C109" s="11" t="s">
        <v>9</v>
      </c>
      <c r="D109" s="12" t="s">
        <v>213</v>
      </c>
      <c r="E109" s="43" t="s">
        <v>1991</v>
      </c>
      <c r="F109" s="1"/>
      <c r="G109" s="1"/>
      <c r="H109" s="10" t="s">
        <v>522</v>
      </c>
      <c r="I109" s="11">
        <v>40</v>
      </c>
      <c r="J109" s="11">
        <v>32</v>
      </c>
      <c r="K109" s="23">
        <v>5</v>
      </c>
      <c r="L109" s="11">
        <v>80</v>
      </c>
      <c r="M109" s="11">
        <v>80</v>
      </c>
      <c r="N109" s="11" t="str">
        <f t="shared" si="2"/>
        <v>mm</v>
      </c>
      <c r="O109" s="17" t="s">
        <v>523</v>
      </c>
      <c r="P109" s="10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25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 t="shared" si="1"/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0" t="s">
        <v>214</v>
      </c>
      <c r="B110" s="11" t="s">
        <v>183</v>
      </c>
      <c r="C110" s="11" t="s">
        <v>9</v>
      </c>
      <c r="D110" s="12" t="s">
        <v>215</v>
      </c>
      <c r="E110" s="43" t="s">
        <v>1991</v>
      </c>
      <c r="F110" s="1"/>
      <c r="G110" s="1"/>
      <c r="H110" s="10" t="s">
        <v>524</v>
      </c>
      <c r="I110" s="11">
        <v>40</v>
      </c>
      <c r="J110" s="11">
        <v>32</v>
      </c>
      <c r="K110" s="23">
        <v>2</v>
      </c>
      <c r="L110" s="11">
        <v>80</v>
      </c>
      <c r="M110" s="11">
        <v>80</v>
      </c>
      <c r="N110" s="11" t="str">
        <f t="shared" si="2"/>
        <v>mm</v>
      </c>
      <c r="O110" s="17" t="s">
        <v>525</v>
      </c>
      <c r="P110" s="10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25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 t="shared" si="1"/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0" t="s">
        <v>216</v>
      </c>
      <c r="B111" s="11">
        <v>9.9999999999999995E-7</v>
      </c>
      <c r="C111" s="11" t="str">
        <f>INDEX(rngUnitSettings,MATCH("Area",INDEX(rngUnitSettings,,1),0),2)</f>
        <v>mm2</v>
      </c>
      <c r="D111" s="12" t="s">
        <v>217</v>
      </c>
      <c r="E111" s="43" t="s">
        <v>1991</v>
      </c>
      <c r="F111" s="1"/>
      <c r="G111" s="1"/>
      <c r="H111" s="10" t="s">
        <v>526</v>
      </c>
      <c r="I111" s="11">
        <v>40</v>
      </c>
      <c r="J111" s="11">
        <v>32</v>
      </c>
      <c r="K111" s="23">
        <v>2</v>
      </c>
      <c r="L111" s="11">
        <v>80</v>
      </c>
      <c r="M111" s="11">
        <v>80</v>
      </c>
      <c r="N111" s="11" t="str">
        <f t="shared" si="2"/>
        <v>mm</v>
      </c>
      <c r="O111" s="17" t="s">
        <v>527</v>
      </c>
      <c r="P111" s="10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25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 t="shared" si="1"/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0"/>
      <c r="B112" s="11"/>
      <c r="C112" s="11"/>
      <c r="D112" s="12"/>
      <c r="E112" s="11"/>
      <c r="F112" s="1"/>
      <c r="G112" s="1"/>
      <c r="H112" s="10" t="s">
        <v>528</v>
      </c>
      <c r="I112" s="11">
        <v>40</v>
      </c>
      <c r="J112" s="11">
        <v>32</v>
      </c>
      <c r="K112" s="23">
        <v>2</v>
      </c>
      <c r="L112" s="11">
        <v>80</v>
      </c>
      <c r="M112" s="11">
        <v>80</v>
      </c>
      <c r="N112" s="11" t="str">
        <f t="shared" si="2"/>
        <v>mm</v>
      </c>
      <c r="O112" s="17" t="s">
        <v>529</v>
      </c>
      <c r="P112" s="10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25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 t="shared" si="1"/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7" t="s">
        <v>218</v>
      </c>
      <c r="B113" s="8"/>
      <c r="C113" s="8"/>
      <c r="D113" s="9"/>
      <c r="E113" s="8"/>
      <c r="F113" s="1"/>
      <c r="G113" s="1"/>
      <c r="H113" s="10" t="s">
        <v>530</v>
      </c>
      <c r="I113" s="11">
        <v>40</v>
      </c>
      <c r="J113" s="11">
        <v>32</v>
      </c>
      <c r="K113" s="23">
        <v>2</v>
      </c>
      <c r="L113" s="11">
        <v>80</v>
      </c>
      <c r="M113" s="11">
        <v>80</v>
      </c>
      <c r="N113" s="11" t="str">
        <f t="shared" si="2"/>
        <v>mm</v>
      </c>
      <c r="O113" s="17" t="s">
        <v>531</v>
      </c>
      <c r="P113" s="10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25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 t="shared" si="1"/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0" t="s">
        <v>219</v>
      </c>
      <c r="B114" s="11" t="s">
        <v>8</v>
      </c>
      <c r="C114" s="11" t="s">
        <v>9</v>
      </c>
      <c r="D114" s="12" t="s">
        <v>220</v>
      </c>
      <c r="E114" s="43" t="s">
        <v>1991</v>
      </c>
      <c r="F114" s="1"/>
      <c r="G114" s="1"/>
      <c r="H114" s="10" t="s">
        <v>532</v>
      </c>
      <c r="I114" s="11">
        <v>40</v>
      </c>
      <c r="J114" s="11">
        <v>32</v>
      </c>
      <c r="K114" s="23">
        <v>5</v>
      </c>
      <c r="L114" s="11">
        <v>80</v>
      </c>
      <c r="M114" s="11">
        <v>80</v>
      </c>
      <c r="N114" s="11" t="str">
        <f t="shared" si="2"/>
        <v>mm</v>
      </c>
      <c r="O114" s="17" t="s">
        <v>533</v>
      </c>
      <c r="P114" s="10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25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 t="shared" si="1"/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0" t="s">
        <v>221</v>
      </c>
      <c r="B115" s="11" t="s">
        <v>8</v>
      </c>
      <c r="C115" s="11" t="s">
        <v>9</v>
      </c>
      <c r="D115" s="12" t="s">
        <v>222</v>
      </c>
      <c r="E115" s="43" t="s">
        <v>1991</v>
      </c>
      <c r="F115" s="1"/>
      <c r="G115" s="1"/>
      <c r="H115" s="10" t="s">
        <v>534</v>
      </c>
      <c r="I115" s="11">
        <v>40</v>
      </c>
      <c r="J115" s="11">
        <v>32</v>
      </c>
      <c r="K115" s="23">
        <v>5</v>
      </c>
      <c r="L115" s="11">
        <v>80</v>
      </c>
      <c r="M115" s="11">
        <v>80</v>
      </c>
      <c r="N115" s="11" t="str">
        <f t="shared" si="2"/>
        <v>mm</v>
      </c>
      <c r="O115" s="17" t="s">
        <v>535</v>
      </c>
      <c r="P115" s="10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25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 t="shared" si="1"/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0" t="s">
        <v>223</v>
      </c>
      <c r="B116" s="11" t="s">
        <v>165</v>
      </c>
      <c r="C116" s="11" t="s">
        <v>9</v>
      </c>
      <c r="D116" s="12" t="s">
        <v>224</v>
      </c>
      <c r="E116" s="43" t="s">
        <v>1991</v>
      </c>
      <c r="F116" s="1"/>
      <c r="G116" s="1"/>
      <c r="H116" s="24" t="s">
        <v>536</v>
      </c>
      <c r="I116" s="24"/>
      <c r="J116" s="24"/>
      <c r="K116" s="24"/>
      <c r="L116" s="24"/>
      <c r="M116" s="24"/>
      <c r="N116" s="24"/>
      <c r="O116" s="24"/>
      <c r="P116" s="24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25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 t="shared" si="1"/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0" t="s">
        <v>225</v>
      </c>
      <c r="B117" s="11" t="s">
        <v>8</v>
      </c>
      <c r="C117" s="11" t="s">
        <v>9</v>
      </c>
      <c r="D117" s="12" t="s">
        <v>226</v>
      </c>
      <c r="E117" s="43" t="s">
        <v>1991</v>
      </c>
      <c r="F117" s="1"/>
      <c r="G117" s="1"/>
      <c r="H117" s="7" t="s">
        <v>514</v>
      </c>
      <c r="I117" s="8" t="s">
        <v>537</v>
      </c>
      <c r="J117" s="8" t="s">
        <v>538</v>
      </c>
      <c r="K117" s="22" t="s">
        <v>539</v>
      </c>
      <c r="L117" s="8" t="s">
        <v>540</v>
      </c>
      <c r="M117" s="8" t="s">
        <v>538</v>
      </c>
      <c r="N117" s="8" t="s">
        <v>539</v>
      </c>
      <c r="O117" s="8" t="s">
        <v>3</v>
      </c>
      <c r="P117" s="25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25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 t="shared" si="1"/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0" t="s">
        <v>227</v>
      </c>
      <c r="B118" s="11" t="s">
        <v>228</v>
      </c>
      <c r="C118" s="11" t="s">
        <v>9</v>
      </c>
      <c r="D118" s="12" t="s">
        <v>229</v>
      </c>
      <c r="E118" s="43" t="s">
        <v>1991</v>
      </c>
      <c r="F118" s="1"/>
      <c r="G118" s="1"/>
      <c r="H118" s="10" t="s">
        <v>520</v>
      </c>
      <c r="I118" s="11"/>
      <c r="J118" s="11" t="s">
        <v>496</v>
      </c>
      <c r="K118" s="23" t="s">
        <v>541</v>
      </c>
      <c r="L118" s="11"/>
      <c r="M118" s="11" t="s">
        <v>496</v>
      </c>
      <c r="N118" s="11" t="s">
        <v>541</v>
      </c>
      <c r="O118" s="11" t="str">
        <f t="shared" ref="O118:O125" si="3">INDEX(rngUnitSettings,MATCH("Length",INDEX(rngUnitSettings,,1),0),2)</f>
        <v>mm</v>
      </c>
      <c r="P118" s="17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25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 t="shared" si="1"/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0" t="s">
        <v>230</v>
      </c>
      <c r="B119" s="11">
        <v>100</v>
      </c>
      <c r="C119" s="11" t="str">
        <f>INDEX(rngUnitSettings,MATCH("Length",INDEX(rngUnitSettings,,1),0),2)</f>
        <v>mm</v>
      </c>
      <c r="D119" s="12" t="s">
        <v>231</v>
      </c>
      <c r="E119" s="43" t="s">
        <v>1991</v>
      </c>
      <c r="F119" s="1"/>
      <c r="G119" s="1"/>
      <c r="H119" s="10" t="s">
        <v>522</v>
      </c>
      <c r="I119" s="11"/>
      <c r="J119" s="11" t="s">
        <v>496</v>
      </c>
      <c r="K119" s="23" t="s">
        <v>541</v>
      </c>
      <c r="L119" s="11"/>
      <c r="M119" s="11" t="s">
        <v>496</v>
      </c>
      <c r="N119" s="11" t="s">
        <v>541</v>
      </c>
      <c r="O119" s="11" t="str">
        <f t="shared" si="3"/>
        <v>mm</v>
      </c>
      <c r="P119" s="17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25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 t="shared" si="1"/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0" t="s">
        <v>232</v>
      </c>
      <c r="B120" s="11" t="s">
        <v>8</v>
      </c>
      <c r="C120" s="11" t="s">
        <v>9</v>
      </c>
      <c r="D120" s="12" t="s">
        <v>233</v>
      </c>
      <c r="E120" s="43" t="s">
        <v>1991</v>
      </c>
      <c r="F120" s="1"/>
      <c r="G120" s="1"/>
      <c r="H120" s="10" t="s">
        <v>524</v>
      </c>
      <c r="I120" s="11"/>
      <c r="J120" s="11" t="s">
        <v>496</v>
      </c>
      <c r="K120" s="23" t="s">
        <v>541</v>
      </c>
      <c r="L120" s="11"/>
      <c r="M120" s="11" t="s">
        <v>496</v>
      </c>
      <c r="N120" s="11" t="s">
        <v>541</v>
      </c>
      <c r="O120" s="11" t="str">
        <f t="shared" si="3"/>
        <v>mm</v>
      </c>
      <c r="P120" s="17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25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 t="shared" si="1"/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0" t="s">
        <v>234</v>
      </c>
      <c r="B121" s="11" t="s">
        <v>170</v>
      </c>
      <c r="C121" s="11" t="s">
        <v>9</v>
      </c>
      <c r="D121" s="12" t="s">
        <v>235</v>
      </c>
      <c r="E121" s="43" t="s">
        <v>1991</v>
      </c>
      <c r="F121" s="1"/>
      <c r="G121" s="1"/>
      <c r="H121" s="10" t="s">
        <v>526</v>
      </c>
      <c r="I121" s="11"/>
      <c r="J121" s="11" t="s">
        <v>496</v>
      </c>
      <c r="K121" s="23" t="s">
        <v>541</v>
      </c>
      <c r="L121" s="11"/>
      <c r="M121" s="11" t="s">
        <v>496</v>
      </c>
      <c r="N121" s="11" t="s">
        <v>541</v>
      </c>
      <c r="O121" s="11" t="str">
        <f t="shared" si="3"/>
        <v>mm</v>
      </c>
      <c r="P121" s="17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25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 t="shared" si="1"/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0" t="s">
        <v>236</v>
      </c>
      <c r="B122" s="11" t="s">
        <v>8</v>
      </c>
      <c r="C122" s="11" t="s">
        <v>9</v>
      </c>
      <c r="D122" s="12" t="s">
        <v>237</v>
      </c>
      <c r="E122" s="43" t="s">
        <v>1991</v>
      </c>
      <c r="F122" s="1"/>
      <c r="G122" s="1"/>
      <c r="H122" s="10" t="s">
        <v>528</v>
      </c>
      <c r="I122" s="11"/>
      <c r="J122" s="11" t="s">
        <v>496</v>
      </c>
      <c r="K122" s="23" t="s">
        <v>541</v>
      </c>
      <c r="L122" s="11"/>
      <c r="M122" s="11" t="s">
        <v>496</v>
      </c>
      <c r="N122" s="11" t="s">
        <v>541</v>
      </c>
      <c r="O122" s="11" t="str">
        <f t="shared" si="3"/>
        <v>mm</v>
      </c>
      <c r="P122" s="17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25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 t="shared" si="1"/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0" t="s">
        <v>238</v>
      </c>
      <c r="B123" s="11" t="s">
        <v>8</v>
      </c>
      <c r="C123" s="11" t="s">
        <v>9</v>
      </c>
      <c r="D123" s="12" t="s">
        <v>239</v>
      </c>
      <c r="E123" s="43" t="s">
        <v>1991</v>
      </c>
      <c r="F123" s="1"/>
      <c r="G123" s="1"/>
      <c r="H123" s="10" t="s">
        <v>530</v>
      </c>
      <c r="I123" s="11"/>
      <c r="J123" s="11" t="s">
        <v>496</v>
      </c>
      <c r="K123" s="23" t="s">
        <v>541</v>
      </c>
      <c r="L123" s="11"/>
      <c r="M123" s="11" t="s">
        <v>496</v>
      </c>
      <c r="N123" s="11" t="s">
        <v>541</v>
      </c>
      <c r="O123" s="11" t="str">
        <f t="shared" si="3"/>
        <v>mm</v>
      </c>
      <c r="P123" s="17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25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 t="shared" si="1"/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0" t="s">
        <v>240</v>
      </c>
      <c r="B124" s="11">
        <v>7.5</v>
      </c>
      <c r="C124" s="11" t="s">
        <v>241</v>
      </c>
      <c r="D124" s="12" t="s">
        <v>242</v>
      </c>
      <c r="E124" s="43" t="s">
        <v>1991</v>
      </c>
      <c r="F124" s="1"/>
      <c r="G124" s="1"/>
      <c r="H124" s="10" t="s">
        <v>532</v>
      </c>
      <c r="I124" s="11"/>
      <c r="J124" s="11" t="s">
        <v>496</v>
      </c>
      <c r="K124" s="23" t="s">
        <v>541</v>
      </c>
      <c r="L124" s="11"/>
      <c r="M124" s="11" t="s">
        <v>496</v>
      </c>
      <c r="N124" s="11" t="s">
        <v>541</v>
      </c>
      <c r="O124" s="11" t="str">
        <f t="shared" si="3"/>
        <v>mm</v>
      </c>
      <c r="P124" s="17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25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 t="shared" si="1"/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0" t="s">
        <v>243</v>
      </c>
      <c r="B125" s="11" t="s">
        <v>8</v>
      </c>
      <c r="C125" s="11" t="s">
        <v>9</v>
      </c>
      <c r="D125" s="12" t="s">
        <v>244</v>
      </c>
      <c r="E125" s="43" t="s">
        <v>1991</v>
      </c>
      <c r="F125" s="1"/>
      <c r="G125" s="1"/>
      <c r="H125" s="10" t="s">
        <v>534</v>
      </c>
      <c r="I125" s="11"/>
      <c r="J125" s="11" t="s">
        <v>496</v>
      </c>
      <c r="K125" s="23" t="s">
        <v>541</v>
      </c>
      <c r="L125" s="11"/>
      <c r="M125" s="11" t="s">
        <v>496</v>
      </c>
      <c r="N125" s="11" t="s">
        <v>541</v>
      </c>
      <c r="O125" s="11" t="str">
        <f t="shared" si="3"/>
        <v>mm</v>
      </c>
      <c r="P125" s="17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25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 t="shared" si="1"/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0" t="s">
        <v>245</v>
      </c>
      <c r="B126" s="11" t="s">
        <v>8</v>
      </c>
      <c r="C126" s="11" t="s">
        <v>9</v>
      </c>
      <c r="D126" s="12" t="s">
        <v>246</v>
      </c>
      <c r="E126" s="43" t="s">
        <v>1991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25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 t="shared" si="1"/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0" t="s">
        <v>247</v>
      </c>
      <c r="B127" s="11" t="s">
        <v>248</v>
      </c>
      <c r="C127" s="11" t="s">
        <v>9</v>
      </c>
      <c r="D127" s="12" t="s">
        <v>249</v>
      </c>
      <c r="E127" s="43" t="s">
        <v>1991</v>
      </c>
      <c r="F127" s="1"/>
      <c r="G127" s="1"/>
      <c r="H127" s="51" t="s">
        <v>1996</v>
      </c>
      <c r="I127" s="52"/>
      <c r="J127" s="52"/>
      <c r="K127" s="52"/>
      <c r="L127" s="52"/>
      <c r="M127" s="52"/>
      <c r="N127" s="52"/>
      <c r="O127" s="52"/>
      <c r="P127" s="52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25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 t="shared" si="1"/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0" t="s">
        <v>250</v>
      </c>
      <c r="B128" s="11" t="s">
        <v>251</v>
      </c>
      <c r="C128" s="11" t="s">
        <v>252</v>
      </c>
      <c r="D128" s="12" t="s">
        <v>253</v>
      </c>
      <c r="E128" s="43" t="s">
        <v>1991</v>
      </c>
      <c r="F128" s="1"/>
      <c r="G128" s="1"/>
      <c r="H128" s="53" t="s">
        <v>502</v>
      </c>
      <c r="I128" s="53"/>
      <c r="J128" s="53"/>
      <c r="K128" s="53"/>
      <c r="L128" s="53"/>
      <c r="M128" s="10"/>
      <c r="N128" s="10"/>
      <c r="O128" s="10"/>
      <c r="P128" s="10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25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 t="shared" si="1"/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0" t="s">
        <v>254</v>
      </c>
      <c r="B129" s="11" t="s">
        <v>255</v>
      </c>
      <c r="C129" s="11" t="s">
        <v>252</v>
      </c>
      <c r="D129" s="12" t="s">
        <v>256</v>
      </c>
      <c r="E129" s="43" t="s">
        <v>1991</v>
      </c>
      <c r="F129" s="1"/>
      <c r="G129" s="1"/>
      <c r="H129" s="26" t="s">
        <v>1</v>
      </c>
      <c r="I129" s="8" t="s">
        <v>554</v>
      </c>
      <c r="J129" s="8" t="s">
        <v>555</v>
      </c>
      <c r="K129" s="8" t="s">
        <v>3</v>
      </c>
      <c r="L129" s="22" t="s">
        <v>4</v>
      </c>
      <c r="M129" s="11"/>
      <c r="N129" s="11"/>
      <c r="O129" s="11"/>
      <c r="P129" s="27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25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 t="shared" si="1"/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0" t="s">
        <v>257</v>
      </c>
      <c r="B130" s="11" t="s">
        <v>258</v>
      </c>
      <c r="C130" s="11" t="s">
        <v>252</v>
      </c>
      <c r="D130" s="12" t="s">
        <v>259</v>
      </c>
      <c r="E130" s="43" t="s">
        <v>1991</v>
      </c>
      <c r="F130" s="1"/>
      <c r="G130" s="1"/>
      <c r="H130" s="27" t="s">
        <v>556</v>
      </c>
      <c r="I130" s="11">
        <v>800</v>
      </c>
      <c r="J130" s="11">
        <v>250</v>
      </c>
      <c r="K130" s="11" t="str">
        <f>INDEX(rngUnitSettings,MATCH("Length",INDEX(rngUnitSettings,,1),0),2)</f>
        <v>mm</v>
      </c>
      <c r="L130" s="23" t="s">
        <v>557</v>
      </c>
      <c r="M130" s="11"/>
      <c r="N130" s="11"/>
      <c r="O130" s="11"/>
      <c r="P130" s="27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25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 t="shared" ref="DP130:DP193" si="4"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0" t="s">
        <v>260</v>
      </c>
      <c r="B131" s="11" t="s">
        <v>261</v>
      </c>
      <c r="C131" s="11" t="s">
        <v>252</v>
      </c>
      <c r="D131" s="12" t="s">
        <v>262</v>
      </c>
      <c r="E131" s="43" t="s">
        <v>1991</v>
      </c>
      <c r="F131" s="1"/>
      <c r="G131" s="1"/>
      <c r="H131" s="27"/>
      <c r="I131" s="11"/>
      <c r="J131" s="11"/>
      <c r="K131" s="11"/>
      <c r="L131" s="23"/>
      <c r="M131" s="11"/>
      <c r="N131" s="11"/>
      <c r="O131" s="11"/>
      <c r="P131" s="27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25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 t="shared" si="4"/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48" t="s">
        <v>558</v>
      </c>
      <c r="I132" s="49"/>
      <c r="J132" s="49"/>
      <c r="K132" s="49"/>
      <c r="L132" s="50"/>
      <c r="M132" s="11"/>
      <c r="N132" s="11"/>
      <c r="O132" s="11"/>
      <c r="P132" s="27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25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 t="shared" si="4"/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6" t="s">
        <v>1</v>
      </c>
      <c r="I133" s="8" t="s">
        <v>559</v>
      </c>
      <c r="J133" s="8" t="s">
        <v>560</v>
      </c>
      <c r="K133" s="8" t="s">
        <v>3</v>
      </c>
      <c r="L133" s="22" t="s">
        <v>4</v>
      </c>
      <c r="M133" s="11"/>
      <c r="N133" s="11"/>
      <c r="O133" s="11"/>
      <c r="P133" s="27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25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 t="shared" si="4"/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7" t="s">
        <v>561</v>
      </c>
      <c r="I134" s="11" t="s">
        <v>562</v>
      </c>
      <c r="J134" s="11" t="s">
        <v>563</v>
      </c>
      <c r="K134" s="11" t="s">
        <v>9</v>
      </c>
      <c r="L134" s="23" t="s">
        <v>564</v>
      </c>
      <c r="M134" s="11"/>
      <c r="N134" s="11"/>
      <c r="O134" s="11"/>
      <c r="P134" s="27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25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 t="shared" si="4"/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7" t="s">
        <v>565</v>
      </c>
      <c r="I135" s="11">
        <v>0</v>
      </c>
      <c r="J135" s="11">
        <v>150</v>
      </c>
      <c r="K135" s="11" t="str">
        <f>INDEX(rngUnitSettings,MATCH("Length",INDEX(rngUnitSettings,,1),0),2)</f>
        <v>mm</v>
      </c>
      <c r="L135" s="23" t="s">
        <v>566</v>
      </c>
      <c r="M135" s="11"/>
      <c r="N135" s="11"/>
      <c r="O135" s="11"/>
      <c r="P135" s="27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25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 t="shared" si="4"/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7" t="s">
        <v>567</v>
      </c>
      <c r="I136" s="11">
        <v>40</v>
      </c>
      <c r="J136" s="11">
        <v>40</v>
      </c>
      <c r="K136" s="11" t="str">
        <f>INDEX(rngUnitSettings,MATCH("Length",INDEX(rngUnitSettings,,1),0),2)</f>
        <v>mm</v>
      </c>
      <c r="L136" s="23" t="s">
        <v>568</v>
      </c>
      <c r="M136" s="11"/>
      <c r="N136" s="11"/>
      <c r="O136" s="11"/>
      <c r="P136" s="27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25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 t="shared" si="4"/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7" t="s">
        <v>569</v>
      </c>
      <c r="I137" s="11">
        <v>0</v>
      </c>
      <c r="J137" s="11">
        <v>80</v>
      </c>
      <c r="K137" s="11" t="str">
        <f>INDEX(rngUnitSettings,MATCH("Length",INDEX(rngUnitSettings,,1),0),2)</f>
        <v>mm</v>
      </c>
      <c r="L137" s="23" t="s">
        <v>570</v>
      </c>
      <c r="M137" s="11"/>
      <c r="N137" s="11"/>
      <c r="O137" s="11"/>
      <c r="P137" s="27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25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 t="shared" si="4"/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4" t="s">
        <v>513</v>
      </c>
      <c r="I138" s="19"/>
      <c r="J138" s="19"/>
      <c r="K138" s="19"/>
      <c r="L138" s="24"/>
      <c r="M138" s="19"/>
      <c r="N138" s="11"/>
      <c r="O138" s="11"/>
      <c r="P138" s="27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25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 t="shared" si="4"/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6" t="s">
        <v>514</v>
      </c>
      <c r="I139" s="8" t="s">
        <v>515</v>
      </c>
      <c r="J139" s="8" t="s">
        <v>516</v>
      </c>
      <c r="K139" s="8" t="s">
        <v>517</v>
      </c>
      <c r="L139" s="22" t="s">
        <v>3</v>
      </c>
      <c r="M139" s="28" t="s">
        <v>4</v>
      </c>
      <c r="N139" s="11"/>
      <c r="O139" s="11"/>
      <c r="P139" s="27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25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 t="shared" si="4"/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7" t="s">
        <v>571</v>
      </c>
      <c r="I140" s="11">
        <v>40</v>
      </c>
      <c r="J140" s="11">
        <v>32</v>
      </c>
      <c r="K140" s="11">
        <v>5</v>
      </c>
      <c r="L140" s="23" t="str">
        <f>INDEX(rngUnitSettings,MATCH("Length",INDEX(rngUnitSettings,,1),0),2)</f>
        <v>mm</v>
      </c>
      <c r="M140" s="29" t="s">
        <v>572</v>
      </c>
      <c r="N140" s="11"/>
      <c r="O140" s="11"/>
      <c r="P140" s="27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25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 t="shared" si="4"/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7" t="s">
        <v>573</v>
      </c>
      <c r="I141" s="11">
        <v>40</v>
      </c>
      <c r="J141" s="11">
        <v>32</v>
      </c>
      <c r="K141" s="11">
        <v>5</v>
      </c>
      <c r="L141" s="23" t="str">
        <f>INDEX(rngUnitSettings,MATCH("Length",INDEX(rngUnitSettings,,1),0),2)</f>
        <v>mm</v>
      </c>
      <c r="M141" s="29" t="s">
        <v>574</v>
      </c>
      <c r="N141" s="11"/>
      <c r="O141" s="11"/>
      <c r="P141" s="27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25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 t="shared" si="4"/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7" t="s">
        <v>575</v>
      </c>
      <c r="I142" s="11">
        <v>40</v>
      </c>
      <c r="J142" s="11">
        <v>32</v>
      </c>
      <c r="K142" s="11">
        <v>8</v>
      </c>
      <c r="L142" s="23" t="str">
        <f>INDEX(rngUnitSettings,MATCH("Length",INDEX(rngUnitSettings,,1),0),2)</f>
        <v>mm</v>
      </c>
      <c r="M142" s="29" t="s">
        <v>576</v>
      </c>
      <c r="N142" s="11"/>
      <c r="O142" s="11"/>
      <c r="P142" s="27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25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 t="shared" si="4"/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7" t="s">
        <v>577</v>
      </c>
      <c r="I143" s="11">
        <v>40</v>
      </c>
      <c r="J143" s="11">
        <v>32</v>
      </c>
      <c r="K143" s="11">
        <v>8</v>
      </c>
      <c r="L143" s="23" t="str">
        <f>INDEX(rngUnitSettings,MATCH("Length",INDEX(rngUnitSettings,,1),0),2)</f>
        <v>mm</v>
      </c>
      <c r="M143" s="29" t="s">
        <v>578</v>
      </c>
      <c r="N143" s="11"/>
      <c r="O143" s="11"/>
      <c r="P143" s="27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25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 t="shared" si="4"/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4" t="s">
        <v>490</v>
      </c>
      <c r="I144" s="19"/>
      <c r="J144" s="19"/>
      <c r="K144" s="19"/>
      <c r="L144" s="24"/>
      <c r="M144" s="19"/>
      <c r="N144" s="19"/>
      <c r="O144" s="19"/>
      <c r="P144" s="24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25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 t="shared" si="4"/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6" t="s">
        <v>514</v>
      </c>
      <c r="I145" s="8" t="s">
        <v>537</v>
      </c>
      <c r="J145" s="8" t="s">
        <v>538</v>
      </c>
      <c r="K145" s="8" t="s">
        <v>539</v>
      </c>
      <c r="L145" s="22" t="s">
        <v>540</v>
      </c>
      <c r="M145" s="8" t="s">
        <v>538</v>
      </c>
      <c r="N145" s="8" t="s">
        <v>539</v>
      </c>
      <c r="O145" s="8" t="s">
        <v>3</v>
      </c>
      <c r="P145" s="28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25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 t="shared" si="4"/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7" t="s">
        <v>571</v>
      </c>
      <c r="I146" s="11"/>
      <c r="J146" s="11" t="s">
        <v>496</v>
      </c>
      <c r="K146" s="11" t="s">
        <v>541</v>
      </c>
      <c r="L146" s="23"/>
      <c r="M146" s="11" t="s">
        <v>496</v>
      </c>
      <c r="N146" s="11" t="s">
        <v>541</v>
      </c>
      <c r="O146" s="11" t="str">
        <f>INDEX(rngUnitSettings,MATCH("Length",INDEX(rngUnitSettings,,1),0),2)</f>
        <v>mm</v>
      </c>
      <c r="P146" s="29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25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 t="shared" si="4"/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7" t="s">
        <v>573</v>
      </c>
      <c r="I147" s="11"/>
      <c r="J147" s="11" t="s">
        <v>496</v>
      </c>
      <c r="K147" s="11" t="s">
        <v>541</v>
      </c>
      <c r="L147" s="23"/>
      <c r="M147" s="11" t="s">
        <v>496</v>
      </c>
      <c r="N147" s="11" t="s">
        <v>541</v>
      </c>
      <c r="O147" s="11" t="str">
        <f>INDEX(rngUnitSettings,MATCH("Length",INDEX(rngUnitSettings,,1),0),2)</f>
        <v>mm</v>
      </c>
      <c r="P147" s="29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25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 t="shared" si="4"/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7" t="s">
        <v>575</v>
      </c>
      <c r="I148" s="11"/>
      <c r="J148" s="11" t="s">
        <v>496</v>
      </c>
      <c r="K148" s="11" t="s">
        <v>541</v>
      </c>
      <c r="L148" s="23"/>
      <c r="M148" s="11" t="s">
        <v>496</v>
      </c>
      <c r="N148" s="11" t="s">
        <v>541</v>
      </c>
      <c r="O148" s="11" t="str">
        <f>INDEX(rngUnitSettings,MATCH("Length",INDEX(rngUnitSettings,,1),0),2)</f>
        <v>mm</v>
      </c>
      <c r="P148" s="29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25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 t="shared" si="4"/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7" t="s">
        <v>577</v>
      </c>
      <c r="I149" s="11"/>
      <c r="J149" s="11" t="s">
        <v>496</v>
      </c>
      <c r="K149" s="11" t="s">
        <v>541</v>
      </c>
      <c r="L149" s="23"/>
      <c r="M149" s="11" t="s">
        <v>496</v>
      </c>
      <c r="N149" s="11" t="s">
        <v>541</v>
      </c>
      <c r="O149" s="11" t="str">
        <f>INDEX(rngUnitSettings,MATCH("Length",INDEX(rngUnitSettings,,1),0),2)</f>
        <v>mm</v>
      </c>
      <c r="P149" s="29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25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 t="shared" si="4"/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25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 t="shared" si="4"/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25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 t="shared" si="4"/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1" t="s">
        <v>1997</v>
      </c>
      <c r="I152" s="52"/>
      <c r="J152" s="52"/>
      <c r="K152" s="52"/>
      <c r="L152" s="52"/>
      <c r="M152" s="52"/>
      <c r="N152" s="52"/>
      <c r="O152" s="52"/>
      <c r="P152" s="52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25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 t="shared" si="4"/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53" t="s">
        <v>502</v>
      </c>
      <c r="I153" s="53"/>
      <c r="J153" s="53"/>
      <c r="K153" s="53"/>
      <c r="L153" s="53"/>
      <c r="M153" s="10"/>
      <c r="N153" s="10"/>
      <c r="O153" s="10"/>
      <c r="P153" s="10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25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 t="shared" si="4"/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6" t="s">
        <v>1</v>
      </c>
      <c r="I154" s="8" t="s">
        <v>2</v>
      </c>
      <c r="J154" s="8" t="s">
        <v>3</v>
      </c>
      <c r="K154" s="22" t="s">
        <v>4</v>
      </c>
      <c r="L154" s="11"/>
      <c r="M154" s="11"/>
      <c r="N154" s="11"/>
      <c r="O154" s="11"/>
      <c r="P154" s="27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25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 t="shared" si="4"/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7" t="s">
        <v>584</v>
      </c>
      <c r="I155" s="11">
        <v>0</v>
      </c>
      <c r="J155" s="11" t="str">
        <f>INDEX(rngUnitSettings,MATCH("Length",INDEX(rngUnitSettings,,1),0),2)</f>
        <v>mm</v>
      </c>
      <c r="K155" s="23" t="s">
        <v>585</v>
      </c>
      <c r="L155" s="11"/>
      <c r="M155" s="11"/>
      <c r="N155" s="11"/>
      <c r="O155" s="11"/>
      <c r="P155" s="27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25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 t="shared" si="4"/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7" t="s">
        <v>586</v>
      </c>
      <c r="I156" s="11">
        <v>0</v>
      </c>
      <c r="J156" s="11" t="str">
        <f>INDEX(rngUnitSettings,MATCH("Length",INDEX(rngUnitSettings,,1),0),2)</f>
        <v>mm</v>
      </c>
      <c r="K156" s="23" t="s">
        <v>587</v>
      </c>
      <c r="L156" s="11"/>
      <c r="M156" s="11"/>
      <c r="N156" s="11"/>
      <c r="O156" s="11"/>
      <c r="P156" s="27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25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 t="shared" si="4"/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0" t="s">
        <v>588</v>
      </c>
      <c r="I157" s="19"/>
      <c r="J157" s="19"/>
      <c r="K157" s="24"/>
      <c r="L157" s="19"/>
      <c r="M157" s="19"/>
      <c r="N157" s="19"/>
      <c r="O157" s="11"/>
      <c r="P157" s="27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25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 t="shared" si="4"/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6" t="s">
        <v>555</v>
      </c>
      <c r="I158" s="8" t="s">
        <v>554</v>
      </c>
      <c r="J158" s="8" t="s">
        <v>589</v>
      </c>
      <c r="K158" s="22" t="s">
        <v>590</v>
      </c>
      <c r="L158" s="8" t="s">
        <v>591</v>
      </c>
      <c r="M158" s="8" t="s">
        <v>592</v>
      </c>
      <c r="N158" s="8" t="s">
        <v>3</v>
      </c>
      <c r="O158" s="11"/>
      <c r="P158" s="27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25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 t="shared" si="4"/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7">
        <v>800</v>
      </c>
      <c r="I159" s="11">
        <v>500</v>
      </c>
      <c r="J159" s="11">
        <v>180</v>
      </c>
      <c r="K159" s="23">
        <v>500</v>
      </c>
      <c r="L159" s="11">
        <v>200</v>
      </c>
      <c r="M159" s="11">
        <v>30</v>
      </c>
      <c r="N159" s="11" t="str">
        <f>INDEX(rngUnitSettings,MATCH("Length",INDEX(rngUnitSettings,,1),0),2)</f>
        <v>mm</v>
      </c>
      <c r="O159" s="11"/>
      <c r="P159" s="27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25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 t="shared" si="4"/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7"/>
      <c r="I160" s="11"/>
      <c r="J160" s="11"/>
      <c r="K160" s="23"/>
      <c r="L160" s="11"/>
      <c r="M160" s="11"/>
      <c r="N160" s="11"/>
      <c r="O160" s="11"/>
      <c r="P160" s="27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25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 t="shared" si="4"/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4" t="s">
        <v>513</v>
      </c>
      <c r="I161" s="19"/>
      <c r="J161" s="19"/>
      <c r="K161" s="24"/>
      <c r="L161" s="19"/>
      <c r="M161" s="19"/>
      <c r="N161" s="11"/>
      <c r="O161" s="11"/>
      <c r="P161" s="27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25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 t="shared" si="4"/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6" t="s">
        <v>514</v>
      </c>
      <c r="I162" s="8" t="s">
        <v>515</v>
      </c>
      <c r="J162" s="8" t="s">
        <v>516</v>
      </c>
      <c r="K162" s="22" t="s">
        <v>517</v>
      </c>
      <c r="L162" s="8" t="s">
        <v>3</v>
      </c>
      <c r="M162" s="28" t="s">
        <v>4</v>
      </c>
      <c r="N162" s="11"/>
      <c r="O162" s="11"/>
      <c r="P162" s="27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25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 t="shared" si="4"/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7" t="s">
        <v>571</v>
      </c>
      <c r="I163" s="11">
        <v>40</v>
      </c>
      <c r="J163" s="11">
        <v>32</v>
      </c>
      <c r="K163" s="23">
        <v>6</v>
      </c>
      <c r="L163" s="11" t="str">
        <f t="shared" ref="L163:L170" si="5">INDEX(rngUnitSettings,MATCH("Length",INDEX(rngUnitSettings,,1),0),2)</f>
        <v>mm</v>
      </c>
      <c r="M163" s="29" t="s">
        <v>593</v>
      </c>
      <c r="N163" s="11"/>
      <c r="O163" s="11"/>
      <c r="P163" s="27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25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 t="shared" si="4"/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7" t="s">
        <v>573</v>
      </c>
      <c r="I164" s="11">
        <v>40</v>
      </c>
      <c r="J164" s="11">
        <v>32</v>
      </c>
      <c r="K164" s="23">
        <v>6</v>
      </c>
      <c r="L164" s="11" t="str">
        <f t="shared" si="5"/>
        <v>mm</v>
      </c>
      <c r="M164" s="29" t="s">
        <v>594</v>
      </c>
      <c r="N164" s="11"/>
      <c r="O164" s="11"/>
      <c r="P164" s="27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25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 t="shared" si="4"/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7" t="s">
        <v>575</v>
      </c>
      <c r="I165" s="11">
        <v>40</v>
      </c>
      <c r="J165" s="11">
        <v>32</v>
      </c>
      <c r="K165" s="23">
        <v>8</v>
      </c>
      <c r="L165" s="11" t="str">
        <f t="shared" si="5"/>
        <v>mm</v>
      </c>
      <c r="M165" s="29" t="s">
        <v>595</v>
      </c>
      <c r="N165" s="11"/>
      <c r="O165" s="11"/>
      <c r="P165" s="27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25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 t="shared" si="4"/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7" t="s">
        <v>577</v>
      </c>
      <c r="I166" s="11">
        <v>40</v>
      </c>
      <c r="J166" s="11">
        <v>32</v>
      </c>
      <c r="K166" s="23">
        <v>8</v>
      </c>
      <c r="L166" s="11" t="str">
        <f t="shared" si="5"/>
        <v>mm</v>
      </c>
      <c r="M166" s="29" t="s">
        <v>596</v>
      </c>
      <c r="N166" s="11"/>
      <c r="O166" s="11"/>
      <c r="P166" s="27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25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 t="shared" si="4"/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7" t="s">
        <v>597</v>
      </c>
      <c r="I167" s="11">
        <v>40</v>
      </c>
      <c r="J167" s="11"/>
      <c r="K167" s="23" t="s">
        <v>9</v>
      </c>
      <c r="L167" s="11" t="str">
        <f t="shared" si="5"/>
        <v>mm</v>
      </c>
      <c r="M167" s="29" t="s">
        <v>598</v>
      </c>
      <c r="N167" s="11"/>
      <c r="O167" s="11"/>
      <c r="P167" s="27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25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 t="shared" si="4"/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7" t="s">
        <v>599</v>
      </c>
      <c r="I168" s="11">
        <v>40</v>
      </c>
      <c r="J168" s="11"/>
      <c r="K168" s="23" t="s">
        <v>9</v>
      </c>
      <c r="L168" s="11" t="str">
        <f t="shared" si="5"/>
        <v>mm</v>
      </c>
      <c r="M168" s="29" t="s">
        <v>600</v>
      </c>
      <c r="N168" s="11"/>
      <c r="O168" s="11"/>
      <c r="P168" s="27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25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 t="shared" si="4"/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7" t="s">
        <v>601</v>
      </c>
      <c r="I169" s="11">
        <v>40</v>
      </c>
      <c r="J169" s="11"/>
      <c r="K169" s="23" t="s">
        <v>9</v>
      </c>
      <c r="L169" s="11" t="str">
        <f t="shared" si="5"/>
        <v>mm</v>
      </c>
      <c r="M169" s="29" t="s">
        <v>602</v>
      </c>
      <c r="N169" s="11"/>
      <c r="O169" s="11"/>
      <c r="P169" s="27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25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 t="shared" si="4"/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7" t="s">
        <v>603</v>
      </c>
      <c r="I170" s="11">
        <v>40</v>
      </c>
      <c r="J170" s="11"/>
      <c r="K170" s="23" t="s">
        <v>9</v>
      </c>
      <c r="L170" s="11" t="str">
        <f t="shared" si="5"/>
        <v>mm</v>
      </c>
      <c r="M170" s="29" t="s">
        <v>604</v>
      </c>
      <c r="N170" s="11"/>
      <c r="O170" s="11"/>
      <c r="P170" s="27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25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 t="shared" si="4"/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4" t="s">
        <v>490</v>
      </c>
      <c r="I171" s="19"/>
      <c r="J171" s="19"/>
      <c r="K171" s="24"/>
      <c r="L171" s="19"/>
      <c r="M171" s="19"/>
      <c r="N171" s="19"/>
      <c r="O171" s="19"/>
      <c r="P171" s="24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25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 t="shared" si="4"/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6" t="s">
        <v>514</v>
      </c>
      <c r="I172" s="8" t="s">
        <v>537</v>
      </c>
      <c r="J172" s="8" t="s">
        <v>538</v>
      </c>
      <c r="K172" s="22" t="s">
        <v>539</v>
      </c>
      <c r="L172" s="8" t="s">
        <v>540</v>
      </c>
      <c r="M172" s="8" t="s">
        <v>538</v>
      </c>
      <c r="N172" s="8" t="s">
        <v>539</v>
      </c>
      <c r="O172" s="8" t="s">
        <v>3</v>
      </c>
      <c r="P172" s="28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25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 t="shared" si="4"/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7" t="s">
        <v>571</v>
      </c>
      <c r="I173" s="11"/>
      <c r="J173" s="11" t="s">
        <v>496</v>
      </c>
      <c r="K173" s="23" t="s">
        <v>541</v>
      </c>
      <c r="L173" s="11"/>
      <c r="M173" s="11" t="s">
        <v>496</v>
      </c>
      <c r="N173" s="11" t="s">
        <v>541</v>
      </c>
      <c r="O173" s="11" t="str">
        <f t="shared" ref="O173:O180" si="6">INDEX(rngUnitSettings,MATCH("Length",INDEX(rngUnitSettings,,1),0),2)</f>
        <v>mm</v>
      </c>
      <c r="P173" s="29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25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 t="shared" si="4"/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7" t="s">
        <v>573</v>
      </c>
      <c r="I174" s="11"/>
      <c r="J174" s="11" t="s">
        <v>496</v>
      </c>
      <c r="K174" s="23" t="s">
        <v>541</v>
      </c>
      <c r="L174" s="11"/>
      <c r="M174" s="11" t="s">
        <v>496</v>
      </c>
      <c r="N174" s="11" t="s">
        <v>541</v>
      </c>
      <c r="O174" s="11" t="str">
        <f t="shared" si="6"/>
        <v>mm</v>
      </c>
      <c r="P174" s="29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25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 t="shared" si="4"/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7" t="s">
        <v>575</v>
      </c>
      <c r="I175" s="11"/>
      <c r="J175" s="11" t="s">
        <v>496</v>
      </c>
      <c r="K175" s="23" t="s">
        <v>541</v>
      </c>
      <c r="L175" s="11"/>
      <c r="M175" s="11" t="s">
        <v>496</v>
      </c>
      <c r="N175" s="11" t="s">
        <v>541</v>
      </c>
      <c r="O175" s="11" t="str">
        <f t="shared" si="6"/>
        <v>mm</v>
      </c>
      <c r="P175" s="29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25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 t="shared" si="4"/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7" t="s">
        <v>577</v>
      </c>
      <c r="I176" s="11"/>
      <c r="J176" s="11" t="s">
        <v>496</v>
      </c>
      <c r="K176" s="23" t="s">
        <v>541</v>
      </c>
      <c r="L176" s="11"/>
      <c r="M176" s="11" t="s">
        <v>496</v>
      </c>
      <c r="N176" s="11" t="s">
        <v>541</v>
      </c>
      <c r="O176" s="11" t="str">
        <f t="shared" si="6"/>
        <v>mm</v>
      </c>
      <c r="P176" s="29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25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 t="shared" si="4"/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7" t="s">
        <v>597</v>
      </c>
      <c r="I177" s="11"/>
      <c r="J177" s="11" t="s">
        <v>496</v>
      </c>
      <c r="K177" s="23" t="s">
        <v>541</v>
      </c>
      <c r="L177" s="11"/>
      <c r="M177" s="11" t="s">
        <v>496</v>
      </c>
      <c r="N177" s="11" t="s">
        <v>541</v>
      </c>
      <c r="O177" s="11" t="str">
        <f t="shared" si="6"/>
        <v>mm</v>
      </c>
      <c r="P177" s="29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25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 t="shared" si="4"/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7" t="s">
        <v>599</v>
      </c>
      <c r="I178" s="11"/>
      <c r="J178" s="11" t="s">
        <v>496</v>
      </c>
      <c r="K178" s="23" t="s">
        <v>541</v>
      </c>
      <c r="L178" s="11"/>
      <c r="M178" s="11" t="s">
        <v>496</v>
      </c>
      <c r="N178" s="11" t="s">
        <v>541</v>
      </c>
      <c r="O178" s="11" t="str">
        <f t="shared" si="6"/>
        <v>mm</v>
      </c>
      <c r="P178" s="29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25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 t="shared" si="4"/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7" t="s">
        <v>601</v>
      </c>
      <c r="I179" s="11"/>
      <c r="J179" s="11" t="s">
        <v>496</v>
      </c>
      <c r="K179" s="23" t="s">
        <v>541</v>
      </c>
      <c r="L179" s="11"/>
      <c r="M179" s="11" t="s">
        <v>496</v>
      </c>
      <c r="N179" s="11" t="s">
        <v>541</v>
      </c>
      <c r="O179" s="11" t="str">
        <f t="shared" si="6"/>
        <v>mm</v>
      </c>
      <c r="P179" s="29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25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 t="shared" si="4"/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7" t="s">
        <v>603</v>
      </c>
      <c r="I180" s="11"/>
      <c r="J180" s="11" t="s">
        <v>496</v>
      </c>
      <c r="K180" s="23" t="s">
        <v>541</v>
      </c>
      <c r="L180" s="11"/>
      <c r="M180" s="11" t="s">
        <v>496</v>
      </c>
      <c r="N180" s="11" t="s">
        <v>541</v>
      </c>
      <c r="O180" s="11" t="str">
        <f t="shared" si="6"/>
        <v>mm</v>
      </c>
      <c r="P180" s="29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25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 t="shared" si="4"/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25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 t="shared" si="4"/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25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 t="shared" si="4"/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25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 t="shared" si="4"/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25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 t="shared" si="4"/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25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 t="shared" si="4"/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25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 t="shared" si="4"/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25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 t="shared" si="4"/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25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 t="shared" si="4"/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25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 t="shared" si="4"/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25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 t="shared" si="4"/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25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 t="shared" si="4"/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25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 t="shared" si="4"/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25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 t="shared" si="4"/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25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 t="shared" ref="DP194:DP257" si="7"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25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 t="shared" si="7"/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25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 t="shared" si="7"/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25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 t="shared" si="7"/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25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 t="shared" si="7"/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25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 t="shared" si="7"/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25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 t="shared" si="7"/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25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 t="shared" si="7"/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25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 t="shared" si="7"/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25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 t="shared" si="7"/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25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 t="shared" si="7"/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25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 t="shared" si="7"/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25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 t="shared" si="7"/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25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 t="shared" si="7"/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25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 t="shared" si="7"/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25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 t="shared" si="7"/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25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 t="shared" si="7"/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25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 t="shared" si="7"/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25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 t="shared" si="7"/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25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 t="shared" si="7"/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25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 t="shared" si="7"/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25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 t="shared" si="7"/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25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 t="shared" si="7"/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25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 t="shared" si="7"/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25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 t="shared" si="7"/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25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 t="shared" si="7"/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25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 t="shared" si="7"/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25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 t="shared" si="7"/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25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 t="shared" si="7"/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25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 t="shared" si="7"/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25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 t="shared" si="7"/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25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 t="shared" si="7"/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25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 t="shared" si="7"/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25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 t="shared" si="7"/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25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 t="shared" si="7"/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25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 t="shared" si="7"/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25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 t="shared" si="7"/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25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 t="shared" si="7"/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25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 t="shared" si="7"/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25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 t="shared" si="7"/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25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 t="shared" si="7"/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25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 t="shared" si="7"/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25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 t="shared" si="7"/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25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 t="shared" si="7"/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25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 t="shared" si="7"/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25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 t="shared" si="7"/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25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 t="shared" si="7"/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25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 t="shared" si="7"/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25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 t="shared" si="7"/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25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 t="shared" si="7"/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25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 t="shared" si="7"/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25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 t="shared" si="7"/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25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 t="shared" si="7"/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25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 t="shared" si="7"/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25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 t="shared" si="7"/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25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 t="shared" si="7"/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25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 t="shared" si="7"/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25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 t="shared" si="7"/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25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 t="shared" si="7"/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25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 t="shared" si="7"/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25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 t="shared" si="7"/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25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 t="shared" si="7"/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25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 t="shared" si="7"/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25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 t="shared" si="7"/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25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 t="shared" ref="DP258:DP321" si="8"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25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 t="shared" si="8"/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25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 t="shared" si="8"/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 t="shared" si="8"/>
        <v/>
      </c>
    </row>
    <row r="262" spans="1:136" x14ac:dyDescent="0.25">
      <c r="DP262" t="str">
        <f t="shared" si="8"/>
        <v/>
      </c>
    </row>
    <row r="263" spans="1:136" x14ac:dyDescent="0.25">
      <c r="DP263" t="str">
        <f t="shared" si="8"/>
        <v/>
      </c>
    </row>
    <row r="264" spans="1:136" x14ac:dyDescent="0.25">
      <c r="DP264" t="str">
        <f t="shared" si="8"/>
        <v/>
      </c>
    </row>
    <row r="265" spans="1:136" x14ac:dyDescent="0.25">
      <c r="DP265" t="str">
        <f t="shared" si="8"/>
        <v/>
      </c>
    </row>
    <row r="266" spans="1:136" x14ac:dyDescent="0.25">
      <c r="DP266" t="str">
        <f t="shared" si="8"/>
        <v/>
      </c>
    </row>
    <row r="267" spans="1:136" x14ac:dyDescent="0.25">
      <c r="DP267" t="str">
        <f t="shared" si="8"/>
        <v/>
      </c>
    </row>
    <row r="268" spans="1:136" x14ac:dyDescent="0.25">
      <c r="DP268" t="str">
        <f t="shared" si="8"/>
        <v/>
      </c>
    </row>
    <row r="269" spans="1:136" x14ac:dyDescent="0.25">
      <c r="DP269" t="str">
        <f t="shared" si="8"/>
        <v/>
      </c>
    </row>
    <row r="270" spans="1:136" x14ac:dyDescent="0.25">
      <c r="DP270" t="str">
        <f t="shared" si="8"/>
        <v/>
      </c>
    </row>
    <row r="271" spans="1:136" x14ac:dyDescent="0.25">
      <c r="DP271" t="str">
        <f t="shared" si="8"/>
        <v/>
      </c>
    </row>
    <row r="272" spans="1:136" x14ac:dyDescent="0.25">
      <c r="DP272" t="str">
        <f t="shared" si="8"/>
        <v/>
      </c>
    </row>
    <row r="273" spans="120:120" x14ac:dyDescent="0.25">
      <c r="DP273" t="str">
        <f t="shared" si="8"/>
        <v/>
      </c>
    </row>
    <row r="274" spans="120:120" x14ac:dyDescent="0.25">
      <c r="DP274" t="str">
        <f t="shared" si="8"/>
        <v/>
      </c>
    </row>
    <row r="275" spans="120:120" x14ac:dyDescent="0.25">
      <c r="DP275" t="str">
        <f t="shared" si="8"/>
        <v/>
      </c>
    </row>
    <row r="276" spans="120:120" x14ac:dyDescent="0.25">
      <c r="DP276" t="str">
        <f t="shared" si="8"/>
        <v/>
      </c>
    </row>
    <row r="277" spans="120:120" x14ac:dyDescent="0.25">
      <c r="DP277" t="str">
        <f t="shared" si="8"/>
        <v/>
      </c>
    </row>
    <row r="278" spans="120:120" x14ac:dyDescent="0.25">
      <c r="DP278" t="str">
        <f t="shared" si="8"/>
        <v/>
      </c>
    </row>
    <row r="279" spans="120:120" x14ac:dyDescent="0.25">
      <c r="DP279" t="str">
        <f t="shared" si="8"/>
        <v/>
      </c>
    </row>
    <row r="280" spans="120:120" x14ac:dyDescent="0.25">
      <c r="DP280" t="str">
        <f t="shared" si="8"/>
        <v/>
      </c>
    </row>
    <row r="281" spans="120:120" x14ac:dyDescent="0.25">
      <c r="DP281" t="str">
        <f t="shared" si="8"/>
        <v/>
      </c>
    </row>
    <row r="282" spans="120:120" x14ac:dyDescent="0.25">
      <c r="DP282" t="str">
        <f t="shared" si="8"/>
        <v/>
      </c>
    </row>
    <row r="283" spans="120:120" x14ac:dyDescent="0.25">
      <c r="DP283" t="str">
        <f t="shared" si="8"/>
        <v/>
      </c>
    </row>
    <row r="284" spans="120:120" x14ac:dyDescent="0.25">
      <c r="DP284" t="str">
        <f t="shared" si="8"/>
        <v/>
      </c>
    </row>
    <row r="285" spans="120:120" x14ac:dyDescent="0.25">
      <c r="DP285" t="str">
        <f t="shared" si="8"/>
        <v/>
      </c>
    </row>
    <row r="286" spans="120:120" x14ac:dyDescent="0.25">
      <c r="DP286" t="str">
        <f t="shared" si="8"/>
        <v/>
      </c>
    </row>
    <row r="287" spans="120:120" x14ac:dyDescent="0.25">
      <c r="DP287" t="str">
        <f t="shared" si="8"/>
        <v/>
      </c>
    </row>
    <row r="288" spans="120:120" x14ac:dyDescent="0.25">
      <c r="DP288" t="str">
        <f t="shared" si="8"/>
        <v/>
      </c>
    </row>
    <row r="289" spans="120:120" x14ac:dyDescent="0.25">
      <c r="DP289" t="str">
        <f t="shared" si="8"/>
        <v/>
      </c>
    </row>
    <row r="290" spans="120:120" x14ac:dyDescent="0.25">
      <c r="DP290" t="str">
        <f t="shared" si="8"/>
        <v/>
      </c>
    </row>
    <row r="291" spans="120:120" x14ac:dyDescent="0.25">
      <c r="DP291" t="str">
        <f t="shared" si="8"/>
        <v/>
      </c>
    </row>
    <row r="292" spans="120:120" x14ac:dyDescent="0.25">
      <c r="DP292" t="str">
        <f t="shared" si="8"/>
        <v/>
      </c>
    </row>
    <row r="293" spans="120:120" x14ac:dyDescent="0.25">
      <c r="DP293" t="str">
        <f t="shared" si="8"/>
        <v/>
      </c>
    </row>
    <row r="294" spans="120:120" x14ac:dyDescent="0.25">
      <c r="DP294" t="str">
        <f t="shared" si="8"/>
        <v/>
      </c>
    </row>
    <row r="295" spans="120:120" x14ac:dyDescent="0.25">
      <c r="DP295" t="str">
        <f t="shared" si="8"/>
        <v/>
      </c>
    </row>
    <row r="296" spans="120:120" x14ac:dyDescent="0.25">
      <c r="DP296" t="str">
        <f t="shared" si="8"/>
        <v/>
      </c>
    </row>
    <row r="297" spans="120:120" x14ac:dyDescent="0.25">
      <c r="DP297" t="str">
        <f t="shared" si="8"/>
        <v/>
      </c>
    </row>
    <row r="298" spans="120:120" x14ac:dyDescent="0.25">
      <c r="DP298" t="str">
        <f t="shared" si="8"/>
        <v/>
      </c>
    </row>
    <row r="299" spans="120:120" x14ac:dyDescent="0.25">
      <c r="DP299" t="str">
        <f t="shared" si="8"/>
        <v/>
      </c>
    </row>
    <row r="300" spans="120:120" x14ac:dyDescent="0.25">
      <c r="DP300" t="str">
        <f t="shared" si="8"/>
        <v/>
      </c>
    </row>
    <row r="301" spans="120:120" x14ac:dyDescent="0.25">
      <c r="DP301" t="str">
        <f t="shared" si="8"/>
        <v/>
      </c>
    </row>
    <row r="302" spans="120:120" x14ac:dyDescent="0.25">
      <c r="DP302" t="str">
        <f t="shared" si="8"/>
        <v/>
      </c>
    </row>
    <row r="303" spans="120:120" x14ac:dyDescent="0.25">
      <c r="DP303" t="str">
        <f t="shared" si="8"/>
        <v/>
      </c>
    </row>
    <row r="304" spans="120:120" x14ac:dyDescent="0.25">
      <c r="DP304" t="str">
        <f t="shared" si="8"/>
        <v/>
      </c>
    </row>
    <row r="305" spans="120:120" x14ac:dyDescent="0.25">
      <c r="DP305" t="str">
        <f t="shared" si="8"/>
        <v/>
      </c>
    </row>
    <row r="306" spans="120:120" x14ac:dyDescent="0.25">
      <c r="DP306" t="str">
        <f t="shared" si="8"/>
        <v/>
      </c>
    </row>
    <row r="307" spans="120:120" x14ac:dyDescent="0.25">
      <c r="DP307" t="str">
        <f t="shared" si="8"/>
        <v/>
      </c>
    </row>
    <row r="308" spans="120:120" x14ac:dyDescent="0.25">
      <c r="DP308" t="str">
        <f t="shared" si="8"/>
        <v/>
      </c>
    </row>
    <row r="309" spans="120:120" x14ac:dyDescent="0.25">
      <c r="DP309" t="str">
        <f t="shared" si="8"/>
        <v/>
      </c>
    </row>
    <row r="310" spans="120:120" x14ac:dyDescent="0.25">
      <c r="DP310" t="str">
        <f t="shared" si="8"/>
        <v/>
      </c>
    </row>
    <row r="311" spans="120:120" x14ac:dyDescent="0.25">
      <c r="DP311" t="str">
        <f t="shared" si="8"/>
        <v/>
      </c>
    </row>
    <row r="312" spans="120:120" x14ac:dyDescent="0.25">
      <c r="DP312" t="str">
        <f t="shared" si="8"/>
        <v/>
      </c>
    </row>
    <row r="313" spans="120:120" x14ac:dyDescent="0.25">
      <c r="DP313" t="str">
        <f t="shared" si="8"/>
        <v/>
      </c>
    </row>
    <row r="314" spans="120:120" x14ac:dyDescent="0.25">
      <c r="DP314" t="str">
        <f t="shared" si="8"/>
        <v/>
      </c>
    </row>
    <row r="315" spans="120:120" x14ac:dyDescent="0.25">
      <c r="DP315" t="str">
        <f t="shared" si="8"/>
        <v/>
      </c>
    </row>
    <row r="316" spans="120:120" x14ac:dyDescent="0.25">
      <c r="DP316" t="str">
        <f t="shared" si="8"/>
        <v/>
      </c>
    </row>
    <row r="317" spans="120:120" x14ac:dyDescent="0.25">
      <c r="DP317" t="str">
        <f t="shared" si="8"/>
        <v/>
      </c>
    </row>
    <row r="318" spans="120:120" x14ac:dyDescent="0.25">
      <c r="DP318" t="str">
        <f t="shared" si="8"/>
        <v/>
      </c>
    </row>
    <row r="319" spans="120:120" x14ac:dyDescent="0.25">
      <c r="DP319" t="str">
        <f t="shared" si="8"/>
        <v/>
      </c>
    </row>
    <row r="320" spans="120:120" x14ac:dyDescent="0.25">
      <c r="DP320" t="str">
        <f t="shared" si="8"/>
        <v/>
      </c>
    </row>
    <row r="321" spans="120:120" x14ac:dyDescent="0.25">
      <c r="DP321" t="str">
        <f t="shared" si="8"/>
        <v/>
      </c>
    </row>
    <row r="322" spans="120:120" x14ac:dyDescent="0.25">
      <c r="DP322" t="str">
        <f t="shared" ref="DP322:DP385" si="9">IF(ROW(A321)&gt;ROWS(rngLoadCombinations)-1,"",INDEX(rngLoadCombinations,ROW(A321)+1,1))</f>
        <v/>
      </c>
    </row>
    <row r="323" spans="120:120" x14ac:dyDescent="0.25">
      <c r="DP323" t="str">
        <f t="shared" si="9"/>
        <v/>
      </c>
    </row>
    <row r="324" spans="120:120" x14ac:dyDescent="0.25">
      <c r="DP324" t="str">
        <f t="shared" si="9"/>
        <v/>
      </c>
    </row>
    <row r="325" spans="120:120" x14ac:dyDescent="0.25">
      <c r="DP325" t="str">
        <f t="shared" si="9"/>
        <v/>
      </c>
    </row>
    <row r="326" spans="120:120" x14ac:dyDescent="0.25">
      <c r="DP326" t="str">
        <f t="shared" si="9"/>
        <v/>
      </c>
    </row>
    <row r="327" spans="120:120" x14ac:dyDescent="0.25">
      <c r="DP327" t="str">
        <f t="shared" si="9"/>
        <v/>
      </c>
    </row>
    <row r="328" spans="120:120" x14ac:dyDescent="0.25">
      <c r="DP328" t="str">
        <f t="shared" si="9"/>
        <v/>
      </c>
    </row>
    <row r="329" spans="120:120" x14ac:dyDescent="0.25">
      <c r="DP329" t="str">
        <f t="shared" si="9"/>
        <v/>
      </c>
    </row>
    <row r="330" spans="120:120" x14ac:dyDescent="0.25">
      <c r="DP330" t="str">
        <f t="shared" si="9"/>
        <v/>
      </c>
    </row>
    <row r="331" spans="120:120" x14ac:dyDescent="0.25">
      <c r="DP331" t="str">
        <f t="shared" si="9"/>
        <v/>
      </c>
    </row>
    <row r="332" spans="120:120" x14ac:dyDescent="0.25">
      <c r="DP332" t="str">
        <f t="shared" si="9"/>
        <v/>
      </c>
    </row>
    <row r="333" spans="120:120" x14ac:dyDescent="0.25">
      <c r="DP333" t="str">
        <f t="shared" si="9"/>
        <v/>
      </c>
    </row>
    <row r="334" spans="120:120" x14ac:dyDescent="0.25">
      <c r="DP334" t="str">
        <f t="shared" si="9"/>
        <v/>
      </c>
    </row>
    <row r="335" spans="120:120" x14ac:dyDescent="0.25">
      <c r="DP335" t="str">
        <f t="shared" si="9"/>
        <v/>
      </c>
    </row>
    <row r="336" spans="120:120" x14ac:dyDescent="0.25">
      <c r="DP336" t="str">
        <f t="shared" si="9"/>
        <v/>
      </c>
    </row>
    <row r="337" spans="120:120" x14ac:dyDescent="0.25">
      <c r="DP337" t="str">
        <f t="shared" si="9"/>
        <v/>
      </c>
    </row>
    <row r="338" spans="120:120" x14ac:dyDescent="0.25">
      <c r="DP338" t="str">
        <f t="shared" si="9"/>
        <v/>
      </c>
    </row>
    <row r="339" spans="120:120" x14ac:dyDescent="0.25">
      <c r="DP339" t="str">
        <f t="shared" si="9"/>
        <v/>
      </c>
    </row>
    <row r="340" spans="120:120" x14ac:dyDescent="0.25">
      <c r="DP340" t="str">
        <f t="shared" si="9"/>
        <v/>
      </c>
    </row>
    <row r="341" spans="120:120" x14ac:dyDescent="0.25">
      <c r="DP341" t="str">
        <f t="shared" si="9"/>
        <v/>
      </c>
    </row>
    <row r="342" spans="120:120" x14ac:dyDescent="0.25">
      <c r="DP342" t="str">
        <f t="shared" si="9"/>
        <v/>
      </c>
    </row>
    <row r="343" spans="120:120" x14ac:dyDescent="0.25">
      <c r="DP343" t="str">
        <f t="shared" si="9"/>
        <v/>
      </c>
    </row>
    <row r="344" spans="120:120" x14ac:dyDescent="0.25">
      <c r="DP344" t="str">
        <f t="shared" si="9"/>
        <v/>
      </c>
    </row>
    <row r="345" spans="120:120" x14ac:dyDescent="0.25">
      <c r="DP345" t="str">
        <f t="shared" si="9"/>
        <v/>
      </c>
    </row>
    <row r="346" spans="120:120" x14ac:dyDescent="0.25">
      <c r="DP346" t="str">
        <f t="shared" si="9"/>
        <v/>
      </c>
    </row>
    <row r="347" spans="120:120" x14ac:dyDescent="0.25">
      <c r="DP347" t="str">
        <f t="shared" si="9"/>
        <v/>
      </c>
    </row>
    <row r="348" spans="120:120" x14ac:dyDescent="0.25">
      <c r="DP348" t="str">
        <f t="shared" si="9"/>
        <v/>
      </c>
    </row>
    <row r="349" spans="120:120" x14ac:dyDescent="0.25">
      <c r="DP349" t="str">
        <f t="shared" si="9"/>
        <v/>
      </c>
    </row>
    <row r="350" spans="120:120" x14ac:dyDescent="0.25">
      <c r="DP350" t="str">
        <f t="shared" si="9"/>
        <v/>
      </c>
    </row>
    <row r="351" spans="120:120" x14ac:dyDescent="0.25">
      <c r="DP351" t="str">
        <f t="shared" si="9"/>
        <v/>
      </c>
    </row>
    <row r="352" spans="120:120" x14ac:dyDescent="0.25">
      <c r="DP352" t="str">
        <f t="shared" si="9"/>
        <v/>
      </c>
    </row>
    <row r="353" spans="120:120" x14ac:dyDescent="0.25">
      <c r="DP353" t="str">
        <f t="shared" si="9"/>
        <v/>
      </c>
    </row>
    <row r="354" spans="120:120" x14ac:dyDescent="0.25">
      <c r="DP354" t="str">
        <f t="shared" si="9"/>
        <v/>
      </c>
    </row>
    <row r="355" spans="120:120" x14ac:dyDescent="0.25">
      <c r="DP355" t="str">
        <f t="shared" si="9"/>
        <v/>
      </c>
    </row>
    <row r="356" spans="120:120" x14ac:dyDescent="0.25">
      <c r="DP356" t="str">
        <f t="shared" si="9"/>
        <v/>
      </c>
    </row>
    <row r="357" spans="120:120" x14ac:dyDescent="0.25">
      <c r="DP357" t="str">
        <f t="shared" si="9"/>
        <v/>
      </c>
    </row>
    <row r="358" spans="120:120" x14ac:dyDescent="0.25">
      <c r="DP358" t="str">
        <f t="shared" si="9"/>
        <v/>
      </c>
    </row>
    <row r="359" spans="120:120" x14ac:dyDescent="0.25">
      <c r="DP359" t="str">
        <f t="shared" si="9"/>
        <v/>
      </c>
    </row>
    <row r="360" spans="120:120" x14ac:dyDescent="0.25">
      <c r="DP360" t="str">
        <f t="shared" si="9"/>
        <v/>
      </c>
    </row>
    <row r="361" spans="120:120" x14ac:dyDescent="0.25">
      <c r="DP361" t="str">
        <f t="shared" si="9"/>
        <v/>
      </c>
    </row>
    <row r="362" spans="120:120" x14ac:dyDescent="0.25">
      <c r="DP362" t="str">
        <f t="shared" si="9"/>
        <v/>
      </c>
    </row>
    <row r="363" spans="120:120" x14ac:dyDescent="0.25">
      <c r="DP363" t="str">
        <f t="shared" si="9"/>
        <v/>
      </c>
    </row>
    <row r="364" spans="120:120" x14ac:dyDescent="0.25">
      <c r="DP364" t="str">
        <f t="shared" si="9"/>
        <v/>
      </c>
    </row>
    <row r="365" spans="120:120" x14ac:dyDescent="0.25">
      <c r="DP365" t="str">
        <f t="shared" si="9"/>
        <v/>
      </c>
    </row>
    <row r="366" spans="120:120" x14ac:dyDescent="0.25">
      <c r="DP366" t="str">
        <f t="shared" si="9"/>
        <v/>
      </c>
    </row>
    <row r="367" spans="120:120" x14ac:dyDescent="0.25">
      <c r="DP367" t="str">
        <f t="shared" si="9"/>
        <v/>
      </c>
    </row>
    <row r="368" spans="120:120" x14ac:dyDescent="0.25">
      <c r="DP368" t="str">
        <f t="shared" si="9"/>
        <v/>
      </c>
    </row>
    <row r="369" spans="120:120" x14ac:dyDescent="0.25">
      <c r="DP369" t="str">
        <f t="shared" si="9"/>
        <v/>
      </c>
    </row>
    <row r="370" spans="120:120" x14ac:dyDescent="0.25">
      <c r="DP370" t="str">
        <f t="shared" si="9"/>
        <v/>
      </c>
    </row>
    <row r="371" spans="120:120" x14ac:dyDescent="0.25">
      <c r="DP371" t="str">
        <f t="shared" si="9"/>
        <v/>
      </c>
    </row>
    <row r="372" spans="120:120" x14ac:dyDescent="0.25">
      <c r="DP372" t="str">
        <f t="shared" si="9"/>
        <v/>
      </c>
    </row>
    <row r="373" spans="120:120" x14ac:dyDescent="0.25">
      <c r="DP373" t="str">
        <f t="shared" si="9"/>
        <v/>
      </c>
    </row>
    <row r="374" spans="120:120" x14ac:dyDescent="0.25">
      <c r="DP374" t="str">
        <f t="shared" si="9"/>
        <v/>
      </c>
    </row>
    <row r="375" spans="120:120" x14ac:dyDescent="0.25">
      <c r="DP375" t="str">
        <f t="shared" si="9"/>
        <v/>
      </c>
    </row>
    <row r="376" spans="120:120" x14ac:dyDescent="0.25">
      <c r="DP376" t="str">
        <f t="shared" si="9"/>
        <v/>
      </c>
    </row>
    <row r="377" spans="120:120" x14ac:dyDescent="0.25">
      <c r="DP377" t="str">
        <f t="shared" si="9"/>
        <v/>
      </c>
    </row>
    <row r="378" spans="120:120" x14ac:dyDescent="0.25">
      <c r="DP378" t="str">
        <f t="shared" si="9"/>
        <v/>
      </c>
    </row>
    <row r="379" spans="120:120" x14ac:dyDescent="0.25">
      <c r="DP379" t="str">
        <f t="shared" si="9"/>
        <v/>
      </c>
    </row>
    <row r="380" spans="120:120" x14ac:dyDescent="0.25">
      <c r="DP380" t="str">
        <f t="shared" si="9"/>
        <v/>
      </c>
    </row>
    <row r="381" spans="120:120" x14ac:dyDescent="0.25">
      <c r="DP381" t="str">
        <f t="shared" si="9"/>
        <v/>
      </c>
    </row>
    <row r="382" spans="120:120" x14ac:dyDescent="0.25">
      <c r="DP382" t="str">
        <f t="shared" si="9"/>
        <v/>
      </c>
    </row>
    <row r="383" spans="120:120" x14ac:dyDescent="0.25">
      <c r="DP383" t="str">
        <f t="shared" si="9"/>
        <v/>
      </c>
    </row>
    <row r="384" spans="120:120" x14ac:dyDescent="0.25">
      <c r="DP384" t="str">
        <f t="shared" si="9"/>
        <v/>
      </c>
    </row>
    <row r="385" spans="120:120" x14ac:dyDescent="0.25">
      <c r="DP385" t="str">
        <f t="shared" si="9"/>
        <v/>
      </c>
    </row>
    <row r="386" spans="120:120" x14ac:dyDescent="0.25">
      <c r="DP386" t="str">
        <f t="shared" ref="DP386:DP449" si="10">IF(ROW(A385)&gt;ROWS(rngLoadCombinations)-1,"",INDEX(rngLoadCombinations,ROW(A385)+1,1))</f>
        <v/>
      </c>
    </row>
    <row r="387" spans="120:120" x14ac:dyDescent="0.25">
      <c r="DP387" t="str">
        <f t="shared" si="10"/>
        <v/>
      </c>
    </row>
    <row r="388" spans="120:120" x14ac:dyDescent="0.25">
      <c r="DP388" t="str">
        <f t="shared" si="10"/>
        <v/>
      </c>
    </row>
    <row r="389" spans="120:120" x14ac:dyDescent="0.25">
      <c r="DP389" t="str">
        <f t="shared" si="10"/>
        <v/>
      </c>
    </row>
    <row r="390" spans="120:120" x14ac:dyDescent="0.25">
      <c r="DP390" t="str">
        <f t="shared" si="10"/>
        <v/>
      </c>
    </row>
    <row r="391" spans="120:120" x14ac:dyDescent="0.25">
      <c r="DP391" t="str">
        <f t="shared" si="10"/>
        <v/>
      </c>
    </row>
    <row r="392" spans="120:120" x14ac:dyDescent="0.25">
      <c r="DP392" t="str">
        <f t="shared" si="10"/>
        <v/>
      </c>
    </row>
    <row r="393" spans="120:120" x14ac:dyDescent="0.25">
      <c r="DP393" t="str">
        <f t="shared" si="10"/>
        <v/>
      </c>
    </row>
    <row r="394" spans="120:120" x14ac:dyDescent="0.25">
      <c r="DP394" t="str">
        <f t="shared" si="10"/>
        <v/>
      </c>
    </row>
    <row r="395" spans="120:120" x14ac:dyDescent="0.25">
      <c r="DP395" t="str">
        <f t="shared" si="10"/>
        <v/>
      </c>
    </row>
    <row r="396" spans="120:120" x14ac:dyDescent="0.25">
      <c r="DP396" t="str">
        <f t="shared" si="10"/>
        <v/>
      </c>
    </row>
    <row r="397" spans="120:120" x14ac:dyDescent="0.25">
      <c r="DP397" t="str">
        <f t="shared" si="10"/>
        <v/>
      </c>
    </row>
    <row r="398" spans="120:120" x14ac:dyDescent="0.25">
      <c r="DP398" t="str">
        <f t="shared" si="10"/>
        <v/>
      </c>
    </row>
    <row r="399" spans="120:120" x14ac:dyDescent="0.25">
      <c r="DP399" t="str">
        <f t="shared" si="10"/>
        <v/>
      </c>
    </row>
    <row r="400" spans="120:120" x14ac:dyDescent="0.25">
      <c r="DP400" t="str">
        <f t="shared" si="10"/>
        <v/>
      </c>
    </row>
    <row r="401" spans="120:120" x14ac:dyDescent="0.25">
      <c r="DP401" t="str">
        <f t="shared" si="10"/>
        <v/>
      </c>
    </row>
    <row r="402" spans="120:120" x14ac:dyDescent="0.25">
      <c r="DP402" t="str">
        <f t="shared" si="10"/>
        <v/>
      </c>
    </row>
    <row r="403" spans="120:120" x14ac:dyDescent="0.25">
      <c r="DP403" t="str">
        <f t="shared" si="10"/>
        <v/>
      </c>
    </row>
    <row r="404" spans="120:120" x14ac:dyDescent="0.25">
      <c r="DP404" t="str">
        <f t="shared" si="10"/>
        <v/>
      </c>
    </row>
    <row r="405" spans="120:120" x14ac:dyDescent="0.25">
      <c r="DP405" t="str">
        <f t="shared" si="10"/>
        <v/>
      </c>
    </row>
    <row r="406" spans="120:120" x14ac:dyDescent="0.25">
      <c r="DP406" t="str">
        <f t="shared" si="10"/>
        <v/>
      </c>
    </row>
    <row r="407" spans="120:120" x14ac:dyDescent="0.25">
      <c r="DP407" t="str">
        <f t="shared" si="10"/>
        <v/>
      </c>
    </row>
    <row r="408" spans="120:120" x14ac:dyDescent="0.25">
      <c r="DP408" t="str">
        <f t="shared" si="10"/>
        <v/>
      </c>
    </row>
    <row r="409" spans="120:120" x14ac:dyDescent="0.25">
      <c r="DP409" t="str">
        <f t="shared" si="10"/>
        <v/>
      </c>
    </row>
    <row r="410" spans="120:120" x14ac:dyDescent="0.25">
      <c r="DP410" t="str">
        <f t="shared" si="10"/>
        <v/>
      </c>
    </row>
    <row r="411" spans="120:120" x14ac:dyDescent="0.25">
      <c r="DP411" t="str">
        <f t="shared" si="10"/>
        <v/>
      </c>
    </row>
    <row r="412" spans="120:120" x14ac:dyDescent="0.25">
      <c r="DP412" t="str">
        <f t="shared" si="10"/>
        <v/>
      </c>
    </row>
    <row r="413" spans="120:120" x14ac:dyDescent="0.25">
      <c r="DP413" t="str">
        <f t="shared" si="10"/>
        <v/>
      </c>
    </row>
    <row r="414" spans="120:120" x14ac:dyDescent="0.25">
      <c r="DP414" t="str">
        <f t="shared" si="10"/>
        <v/>
      </c>
    </row>
    <row r="415" spans="120:120" x14ac:dyDescent="0.25">
      <c r="DP415" t="str">
        <f t="shared" si="10"/>
        <v/>
      </c>
    </row>
    <row r="416" spans="120:120" x14ac:dyDescent="0.25">
      <c r="DP416" t="str">
        <f t="shared" si="10"/>
        <v/>
      </c>
    </row>
    <row r="417" spans="120:120" x14ac:dyDescent="0.25">
      <c r="DP417" t="str">
        <f t="shared" si="10"/>
        <v/>
      </c>
    </row>
    <row r="418" spans="120:120" x14ac:dyDescent="0.25">
      <c r="DP418" t="str">
        <f t="shared" si="10"/>
        <v/>
      </c>
    </row>
    <row r="419" spans="120:120" x14ac:dyDescent="0.25">
      <c r="DP419" t="str">
        <f t="shared" si="10"/>
        <v/>
      </c>
    </row>
    <row r="420" spans="120:120" x14ac:dyDescent="0.25">
      <c r="DP420" t="str">
        <f t="shared" si="10"/>
        <v/>
      </c>
    </row>
    <row r="421" spans="120:120" x14ac:dyDescent="0.25">
      <c r="DP421" t="str">
        <f t="shared" si="10"/>
        <v/>
      </c>
    </row>
    <row r="422" spans="120:120" x14ac:dyDescent="0.25">
      <c r="DP422" t="str">
        <f t="shared" si="10"/>
        <v/>
      </c>
    </row>
    <row r="423" spans="120:120" x14ac:dyDescent="0.25">
      <c r="DP423" t="str">
        <f t="shared" si="10"/>
        <v/>
      </c>
    </row>
    <row r="424" spans="120:120" x14ac:dyDescent="0.25">
      <c r="DP424" t="str">
        <f t="shared" si="10"/>
        <v/>
      </c>
    </row>
    <row r="425" spans="120:120" x14ac:dyDescent="0.25">
      <c r="DP425" t="str">
        <f t="shared" si="10"/>
        <v/>
      </c>
    </row>
    <row r="426" spans="120:120" x14ac:dyDescent="0.25">
      <c r="DP426" t="str">
        <f t="shared" si="10"/>
        <v/>
      </c>
    </row>
    <row r="427" spans="120:120" x14ac:dyDescent="0.25">
      <c r="DP427" t="str">
        <f t="shared" si="10"/>
        <v/>
      </c>
    </row>
    <row r="428" spans="120:120" x14ac:dyDescent="0.25">
      <c r="DP428" t="str">
        <f t="shared" si="10"/>
        <v/>
      </c>
    </row>
    <row r="429" spans="120:120" x14ac:dyDescent="0.25">
      <c r="DP429" t="str">
        <f t="shared" si="10"/>
        <v/>
      </c>
    </row>
    <row r="430" spans="120:120" x14ac:dyDescent="0.25">
      <c r="DP430" t="str">
        <f t="shared" si="10"/>
        <v/>
      </c>
    </row>
    <row r="431" spans="120:120" x14ac:dyDescent="0.25">
      <c r="DP431" t="str">
        <f t="shared" si="10"/>
        <v/>
      </c>
    </row>
    <row r="432" spans="120:120" x14ac:dyDescent="0.25">
      <c r="DP432" t="str">
        <f t="shared" si="10"/>
        <v/>
      </c>
    </row>
    <row r="433" spans="120:120" x14ac:dyDescent="0.25">
      <c r="DP433" t="str">
        <f t="shared" si="10"/>
        <v/>
      </c>
    </row>
    <row r="434" spans="120:120" x14ac:dyDescent="0.25">
      <c r="DP434" t="str">
        <f t="shared" si="10"/>
        <v/>
      </c>
    </row>
    <row r="435" spans="120:120" x14ac:dyDescent="0.25">
      <c r="DP435" t="str">
        <f t="shared" si="10"/>
        <v/>
      </c>
    </row>
    <row r="436" spans="120:120" x14ac:dyDescent="0.25">
      <c r="DP436" t="str">
        <f t="shared" si="10"/>
        <v/>
      </c>
    </row>
    <row r="437" spans="120:120" x14ac:dyDescent="0.25">
      <c r="DP437" t="str">
        <f t="shared" si="10"/>
        <v/>
      </c>
    </row>
    <row r="438" spans="120:120" x14ac:dyDescent="0.25">
      <c r="DP438" t="str">
        <f t="shared" si="10"/>
        <v/>
      </c>
    </row>
    <row r="439" spans="120:120" x14ac:dyDescent="0.25">
      <c r="DP439" t="str">
        <f t="shared" si="10"/>
        <v/>
      </c>
    </row>
    <row r="440" spans="120:120" x14ac:dyDescent="0.25">
      <c r="DP440" t="str">
        <f t="shared" si="10"/>
        <v/>
      </c>
    </row>
    <row r="441" spans="120:120" x14ac:dyDescent="0.25">
      <c r="DP441" t="str">
        <f t="shared" si="10"/>
        <v/>
      </c>
    </row>
    <row r="442" spans="120:120" x14ac:dyDescent="0.25">
      <c r="DP442" t="str">
        <f t="shared" si="10"/>
        <v/>
      </c>
    </row>
    <row r="443" spans="120:120" x14ac:dyDescent="0.25">
      <c r="DP443" t="str">
        <f t="shared" si="10"/>
        <v/>
      </c>
    </row>
    <row r="444" spans="120:120" x14ac:dyDescent="0.25">
      <c r="DP444" t="str">
        <f t="shared" si="10"/>
        <v/>
      </c>
    </row>
    <row r="445" spans="120:120" x14ac:dyDescent="0.25">
      <c r="DP445" t="str">
        <f t="shared" si="10"/>
        <v/>
      </c>
    </row>
    <row r="446" spans="120:120" x14ac:dyDescent="0.25">
      <c r="DP446" t="str">
        <f t="shared" si="10"/>
        <v/>
      </c>
    </row>
    <row r="447" spans="120:120" x14ac:dyDescent="0.25">
      <c r="DP447" t="str">
        <f t="shared" si="10"/>
        <v/>
      </c>
    </row>
    <row r="448" spans="120:120" x14ac:dyDescent="0.25">
      <c r="DP448" t="str">
        <f t="shared" si="10"/>
        <v/>
      </c>
    </row>
    <row r="449" spans="120:120" x14ac:dyDescent="0.25">
      <c r="DP449" t="str">
        <f t="shared" si="10"/>
        <v/>
      </c>
    </row>
    <row r="450" spans="120:120" x14ac:dyDescent="0.25">
      <c r="DP450" t="str">
        <f t="shared" ref="DP450:DP501" si="11">IF(ROW(A449)&gt;ROWS(rngLoadCombinations)-1,"",INDEX(rngLoadCombinations,ROW(A449)+1,1))</f>
        <v/>
      </c>
    </row>
    <row r="451" spans="120:120" x14ac:dyDescent="0.25">
      <c r="DP451" t="str">
        <f t="shared" si="11"/>
        <v/>
      </c>
    </row>
    <row r="452" spans="120:120" x14ac:dyDescent="0.25">
      <c r="DP452" t="str">
        <f t="shared" si="11"/>
        <v/>
      </c>
    </row>
    <row r="453" spans="120:120" x14ac:dyDescent="0.25">
      <c r="DP453" t="str">
        <f t="shared" si="11"/>
        <v/>
      </c>
    </row>
    <row r="454" spans="120:120" x14ac:dyDescent="0.25">
      <c r="DP454" t="str">
        <f t="shared" si="11"/>
        <v/>
      </c>
    </row>
    <row r="455" spans="120:120" x14ac:dyDescent="0.25">
      <c r="DP455" t="str">
        <f t="shared" si="11"/>
        <v/>
      </c>
    </row>
    <row r="456" spans="120:120" x14ac:dyDescent="0.25">
      <c r="DP456" t="str">
        <f t="shared" si="11"/>
        <v/>
      </c>
    </row>
    <row r="457" spans="120:120" x14ac:dyDescent="0.25">
      <c r="DP457" t="str">
        <f t="shared" si="11"/>
        <v/>
      </c>
    </row>
    <row r="458" spans="120:120" x14ac:dyDescent="0.25">
      <c r="DP458" t="str">
        <f t="shared" si="11"/>
        <v/>
      </c>
    </row>
    <row r="459" spans="120:120" x14ac:dyDescent="0.25">
      <c r="DP459" t="str">
        <f t="shared" si="11"/>
        <v/>
      </c>
    </row>
    <row r="460" spans="120:120" x14ac:dyDescent="0.25">
      <c r="DP460" t="str">
        <f t="shared" si="11"/>
        <v/>
      </c>
    </row>
    <row r="461" spans="120:120" x14ac:dyDescent="0.25">
      <c r="DP461" t="str">
        <f t="shared" si="11"/>
        <v/>
      </c>
    </row>
    <row r="462" spans="120:120" x14ac:dyDescent="0.25">
      <c r="DP462" t="str">
        <f t="shared" si="11"/>
        <v/>
      </c>
    </row>
    <row r="463" spans="120:120" x14ac:dyDescent="0.25">
      <c r="DP463" t="str">
        <f t="shared" si="11"/>
        <v/>
      </c>
    </row>
    <row r="464" spans="120:120" x14ac:dyDescent="0.25">
      <c r="DP464" t="str">
        <f t="shared" si="11"/>
        <v/>
      </c>
    </row>
    <row r="465" spans="120:120" x14ac:dyDescent="0.25">
      <c r="DP465" t="str">
        <f t="shared" si="11"/>
        <v/>
      </c>
    </row>
    <row r="466" spans="120:120" x14ac:dyDescent="0.25">
      <c r="DP466" t="str">
        <f t="shared" si="11"/>
        <v/>
      </c>
    </row>
    <row r="467" spans="120:120" x14ac:dyDescent="0.25">
      <c r="DP467" t="str">
        <f t="shared" si="11"/>
        <v/>
      </c>
    </row>
    <row r="468" spans="120:120" x14ac:dyDescent="0.25">
      <c r="DP468" t="str">
        <f t="shared" si="11"/>
        <v/>
      </c>
    </row>
    <row r="469" spans="120:120" x14ac:dyDescent="0.25">
      <c r="DP469" t="str">
        <f t="shared" si="11"/>
        <v/>
      </c>
    </row>
    <row r="470" spans="120:120" x14ac:dyDescent="0.25">
      <c r="DP470" t="str">
        <f t="shared" si="11"/>
        <v/>
      </c>
    </row>
    <row r="471" spans="120:120" x14ac:dyDescent="0.25">
      <c r="DP471" t="str">
        <f t="shared" si="11"/>
        <v/>
      </c>
    </row>
    <row r="472" spans="120:120" x14ac:dyDescent="0.25">
      <c r="DP472" t="str">
        <f t="shared" si="11"/>
        <v/>
      </c>
    </row>
    <row r="473" spans="120:120" x14ac:dyDescent="0.25">
      <c r="DP473" t="str">
        <f t="shared" si="11"/>
        <v/>
      </c>
    </row>
    <row r="474" spans="120:120" x14ac:dyDescent="0.25">
      <c r="DP474" t="str">
        <f t="shared" si="11"/>
        <v/>
      </c>
    </row>
    <row r="475" spans="120:120" x14ac:dyDescent="0.25">
      <c r="DP475" t="str">
        <f t="shared" si="11"/>
        <v/>
      </c>
    </row>
    <row r="476" spans="120:120" x14ac:dyDescent="0.25">
      <c r="DP476" t="str">
        <f t="shared" si="11"/>
        <v/>
      </c>
    </row>
    <row r="477" spans="120:120" x14ac:dyDescent="0.25">
      <c r="DP477" t="str">
        <f t="shared" si="11"/>
        <v/>
      </c>
    </row>
    <row r="478" spans="120:120" x14ac:dyDescent="0.25">
      <c r="DP478" t="str">
        <f t="shared" si="11"/>
        <v/>
      </c>
    </row>
    <row r="479" spans="120:120" x14ac:dyDescent="0.25">
      <c r="DP479" t="str">
        <f t="shared" si="11"/>
        <v/>
      </c>
    </row>
    <row r="480" spans="120:120" x14ac:dyDescent="0.25">
      <c r="DP480" t="str">
        <f t="shared" si="11"/>
        <v/>
      </c>
    </row>
    <row r="481" spans="120:120" x14ac:dyDescent="0.25">
      <c r="DP481" t="str">
        <f t="shared" si="11"/>
        <v/>
      </c>
    </row>
    <row r="482" spans="120:120" x14ac:dyDescent="0.25">
      <c r="DP482" t="str">
        <f t="shared" si="11"/>
        <v/>
      </c>
    </row>
    <row r="483" spans="120:120" x14ac:dyDescent="0.25">
      <c r="DP483" t="str">
        <f t="shared" si="11"/>
        <v/>
      </c>
    </row>
    <row r="484" spans="120:120" x14ac:dyDescent="0.25">
      <c r="DP484" t="str">
        <f t="shared" si="11"/>
        <v/>
      </c>
    </row>
    <row r="485" spans="120:120" x14ac:dyDescent="0.25">
      <c r="DP485" t="str">
        <f t="shared" si="11"/>
        <v/>
      </c>
    </row>
    <row r="486" spans="120:120" x14ac:dyDescent="0.25">
      <c r="DP486" t="str">
        <f t="shared" si="11"/>
        <v/>
      </c>
    </row>
    <row r="487" spans="120:120" x14ac:dyDescent="0.25">
      <c r="DP487" t="str">
        <f t="shared" si="11"/>
        <v/>
      </c>
    </row>
    <row r="488" spans="120:120" x14ac:dyDescent="0.25">
      <c r="DP488" t="str">
        <f t="shared" si="11"/>
        <v/>
      </c>
    </row>
    <row r="489" spans="120:120" x14ac:dyDescent="0.25">
      <c r="DP489" t="str">
        <f t="shared" si="11"/>
        <v/>
      </c>
    </row>
    <row r="490" spans="120:120" x14ac:dyDescent="0.25">
      <c r="DP490" t="str">
        <f t="shared" si="11"/>
        <v/>
      </c>
    </row>
    <row r="491" spans="120:120" x14ac:dyDescent="0.25">
      <c r="DP491" t="str">
        <f t="shared" si="11"/>
        <v/>
      </c>
    </row>
    <row r="492" spans="120:120" x14ac:dyDescent="0.25">
      <c r="DP492" t="str">
        <f t="shared" si="11"/>
        <v/>
      </c>
    </row>
    <row r="493" spans="120:120" x14ac:dyDescent="0.25">
      <c r="DP493" t="str">
        <f t="shared" si="11"/>
        <v/>
      </c>
    </row>
    <row r="494" spans="120:120" x14ac:dyDescent="0.25">
      <c r="DP494" t="str">
        <f t="shared" si="11"/>
        <v/>
      </c>
    </row>
    <row r="495" spans="120:120" x14ac:dyDescent="0.25">
      <c r="DP495" t="str">
        <f t="shared" si="11"/>
        <v/>
      </c>
    </row>
    <row r="496" spans="120:120" x14ac:dyDescent="0.25">
      <c r="DP496" t="str">
        <f t="shared" si="11"/>
        <v/>
      </c>
    </row>
    <row r="497" spans="120:120" x14ac:dyDescent="0.25">
      <c r="DP497" t="str">
        <f t="shared" si="11"/>
        <v/>
      </c>
    </row>
    <row r="498" spans="120:120" x14ac:dyDescent="0.25">
      <c r="DP498" t="str">
        <f t="shared" si="11"/>
        <v/>
      </c>
    </row>
    <row r="499" spans="120:120" x14ac:dyDescent="0.25">
      <c r="DP499" t="str">
        <f t="shared" si="11"/>
        <v/>
      </c>
    </row>
    <row r="500" spans="120:120" x14ac:dyDescent="0.25">
      <c r="DP500" t="str">
        <f t="shared" si="11"/>
        <v/>
      </c>
    </row>
    <row r="501" spans="120:120" x14ac:dyDescent="0.25">
      <c r="DP501" t="str">
        <f t="shared" si="11"/>
        <v/>
      </c>
    </row>
  </sheetData>
  <mergeCells count="19"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</mergeCells>
  <dataValidations disablePrompts="1" count="72">
    <dataValidation type="list" showInputMessage="1" showErrorMessage="1" sqref="I4 K4" xr:uid="{00D7CF68-7CCE-425E-829E-9F92CE47CEC6}">
      <formula1>$BR$1:$BR$3</formula1>
    </dataValidation>
    <dataValidation type="list" showInputMessage="1" showErrorMessage="1" sqref="I5 K5" xr:uid="{745F53B2-A3A9-4E34-8B0E-B39C5BF3589F}">
      <formula1>$BS$1:$BS$3</formula1>
    </dataValidation>
    <dataValidation type="list" showInputMessage="1" showErrorMessage="1" sqref="I6 K6" xr:uid="{4E5B3EDE-6732-4A06-A482-96DBBDFBB108}">
      <formula1>$BT$1:$BT$3</formula1>
    </dataValidation>
    <dataValidation type="list" showInputMessage="1" showErrorMessage="1" sqref="I7 K7" xr:uid="{693C4D87-A4B4-4358-B169-6961B71303C1}">
      <formula1>$BU$1:$BU$3</formula1>
    </dataValidation>
    <dataValidation type="list" showInputMessage="1" showErrorMessage="1" sqref="I8 K8" xr:uid="{357ECA22-6962-4055-8CB4-FBD946876DFB}">
      <formula1>$BV$1:$BV$5</formula1>
    </dataValidation>
    <dataValidation type="list" showInputMessage="1" showErrorMessage="1" sqref="I9 K9" xr:uid="{8E406BA1-31E5-47F2-996F-8A83CE85A4D9}">
      <formula1>$BW$1:$BW$2</formula1>
    </dataValidation>
    <dataValidation type="list" allowBlank="1" showInputMessage="1" showErrorMessage="1" sqref="T4:T33" xr:uid="{395249C3-3EBE-4662-9F2C-6535D26FADB3}">
      <formula1>$EM$1:$EM$6</formula1>
    </dataValidation>
    <dataValidation type="list" showInputMessage="1" showErrorMessage="1" sqref="I13" xr:uid="{6D7DBCE6-7823-413D-A508-DF9F8A8CAD4C}">
      <formula1>$BX$1:$BX$2</formula1>
    </dataValidation>
    <dataValidation type="list" showInputMessage="1" showErrorMessage="1" sqref="I14" xr:uid="{0CA95F7B-1B75-40A6-A950-BCC4BA3160C9}">
      <formula1>$BY$1:$BY$2</formula1>
    </dataValidation>
    <dataValidation type="list" showInputMessage="1" showErrorMessage="1" sqref="I15" xr:uid="{5A1593D3-BE73-4BB6-B946-EC19AD48F271}">
      <formula1>$BZ$1:$BZ$2</formula1>
    </dataValidation>
    <dataValidation type="list" showInputMessage="1" showErrorMessage="1" sqref="S4:S33" xr:uid="{42307A4B-2088-40B6-A3C7-8AC9C00BB826}">
      <formula1>$EL$1:$EL$4</formula1>
    </dataValidation>
    <dataValidation type="list" allowBlank="1" showInputMessage="1" showErrorMessage="1" sqref="I94:I95" xr:uid="{259E7C76-10B3-4814-83B9-9E073D60B773}">
      <formula1>$BI$1:$BI$2</formula1>
    </dataValidation>
    <dataValidation type="list" allowBlank="1" showInputMessage="1" showErrorMessage="1" sqref="J118:J125 M118:M125" xr:uid="{887657A0-81A7-4962-A047-5A6C88CB5FFF}">
      <formula1>$EF$1:$EF$2</formula1>
    </dataValidation>
    <dataValidation type="list" allowBlank="1" showInputMessage="1" showErrorMessage="1" sqref="K118:K125 N118:N125" xr:uid="{51461A8A-A247-4607-BC6F-BC9F0ABB4696}">
      <formula1>$EG$1:$EG$2</formula1>
    </dataValidation>
    <dataValidation type="list" showInputMessage="1" showErrorMessage="1" sqref="I100" xr:uid="{D1940766-6083-40AB-AF69-2B57142A263A}">
      <formula1>$EE$1:$EE$3</formula1>
    </dataValidation>
    <dataValidation type="list" showInputMessage="1" showErrorMessage="1" sqref="I77:J77 I134:J134" xr:uid="{E2B82D7D-C1F3-4B90-81BE-3B7EE5020C0D}">
      <formula1>$EB$1:$EB$2</formula1>
    </dataValidation>
    <dataValidation type="list" allowBlank="1" showInputMessage="1" showErrorMessage="1" sqref="J146:J149 M146:M149" xr:uid="{1A08AC50-F341-46BE-A2E4-053361CC0A2A}">
      <formula1>$EC$1:$EC$2</formula1>
    </dataValidation>
    <dataValidation type="list" allowBlank="1" showInputMessage="1" showErrorMessage="1" sqref="K146:K149 N146:N149" xr:uid="{C8CBE652-C6BF-464F-9093-EF75065D309A}">
      <formula1>$ED$1:$ED$2</formula1>
    </dataValidation>
    <dataValidation type="list" allowBlank="1" showInputMessage="1" showErrorMessage="1" sqref="J173:J180 M173:M180" xr:uid="{6E429747-0B63-4577-88BF-3EF2531FC574}">
      <formula1>$EH$1:$EH$2</formula1>
    </dataValidation>
    <dataValidation type="list" allowBlank="1" showInputMessage="1" showErrorMessage="1" sqref="K173:K180 N173:N180" xr:uid="{DB6C75BB-78DF-4BD9-9F7E-8D4F7F605EF1}">
      <formula1>$EI$1:$EI$2</formula1>
    </dataValidation>
    <dataValidation type="list" allowBlank="1" showInputMessage="1" showErrorMessage="1" sqref="B11" xr:uid="{F9A91113-033D-4A96-AFC3-ED4A2D8BFEF7}">
      <formula1>$CB$1:$CB$2</formula1>
    </dataValidation>
    <dataValidation type="list" allowBlank="1" showInputMessage="1" showErrorMessage="1" sqref="B5" xr:uid="{2DA91E52-4F6C-4E39-84A5-B849B8806A15}">
      <formula1>$CC$1:$CC$2</formula1>
    </dataValidation>
    <dataValidation type="list" allowBlank="1" showInputMessage="1" showErrorMessage="1" sqref="B6" xr:uid="{2E78EFD9-91E1-4B81-8837-D7646DC662B4}">
      <formula1>$CD$1:$CD$2</formula1>
    </dataValidation>
    <dataValidation type="list" allowBlank="1" showInputMessage="1" showErrorMessage="1" sqref="B7" xr:uid="{DB842ED5-C9D6-4B1C-BBFE-32E2D0F271D2}">
      <formula1>$CE$1:$CE$4</formula1>
    </dataValidation>
    <dataValidation type="list" allowBlank="1" showInputMessage="1" showErrorMessage="1" sqref="B54" xr:uid="{97B855C3-1BBC-4BD7-9B3F-F323728A0448}">
      <formula1>$CF$1:$CF$2</formula1>
    </dataValidation>
    <dataValidation type="list" allowBlank="1" showInputMessage="1" showErrorMessage="1" sqref="B58" xr:uid="{6B634814-4AD4-47AA-81F6-3E84F558DD8A}">
      <formula1>$CG$1:$CG$2</formula1>
    </dataValidation>
    <dataValidation type="list" allowBlank="1" showInputMessage="1" showErrorMessage="1" sqref="B59" xr:uid="{392D29F6-F6FB-4C96-B962-14381A62A1C3}">
      <formula1>$CH$1:$CH$2</formula1>
    </dataValidation>
    <dataValidation type="list" allowBlank="1" showInputMessage="1" showErrorMessage="1" sqref="B60" xr:uid="{D5787E68-98F7-470C-B8AF-CAD7BE4B7ECD}">
      <formula1>$CI$1:$CI$2</formula1>
    </dataValidation>
    <dataValidation type="list" allowBlank="1" showInputMessage="1" showErrorMessage="1" sqref="B61" xr:uid="{3618316A-4F33-4488-B00E-ACD57D6B2578}">
      <formula1>$CJ$1:$CJ$3</formula1>
    </dataValidation>
    <dataValidation type="list" allowBlank="1" showInputMessage="1" showErrorMessage="1" sqref="B64" xr:uid="{EFF9162B-8E05-48A5-A842-9DB13B1BC7F4}">
      <formula1>$CK$1:$CK$2</formula1>
    </dataValidation>
    <dataValidation type="list" allowBlank="1" showInputMessage="1" showErrorMessage="1" sqref="B65" xr:uid="{81CDFFB8-8D65-4F2A-8612-7EB38241F1D7}">
      <formula1>$CL$1:$CL$2</formula1>
    </dataValidation>
    <dataValidation type="list" allowBlank="1" showInputMessage="1" showErrorMessage="1" sqref="B12" xr:uid="{2F0883A7-56F0-4874-864B-66BA9B1A4B20}">
      <formula1>$CM$1:$CM$4</formula1>
    </dataValidation>
    <dataValidation type="list" allowBlank="1" showInputMessage="1" showErrorMessage="1" sqref="B21" xr:uid="{58255D02-A12F-4F5A-8BC5-B0CA22DDA0C4}">
      <formula1>$CN$1:$CN$2</formula1>
    </dataValidation>
    <dataValidation type="list" allowBlank="1" showInputMessage="1" showErrorMessage="1" sqref="B24" xr:uid="{F9DC9278-A060-4F4C-BE22-97B7AA6103DE}">
      <formula1>$CO$1:$CO$2</formula1>
    </dataValidation>
    <dataValidation type="list" allowBlank="1" showInputMessage="1" showErrorMessage="1" sqref="B40" xr:uid="{D08B365A-BF51-47BC-86A0-246D4357422A}">
      <formula1>$CP$1:$CP$3</formula1>
    </dataValidation>
    <dataValidation type="list" allowBlank="1" showInputMessage="1" showErrorMessage="1" sqref="B46" xr:uid="{21912986-F1F8-4260-8886-1CA7A276ED60}">
      <formula1>$CQ$1:$CQ$3</formula1>
    </dataValidation>
    <dataValidation type="list" allowBlank="1" showInputMessage="1" showErrorMessage="1" sqref="B29" xr:uid="{64C5EC26-5D06-4D49-9187-3274BE36EDFD}">
      <formula1>$CR$1:$CR$2</formula1>
    </dataValidation>
    <dataValidation type="list" allowBlank="1" showInputMessage="1" showErrorMessage="1" sqref="B82" xr:uid="{68E2E9E6-4602-403D-B72F-20F716DE5AFF}">
      <formula1>$CS$1:$CS$2</formula1>
    </dataValidation>
    <dataValidation type="list" allowBlank="1" showInputMessage="1" showErrorMessage="1" sqref="B84" xr:uid="{EAB7C323-18DC-4735-B149-2E9F1E961718}">
      <formula1>$CT$1:$CT$3</formula1>
    </dataValidation>
    <dataValidation type="list" allowBlank="1" showInputMessage="1" showErrorMessage="1" sqref="B85" xr:uid="{2467A0B2-A9B3-452B-8B9F-A0BD66B70408}">
      <formula1>$CU$1:$CU$2</formula1>
    </dataValidation>
    <dataValidation type="list" allowBlank="1" showInputMessage="1" showErrorMessage="1" sqref="B76" xr:uid="{3B8F7F31-069F-49CD-B44C-90BBF7A5C40C}">
      <formula1>$CV$1:$CV$4</formula1>
    </dataValidation>
    <dataValidation type="list" allowBlank="1" showInputMessage="1" showErrorMessage="1" sqref="B77" xr:uid="{56169019-7781-464B-8049-7B3378D4624C}">
      <formula1>$CW$1:$CW$3</formula1>
    </dataValidation>
    <dataValidation type="list" allowBlank="1" showInputMessage="1" showErrorMessage="1" sqref="B78" xr:uid="{BA71E3F5-EAE1-408F-B71C-EB6BB5DDC60F}">
      <formula1>$CX$1:$CX$2</formula1>
    </dataValidation>
    <dataValidation type="list" allowBlank="1" showInputMessage="1" showErrorMessage="1" sqref="B79" xr:uid="{B92AB713-3360-4628-97D5-3C6AD7B0D2DD}">
      <formula1>$CY$1:$CY$2</formula1>
    </dataValidation>
    <dataValidation type="list" allowBlank="1" showInputMessage="1" showErrorMessage="1" sqref="B94" xr:uid="{D05D3399-5F5D-405D-BC1A-A8470ACF655D}">
      <formula1>$CZ$1:$CZ$2</formula1>
    </dataValidation>
    <dataValidation type="list" allowBlank="1" showInputMessage="1" showErrorMessage="1" sqref="B90" xr:uid="{94D99038-5349-4F45-A4F1-ECCE3F9624AC}">
      <formula1>$DA$1:$DA$2</formula1>
    </dataValidation>
    <dataValidation type="list" allowBlank="1" showInputMessage="1" showErrorMessage="1" sqref="B91" xr:uid="{962A29E6-D9E1-47D6-8D54-97F34C213B37}">
      <formula1>$DB$1:$DB$3</formula1>
    </dataValidation>
    <dataValidation type="list" allowBlank="1" showInputMessage="1" showErrorMessage="1" sqref="B92" xr:uid="{76FF214D-99F1-47FD-9834-E48F8ACA891B}">
      <formula1>$DC$1:$DC$2</formula1>
    </dataValidation>
    <dataValidation type="list" allowBlank="1" showInputMessage="1" showErrorMessage="1" sqref="B93" xr:uid="{BD9FB468-7284-4F87-A608-5677904C765A}">
      <formula1>$DD$1:$DD$2</formula1>
    </dataValidation>
    <dataValidation type="list" allowBlank="1" showInputMessage="1" showErrorMessage="1" sqref="B114" xr:uid="{43F07722-8AF9-4EC6-90FD-DE93BDE076DD}">
      <formula1>$DE$1:$DE$2</formula1>
    </dataValidation>
    <dataValidation type="list" allowBlank="1" showInputMessage="1" showErrorMessage="1" sqref="B115" xr:uid="{57B8F665-1BAE-4484-9619-68829E6496F7}">
      <formula1>$DF$1:$DF$2</formula1>
    </dataValidation>
    <dataValidation type="list" allowBlank="1" showInputMessage="1" showErrorMessage="1" sqref="B117" xr:uid="{3BBFC75C-127D-4CC9-BF96-D74884ED4E14}">
      <formula1>$DG$1:$DG$2</formula1>
    </dataValidation>
    <dataValidation type="list" allowBlank="1" showInputMessage="1" showErrorMessage="1" sqref="B118" xr:uid="{79B20C4D-6A99-419D-AA6A-7FD6BE9E727C}">
      <formula1>$DH$1:$DH$2</formula1>
    </dataValidation>
    <dataValidation type="list" allowBlank="1" showInputMessage="1" showErrorMessage="1" sqref="B120" xr:uid="{CBDA726F-91F2-41FE-B9D6-60CBBA6EF2DA}">
      <formula1>$DI$1:$DI$2</formula1>
    </dataValidation>
    <dataValidation type="list" allowBlank="1" showInputMessage="1" showErrorMessage="1" sqref="B121" xr:uid="{E341EC4F-5731-4800-A7B7-1560EE04ED32}">
      <formula1>$DJ$1:$DJ$3</formula1>
    </dataValidation>
    <dataValidation type="list" allowBlank="1" showInputMessage="1" showErrorMessage="1" sqref="B122" xr:uid="{4753C4ED-1CD4-479F-A3F7-2A3D0FB5D72B}">
      <formula1>$DK$1:$DK$2</formula1>
    </dataValidation>
    <dataValidation type="list" allowBlank="1" showInputMessage="1" showErrorMessage="1" sqref="B123" xr:uid="{7476A3D8-24AF-4652-8817-F66990FA61E3}">
      <formula1>$DL$1:$DL$2</formula1>
    </dataValidation>
    <dataValidation type="list" allowBlank="1" showInputMessage="1" showErrorMessage="1" sqref="B125" xr:uid="{FF2C1EAA-2F94-4FD1-89B1-48F000B09FAE}">
      <formula1>$DM$1:$DM$2</formula1>
    </dataValidation>
    <dataValidation type="list" allowBlank="1" showInputMessage="1" showErrorMessage="1" sqref="B126" xr:uid="{9FB8B0CF-5703-47A8-B161-7E276941BDA8}">
      <formula1>$DN$1:$DN$2</formula1>
    </dataValidation>
    <dataValidation type="list" allowBlank="1" showInputMessage="1" showErrorMessage="1" sqref="B127" xr:uid="{4635FAF5-4D13-497F-A165-67D2FFDC581A}">
      <formula1>$DO$1:$DO$2</formula1>
    </dataValidation>
    <dataValidation type="list" showInputMessage="1" showErrorMessage="1" sqref="B89 B116" xr:uid="{48264571-C107-4964-9388-2F2B938DAC02}">
      <formula1>$DP$1:$DP$501</formula1>
    </dataValidation>
    <dataValidation type="list" allowBlank="1" showInputMessage="1" showErrorMessage="1" sqref="J42:M45" xr:uid="{5451A58A-3D64-4F07-8A4C-0FE43F5AC810}">
      <formula1>$DQ$1:$DQ$2</formula1>
    </dataValidation>
    <dataValidation type="list" allowBlank="1" showInputMessage="1" showErrorMessage="1" sqref="J47:M47 J49:M49 J54:M54 J59:M59" xr:uid="{61896B54-D4BA-4C1E-AD1C-14E0A9BAF9B4}">
      <formula1>$DR$1:$DR$2</formula1>
    </dataValidation>
    <dataValidation type="list" allowBlank="1" showInputMessage="1" showErrorMessage="1" sqref="J50:M50 J55:M55 J60:M60" xr:uid="{70C3F888-3A3D-4D0C-BDA3-C039C65FD978}">
      <formula1>$DS$1:$DS$2</formula1>
    </dataValidation>
    <dataValidation type="list" allowBlank="1" showInputMessage="1" showErrorMessage="1" sqref="J51:M51" xr:uid="{1AA00AA4-498B-44DD-8559-8DCD988F1F8B}">
      <formula1>$DT$1:$DT$2</formula1>
    </dataValidation>
    <dataValidation type="list" allowBlank="1" showInputMessage="1" showErrorMessage="1" sqref="J52:M52 J57:M57 J62:M62" xr:uid="{6FB22DA3-E9C8-4C84-B7C5-C2E341BE55E9}">
      <formula1>$DU$1:$DU$2</formula1>
    </dataValidation>
    <dataValidation type="list" allowBlank="1" showInputMessage="1" showErrorMessage="1" sqref="J64:M64" xr:uid="{BFAE7A01-8EA0-4B6B-9861-B44F6F232D5A}">
      <formula1>$DV$1:$DV$5</formula1>
    </dataValidation>
    <dataValidation type="list" allowBlank="1" showInputMessage="1" showErrorMessage="1" sqref="J65:M65" xr:uid="{5C72FFFB-0B7E-423F-A5F4-22E1C8CFFCD2}">
      <formula1>$DW$1:$DW$2</formula1>
    </dataValidation>
    <dataValidation type="list" showInputMessage="1" showErrorMessage="1" sqref="I74 I71:J71" xr:uid="{DA61AEB3-D6C9-4BA4-87FF-4048DAB7741D}">
      <formula1>$DX$1:$DX$2</formula1>
    </dataValidation>
    <dataValidation type="list" showInputMessage="1" showErrorMessage="1" sqref="I72:J72" xr:uid="{3A755EAA-F858-4C15-8826-CE2C458B3712}">
      <formula1>$DY$1:$DY$2</formula1>
    </dataValidation>
    <dataValidation type="list" showInputMessage="1" showErrorMessage="1" sqref="J80" xr:uid="{95B682D6-2374-4A3D-83BE-C6642FA49E7F}">
      <formula1>$DZ$1:$DZ$5</formula1>
    </dataValidation>
    <dataValidation type="list" showInputMessage="1" showErrorMessage="1" sqref="J81" xr:uid="{FC204891-4233-4CAC-B4D7-E45141E1612D}">
      <formula1>$EA$1:$EA$3</formula1>
    </dataValidation>
  </dataValidations>
  <hyperlinks>
    <hyperlink ref="E5" location="'Справка'!A826" display="Подробнее" xr:uid="{0BDE8999-666F-41B7-B1C5-7A77512CAB9E}"/>
    <hyperlink ref="E6" location="'Справка'!A834" display="Подробнее" xr:uid="{7BE8E693-442B-4AE6-9FF1-863C43AFD45D}"/>
    <hyperlink ref="E7" location="'Справка'!A840" display="Подробнее" xr:uid="{D3D48454-9BEC-432C-9F0B-32E5D0B8C9AF}"/>
    <hyperlink ref="E8" location="'Справка'!A849" display="Подробнее" xr:uid="{36A1FD05-4CB9-4FB1-AC3C-04B481F2B400}"/>
    <hyperlink ref="E11" location="'Справка'!A858" display="Подробнее" xr:uid="{E523872A-A8DF-46E1-9A1F-D69715AC66FC}"/>
    <hyperlink ref="E12" location="'Справка'!A866" display="Подробнее" xr:uid="{0BE4242E-D8EC-4856-AC74-047F34270A80}"/>
    <hyperlink ref="E13" location="'Справка'!A872" display="Подробнее" xr:uid="{59A1B801-1EE8-48EC-9360-6E5AC60DB013}"/>
    <hyperlink ref="E14" location="'Справка'!A881" display="Подробнее" xr:uid="{827F533D-FBB5-4DAE-9910-6CD1BCC2D696}"/>
    <hyperlink ref="E15" location="'Справка'!A890" display="Подробнее" xr:uid="{1A222FD1-F82C-4E7D-9361-4262B99C6215}"/>
    <hyperlink ref="E16" location="'Справка'!A897" display="Подробнее" xr:uid="{CF35AC00-9F29-4E28-A153-8CDC4A6445EC}"/>
    <hyperlink ref="E17" location="'Справка'!A906" display="Подробнее" xr:uid="{9501A07A-4B0A-4E4B-9499-2D1AB04C678E}"/>
    <hyperlink ref="E21" location="'Справка'!A915" display="Подробнее" xr:uid="{99AC6254-D91D-4C53-A7D6-1EED5347CCEE}"/>
    <hyperlink ref="E22" location="'Справка'!A924" display="Подробнее" xr:uid="{AADFEDD1-5237-4712-86DE-1D49C6377EE3}"/>
    <hyperlink ref="E23" location="'Справка'!A931" display="Подробнее" xr:uid="{7044E279-E8CA-4588-B958-04F1B470932B}"/>
    <hyperlink ref="E24" location="'Справка'!A937" display="Подробнее" xr:uid="{BDD6619F-653D-4D60-8552-C7F8E19465F5}"/>
    <hyperlink ref="E25" location="'Справка'!A945" display="Подробнее" xr:uid="{DDE2FE24-AC3E-497C-A52E-A21EF2120A36}"/>
    <hyperlink ref="E26" location="'Справка'!A954" display="Подробнее" xr:uid="{EF121447-9D89-4384-8D99-7C01E24EE559}"/>
    <hyperlink ref="E27" location="'Справка'!A963" display="Подробнее" xr:uid="{A23AB0D7-8BA5-43A0-8DE0-D99449523764}"/>
    <hyperlink ref="E29" location="'Справка'!A972" display="Подробнее" xr:uid="{542E666D-68B5-415E-A80D-895630ADFC72}"/>
    <hyperlink ref="E30" location="'Справка'!A978" display="Подробнее" xr:uid="{D61D71E7-551D-4A01-AC79-AE180C733AE6}"/>
    <hyperlink ref="E31" location="'Справка'!A985" display="Подробнее" xr:uid="{A712282F-E63B-478C-A0E8-2A3E7A3289C9}"/>
    <hyperlink ref="E32" location="'Справка'!A992" display="Подробнее" xr:uid="{2C0E8674-ADD0-43E9-8B62-C8C08D9D9A17}"/>
    <hyperlink ref="E33" location="'Справка'!A999" display="Подробнее" xr:uid="{B06597F2-6F43-4A4C-A0FF-56CC82A45B1D}"/>
    <hyperlink ref="E35" location="'Справка'!A1007" display="Подробнее" xr:uid="{37A61EF1-C2F7-47F9-B0B7-C70E2589F10C}"/>
    <hyperlink ref="E36" location="'Справка'!A1013" display="Подробнее" xr:uid="{D99D6AC7-30AD-4C6C-A3C2-5E4D7D9CC645}"/>
    <hyperlink ref="E40" location="'Справка'!A1020" display="Подробнее" xr:uid="{95FA2DFA-0EF3-4CBB-A6FB-0298411F54FD}"/>
    <hyperlink ref="E41" location="'Справка'!A1038" display="Подробнее" xr:uid="{783EF878-E161-4DD1-AEAB-AC9C519DD45B}"/>
    <hyperlink ref="E43" location="'Справка'!A1046" display="Подробнее" xr:uid="{8D5BCDDC-8549-4B79-80ED-AC48131C2815}"/>
    <hyperlink ref="E45" location="'Справка'!A1056" display="Подробнее" xr:uid="{591FB398-AC56-4FFC-8233-094163B6DDB2}"/>
    <hyperlink ref="E46" location="'Справка'!A1063" display="Подробнее" xr:uid="{DE638423-CA78-4A9F-81CE-A597AD7A34AA}"/>
    <hyperlink ref="E47" location="'Справка'!A1074" display="Подробнее" xr:uid="{254B0FD6-BBBD-4519-AF1F-8A4CADF7DC9C}"/>
    <hyperlink ref="E48" location="'Справка'!A1081" display="Подробнее" xr:uid="{6D076643-C71F-44E6-A92A-C97091A52A7B}"/>
    <hyperlink ref="E49" location="'Справка'!A1088" display="Подробнее" xr:uid="{9A6E0936-C10B-44CB-A538-B35427B26FFB}"/>
    <hyperlink ref="E50" location="'Справка'!A1098" display="Подробнее" xr:uid="{D551E3D3-C470-444E-8BCC-4714BD1FB1C4}"/>
    <hyperlink ref="E54" location="'Справка'!A1108" display="Подробнее" xr:uid="{E9133BBF-0F2E-49F1-8C4E-E7480EFEB285}"/>
    <hyperlink ref="E55" location="'Справка'!A1115" display="Подробнее" xr:uid="{B2E07BE8-71EA-4548-8D52-DB33B55B2A49}"/>
    <hyperlink ref="E56" location="'Справка'!A1122" display="Подробнее" xr:uid="{F6CBF472-3D08-4992-936E-2E35218568CF}"/>
    <hyperlink ref="E57" location="'Справка'!A1130" display="Подробнее" xr:uid="{F6348373-7590-48A6-86B7-C9E8A73D9AC8}"/>
    <hyperlink ref="E58" location="'Справка'!A1138" display="Подробнее" xr:uid="{0B561444-6FFC-4918-8072-95A1BCD22B11}"/>
    <hyperlink ref="E59" location="'Справка'!A1145" display="Подробнее" xr:uid="{6F138CF5-FE10-4313-9FE0-0AC0C8125AEC}"/>
    <hyperlink ref="E60" location="'Справка'!A1153" display="Подробнее" xr:uid="{206FE567-E8CD-47A9-BC32-367E21B4C400}"/>
    <hyperlink ref="E61" location="'Справка'!A1161" display="Подробнее" xr:uid="{6117B898-3569-405A-81DC-EEB8900373D6}"/>
    <hyperlink ref="E62" location="'Справка'!A1168" display="Подробнее" xr:uid="{11535909-3B13-4815-A7C5-62754E509CF6}"/>
    <hyperlink ref="E63" location="'Справка'!A1177" display="Подробнее" xr:uid="{8FF1EF04-2A9D-45A5-A7A7-8115AC96BD56}"/>
    <hyperlink ref="E64" location="'Справка'!A1186" display="Подробнее" xr:uid="{AFE0EA4A-855B-444C-BDF9-89657A864677}"/>
    <hyperlink ref="E65" location="'Справка'!A1192" display="Подробнее" xr:uid="{5EEA286C-CC7A-424D-AF3D-EB1FC2374CE5}"/>
    <hyperlink ref="E67" location="'Справка'!A1202" display="Подробнее" xr:uid="{9B185E10-580B-4D99-AA34-30958E0C9D09}"/>
    <hyperlink ref="E68" location="'Справка'!A1210" display="Подробнее" xr:uid="{E8831207-FF1D-4706-AF3E-32A03D4B94E6}"/>
    <hyperlink ref="E69" location="'Справка'!A1218" display="Подробнее" xr:uid="{1BFE4A61-0949-46B2-A919-A0A2E4CEAF25}"/>
    <hyperlink ref="E71" location="'Справка'!A1226" display="Подробнее" xr:uid="{D712C84C-4C00-42D4-9DC2-0EE42B295030}"/>
    <hyperlink ref="E72" location="'Справка'!A1233" display="Подробнее" xr:uid="{34139A2E-2ABB-483A-B514-10246C426401}"/>
    <hyperlink ref="E75" location="'Справка'!A1240" display="Подробнее" xr:uid="{54BC79C6-2F68-4919-BB9E-3590507D77AF}"/>
    <hyperlink ref="E76" location="'Справка'!A1249" display="Подробнее" xr:uid="{676B5508-6305-4414-B10D-07880C2D09CD}"/>
    <hyperlink ref="E77" location="'Справка'!A1261" display="Подробнее" xr:uid="{217BA9D2-044A-4B78-8E19-6C288DC1B6B3}"/>
    <hyperlink ref="E78" location="'Справка'!A1269" display="Подробнее" xr:uid="{D1A238D4-1241-4552-B30F-2A9BEB1A1EBA}"/>
    <hyperlink ref="E79" location="'Справка'!A1281" display="Подробнее" xr:uid="{A037731B-5404-4603-9736-3F53ABC3FA56}"/>
    <hyperlink ref="E80" location="'Справка'!A1290" display="Подробнее" xr:uid="{D2DAAA35-EBEA-4951-A7B2-572F2F1D49D1}"/>
    <hyperlink ref="E81" location="'Справка'!A1297" display="Подробнее" xr:uid="{B029C85D-0B28-48DA-876E-92A813F624D8}"/>
    <hyperlink ref="E82" location="'Справка'!A1304" display="Подробнее" xr:uid="{1D5E10D8-DCA9-422C-BFA4-95A278E66E0C}"/>
    <hyperlink ref="E83" location="'Справка'!A1311" display="Подробнее" xr:uid="{AC67605F-811B-41F8-B2CB-387B8F108ADA}"/>
    <hyperlink ref="E84" location="'Справка'!A1317" display="Подробнее" xr:uid="{1A2DBA31-8858-4684-8C41-4896CC7A03AB}"/>
    <hyperlink ref="E85" location="'Справка'!A1335" display="Подробнее" xr:uid="{0345FD7A-62C9-406B-AA99-910A2F322EC3}"/>
    <hyperlink ref="E86" location="'Справка'!A1343" display="Подробнее" xr:uid="{5409931D-C66A-48B2-8F20-AB6811167014}"/>
    <hyperlink ref="E89" location="'Справка'!A1350" display="Подробнее" xr:uid="{36B4E4F7-785D-4E96-BE4D-5471D7A1D8CC}"/>
    <hyperlink ref="E90" location="'Справка'!A1357" display="Подробнее" xr:uid="{CB28A5CC-F09D-4F22-94BF-DB30CF1C37EC}"/>
    <hyperlink ref="E91" location="'Справка'!A1363" display="Подробнее" xr:uid="{8E3E257A-D323-48D3-B388-0123BDAF8A29}"/>
    <hyperlink ref="E92" location="'Справка'!A1370" display="Подробнее" xr:uid="{C38567EF-56C5-4B20-927D-8B409CAA3231}"/>
    <hyperlink ref="E93" location="'Справка'!A1376" display="Подробнее" xr:uid="{B27510A3-0DCE-4F86-AD4C-8B7B6A5EFC5C}"/>
    <hyperlink ref="E94" location="'Справка'!A1383" display="Подробнее" xr:uid="{E3396E09-CD44-4D2F-829D-F0E11A396B42}"/>
    <hyperlink ref="E95" location="'Справка'!A1389" display="Подробнее" xr:uid="{EE49A57F-3858-419E-BB99-F1F0FBA4E04A}"/>
    <hyperlink ref="E96" location="'Справка'!A1395" display="Подробнее" xr:uid="{36935F1C-7856-4065-84F8-64B794D00847}"/>
    <hyperlink ref="E97" location="'Справка'!A1401" display="Подробнее" xr:uid="{C3A153A9-8D0C-4E44-8480-A3313BAC3CFD}"/>
    <hyperlink ref="E98" location="'Справка'!A1408" display="Подробнее" xr:uid="{D7E881F9-D00D-4EDF-9B61-3D019DEC98F0}"/>
    <hyperlink ref="E99" location="'Справка'!A1414" display="Подробнее" xr:uid="{64111F5A-88C3-4BEA-BF05-28E4A7D56BF7}"/>
    <hyperlink ref="E100" location="'Справка'!A1420" display="Подробнее" xr:uid="{CB7017F9-C70A-49B8-BB1E-29A6FCC3C84A}"/>
    <hyperlink ref="E101" location="'Справка'!A1426" display="Подробнее" xr:uid="{DDBB724C-1D4D-425C-B0E6-C2AC3399CE90}"/>
    <hyperlink ref="E102" location="'Справка'!A1432" display="Подробнее" xr:uid="{73CB5C67-1F20-46E4-BECC-A3752A846042}"/>
    <hyperlink ref="E103" location="'Справка'!A1436" display="Подробнее" xr:uid="{570B2CAD-287E-4EAD-B46D-63CAF1D40805}"/>
    <hyperlink ref="E104" location="'Справка'!A1440" display="Подробнее" xr:uid="{4C7E81EB-A257-4C70-9233-1F4F5BEF26D6}"/>
    <hyperlink ref="E105" location="'Справка'!A1444" display="Подробнее" xr:uid="{96B4B8FA-AE37-412D-A1EF-1C27E69ADCFD}"/>
    <hyperlink ref="E106" location="'Справка'!A1448" display="Подробнее" xr:uid="{26F80F36-FD35-47DA-9208-AF5942B68510}"/>
    <hyperlink ref="E109" location="'Справка'!A1452" display="Подробнее" xr:uid="{0295E5A2-9EDC-4D52-893D-89A9726154FB}"/>
    <hyperlink ref="E110" location="'Справка'!A1462" display="Подробнее" xr:uid="{C4392702-4276-4B4F-B93E-607A537A0FFC}"/>
    <hyperlink ref="E111" location="'Справка'!A1469" display="Подробнее" xr:uid="{4750956D-78F0-4BDE-972D-F75D23DFE05B}"/>
    <hyperlink ref="E114" location="'Справка'!A1476" display="Подробнее" xr:uid="{7CDA4B37-F639-43B2-AFE7-029D30CEAFD1}"/>
    <hyperlink ref="E115" location="'Справка'!A1481" display="Подробнее" xr:uid="{560573F0-3D35-4E7B-9A8F-922FE43BD8D8}"/>
    <hyperlink ref="E116" location="'Справка'!A1487" display="Подробнее" xr:uid="{0F863BFF-D4E7-4AB3-8DE9-970FA7D5CE2B}"/>
    <hyperlink ref="E117" location="'Справка'!A1493" display="Подробнее" xr:uid="{DD348FA5-8ECC-4C07-8752-34CE8AC27AED}"/>
    <hyperlink ref="E118" location="'Справка'!A1499" display="Подробнее" xr:uid="{FE6805A2-6C08-44B6-BC11-F6FF256EDEBA}"/>
    <hyperlink ref="E119" location="'Справка'!A1505" display="Подробнее" xr:uid="{F701168C-21A2-47C2-A591-E4EAF188FA28}"/>
    <hyperlink ref="E120" location="'Справка'!A1511" display="Подробнее" xr:uid="{598FF52C-50AE-4B61-9721-750C4567FF8F}"/>
    <hyperlink ref="E121" location="'Справка'!A1516" display="Подробнее" xr:uid="{63DDBBE4-C007-430F-B0BC-CCF86EF137B2}"/>
    <hyperlink ref="E122" location="'Справка'!A1523" display="Подробнее" xr:uid="{0F6ABB51-7C2B-4367-939A-7637B50521B5}"/>
    <hyperlink ref="E123" location="'Справка'!A1528" display="Подробнее" xr:uid="{E8FE14A7-6694-48D1-81DE-2440809D09F4}"/>
    <hyperlink ref="E124" location="'Справка'!A1534" display="Подробнее" xr:uid="{1713453E-FD77-40C6-8467-5A3EBD49E671}"/>
    <hyperlink ref="E125" location="'Справка'!A1540" display="Подробнее" xr:uid="{42ECF6B6-443E-4FC2-A889-A9B5989AD586}"/>
    <hyperlink ref="E126" location="'Справка'!A1546" display="Подробнее" xr:uid="{76EB3DB9-EFF9-486C-B518-858E7D7A24F3}"/>
    <hyperlink ref="E127" location="'Справка'!A1551" display="Подробнее" xr:uid="{7D0E5D9F-97E8-4B7A-A5A3-02EB58982BE5}"/>
    <hyperlink ref="E128" location="'Справка'!A1557" display="Подробнее" xr:uid="{CCD64995-5C41-410A-8139-A524B01D353F}"/>
    <hyperlink ref="E129" location="'Справка'!A1563" display="Подробнее" xr:uid="{1553052F-C07B-4516-98CF-3490359689B8}"/>
    <hyperlink ref="E130" location="'Справка'!A1569" display="Подробнее" xr:uid="{BA58D11D-917E-435E-A2A9-FB141F0067A3}"/>
    <hyperlink ref="E131" location="'Справка'!A1575" display="Подробнее" xr:uid="{8452449F-79F4-4055-83EC-C1BDAED1A299}"/>
    <hyperlink ref="M19" location="'Справка'!A1716" display="Подробнее" xr:uid="{EF54EEE9-9E08-43D8-8AF1-08DED234EFE6}"/>
    <hyperlink ref="M20" location="'Справка'!A1722" display="Подробнее" xr:uid="{C9AF035C-DB11-4568-8EE4-6058A61A95BE}"/>
    <hyperlink ref="M21" location="'Справка'!A1728" display="Подробнее" xr:uid="{A604F1C4-C431-4799-BF55-BCAF88A2692C}"/>
    <hyperlink ref="M22" location="'Справка'!A1735" display="Подробнее" xr:uid="{EC890736-B2D2-4889-9059-894CBFB1E4E1}"/>
    <hyperlink ref="M23" location="'Справка'!A1743" display="Подробнее" xr:uid="{C80B4372-89D9-46A4-8105-B25A01997114}"/>
    <hyperlink ref="M27" location="'Справка'!A1655" display="Подробнее" xr:uid="{683202DA-D38F-4F87-9933-7C41060DE4FA}"/>
    <hyperlink ref="M28" location="'Справка'!A1663" display="Подробнее" xr:uid="{D3E0AB3C-5CD0-4743-811E-0C7CC6B59266}"/>
    <hyperlink ref="M29" location="'Справка'!A1672" display="Подробнее" xr:uid="{08F4F381-1AEA-4C23-B047-0C82CE202355}"/>
    <hyperlink ref="M30" location="'Справка'!A1682" display="Подробнее" xr:uid="{19600047-1D92-43A5-BABF-7787899DB274}"/>
    <hyperlink ref="M31" location="'Справка'!A1689" display="Подробнее" xr:uid="{19644FD0-FF25-43AC-820C-8F147526232D}"/>
    <hyperlink ref="M32" location="'Справка'!A1698" display="Подробнее" xr:uid="{A9A952BA-8879-44D6-A63C-7041D4820130}"/>
    <hyperlink ref="M33" location="'Справка'!A1707" display="Подробнее" xr:uid="{EC30EDC1-0AFD-4AC4-85FC-0D852053FE02}"/>
    <hyperlink ref="M71" location="'Справка'!A1581" display="Подробнее" xr:uid="{FE2E4E05-9DF6-4BF1-A31B-FB1AD9D06220}"/>
    <hyperlink ref="M72" location="'Справка'!A1586" display="Подробнее" xr:uid="{5122BCB3-26C9-4C04-96F8-1E73A8DE789C}"/>
    <hyperlink ref="M73" location="'Справка'!A1591" display="Подробнее" xr:uid="{F1C64470-513F-4F6C-A7AC-2F38E34395A0}"/>
    <hyperlink ref="M74" location="'Справка'!A1598" display="Подробнее" xr:uid="{22760D86-04E7-45F2-AA71-782DDDF134B0}"/>
    <hyperlink ref="M75" location="'Справка'!A1603" display="Подробнее" xr:uid="{EC288226-D287-499D-B1A3-022E8C09F98F}"/>
    <hyperlink ref="M76" location="'Справка'!A1608" display="Подробнее" xr:uid="{D201BF15-B430-4439-83A6-7FA6B6C73C3F}"/>
    <hyperlink ref="M77" location="'Справка'!A1613" display="Подробнее" xr:uid="{C571BCF7-A40C-45CC-9928-9D166E0FBE4D}"/>
    <hyperlink ref="M78" location="'Справка'!A1621" display="Подробнее" xr:uid="{56546739-6F6D-4F97-8C4D-A94DE4F35CE2}"/>
    <hyperlink ref="M79" location="'Справка'!A1628" display="Подробнее" xr:uid="{F8D74D0F-0D7E-4434-BBB4-72111C17E690}"/>
    <hyperlink ref="M80" location="'Справка'!A1635" display="Подробнее" xr:uid="{C8788783-9490-48E1-BE17-2AD43AFCD229}"/>
    <hyperlink ref="M81" location="'Справка'!A1640" display="Подробнее" xr:uid="{5057CCF1-2404-4399-BCAC-C07F55237ABD}"/>
    <hyperlink ref="M82" location="'Справка'!A1645" display="Подробнее" xr:uid="{1586A480-F939-42AE-A6C9-C759F2949F15}"/>
    <hyperlink ref="M83" location="'Справка'!A1650" display="Подробнее" xr:uid="{A31C5963-974D-4CE4-AC9C-CF83C2101693}"/>
    <hyperlink ref="AI1" location="'Справка'!A752" display="Контрольные точки диаграмм (Подробнее)" xr:uid="{B16808E0-130B-4B4A-81DA-AEC3630E77CD}"/>
    <hyperlink ref="H2" location="'Справка'!A636" display="Единицы измерения (Подробнее)" xr:uid="{6E1DF859-DEC7-477C-B509-BDF2BBC5F333}"/>
    <hyperlink ref="O2" location="'Справка'!A655" display="Сочетания нагрузок (Подробнее)" xr:uid="{0EEBDDD6-5649-4F8F-8B0C-E144C71483B3}"/>
    <hyperlink ref="H11" location="'Справка'!A646" display="Система знаков (Подробнее)" xr:uid="{3CFE5F1F-C1C4-4AC7-B952-B2DB0D282362}"/>
    <hyperlink ref="H17" location="'Справка'!A718" display="Материал арматуры (Подробнее)" xr:uid="{FF2D3C64-9C70-40CA-9F0C-43969D1E8935}"/>
    <hyperlink ref="H25" location="'Справка'!A710" display="Материал бетона (Подробнее)" xr:uid="{FDAA5209-529D-440A-B1C8-8C77D7252D3D}"/>
    <hyperlink ref="H35" location="'Справка'!A726" display="Настройка расчетных профилей (Подробнее)" xr:uid="{64EC2D70-679C-4444-B9F6-9DC337D6E523}"/>
    <hyperlink ref="P36" location="'Справка'!A690" display="Нагрузки для устойчивости (Подробнее)" xr:uid="{59419076-12D4-40D5-B625-77063F98EB8B}"/>
    <hyperlink ref="AI58" location="'Справка'!A700" display="СП 35.13330.2011, таблица 7.21 (Подробнее)" xr:uid="{741F08B7-054F-452E-8D00-42750A4A351F}"/>
    <hyperlink ref="H69" location="'Справка'!A758" display="Аннотации схемы (Подробнее)" xr:uid="{4422C2AF-1D2D-4DA6-9612-6E0FDEE198D3}"/>
    <hyperlink ref="H85" location="'Справка'!A768" display="Круглое сечение (Подробнее)" xr:uid="{E133A585-BE87-4CF5-A931-2C540330E212}"/>
    <hyperlink ref="H97" location="'Справка'!A799" display="Сечение из прямоугольников (Подробнее)" xr:uid="{DBCD38B7-A36A-475E-9863-8349C0A34A86}"/>
    <hyperlink ref="H127" location="'Справка'!A775" display="Скругленный прямоугольник (Подробнее)" xr:uid="{120BD691-96B1-4314-852A-FCA5C82B1385}"/>
    <hyperlink ref="H152" location="'Справка'!A785" display="Пустотелый скругленный прямоугольник (Подробнее)" xr:uid="{A13AA58C-CD32-4519-BC06-083EBCA173AB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C6E60-7D84-4F1D-B142-DEA694E1BC05}">
  <sheetPr codeName="Лист2">
    <outlinePr summaryBelow="0"/>
  </sheetPr>
  <dimension ref="A1:F1877"/>
  <sheetViews>
    <sheetView topLeftCell="A1335" workbookViewId="0">
      <selection activeCell="A1335" sqref="A1335"/>
    </sheetView>
  </sheetViews>
  <sheetFormatPr defaultRowHeight="12.75" outlineLevelRow="1" x14ac:dyDescent="0.2"/>
  <cols>
    <col min="1" max="1" width="34.7109375" style="35" customWidth="1"/>
    <col min="2" max="2" width="118.7109375" style="35" customWidth="1"/>
    <col min="3" max="4" width="18.7109375" style="35" customWidth="1"/>
    <col min="5" max="6" width="26.7109375" style="35" customWidth="1"/>
    <col min="7" max="16384" width="9.140625" style="34"/>
  </cols>
  <sheetData>
    <row r="1" spans="1:6" ht="20.25" collapsed="1" x14ac:dyDescent="0.2">
      <c r="A1" s="59" t="s">
        <v>646</v>
      </c>
      <c r="B1" s="59"/>
      <c r="C1" s="59"/>
      <c r="D1" s="59"/>
      <c r="E1" s="59"/>
      <c r="F1" s="59"/>
    </row>
    <row r="2" spans="1:6" hidden="1" outlineLevel="1" x14ac:dyDescent="0.2">
      <c r="A2" s="56" t="s">
        <v>647</v>
      </c>
      <c r="B2" s="56"/>
      <c r="C2" s="56"/>
      <c r="D2" s="56"/>
      <c r="E2" s="56"/>
      <c r="F2" s="56"/>
    </row>
    <row r="3" spans="1:6" hidden="1" outlineLevel="1" x14ac:dyDescent="0.2">
      <c r="A3" s="56" t="s">
        <v>648</v>
      </c>
      <c r="B3" s="56"/>
      <c r="C3" s="56"/>
      <c r="D3" s="56"/>
      <c r="E3" s="56"/>
      <c r="F3" s="56"/>
    </row>
    <row r="4" spans="1:6" hidden="1" outlineLevel="1" x14ac:dyDescent="0.2">
      <c r="A4" s="56" t="s">
        <v>649</v>
      </c>
      <c r="B4" s="56"/>
      <c r="C4" s="56"/>
      <c r="D4" s="56"/>
      <c r="E4" s="56"/>
      <c r="F4" s="56"/>
    </row>
    <row r="5" spans="1:6" hidden="1" outlineLevel="1" x14ac:dyDescent="0.2">
      <c r="A5" s="56" t="s">
        <v>650</v>
      </c>
      <c r="B5" s="56"/>
      <c r="C5" s="56"/>
      <c r="D5" s="56"/>
      <c r="E5" s="56"/>
      <c r="F5" s="56"/>
    </row>
    <row r="6" spans="1:6" hidden="1" outlineLevel="1" x14ac:dyDescent="0.2">
      <c r="A6" s="36"/>
      <c r="B6" s="36"/>
      <c r="C6" s="36"/>
      <c r="D6" s="36"/>
      <c r="E6" s="36"/>
      <c r="F6" s="36"/>
    </row>
    <row r="7" spans="1:6" ht="16.5" hidden="1" outlineLevel="1" x14ac:dyDescent="0.2">
      <c r="A7" s="57" t="s">
        <v>651</v>
      </c>
      <c r="B7" s="57"/>
      <c r="C7" s="57"/>
      <c r="D7" s="57"/>
      <c r="E7" s="57"/>
      <c r="F7" s="57"/>
    </row>
    <row r="8" spans="1:6" hidden="1" outlineLevel="1" x14ac:dyDescent="0.2">
      <c r="A8" s="56" t="s">
        <v>652</v>
      </c>
      <c r="B8" s="56"/>
      <c r="C8" s="56"/>
      <c r="D8" s="56"/>
      <c r="E8" s="56"/>
      <c r="F8" s="56"/>
    </row>
    <row r="9" spans="1:6" hidden="1" outlineLevel="1" x14ac:dyDescent="0.2">
      <c r="A9" s="56" t="s">
        <v>653</v>
      </c>
      <c r="B9" s="56"/>
      <c r="C9" s="56"/>
      <c r="D9" s="56"/>
      <c r="E9" s="56"/>
      <c r="F9" s="56"/>
    </row>
    <row r="10" spans="1:6" hidden="1" outlineLevel="1" x14ac:dyDescent="0.2">
      <c r="A10" s="56" t="s">
        <v>654</v>
      </c>
      <c r="B10" s="56"/>
      <c r="C10" s="56"/>
      <c r="D10" s="56"/>
      <c r="E10" s="56"/>
      <c r="F10" s="56"/>
    </row>
    <row r="11" spans="1:6" hidden="1" outlineLevel="1" x14ac:dyDescent="0.2">
      <c r="A11" s="56" t="s">
        <v>655</v>
      </c>
      <c r="B11" s="56"/>
      <c r="C11" s="56"/>
      <c r="D11" s="56"/>
      <c r="E11" s="56"/>
      <c r="F11" s="56"/>
    </row>
    <row r="12" spans="1:6" hidden="1" outlineLevel="1" x14ac:dyDescent="0.2">
      <c r="A12" s="56" t="s">
        <v>656</v>
      </c>
      <c r="B12" s="56"/>
      <c r="C12" s="56"/>
      <c r="D12" s="56"/>
      <c r="E12" s="56"/>
      <c r="F12" s="56"/>
    </row>
    <row r="13" spans="1:6" hidden="1" outlineLevel="1" x14ac:dyDescent="0.2">
      <c r="A13" s="56" t="s">
        <v>657</v>
      </c>
      <c r="B13" s="56"/>
      <c r="C13" s="56"/>
      <c r="D13" s="56"/>
      <c r="E13" s="56"/>
      <c r="F13" s="56"/>
    </row>
    <row r="14" spans="1:6" hidden="1" outlineLevel="1" x14ac:dyDescent="0.2">
      <c r="A14" s="56" t="s">
        <v>658</v>
      </c>
      <c r="B14" s="56"/>
      <c r="C14" s="56"/>
      <c r="D14" s="56"/>
      <c r="E14" s="56"/>
      <c r="F14" s="56"/>
    </row>
    <row r="15" spans="1:6" hidden="1" outlineLevel="1" x14ac:dyDescent="0.2">
      <c r="A15" s="56" t="s">
        <v>659</v>
      </c>
      <c r="B15" s="56"/>
      <c r="C15" s="56"/>
      <c r="D15" s="56"/>
      <c r="E15" s="56"/>
      <c r="F15" s="56"/>
    </row>
    <row r="16" spans="1:6" hidden="1" outlineLevel="1" x14ac:dyDescent="0.2">
      <c r="A16" s="56" t="s">
        <v>660</v>
      </c>
      <c r="B16" s="56"/>
      <c r="C16" s="56"/>
      <c r="D16" s="56"/>
      <c r="E16" s="56"/>
      <c r="F16" s="56"/>
    </row>
    <row r="17" spans="1:6" hidden="1" outlineLevel="1" x14ac:dyDescent="0.2">
      <c r="A17" s="56" t="s">
        <v>661</v>
      </c>
      <c r="B17" s="56"/>
      <c r="C17" s="56"/>
      <c r="D17" s="56"/>
      <c r="E17" s="56"/>
      <c r="F17" s="56"/>
    </row>
    <row r="18" spans="1:6" hidden="1" outlineLevel="1" x14ac:dyDescent="0.2">
      <c r="A18" s="56" t="s">
        <v>662</v>
      </c>
      <c r="B18" s="56"/>
      <c r="C18" s="56"/>
      <c r="D18" s="56"/>
      <c r="E18" s="56"/>
      <c r="F18" s="56"/>
    </row>
    <row r="19" spans="1:6" hidden="1" outlineLevel="1" x14ac:dyDescent="0.2">
      <c r="A19" s="56" t="s">
        <v>663</v>
      </c>
      <c r="B19" s="56"/>
      <c r="C19" s="56"/>
      <c r="D19" s="56"/>
      <c r="E19" s="56"/>
      <c r="F19" s="56"/>
    </row>
    <row r="20" spans="1:6" hidden="1" outlineLevel="1" x14ac:dyDescent="0.2">
      <c r="A20" s="56" t="s">
        <v>664</v>
      </c>
      <c r="B20" s="56"/>
      <c r="C20" s="56"/>
      <c r="D20" s="56"/>
      <c r="E20" s="56"/>
      <c r="F20" s="56"/>
    </row>
    <row r="21" spans="1:6" hidden="1" outlineLevel="1" x14ac:dyDescent="0.2">
      <c r="A21" s="56" t="s">
        <v>665</v>
      </c>
      <c r="B21" s="56"/>
      <c r="C21" s="56"/>
      <c r="D21" s="56"/>
      <c r="E21" s="56"/>
      <c r="F21" s="56"/>
    </row>
    <row r="22" spans="1:6" hidden="1" outlineLevel="1" x14ac:dyDescent="0.2">
      <c r="A22" s="56" t="s">
        <v>666</v>
      </c>
      <c r="B22" s="56"/>
      <c r="C22" s="56"/>
      <c r="D22" s="56"/>
      <c r="E22" s="56"/>
      <c r="F22" s="56"/>
    </row>
    <row r="23" spans="1:6" hidden="1" outlineLevel="1" x14ac:dyDescent="0.2">
      <c r="A23" s="36"/>
      <c r="B23" s="36"/>
      <c r="C23" s="36"/>
      <c r="D23" s="36"/>
      <c r="E23" s="36"/>
      <c r="F23" s="36"/>
    </row>
    <row r="24" spans="1:6" ht="16.5" hidden="1" outlineLevel="1" x14ac:dyDescent="0.2">
      <c r="A24" s="57" t="s">
        <v>667</v>
      </c>
      <c r="B24" s="57"/>
      <c r="C24" s="57"/>
      <c r="D24" s="57"/>
      <c r="E24" s="57"/>
      <c r="F24" s="57"/>
    </row>
    <row r="25" spans="1:6" hidden="1" outlineLevel="1" x14ac:dyDescent="0.2">
      <c r="A25" s="56" t="s">
        <v>668</v>
      </c>
      <c r="B25" s="56"/>
      <c r="C25" s="56"/>
      <c r="D25" s="56"/>
      <c r="E25" s="56"/>
      <c r="F25" s="56"/>
    </row>
    <row r="26" spans="1:6" hidden="1" outlineLevel="1" x14ac:dyDescent="0.2">
      <c r="A26" s="56" t="s">
        <v>669</v>
      </c>
      <c r="B26" s="56"/>
      <c r="C26" s="56"/>
      <c r="D26" s="56"/>
      <c r="E26" s="56"/>
      <c r="F26" s="56"/>
    </row>
    <row r="27" spans="1:6" ht="42" hidden="1" customHeight="1" outlineLevel="1" x14ac:dyDescent="0.2">
      <c r="A27" s="58"/>
      <c r="B27" s="58"/>
      <c r="C27" s="58"/>
      <c r="D27" s="58"/>
      <c r="E27" s="58"/>
      <c r="F27" s="58"/>
    </row>
    <row r="28" spans="1:6" ht="42" hidden="1" customHeight="1" outlineLevel="1" x14ac:dyDescent="0.2">
      <c r="A28" s="58"/>
      <c r="B28" s="58"/>
      <c r="C28" s="58"/>
      <c r="D28" s="58"/>
      <c r="E28" s="58"/>
      <c r="F28" s="58"/>
    </row>
    <row r="29" spans="1:6" hidden="1" outlineLevel="1" x14ac:dyDescent="0.2">
      <c r="A29" s="56" t="s">
        <v>670</v>
      </c>
      <c r="B29" s="56"/>
      <c r="C29" s="56"/>
      <c r="D29" s="56"/>
      <c r="E29" s="56"/>
      <c r="F29" s="56"/>
    </row>
    <row r="30" spans="1:6" hidden="1" outlineLevel="1" x14ac:dyDescent="0.2">
      <c r="A30" s="56" t="s">
        <v>671</v>
      </c>
      <c r="B30" s="56"/>
      <c r="C30" s="56"/>
      <c r="D30" s="56"/>
      <c r="E30" s="56"/>
      <c r="F30" s="56"/>
    </row>
    <row r="31" spans="1:6" ht="42" hidden="1" customHeight="1" outlineLevel="1" x14ac:dyDescent="0.2">
      <c r="A31" s="58"/>
      <c r="B31" s="58"/>
      <c r="C31" s="58"/>
      <c r="D31" s="58"/>
      <c r="E31" s="58"/>
      <c r="F31" s="58"/>
    </row>
    <row r="32" spans="1:6" hidden="1" outlineLevel="1" x14ac:dyDescent="0.2">
      <c r="A32" s="56" t="s">
        <v>672</v>
      </c>
      <c r="B32" s="56"/>
      <c r="C32" s="56"/>
      <c r="D32" s="56"/>
      <c r="E32" s="56"/>
      <c r="F32" s="56"/>
    </row>
    <row r="33" spans="1:6" hidden="1" outlineLevel="1" x14ac:dyDescent="0.2">
      <c r="A33" s="56" t="s">
        <v>673</v>
      </c>
      <c r="B33" s="56"/>
      <c r="C33" s="56"/>
      <c r="D33" s="56"/>
      <c r="E33" s="56"/>
      <c r="F33" s="56"/>
    </row>
    <row r="34" spans="1:6" hidden="1" outlineLevel="1" x14ac:dyDescent="0.2">
      <c r="A34" s="36"/>
      <c r="B34" s="36"/>
      <c r="C34" s="36"/>
      <c r="D34" s="36"/>
      <c r="E34" s="36"/>
      <c r="F34" s="36"/>
    </row>
    <row r="35" spans="1:6" ht="16.5" hidden="1" outlineLevel="1" x14ac:dyDescent="0.2">
      <c r="A35" s="57" t="s">
        <v>674</v>
      </c>
      <c r="B35" s="57"/>
      <c r="C35" s="57"/>
      <c r="D35" s="57"/>
      <c r="E35" s="57"/>
      <c r="F35" s="57"/>
    </row>
    <row r="36" spans="1:6" hidden="1" outlineLevel="1" x14ac:dyDescent="0.2">
      <c r="A36" s="56" t="s">
        <v>675</v>
      </c>
      <c r="B36" s="56"/>
      <c r="C36" s="56"/>
      <c r="D36" s="56"/>
      <c r="E36" s="56"/>
      <c r="F36" s="56"/>
    </row>
    <row r="37" spans="1:6" ht="42" hidden="1" customHeight="1" outlineLevel="1" x14ac:dyDescent="0.2">
      <c r="A37" s="58"/>
      <c r="B37" s="58"/>
      <c r="C37" s="58"/>
      <c r="D37" s="58"/>
      <c r="E37" s="58"/>
      <c r="F37" s="58"/>
    </row>
    <row r="38" spans="1:6" hidden="1" outlineLevel="1" x14ac:dyDescent="0.2">
      <c r="A38" s="56" t="s">
        <v>676</v>
      </c>
      <c r="B38" s="56"/>
      <c r="C38" s="56"/>
      <c r="D38" s="56"/>
      <c r="E38" s="56"/>
      <c r="F38" s="56"/>
    </row>
    <row r="39" spans="1:6" hidden="1" outlineLevel="1" x14ac:dyDescent="0.2">
      <c r="A39" s="56" t="s">
        <v>677</v>
      </c>
      <c r="B39" s="56"/>
      <c r="C39" s="56"/>
      <c r="D39" s="56"/>
      <c r="E39" s="56"/>
      <c r="F39" s="56"/>
    </row>
    <row r="40" spans="1:6" hidden="1" outlineLevel="1" x14ac:dyDescent="0.2">
      <c r="A40" s="36"/>
      <c r="B40" s="36"/>
      <c r="C40" s="36"/>
      <c r="D40" s="36"/>
      <c r="E40" s="36"/>
      <c r="F40" s="36"/>
    </row>
    <row r="41" spans="1:6" ht="16.5" hidden="1" outlineLevel="1" x14ac:dyDescent="0.2">
      <c r="A41" s="57" t="s">
        <v>678</v>
      </c>
      <c r="B41" s="57"/>
      <c r="C41" s="57"/>
      <c r="D41" s="57"/>
      <c r="E41" s="57"/>
      <c r="F41" s="57"/>
    </row>
    <row r="42" spans="1:6" hidden="1" outlineLevel="1" x14ac:dyDescent="0.2">
      <c r="A42" s="56" t="s">
        <v>679</v>
      </c>
      <c r="B42" s="56"/>
      <c r="C42" s="56"/>
      <c r="D42" s="56"/>
      <c r="E42" s="56"/>
      <c r="F42" s="56"/>
    </row>
    <row r="43" spans="1:6" hidden="1" outlineLevel="1" x14ac:dyDescent="0.2">
      <c r="A43" s="56" t="s">
        <v>680</v>
      </c>
      <c r="B43" s="56"/>
      <c r="C43" s="56"/>
      <c r="D43" s="56"/>
      <c r="E43" s="56"/>
      <c r="F43" s="56"/>
    </row>
    <row r="44" spans="1:6" ht="42" hidden="1" customHeight="1" outlineLevel="1" x14ac:dyDescent="0.2">
      <c r="A44" s="58"/>
      <c r="B44" s="58"/>
      <c r="C44" s="58"/>
      <c r="D44" s="58"/>
      <c r="E44" s="58"/>
      <c r="F44" s="58"/>
    </row>
    <row r="45" spans="1:6" ht="42" hidden="1" customHeight="1" outlineLevel="1" x14ac:dyDescent="0.2">
      <c r="A45" s="58"/>
      <c r="B45" s="58"/>
      <c r="C45" s="58"/>
      <c r="D45" s="58"/>
      <c r="E45" s="58"/>
      <c r="F45" s="58"/>
    </row>
    <row r="46" spans="1:6" ht="42" hidden="1" customHeight="1" outlineLevel="1" x14ac:dyDescent="0.2">
      <c r="A46" s="58"/>
      <c r="B46" s="58"/>
      <c r="C46" s="58"/>
      <c r="D46" s="58"/>
      <c r="E46" s="58"/>
      <c r="F46" s="58"/>
    </row>
    <row r="47" spans="1:6" hidden="1" outlineLevel="1" x14ac:dyDescent="0.2">
      <c r="A47" s="56" t="s">
        <v>681</v>
      </c>
      <c r="B47" s="56"/>
      <c r="C47" s="56"/>
      <c r="D47" s="56"/>
      <c r="E47" s="56"/>
      <c r="F47" s="56"/>
    </row>
    <row r="48" spans="1:6" hidden="1" outlineLevel="1" x14ac:dyDescent="0.2">
      <c r="A48" s="56" t="s">
        <v>682</v>
      </c>
      <c r="B48" s="56"/>
      <c r="C48" s="56"/>
      <c r="D48" s="56"/>
      <c r="E48" s="56"/>
      <c r="F48" s="56"/>
    </row>
    <row r="49" spans="1:6" hidden="1" outlineLevel="1" x14ac:dyDescent="0.2">
      <c r="A49" s="56" t="s">
        <v>683</v>
      </c>
      <c r="B49" s="56"/>
      <c r="C49" s="56"/>
      <c r="D49" s="56"/>
      <c r="E49" s="56"/>
      <c r="F49" s="56"/>
    </row>
    <row r="50" spans="1:6" hidden="1" outlineLevel="1" x14ac:dyDescent="0.2">
      <c r="A50" s="56" t="s">
        <v>684</v>
      </c>
      <c r="B50" s="56"/>
      <c r="C50" s="56"/>
      <c r="D50" s="56"/>
      <c r="E50" s="56"/>
      <c r="F50" s="56"/>
    </row>
    <row r="51" spans="1:6" hidden="1" outlineLevel="1" x14ac:dyDescent="0.2">
      <c r="A51" s="56" t="s">
        <v>685</v>
      </c>
      <c r="B51" s="56"/>
      <c r="C51" s="56"/>
      <c r="D51" s="56"/>
      <c r="E51" s="56"/>
      <c r="F51" s="56"/>
    </row>
    <row r="52" spans="1:6" hidden="1" outlineLevel="1" x14ac:dyDescent="0.2">
      <c r="A52" s="56" t="s">
        <v>686</v>
      </c>
      <c r="B52" s="56"/>
      <c r="C52" s="56"/>
      <c r="D52" s="56"/>
      <c r="E52" s="56"/>
      <c r="F52" s="56"/>
    </row>
    <row r="53" spans="1:6" hidden="1" outlineLevel="1" x14ac:dyDescent="0.2">
      <c r="A53" s="56" t="s">
        <v>687</v>
      </c>
      <c r="B53" s="56"/>
      <c r="C53" s="56"/>
      <c r="D53" s="56"/>
      <c r="E53" s="56"/>
      <c r="F53" s="56"/>
    </row>
    <row r="54" spans="1:6" hidden="1" outlineLevel="1" x14ac:dyDescent="0.2">
      <c r="A54" s="56" t="s">
        <v>688</v>
      </c>
      <c r="B54" s="56"/>
      <c r="C54" s="56"/>
      <c r="D54" s="56"/>
      <c r="E54" s="56"/>
      <c r="F54" s="56"/>
    </row>
    <row r="55" spans="1:6" hidden="1" outlineLevel="1" x14ac:dyDescent="0.2">
      <c r="A55" s="36"/>
      <c r="B55" s="36"/>
      <c r="C55" s="36"/>
      <c r="D55" s="36"/>
      <c r="E55" s="36"/>
      <c r="F55" s="36"/>
    </row>
    <row r="56" spans="1:6" ht="16.5" hidden="1" outlineLevel="1" x14ac:dyDescent="0.2">
      <c r="A56" s="57" t="s">
        <v>689</v>
      </c>
      <c r="B56" s="57"/>
      <c r="C56" s="57"/>
      <c r="D56" s="57"/>
      <c r="E56" s="57"/>
      <c r="F56" s="57"/>
    </row>
    <row r="57" spans="1:6" hidden="1" outlineLevel="1" x14ac:dyDescent="0.2">
      <c r="A57" s="56" t="s">
        <v>690</v>
      </c>
      <c r="B57" s="56"/>
      <c r="C57" s="56"/>
      <c r="D57" s="56"/>
      <c r="E57" s="56"/>
      <c r="F57" s="56"/>
    </row>
    <row r="58" spans="1:6" ht="98.1" hidden="1" customHeight="1" outlineLevel="1" x14ac:dyDescent="0.2">
      <c r="A58" s="58"/>
      <c r="B58" s="58"/>
      <c r="C58" s="58"/>
      <c r="D58" s="58"/>
      <c r="E58" s="58"/>
      <c r="F58" s="58"/>
    </row>
    <row r="59" spans="1:6" hidden="1" outlineLevel="1" x14ac:dyDescent="0.2">
      <c r="A59" s="56" t="s">
        <v>691</v>
      </c>
      <c r="B59" s="56"/>
      <c r="C59" s="56"/>
      <c r="D59" s="56"/>
      <c r="E59" s="56"/>
      <c r="F59" s="56"/>
    </row>
    <row r="60" spans="1:6" ht="42" hidden="1" customHeight="1" outlineLevel="1" x14ac:dyDescent="0.2">
      <c r="A60" s="58"/>
      <c r="B60" s="58"/>
      <c r="C60" s="58"/>
      <c r="D60" s="58"/>
      <c r="E60" s="58"/>
      <c r="F60" s="58"/>
    </row>
    <row r="61" spans="1:6" ht="42" hidden="1" customHeight="1" outlineLevel="1" x14ac:dyDescent="0.2">
      <c r="A61" s="58"/>
      <c r="B61" s="58"/>
      <c r="C61" s="58"/>
      <c r="D61" s="58"/>
      <c r="E61" s="58"/>
      <c r="F61" s="58"/>
    </row>
    <row r="62" spans="1:6" hidden="1" outlineLevel="1" x14ac:dyDescent="0.2">
      <c r="A62" s="56" t="s">
        <v>692</v>
      </c>
      <c r="B62" s="56"/>
      <c r="C62" s="56"/>
      <c r="D62" s="56"/>
      <c r="E62" s="56"/>
      <c r="F62" s="56"/>
    </row>
    <row r="63" spans="1:6" hidden="1" outlineLevel="1" x14ac:dyDescent="0.2">
      <c r="A63" s="56" t="s">
        <v>693</v>
      </c>
      <c r="B63" s="56"/>
      <c r="C63" s="56"/>
      <c r="D63" s="56"/>
      <c r="E63" s="56"/>
      <c r="F63" s="56"/>
    </row>
    <row r="64" spans="1:6" hidden="1" outlineLevel="1" x14ac:dyDescent="0.2">
      <c r="A64" s="36"/>
      <c r="B64" s="36"/>
      <c r="C64" s="36"/>
      <c r="D64" s="36"/>
      <c r="E64" s="36"/>
      <c r="F64" s="36"/>
    </row>
    <row r="65" spans="1:6" ht="16.5" hidden="1" outlineLevel="1" x14ac:dyDescent="0.2">
      <c r="A65" s="57" t="s">
        <v>694</v>
      </c>
      <c r="B65" s="57"/>
      <c r="C65" s="57"/>
      <c r="D65" s="57"/>
      <c r="E65" s="57"/>
      <c r="F65" s="57"/>
    </row>
    <row r="66" spans="1:6" hidden="1" outlineLevel="1" x14ac:dyDescent="0.2">
      <c r="A66" s="56" t="s">
        <v>695</v>
      </c>
      <c r="B66" s="56"/>
      <c r="C66" s="56"/>
      <c r="D66" s="56"/>
      <c r="E66" s="56"/>
      <c r="F66" s="56"/>
    </row>
    <row r="67" spans="1:6" hidden="1" outlineLevel="1" x14ac:dyDescent="0.2">
      <c r="A67" s="56" t="s">
        <v>696</v>
      </c>
      <c r="B67" s="56"/>
      <c r="C67" s="56"/>
      <c r="D67" s="56"/>
      <c r="E67" s="56"/>
      <c r="F67" s="56"/>
    </row>
    <row r="68" spans="1:6" hidden="1" outlineLevel="1" x14ac:dyDescent="0.2">
      <c r="A68" s="56" t="s">
        <v>697</v>
      </c>
      <c r="B68" s="56"/>
      <c r="C68" s="56"/>
      <c r="D68" s="56"/>
      <c r="E68" s="56"/>
      <c r="F68" s="56"/>
    </row>
    <row r="69" spans="1:6" hidden="1" outlineLevel="1" x14ac:dyDescent="0.2">
      <c r="A69" s="56" t="s">
        <v>698</v>
      </c>
      <c r="B69" s="56"/>
      <c r="C69" s="56"/>
      <c r="D69" s="56"/>
      <c r="E69" s="56"/>
      <c r="F69" s="56"/>
    </row>
    <row r="70" spans="1:6" ht="98.1" hidden="1" customHeight="1" outlineLevel="1" x14ac:dyDescent="0.2">
      <c r="A70" s="58"/>
      <c r="B70" s="58"/>
      <c r="C70" s="58"/>
      <c r="D70" s="58"/>
      <c r="E70" s="58"/>
      <c r="F70" s="58"/>
    </row>
    <row r="71" spans="1:6" ht="98.1" hidden="1" customHeight="1" outlineLevel="1" x14ac:dyDescent="0.2">
      <c r="A71" s="58"/>
      <c r="B71" s="58"/>
      <c r="C71" s="58"/>
      <c r="D71" s="58"/>
      <c r="E71" s="58"/>
      <c r="F71" s="58"/>
    </row>
    <row r="72" spans="1:6" ht="180" hidden="1" customHeight="1" outlineLevel="1" x14ac:dyDescent="0.2">
      <c r="A72" s="58"/>
      <c r="B72" s="58"/>
      <c r="C72" s="58"/>
      <c r="D72" s="58"/>
      <c r="E72" s="58"/>
      <c r="F72" s="58"/>
    </row>
    <row r="73" spans="1:6" hidden="1" outlineLevel="1" x14ac:dyDescent="0.2">
      <c r="A73" s="56" t="s">
        <v>699</v>
      </c>
      <c r="B73" s="56"/>
      <c r="C73" s="56"/>
      <c r="D73" s="56"/>
      <c r="E73" s="56"/>
      <c r="F73" s="56"/>
    </row>
    <row r="74" spans="1:6" hidden="1" outlineLevel="1" x14ac:dyDescent="0.2">
      <c r="A74" s="56" t="s">
        <v>700</v>
      </c>
      <c r="B74" s="56"/>
      <c r="C74" s="56"/>
      <c r="D74" s="56"/>
      <c r="E74" s="56"/>
      <c r="F74" s="56"/>
    </row>
    <row r="75" spans="1:6" hidden="1" outlineLevel="1" x14ac:dyDescent="0.2">
      <c r="A75" s="56" t="s">
        <v>701</v>
      </c>
      <c r="B75" s="56"/>
      <c r="C75" s="56"/>
      <c r="D75" s="56"/>
      <c r="E75" s="56"/>
      <c r="F75" s="56"/>
    </row>
    <row r="76" spans="1:6" ht="42" hidden="1" customHeight="1" outlineLevel="1" x14ac:dyDescent="0.2">
      <c r="A76" s="58"/>
      <c r="B76" s="58"/>
      <c r="C76" s="58"/>
      <c r="D76" s="58"/>
      <c r="E76" s="58"/>
      <c r="F76" s="58"/>
    </row>
    <row r="77" spans="1:6" ht="42" hidden="1" customHeight="1" outlineLevel="1" x14ac:dyDescent="0.2">
      <c r="A77" s="58"/>
      <c r="B77" s="58"/>
      <c r="C77" s="58"/>
      <c r="D77" s="58"/>
      <c r="E77" s="58"/>
      <c r="F77" s="58"/>
    </row>
    <row r="78" spans="1:6" hidden="1" outlineLevel="1" x14ac:dyDescent="0.2">
      <c r="A78" s="56" t="s">
        <v>702</v>
      </c>
      <c r="B78" s="56"/>
      <c r="C78" s="56"/>
      <c r="D78" s="56"/>
      <c r="E78" s="56"/>
      <c r="F78" s="56"/>
    </row>
    <row r="79" spans="1:6" hidden="1" outlineLevel="1" x14ac:dyDescent="0.2">
      <c r="A79" s="56" t="s">
        <v>703</v>
      </c>
      <c r="B79" s="56"/>
      <c r="C79" s="56"/>
      <c r="D79" s="56"/>
      <c r="E79" s="56"/>
      <c r="F79" s="56"/>
    </row>
    <row r="80" spans="1:6" hidden="1" outlineLevel="1" x14ac:dyDescent="0.2">
      <c r="A80" s="56" t="s">
        <v>704</v>
      </c>
      <c r="B80" s="56"/>
      <c r="C80" s="56"/>
      <c r="D80" s="56"/>
      <c r="E80" s="56"/>
      <c r="F80" s="56"/>
    </row>
    <row r="81" spans="1:6" hidden="1" outlineLevel="1" x14ac:dyDescent="0.2">
      <c r="A81" s="56" t="s">
        <v>705</v>
      </c>
      <c r="B81" s="56"/>
      <c r="C81" s="56"/>
      <c r="D81" s="56"/>
      <c r="E81" s="56"/>
      <c r="F81" s="56"/>
    </row>
    <row r="82" spans="1:6" hidden="1" outlineLevel="1" x14ac:dyDescent="0.2">
      <c r="A82" s="56" t="s">
        <v>706</v>
      </c>
      <c r="B82" s="56"/>
      <c r="C82" s="56"/>
      <c r="D82" s="56"/>
      <c r="E82" s="56"/>
      <c r="F82" s="56"/>
    </row>
    <row r="83" spans="1:6" hidden="1" outlineLevel="1" x14ac:dyDescent="0.2">
      <c r="A83" s="56" t="s">
        <v>707</v>
      </c>
      <c r="B83" s="56"/>
      <c r="C83" s="56"/>
      <c r="D83" s="56"/>
      <c r="E83" s="56"/>
      <c r="F83" s="56"/>
    </row>
    <row r="84" spans="1:6" hidden="1" outlineLevel="1" x14ac:dyDescent="0.2">
      <c r="A84" s="56" t="s">
        <v>708</v>
      </c>
      <c r="B84" s="56"/>
      <c r="C84" s="56"/>
      <c r="D84" s="56"/>
      <c r="E84" s="56"/>
      <c r="F84" s="56"/>
    </row>
    <row r="85" spans="1:6" hidden="1" outlineLevel="1" x14ac:dyDescent="0.2">
      <c r="A85" s="56" t="s">
        <v>709</v>
      </c>
      <c r="B85" s="56"/>
      <c r="C85" s="56"/>
      <c r="D85" s="56"/>
      <c r="E85" s="56"/>
      <c r="F85" s="56"/>
    </row>
    <row r="86" spans="1:6" hidden="1" outlineLevel="1" x14ac:dyDescent="0.2">
      <c r="A86" s="56" t="s">
        <v>710</v>
      </c>
      <c r="B86" s="56"/>
      <c r="C86" s="56"/>
      <c r="D86" s="56"/>
      <c r="E86" s="56"/>
      <c r="F86" s="56"/>
    </row>
    <row r="87" spans="1:6" hidden="1" outlineLevel="1" x14ac:dyDescent="0.2">
      <c r="A87" s="36"/>
      <c r="B87" s="36"/>
      <c r="C87" s="36"/>
      <c r="D87" s="36"/>
      <c r="E87" s="36"/>
      <c r="F87" s="36"/>
    </row>
    <row r="88" spans="1:6" ht="16.5" hidden="1" outlineLevel="1" x14ac:dyDescent="0.2">
      <c r="A88" s="57" t="s">
        <v>711</v>
      </c>
      <c r="B88" s="57"/>
      <c r="C88" s="57"/>
      <c r="D88" s="57"/>
      <c r="E88" s="57"/>
      <c r="F88" s="57"/>
    </row>
    <row r="89" spans="1:6" hidden="1" outlineLevel="1" x14ac:dyDescent="0.2">
      <c r="A89" s="56" t="s">
        <v>712</v>
      </c>
      <c r="B89" s="56"/>
      <c r="C89" s="56"/>
      <c r="D89" s="56"/>
      <c r="E89" s="56"/>
      <c r="F89" s="56"/>
    </row>
    <row r="90" spans="1:6" hidden="1" outlineLevel="1" x14ac:dyDescent="0.2">
      <c r="A90" s="56" t="s">
        <v>713</v>
      </c>
      <c r="B90" s="56"/>
      <c r="C90" s="56"/>
      <c r="D90" s="56"/>
      <c r="E90" s="56"/>
      <c r="F90" s="56"/>
    </row>
    <row r="91" spans="1:6" hidden="1" outlineLevel="1" x14ac:dyDescent="0.2">
      <c r="A91" s="56" t="s">
        <v>714</v>
      </c>
      <c r="B91" s="56"/>
      <c r="C91" s="56"/>
      <c r="D91" s="56"/>
      <c r="E91" s="56"/>
      <c r="F91" s="56"/>
    </row>
    <row r="92" spans="1:6" hidden="1" outlineLevel="1" x14ac:dyDescent="0.2">
      <c r="A92" s="56" t="s">
        <v>715</v>
      </c>
      <c r="B92" s="56"/>
      <c r="C92" s="56"/>
      <c r="D92" s="56"/>
      <c r="E92" s="56"/>
      <c r="F92" s="56"/>
    </row>
    <row r="93" spans="1:6" ht="180" hidden="1" customHeight="1" outlineLevel="1" x14ac:dyDescent="0.2">
      <c r="A93" s="58"/>
      <c r="B93" s="58"/>
      <c r="C93" s="58"/>
      <c r="D93" s="58"/>
      <c r="E93" s="58"/>
      <c r="F93" s="58"/>
    </row>
    <row r="94" spans="1:6" hidden="1" outlineLevel="1" x14ac:dyDescent="0.2">
      <c r="A94" s="56" t="s">
        <v>716</v>
      </c>
      <c r="B94" s="56"/>
      <c r="C94" s="56"/>
      <c r="D94" s="56"/>
      <c r="E94" s="56"/>
      <c r="F94" s="56"/>
    </row>
    <row r="95" spans="1:6" hidden="1" outlineLevel="1" x14ac:dyDescent="0.2">
      <c r="A95" s="56" t="s">
        <v>717</v>
      </c>
      <c r="B95" s="56"/>
      <c r="C95" s="56"/>
      <c r="D95" s="56"/>
      <c r="E95" s="56"/>
      <c r="F95" s="56"/>
    </row>
    <row r="96" spans="1:6" ht="66" hidden="1" customHeight="1" outlineLevel="1" x14ac:dyDescent="0.2">
      <c r="A96" s="58"/>
      <c r="B96" s="58"/>
      <c r="C96" s="58"/>
      <c r="D96" s="58"/>
      <c r="E96" s="58"/>
      <c r="F96" s="58"/>
    </row>
    <row r="97" spans="1:6" hidden="1" outlineLevel="1" x14ac:dyDescent="0.2">
      <c r="A97" s="56" t="s">
        <v>718</v>
      </c>
      <c r="B97" s="56"/>
      <c r="C97" s="56"/>
      <c r="D97" s="56"/>
      <c r="E97" s="56"/>
      <c r="F97" s="56"/>
    </row>
    <row r="98" spans="1:6" hidden="1" outlineLevel="1" x14ac:dyDescent="0.2">
      <c r="A98" s="56" t="s">
        <v>719</v>
      </c>
      <c r="B98" s="56"/>
      <c r="C98" s="56"/>
      <c r="D98" s="56"/>
      <c r="E98" s="56"/>
      <c r="F98" s="56"/>
    </row>
    <row r="99" spans="1:6" ht="42" hidden="1" customHeight="1" outlineLevel="1" x14ac:dyDescent="0.2">
      <c r="A99" s="58"/>
      <c r="B99" s="58"/>
      <c r="C99" s="58"/>
      <c r="D99" s="58"/>
      <c r="E99" s="58"/>
      <c r="F99" s="58"/>
    </row>
    <row r="100" spans="1:6" ht="42" hidden="1" customHeight="1" outlineLevel="1" x14ac:dyDescent="0.2">
      <c r="A100" s="58"/>
      <c r="B100" s="58"/>
      <c r="C100" s="58"/>
      <c r="D100" s="58"/>
      <c r="E100" s="58"/>
      <c r="F100" s="58"/>
    </row>
    <row r="101" spans="1:6" hidden="1" outlineLevel="1" x14ac:dyDescent="0.2">
      <c r="A101" s="56" t="s">
        <v>720</v>
      </c>
      <c r="B101" s="56"/>
      <c r="C101" s="56"/>
      <c r="D101" s="56"/>
      <c r="E101" s="56"/>
      <c r="F101" s="56"/>
    </row>
    <row r="102" spans="1:6" hidden="1" outlineLevel="1" x14ac:dyDescent="0.2">
      <c r="A102" s="56" t="s">
        <v>721</v>
      </c>
      <c r="B102" s="56"/>
      <c r="C102" s="56"/>
      <c r="D102" s="56"/>
      <c r="E102" s="56"/>
      <c r="F102" s="56"/>
    </row>
    <row r="103" spans="1:6" hidden="1" outlineLevel="1" x14ac:dyDescent="0.2">
      <c r="A103" s="56" t="s">
        <v>722</v>
      </c>
      <c r="B103" s="56"/>
      <c r="C103" s="56"/>
      <c r="D103" s="56"/>
      <c r="E103" s="56"/>
      <c r="F103" s="56"/>
    </row>
    <row r="104" spans="1:6" hidden="1" outlineLevel="1" x14ac:dyDescent="0.2">
      <c r="A104" s="56" t="s">
        <v>723</v>
      </c>
      <c r="B104" s="56"/>
      <c r="C104" s="56"/>
      <c r="D104" s="56"/>
      <c r="E104" s="56"/>
      <c r="F104" s="56"/>
    </row>
    <row r="105" spans="1:6" hidden="1" outlineLevel="1" x14ac:dyDescent="0.2">
      <c r="A105" s="56" t="s">
        <v>724</v>
      </c>
      <c r="B105" s="56"/>
      <c r="C105" s="56"/>
      <c r="D105" s="56"/>
      <c r="E105" s="56"/>
      <c r="F105" s="56"/>
    </row>
    <row r="106" spans="1:6" hidden="1" outlineLevel="1" x14ac:dyDescent="0.2">
      <c r="A106" s="56" t="s">
        <v>725</v>
      </c>
      <c r="B106" s="56"/>
      <c r="C106" s="56"/>
      <c r="D106" s="56"/>
      <c r="E106" s="56"/>
      <c r="F106" s="56"/>
    </row>
    <row r="107" spans="1:6" hidden="1" outlineLevel="1" x14ac:dyDescent="0.2">
      <c r="A107" s="56" t="s">
        <v>726</v>
      </c>
      <c r="B107" s="56"/>
      <c r="C107" s="56"/>
      <c r="D107" s="56"/>
      <c r="E107" s="56"/>
      <c r="F107" s="56"/>
    </row>
    <row r="108" spans="1:6" hidden="1" outlineLevel="1" x14ac:dyDescent="0.2">
      <c r="A108" s="56" t="s">
        <v>727</v>
      </c>
      <c r="B108" s="56"/>
      <c r="C108" s="56"/>
      <c r="D108" s="56"/>
      <c r="E108" s="56"/>
      <c r="F108" s="56"/>
    </row>
    <row r="109" spans="1:6" hidden="1" outlineLevel="1" x14ac:dyDescent="0.2">
      <c r="A109" s="56" t="s">
        <v>728</v>
      </c>
      <c r="B109" s="56"/>
      <c r="C109" s="56"/>
      <c r="D109" s="56"/>
      <c r="E109" s="56"/>
      <c r="F109" s="56"/>
    </row>
    <row r="110" spans="1:6" hidden="1" outlineLevel="1" x14ac:dyDescent="0.2">
      <c r="A110" s="36"/>
      <c r="B110" s="36"/>
      <c r="C110" s="36"/>
      <c r="D110" s="36"/>
      <c r="E110" s="36"/>
      <c r="F110" s="36"/>
    </row>
    <row r="111" spans="1:6" ht="16.5" hidden="1" outlineLevel="1" x14ac:dyDescent="0.2">
      <c r="A111" s="57" t="s">
        <v>729</v>
      </c>
      <c r="B111" s="57"/>
      <c r="C111" s="57"/>
      <c r="D111" s="57"/>
      <c r="E111" s="57"/>
      <c r="F111" s="57"/>
    </row>
    <row r="112" spans="1:6" hidden="1" outlineLevel="1" x14ac:dyDescent="0.2">
      <c r="A112" s="56" t="s">
        <v>730</v>
      </c>
      <c r="B112" s="56"/>
      <c r="C112" s="56"/>
      <c r="D112" s="56"/>
      <c r="E112" s="56"/>
      <c r="F112" s="56"/>
    </row>
    <row r="113" spans="1:6" hidden="1" outlineLevel="1" x14ac:dyDescent="0.2">
      <c r="A113" s="56" t="s">
        <v>731</v>
      </c>
      <c r="B113" s="56"/>
      <c r="C113" s="56"/>
      <c r="D113" s="56"/>
      <c r="E113" s="56"/>
      <c r="F113" s="56"/>
    </row>
    <row r="114" spans="1:6" hidden="1" outlineLevel="1" x14ac:dyDescent="0.2">
      <c r="A114" s="56" t="s">
        <v>732</v>
      </c>
      <c r="B114" s="56"/>
      <c r="C114" s="56"/>
      <c r="D114" s="56"/>
      <c r="E114" s="56"/>
      <c r="F114" s="56"/>
    </row>
    <row r="115" spans="1:6" ht="66" hidden="1" customHeight="1" outlineLevel="1" x14ac:dyDescent="0.2">
      <c r="A115" s="58"/>
      <c r="B115" s="58"/>
      <c r="C115" s="58"/>
      <c r="D115" s="58"/>
      <c r="E115" s="58"/>
      <c r="F115" s="58"/>
    </row>
    <row r="116" spans="1:6" hidden="1" outlineLevel="1" x14ac:dyDescent="0.2">
      <c r="A116" s="56" t="s">
        <v>733</v>
      </c>
      <c r="B116" s="56"/>
      <c r="C116" s="56"/>
      <c r="D116" s="56"/>
      <c r="E116" s="56"/>
      <c r="F116" s="56"/>
    </row>
    <row r="117" spans="1:6" hidden="1" outlineLevel="1" x14ac:dyDescent="0.2">
      <c r="A117" s="36"/>
      <c r="B117" s="36"/>
      <c r="C117" s="36"/>
      <c r="D117" s="36"/>
      <c r="E117" s="36"/>
      <c r="F117" s="36"/>
    </row>
    <row r="118" spans="1:6" ht="16.5" hidden="1" outlineLevel="1" x14ac:dyDescent="0.2">
      <c r="A118" s="57" t="s">
        <v>734</v>
      </c>
      <c r="B118" s="57"/>
      <c r="C118" s="57"/>
      <c r="D118" s="57"/>
      <c r="E118" s="57"/>
      <c r="F118" s="57"/>
    </row>
    <row r="119" spans="1:6" hidden="1" outlineLevel="1" x14ac:dyDescent="0.2">
      <c r="A119" s="56" t="s">
        <v>735</v>
      </c>
      <c r="B119" s="56"/>
      <c r="C119" s="56"/>
      <c r="D119" s="56"/>
      <c r="E119" s="56"/>
      <c r="F119" s="56"/>
    </row>
    <row r="120" spans="1:6" hidden="1" outlineLevel="1" x14ac:dyDescent="0.2">
      <c r="A120" s="56" t="s">
        <v>736</v>
      </c>
      <c r="B120" s="56"/>
      <c r="C120" s="56"/>
      <c r="D120" s="56"/>
      <c r="E120" s="56"/>
      <c r="F120" s="56"/>
    </row>
    <row r="121" spans="1:6" hidden="1" outlineLevel="1" x14ac:dyDescent="0.2">
      <c r="A121" s="56" t="s">
        <v>737</v>
      </c>
      <c r="B121" s="56"/>
      <c r="C121" s="56"/>
      <c r="D121" s="56"/>
      <c r="E121" s="56"/>
      <c r="F121" s="56"/>
    </row>
    <row r="122" spans="1:6" hidden="1" outlineLevel="1" x14ac:dyDescent="0.2">
      <c r="A122" s="56" t="s">
        <v>738</v>
      </c>
      <c r="B122" s="56"/>
      <c r="C122" s="56"/>
      <c r="D122" s="56"/>
      <c r="E122" s="56"/>
      <c r="F122" s="56"/>
    </row>
    <row r="123" spans="1:6" hidden="1" outlineLevel="1" x14ac:dyDescent="0.2">
      <c r="A123" s="56" t="s">
        <v>739</v>
      </c>
      <c r="B123" s="56"/>
      <c r="C123" s="56"/>
      <c r="D123" s="56"/>
      <c r="E123" s="56"/>
      <c r="F123" s="56"/>
    </row>
    <row r="124" spans="1:6" hidden="1" outlineLevel="1" x14ac:dyDescent="0.2">
      <c r="A124" s="56" t="s">
        <v>740</v>
      </c>
      <c r="B124" s="56"/>
      <c r="C124" s="56"/>
      <c r="D124" s="56"/>
      <c r="E124" s="56"/>
      <c r="F124" s="56"/>
    </row>
    <row r="125" spans="1:6" hidden="1" outlineLevel="1" x14ac:dyDescent="0.2">
      <c r="A125" s="36"/>
      <c r="B125" s="36"/>
      <c r="C125" s="36"/>
      <c r="D125" s="36"/>
      <c r="E125" s="36"/>
      <c r="F125" s="36"/>
    </row>
    <row r="126" spans="1:6" ht="16.5" hidden="1" outlineLevel="1" x14ac:dyDescent="0.2">
      <c r="A126" s="57" t="s">
        <v>741</v>
      </c>
      <c r="B126" s="57"/>
      <c r="C126" s="57"/>
      <c r="D126" s="57"/>
      <c r="E126" s="57"/>
      <c r="F126" s="57"/>
    </row>
    <row r="127" spans="1:6" hidden="1" outlineLevel="1" x14ac:dyDescent="0.2">
      <c r="A127" s="56" t="s">
        <v>742</v>
      </c>
      <c r="B127" s="56"/>
      <c r="C127" s="56"/>
      <c r="D127" s="56"/>
      <c r="E127" s="56"/>
      <c r="F127" s="56"/>
    </row>
    <row r="128" spans="1:6" hidden="1" outlineLevel="1" x14ac:dyDescent="0.2">
      <c r="A128" s="56" t="s">
        <v>743</v>
      </c>
      <c r="B128" s="56"/>
      <c r="C128" s="56"/>
      <c r="D128" s="56"/>
      <c r="E128" s="56"/>
      <c r="F128" s="56"/>
    </row>
    <row r="129" spans="1:6" hidden="1" outlineLevel="1" x14ac:dyDescent="0.2">
      <c r="A129" s="56" t="s">
        <v>744</v>
      </c>
      <c r="B129" s="56"/>
      <c r="C129" s="56"/>
      <c r="D129" s="56"/>
      <c r="E129" s="56"/>
      <c r="F129" s="56"/>
    </row>
    <row r="130" spans="1:6" hidden="1" outlineLevel="1" x14ac:dyDescent="0.2">
      <c r="A130" s="56" t="s">
        <v>745</v>
      </c>
      <c r="B130" s="56"/>
      <c r="C130" s="56"/>
      <c r="D130" s="56"/>
      <c r="E130" s="56"/>
      <c r="F130" s="56"/>
    </row>
    <row r="131" spans="1:6" hidden="1" outlineLevel="1" x14ac:dyDescent="0.2">
      <c r="A131" s="56" t="s">
        <v>746</v>
      </c>
      <c r="B131" s="56"/>
      <c r="C131" s="56"/>
      <c r="D131" s="56"/>
      <c r="E131" s="56"/>
      <c r="F131" s="56"/>
    </row>
    <row r="132" spans="1:6" hidden="1" outlineLevel="1" x14ac:dyDescent="0.2">
      <c r="A132" s="56" t="s">
        <v>747</v>
      </c>
      <c r="B132" s="56"/>
      <c r="C132" s="56"/>
      <c r="D132" s="56"/>
      <c r="E132" s="56"/>
      <c r="F132" s="56"/>
    </row>
    <row r="133" spans="1:6" hidden="1" outlineLevel="1" x14ac:dyDescent="0.2">
      <c r="A133" s="36"/>
      <c r="B133" s="36"/>
      <c r="C133" s="36"/>
      <c r="D133" s="36"/>
      <c r="E133" s="36"/>
      <c r="F133" s="36"/>
    </row>
    <row r="134" spans="1:6" hidden="1" outlineLevel="1" x14ac:dyDescent="0.2">
      <c r="A134" s="36"/>
      <c r="B134" s="36"/>
      <c r="C134" s="36"/>
      <c r="D134" s="36"/>
      <c r="E134" s="36"/>
      <c r="F134" s="36"/>
    </row>
    <row r="135" spans="1:6" ht="20.25" collapsed="1" x14ac:dyDescent="0.2">
      <c r="A135" s="59" t="s">
        <v>748</v>
      </c>
      <c r="B135" s="59"/>
      <c r="C135" s="59"/>
      <c r="D135" s="59"/>
      <c r="E135" s="59"/>
      <c r="F135" s="59"/>
    </row>
    <row r="136" spans="1:6" hidden="1" outlineLevel="1" x14ac:dyDescent="0.2">
      <c r="A136" s="56" t="s">
        <v>749</v>
      </c>
      <c r="B136" s="56"/>
      <c r="C136" s="56"/>
      <c r="D136" s="56"/>
      <c r="E136" s="56"/>
      <c r="F136" s="56"/>
    </row>
    <row r="137" spans="1:6" hidden="1" outlineLevel="1" x14ac:dyDescent="0.2">
      <c r="A137" s="56" t="s">
        <v>750</v>
      </c>
      <c r="B137" s="56"/>
      <c r="C137" s="56"/>
      <c r="D137" s="56"/>
      <c r="E137" s="56"/>
      <c r="F137" s="56"/>
    </row>
    <row r="138" spans="1:6" hidden="1" outlineLevel="1" x14ac:dyDescent="0.2">
      <c r="A138" s="56" t="s">
        <v>751</v>
      </c>
      <c r="B138" s="56"/>
      <c r="C138" s="56"/>
      <c r="D138" s="56"/>
      <c r="E138" s="56"/>
      <c r="F138" s="56"/>
    </row>
    <row r="139" spans="1:6" hidden="1" outlineLevel="1" x14ac:dyDescent="0.2">
      <c r="A139" s="56" t="s">
        <v>752</v>
      </c>
      <c r="B139" s="56"/>
      <c r="C139" s="56"/>
      <c r="D139" s="56"/>
      <c r="E139" s="56"/>
      <c r="F139" s="56"/>
    </row>
    <row r="140" spans="1:6" hidden="1" outlineLevel="1" x14ac:dyDescent="0.2">
      <c r="A140" s="36"/>
      <c r="B140" s="36"/>
      <c r="C140" s="36"/>
      <c r="D140" s="36"/>
      <c r="E140" s="36"/>
      <c r="F140" s="36"/>
    </row>
    <row r="141" spans="1:6" ht="16.5" hidden="1" outlineLevel="1" x14ac:dyDescent="0.2">
      <c r="A141" s="57" t="s">
        <v>651</v>
      </c>
      <c r="B141" s="57"/>
      <c r="C141" s="57"/>
      <c r="D141" s="57"/>
      <c r="E141" s="57"/>
      <c r="F141" s="57"/>
    </row>
    <row r="142" spans="1:6" hidden="1" outlineLevel="1" x14ac:dyDescent="0.2">
      <c r="A142" s="56" t="s">
        <v>753</v>
      </c>
      <c r="B142" s="56"/>
      <c r="C142" s="56"/>
      <c r="D142" s="56"/>
      <c r="E142" s="56"/>
      <c r="F142" s="56"/>
    </row>
    <row r="143" spans="1:6" hidden="1" outlineLevel="1" x14ac:dyDescent="0.2">
      <c r="A143" s="56" t="s">
        <v>754</v>
      </c>
      <c r="B143" s="56"/>
      <c r="C143" s="56"/>
      <c r="D143" s="56"/>
      <c r="E143" s="56"/>
      <c r="F143" s="56"/>
    </row>
    <row r="144" spans="1:6" hidden="1" outlineLevel="1" x14ac:dyDescent="0.2">
      <c r="A144" s="56" t="s">
        <v>755</v>
      </c>
      <c r="B144" s="56"/>
      <c r="C144" s="56"/>
      <c r="D144" s="56"/>
      <c r="E144" s="56"/>
      <c r="F144" s="56"/>
    </row>
    <row r="145" spans="1:6" hidden="1" outlineLevel="1" x14ac:dyDescent="0.2">
      <c r="A145" s="56" t="s">
        <v>756</v>
      </c>
      <c r="B145" s="56"/>
      <c r="C145" s="56"/>
      <c r="D145" s="56"/>
      <c r="E145" s="56"/>
      <c r="F145" s="56"/>
    </row>
    <row r="146" spans="1:6" hidden="1" outlineLevel="1" x14ac:dyDescent="0.2">
      <c r="A146" s="56" t="s">
        <v>757</v>
      </c>
      <c r="B146" s="56"/>
      <c r="C146" s="56"/>
      <c r="D146" s="56"/>
      <c r="E146" s="56"/>
      <c r="F146" s="56"/>
    </row>
    <row r="147" spans="1:6" hidden="1" outlineLevel="1" x14ac:dyDescent="0.2">
      <c r="A147" s="56" t="s">
        <v>758</v>
      </c>
      <c r="B147" s="56"/>
      <c r="C147" s="56"/>
      <c r="D147" s="56"/>
      <c r="E147" s="56"/>
      <c r="F147" s="56"/>
    </row>
    <row r="148" spans="1:6" hidden="1" outlineLevel="1" x14ac:dyDescent="0.2">
      <c r="A148" s="56" t="s">
        <v>759</v>
      </c>
      <c r="B148" s="56"/>
      <c r="C148" s="56"/>
      <c r="D148" s="56"/>
      <c r="E148" s="56"/>
      <c r="F148" s="56"/>
    </row>
    <row r="149" spans="1:6" hidden="1" outlineLevel="1" x14ac:dyDescent="0.2">
      <c r="A149" s="56" t="s">
        <v>760</v>
      </c>
      <c r="B149" s="56"/>
      <c r="C149" s="56"/>
      <c r="D149" s="56"/>
      <c r="E149" s="56"/>
      <c r="F149" s="56"/>
    </row>
    <row r="150" spans="1:6" hidden="1" outlineLevel="1" x14ac:dyDescent="0.2">
      <c r="A150" s="56" t="s">
        <v>761</v>
      </c>
      <c r="B150" s="56"/>
      <c r="C150" s="56"/>
      <c r="D150" s="56"/>
      <c r="E150" s="56"/>
      <c r="F150" s="56"/>
    </row>
    <row r="151" spans="1:6" hidden="1" outlineLevel="1" x14ac:dyDescent="0.2">
      <c r="A151" s="56" t="s">
        <v>762</v>
      </c>
      <c r="B151" s="56"/>
      <c r="C151" s="56"/>
      <c r="D151" s="56"/>
      <c r="E151" s="56"/>
      <c r="F151" s="56"/>
    </row>
    <row r="152" spans="1:6" hidden="1" outlineLevel="1" x14ac:dyDescent="0.2">
      <c r="A152" s="36"/>
      <c r="B152" s="36"/>
      <c r="C152" s="36"/>
      <c r="D152" s="36"/>
      <c r="E152" s="36"/>
      <c r="F152" s="36"/>
    </row>
    <row r="153" spans="1:6" ht="16.5" hidden="1" outlineLevel="1" x14ac:dyDescent="0.2">
      <c r="A153" s="57" t="s">
        <v>763</v>
      </c>
      <c r="B153" s="57"/>
      <c r="C153" s="57"/>
      <c r="D153" s="57"/>
      <c r="E153" s="57"/>
      <c r="F153" s="57"/>
    </row>
    <row r="154" spans="1:6" hidden="1" outlineLevel="1" x14ac:dyDescent="0.2">
      <c r="A154" s="56" t="s">
        <v>764</v>
      </c>
      <c r="B154" s="56"/>
      <c r="C154" s="56"/>
      <c r="D154" s="56"/>
      <c r="E154" s="56"/>
      <c r="F154" s="56"/>
    </row>
    <row r="155" spans="1:6" hidden="1" outlineLevel="1" x14ac:dyDescent="0.2">
      <c r="A155" s="56" t="s">
        <v>765</v>
      </c>
      <c r="B155" s="56"/>
      <c r="C155" s="56"/>
      <c r="D155" s="56"/>
      <c r="E155" s="56"/>
      <c r="F155" s="56"/>
    </row>
    <row r="156" spans="1:6" ht="42" hidden="1" customHeight="1" outlineLevel="1" x14ac:dyDescent="0.2">
      <c r="A156" s="58"/>
      <c r="B156" s="58"/>
      <c r="C156" s="58"/>
      <c r="D156" s="58"/>
      <c r="E156" s="58"/>
      <c r="F156" s="58"/>
    </row>
    <row r="157" spans="1:6" ht="42" hidden="1" customHeight="1" outlineLevel="1" x14ac:dyDescent="0.2">
      <c r="A157" s="58"/>
      <c r="B157" s="58"/>
      <c r="C157" s="58"/>
      <c r="D157" s="58"/>
      <c r="E157" s="58"/>
      <c r="F157" s="58"/>
    </row>
    <row r="158" spans="1:6" ht="42" hidden="1" customHeight="1" outlineLevel="1" x14ac:dyDescent="0.2">
      <c r="A158" s="58"/>
      <c r="B158" s="58"/>
      <c r="C158" s="58"/>
      <c r="D158" s="58"/>
      <c r="E158" s="58"/>
      <c r="F158" s="58"/>
    </row>
    <row r="159" spans="1:6" hidden="1" outlineLevel="1" x14ac:dyDescent="0.2">
      <c r="A159" s="56" t="s">
        <v>766</v>
      </c>
      <c r="B159" s="56"/>
      <c r="C159" s="56"/>
      <c r="D159" s="56"/>
      <c r="E159" s="56"/>
      <c r="F159" s="56"/>
    </row>
    <row r="160" spans="1:6" hidden="1" outlineLevel="1" x14ac:dyDescent="0.2">
      <c r="A160" s="56" t="s">
        <v>767</v>
      </c>
      <c r="B160" s="56"/>
      <c r="C160" s="56"/>
      <c r="D160" s="56"/>
      <c r="E160" s="56"/>
      <c r="F160" s="56"/>
    </row>
    <row r="161" spans="1:6" hidden="1" outlineLevel="1" x14ac:dyDescent="0.2">
      <c r="A161" s="56" t="s">
        <v>768</v>
      </c>
      <c r="B161" s="56"/>
      <c r="C161" s="56"/>
      <c r="D161" s="56"/>
      <c r="E161" s="56"/>
      <c r="F161" s="56"/>
    </row>
    <row r="162" spans="1:6" hidden="1" outlineLevel="1" x14ac:dyDescent="0.2">
      <c r="A162" s="56" t="s">
        <v>769</v>
      </c>
      <c r="B162" s="56"/>
      <c r="C162" s="56"/>
      <c r="D162" s="56"/>
      <c r="E162" s="56"/>
      <c r="F162" s="56"/>
    </row>
    <row r="163" spans="1:6" ht="42" hidden="1" customHeight="1" outlineLevel="1" x14ac:dyDescent="0.2">
      <c r="A163" s="58"/>
      <c r="B163" s="58"/>
      <c r="C163" s="58"/>
      <c r="D163" s="58"/>
      <c r="E163" s="58"/>
      <c r="F163" s="58"/>
    </row>
    <row r="164" spans="1:6" ht="42" hidden="1" customHeight="1" outlineLevel="1" x14ac:dyDescent="0.2">
      <c r="A164" s="58"/>
      <c r="B164" s="58"/>
      <c r="C164" s="58"/>
      <c r="D164" s="58"/>
      <c r="E164" s="58"/>
      <c r="F164" s="58"/>
    </row>
    <row r="165" spans="1:6" hidden="1" outlineLevel="1" x14ac:dyDescent="0.2">
      <c r="A165" s="56" t="s">
        <v>770</v>
      </c>
      <c r="B165" s="56"/>
      <c r="C165" s="56"/>
      <c r="D165" s="56"/>
      <c r="E165" s="56"/>
      <c r="F165" s="56"/>
    </row>
    <row r="166" spans="1:6" hidden="1" outlineLevel="1" x14ac:dyDescent="0.2">
      <c r="A166" s="56" t="s">
        <v>771</v>
      </c>
      <c r="B166" s="56"/>
      <c r="C166" s="56"/>
      <c r="D166" s="56"/>
      <c r="E166" s="56"/>
      <c r="F166" s="56"/>
    </row>
    <row r="167" spans="1:6" hidden="1" outlineLevel="1" x14ac:dyDescent="0.2">
      <c r="A167" s="56" t="s">
        <v>772</v>
      </c>
      <c r="B167" s="56"/>
      <c r="C167" s="56"/>
      <c r="D167" s="56"/>
      <c r="E167" s="56"/>
      <c r="F167" s="56"/>
    </row>
    <row r="168" spans="1:6" hidden="1" outlineLevel="1" x14ac:dyDescent="0.2">
      <c r="A168" s="56" t="s">
        <v>773</v>
      </c>
      <c r="B168" s="56"/>
      <c r="C168" s="56"/>
      <c r="D168" s="56"/>
      <c r="E168" s="56"/>
      <c r="F168" s="56"/>
    </row>
    <row r="169" spans="1:6" hidden="1" outlineLevel="1" x14ac:dyDescent="0.2">
      <c r="A169" s="56" t="s">
        <v>774</v>
      </c>
      <c r="B169" s="56"/>
      <c r="C169" s="56"/>
      <c r="D169" s="56"/>
      <c r="E169" s="56"/>
      <c r="F169" s="56"/>
    </row>
    <row r="170" spans="1:6" hidden="1" outlineLevel="1" x14ac:dyDescent="0.2">
      <c r="A170" s="56" t="s">
        <v>775</v>
      </c>
      <c r="B170" s="56"/>
      <c r="C170" s="56"/>
      <c r="D170" s="56"/>
      <c r="E170" s="56"/>
      <c r="F170" s="56"/>
    </row>
    <row r="171" spans="1:6" ht="42" hidden="1" customHeight="1" outlineLevel="1" x14ac:dyDescent="0.2">
      <c r="A171" s="58"/>
      <c r="B171" s="58"/>
      <c r="C171" s="58"/>
      <c r="D171" s="58"/>
      <c r="E171" s="58"/>
      <c r="F171" s="58"/>
    </row>
    <row r="172" spans="1:6" ht="42" hidden="1" customHeight="1" outlineLevel="1" x14ac:dyDescent="0.2">
      <c r="A172" s="58"/>
      <c r="B172" s="58"/>
      <c r="C172" s="58"/>
      <c r="D172" s="58"/>
      <c r="E172" s="58"/>
      <c r="F172" s="58"/>
    </row>
    <row r="173" spans="1:6" ht="42" hidden="1" customHeight="1" outlineLevel="1" x14ac:dyDescent="0.2">
      <c r="A173" s="58"/>
      <c r="B173" s="58"/>
      <c r="C173" s="58"/>
      <c r="D173" s="58"/>
      <c r="E173" s="58"/>
      <c r="F173" s="58"/>
    </row>
    <row r="174" spans="1:6" hidden="1" outlineLevel="1" x14ac:dyDescent="0.2">
      <c r="A174" s="56" t="s">
        <v>776</v>
      </c>
      <c r="B174" s="56"/>
      <c r="C174" s="56"/>
      <c r="D174" s="56"/>
      <c r="E174" s="56"/>
      <c r="F174" s="56"/>
    </row>
    <row r="175" spans="1:6" ht="42" hidden="1" customHeight="1" outlineLevel="1" x14ac:dyDescent="0.2">
      <c r="A175" s="58"/>
      <c r="B175" s="58"/>
      <c r="C175" s="58"/>
      <c r="D175" s="58"/>
      <c r="E175" s="58"/>
      <c r="F175" s="58"/>
    </row>
    <row r="176" spans="1:6" ht="42" hidden="1" customHeight="1" outlineLevel="1" x14ac:dyDescent="0.2">
      <c r="A176" s="58"/>
      <c r="B176" s="58"/>
      <c r="C176" s="58"/>
      <c r="D176" s="58"/>
      <c r="E176" s="58"/>
      <c r="F176" s="58"/>
    </row>
    <row r="177" spans="1:6" ht="42" hidden="1" customHeight="1" outlineLevel="1" x14ac:dyDescent="0.2">
      <c r="A177" s="58"/>
      <c r="B177" s="58"/>
      <c r="C177" s="58"/>
      <c r="D177" s="58"/>
      <c r="E177" s="58"/>
      <c r="F177" s="58"/>
    </row>
    <row r="178" spans="1:6" hidden="1" outlineLevel="1" x14ac:dyDescent="0.2">
      <c r="A178" s="56" t="s">
        <v>777</v>
      </c>
      <c r="B178" s="56"/>
      <c r="C178" s="56"/>
      <c r="D178" s="56"/>
      <c r="E178" s="56"/>
      <c r="F178" s="56"/>
    </row>
    <row r="179" spans="1:6" ht="42" hidden="1" customHeight="1" outlineLevel="1" x14ac:dyDescent="0.2">
      <c r="A179" s="58"/>
      <c r="B179" s="58"/>
      <c r="C179" s="58"/>
      <c r="D179" s="58"/>
      <c r="E179" s="58"/>
      <c r="F179" s="58"/>
    </row>
    <row r="180" spans="1:6" ht="42" hidden="1" customHeight="1" outlineLevel="1" x14ac:dyDescent="0.2">
      <c r="A180" s="58"/>
      <c r="B180" s="58"/>
      <c r="C180" s="58"/>
      <c r="D180" s="58"/>
      <c r="E180" s="58"/>
      <c r="F180" s="58"/>
    </row>
    <row r="181" spans="1:6" ht="42" hidden="1" customHeight="1" outlineLevel="1" x14ac:dyDescent="0.2">
      <c r="A181" s="58"/>
      <c r="B181" s="58"/>
      <c r="C181" s="58"/>
      <c r="D181" s="58"/>
      <c r="E181" s="58"/>
      <c r="F181" s="58"/>
    </row>
    <row r="182" spans="1:6" hidden="1" outlineLevel="1" x14ac:dyDescent="0.2">
      <c r="A182" s="36"/>
      <c r="B182" s="36"/>
      <c r="C182" s="36"/>
      <c r="D182" s="36"/>
      <c r="E182" s="36"/>
      <c r="F182" s="36"/>
    </row>
    <row r="183" spans="1:6" ht="16.5" hidden="1" outlineLevel="1" x14ac:dyDescent="0.2">
      <c r="A183" s="57" t="s">
        <v>778</v>
      </c>
      <c r="B183" s="57"/>
      <c r="C183" s="57"/>
      <c r="D183" s="57"/>
      <c r="E183" s="57"/>
      <c r="F183" s="57"/>
    </row>
    <row r="184" spans="1:6" hidden="1" outlineLevel="1" x14ac:dyDescent="0.2">
      <c r="A184" s="56" t="s">
        <v>779</v>
      </c>
      <c r="B184" s="56"/>
      <c r="C184" s="56"/>
      <c r="D184" s="56"/>
      <c r="E184" s="56"/>
      <c r="F184" s="56"/>
    </row>
    <row r="185" spans="1:6" hidden="1" outlineLevel="1" x14ac:dyDescent="0.2">
      <c r="A185" s="56" t="s">
        <v>780</v>
      </c>
      <c r="B185" s="56"/>
      <c r="C185" s="56"/>
      <c r="D185" s="56"/>
      <c r="E185" s="56"/>
      <c r="F185" s="56"/>
    </row>
    <row r="186" spans="1:6" hidden="1" outlineLevel="1" x14ac:dyDescent="0.2">
      <c r="A186" s="56" t="s">
        <v>781</v>
      </c>
      <c r="B186" s="56"/>
      <c r="C186" s="56"/>
      <c r="D186" s="56"/>
      <c r="E186" s="56"/>
      <c r="F186" s="56"/>
    </row>
    <row r="187" spans="1:6" hidden="1" outlineLevel="1" x14ac:dyDescent="0.2">
      <c r="A187" s="56" t="s">
        <v>782</v>
      </c>
      <c r="B187" s="56"/>
      <c r="C187" s="56"/>
      <c r="D187" s="56"/>
      <c r="E187" s="56"/>
      <c r="F187" s="56"/>
    </row>
    <row r="188" spans="1:6" hidden="1" outlineLevel="1" x14ac:dyDescent="0.2">
      <c r="A188" s="56" t="s">
        <v>783</v>
      </c>
      <c r="B188" s="56"/>
      <c r="C188" s="56"/>
      <c r="D188" s="56"/>
      <c r="E188" s="56"/>
      <c r="F188" s="56"/>
    </row>
    <row r="189" spans="1:6" hidden="1" outlineLevel="1" x14ac:dyDescent="0.2">
      <c r="A189" s="56" t="s">
        <v>784</v>
      </c>
      <c r="B189" s="56"/>
      <c r="C189" s="56"/>
      <c r="D189" s="56"/>
      <c r="E189" s="56"/>
      <c r="F189" s="56"/>
    </row>
    <row r="190" spans="1:6" hidden="1" outlineLevel="1" x14ac:dyDescent="0.2">
      <c r="A190" s="56" t="s">
        <v>785</v>
      </c>
      <c r="B190" s="56"/>
      <c r="C190" s="56"/>
      <c r="D190" s="56"/>
      <c r="E190" s="56"/>
      <c r="F190" s="56"/>
    </row>
    <row r="191" spans="1:6" hidden="1" outlineLevel="1" x14ac:dyDescent="0.2">
      <c r="A191" s="56" t="s">
        <v>786</v>
      </c>
      <c r="B191" s="56"/>
      <c r="C191" s="56"/>
      <c r="D191" s="56"/>
      <c r="E191" s="56"/>
      <c r="F191" s="56"/>
    </row>
    <row r="192" spans="1:6" hidden="1" outlineLevel="1" x14ac:dyDescent="0.2">
      <c r="A192" s="36"/>
      <c r="B192" s="36"/>
      <c r="C192" s="36"/>
      <c r="D192" s="36"/>
      <c r="E192" s="36"/>
      <c r="F192" s="36"/>
    </row>
    <row r="193" spans="1:6" ht="16.5" hidden="1" outlineLevel="1" x14ac:dyDescent="0.2">
      <c r="A193" s="57" t="s">
        <v>787</v>
      </c>
      <c r="B193" s="57"/>
      <c r="C193" s="57"/>
      <c r="D193" s="57"/>
      <c r="E193" s="57"/>
      <c r="F193" s="57"/>
    </row>
    <row r="194" spans="1:6" hidden="1" outlineLevel="1" x14ac:dyDescent="0.2">
      <c r="A194" s="56" t="s">
        <v>788</v>
      </c>
      <c r="B194" s="56"/>
      <c r="C194" s="56"/>
      <c r="D194" s="56"/>
      <c r="E194" s="56"/>
      <c r="F194" s="56"/>
    </row>
    <row r="195" spans="1:6" hidden="1" outlineLevel="1" x14ac:dyDescent="0.2">
      <c r="A195" s="56" t="s">
        <v>789</v>
      </c>
      <c r="B195" s="56"/>
      <c r="C195" s="56"/>
      <c r="D195" s="56"/>
      <c r="E195" s="56"/>
      <c r="F195" s="56"/>
    </row>
    <row r="196" spans="1:6" hidden="1" outlineLevel="1" x14ac:dyDescent="0.2">
      <c r="A196" s="56" t="s">
        <v>790</v>
      </c>
      <c r="B196" s="56"/>
      <c r="C196" s="56"/>
      <c r="D196" s="56"/>
      <c r="E196" s="56"/>
      <c r="F196" s="56"/>
    </row>
    <row r="197" spans="1:6" hidden="1" outlineLevel="1" x14ac:dyDescent="0.2">
      <c r="A197" s="56" t="s">
        <v>791</v>
      </c>
      <c r="B197" s="56"/>
      <c r="C197" s="56"/>
      <c r="D197" s="56"/>
      <c r="E197" s="56"/>
      <c r="F197" s="56"/>
    </row>
    <row r="198" spans="1:6" ht="98.1" hidden="1" customHeight="1" outlineLevel="1" x14ac:dyDescent="0.2">
      <c r="A198" s="58"/>
      <c r="B198" s="58"/>
      <c r="C198" s="58"/>
      <c r="D198" s="58"/>
      <c r="E198" s="58"/>
      <c r="F198" s="58"/>
    </row>
    <row r="199" spans="1:6" ht="42" hidden="1" customHeight="1" outlineLevel="1" x14ac:dyDescent="0.2">
      <c r="A199" s="58"/>
      <c r="B199" s="58"/>
      <c r="C199" s="58"/>
      <c r="D199" s="58"/>
      <c r="E199" s="58"/>
      <c r="F199" s="58"/>
    </row>
    <row r="200" spans="1:6" ht="66" hidden="1" customHeight="1" outlineLevel="1" x14ac:dyDescent="0.2">
      <c r="A200" s="58"/>
      <c r="B200" s="58"/>
      <c r="C200" s="58"/>
      <c r="D200" s="58"/>
      <c r="E200" s="58"/>
      <c r="F200" s="58"/>
    </row>
    <row r="201" spans="1:6" hidden="1" outlineLevel="1" x14ac:dyDescent="0.2">
      <c r="A201" s="56" t="s">
        <v>792</v>
      </c>
      <c r="B201" s="56"/>
      <c r="C201" s="56"/>
      <c r="D201" s="56"/>
      <c r="E201" s="56"/>
      <c r="F201" s="56"/>
    </row>
    <row r="202" spans="1:6" hidden="1" outlineLevel="1" x14ac:dyDescent="0.2">
      <c r="A202" s="56" t="s">
        <v>793</v>
      </c>
      <c r="B202" s="56"/>
      <c r="C202" s="56"/>
      <c r="D202" s="56"/>
      <c r="E202" s="56"/>
      <c r="F202" s="56"/>
    </row>
    <row r="203" spans="1:6" hidden="1" outlineLevel="1" x14ac:dyDescent="0.2">
      <c r="A203" s="56" t="s">
        <v>794</v>
      </c>
      <c r="B203" s="56"/>
      <c r="C203" s="56"/>
      <c r="D203" s="56"/>
      <c r="E203" s="56"/>
      <c r="F203" s="56"/>
    </row>
    <row r="204" spans="1:6" hidden="1" outlineLevel="1" x14ac:dyDescent="0.2">
      <c r="A204" s="56" t="s">
        <v>795</v>
      </c>
      <c r="B204" s="56"/>
      <c r="C204" s="56"/>
      <c r="D204" s="56"/>
      <c r="E204" s="56"/>
      <c r="F204" s="56"/>
    </row>
    <row r="205" spans="1:6" hidden="1" outlineLevel="1" x14ac:dyDescent="0.2">
      <c r="A205" s="56" t="s">
        <v>796</v>
      </c>
      <c r="B205" s="56"/>
      <c r="C205" s="56"/>
      <c r="D205" s="56"/>
      <c r="E205" s="56"/>
      <c r="F205" s="56"/>
    </row>
    <row r="206" spans="1:6" hidden="1" outlineLevel="1" x14ac:dyDescent="0.2">
      <c r="A206" s="56" t="s">
        <v>797</v>
      </c>
      <c r="B206" s="56"/>
      <c r="C206" s="56"/>
      <c r="D206" s="56"/>
      <c r="E206" s="56"/>
      <c r="F206" s="56"/>
    </row>
    <row r="207" spans="1:6" hidden="1" outlineLevel="1" x14ac:dyDescent="0.2">
      <c r="A207" s="56" t="s">
        <v>798</v>
      </c>
      <c r="B207" s="56"/>
      <c r="C207" s="56"/>
      <c r="D207" s="56"/>
      <c r="E207" s="56"/>
      <c r="F207" s="56"/>
    </row>
    <row r="208" spans="1:6" hidden="1" outlineLevel="1" x14ac:dyDescent="0.2">
      <c r="A208" s="56" t="s">
        <v>799</v>
      </c>
      <c r="B208" s="56"/>
      <c r="C208" s="56"/>
      <c r="D208" s="56"/>
      <c r="E208" s="56"/>
      <c r="F208" s="56"/>
    </row>
    <row r="209" spans="1:6" hidden="1" outlineLevel="1" x14ac:dyDescent="0.2">
      <c r="A209" s="36"/>
      <c r="B209" s="36"/>
      <c r="C209" s="36"/>
      <c r="D209" s="36"/>
      <c r="E209" s="36"/>
      <c r="F209" s="36"/>
    </row>
    <row r="210" spans="1:6" ht="16.5" hidden="1" outlineLevel="1" x14ac:dyDescent="0.2">
      <c r="A210" s="57" t="s">
        <v>800</v>
      </c>
      <c r="B210" s="57"/>
      <c r="C210" s="57"/>
      <c r="D210" s="57"/>
      <c r="E210" s="57"/>
      <c r="F210" s="57"/>
    </row>
    <row r="211" spans="1:6" hidden="1" outlineLevel="1" x14ac:dyDescent="0.2">
      <c r="A211" s="56" t="s">
        <v>801</v>
      </c>
      <c r="B211" s="56"/>
      <c r="C211" s="56"/>
      <c r="D211" s="56"/>
      <c r="E211" s="56"/>
      <c r="F211" s="56"/>
    </row>
    <row r="212" spans="1:6" hidden="1" outlineLevel="1" x14ac:dyDescent="0.2">
      <c r="A212" s="56" t="s">
        <v>802</v>
      </c>
      <c r="B212" s="56"/>
      <c r="C212" s="56"/>
      <c r="D212" s="56"/>
      <c r="E212" s="56"/>
      <c r="F212" s="56"/>
    </row>
    <row r="213" spans="1:6" hidden="1" outlineLevel="1" x14ac:dyDescent="0.2">
      <c r="A213" s="56" t="s">
        <v>803</v>
      </c>
      <c r="B213" s="56"/>
      <c r="C213" s="56"/>
      <c r="D213" s="56"/>
      <c r="E213" s="56"/>
      <c r="F213" s="56"/>
    </row>
    <row r="214" spans="1:6" ht="42" hidden="1" customHeight="1" outlineLevel="1" x14ac:dyDescent="0.2">
      <c r="A214" s="58"/>
      <c r="B214" s="58"/>
      <c r="C214" s="58"/>
      <c r="D214" s="58"/>
      <c r="E214" s="58"/>
      <c r="F214" s="58"/>
    </row>
    <row r="215" spans="1:6" hidden="1" outlineLevel="1" x14ac:dyDescent="0.2">
      <c r="A215" s="56" t="s">
        <v>804</v>
      </c>
      <c r="B215" s="56"/>
      <c r="C215" s="56"/>
      <c r="D215" s="56"/>
      <c r="E215" s="56"/>
      <c r="F215" s="56"/>
    </row>
    <row r="216" spans="1:6" hidden="1" outlineLevel="1" x14ac:dyDescent="0.2">
      <c r="A216" s="56" t="s">
        <v>805</v>
      </c>
      <c r="B216" s="56"/>
      <c r="C216" s="56"/>
      <c r="D216" s="56"/>
      <c r="E216" s="56"/>
      <c r="F216" s="56"/>
    </row>
    <row r="217" spans="1:6" hidden="1" outlineLevel="1" x14ac:dyDescent="0.2">
      <c r="A217" s="56" t="s">
        <v>806</v>
      </c>
      <c r="B217" s="56"/>
      <c r="C217" s="56"/>
      <c r="D217" s="56"/>
      <c r="E217" s="56"/>
      <c r="F217" s="56"/>
    </row>
    <row r="218" spans="1:6" hidden="1" outlineLevel="1" x14ac:dyDescent="0.2">
      <c r="A218" s="56" t="s">
        <v>807</v>
      </c>
      <c r="B218" s="56"/>
      <c r="C218" s="56"/>
      <c r="D218" s="56"/>
      <c r="E218" s="56"/>
      <c r="F218" s="56"/>
    </row>
    <row r="219" spans="1:6" hidden="1" outlineLevel="1" x14ac:dyDescent="0.2">
      <c r="A219" s="56" t="s">
        <v>808</v>
      </c>
      <c r="B219" s="56"/>
      <c r="C219" s="56"/>
      <c r="D219" s="56"/>
      <c r="E219" s="56"/>
      <c r="F219" s="56"/>
    </row>
    <row r="220" spans="1:6" hidden="1" outlineLevel="1" x14ac:dyDescent="0.2">
      <c r="A220" s="56" t="s">
        <v>809</v>
      </c>
      <c r="B220" s="56"/>
      <c r="C220" s="56"/>
      <c r="D220" s="56"/>
      <c r="E220" s="56"/>
      <c r="F220" s="56"/>
    </row>
    <row r="221" spans="1:6" hidden="1" outlineLevel="1" x14ac:dyDescent="0.2">
      <c r="A221" s="56" t="s">
        <v>810</v>
      </c>
      <c r="B221" s="56"/>
      <c r="C221" s="56"/>
      <c r="D221" s="56"/>
      <c r="E221" s="56"/>
      <c r="F221" s="56"/>
    </row>
    <row r="222" spans="1:6" hidden="1" outlineLevel="1" x14ac:dyDescent="0.2">
      <c r="A222" s="36"/>
      <c r="B222" s="36"/>
      <c r="C222" s="36"/>
      <c r="D222" s="36"/>
      <c r="E222" s="36"/>
      <c r="F222" s="36"/>
    </row>
    <row r="223" spans="1:6" ht="16.5" hidden="1" outlineLevel="1" x14ac:dyDescent="0.2">
      <c r="A223" s="57" t="s">
        <v>811</v>
      </c>
      <c r="B223" s="57"/>
      <c r="C223" s="57"/>
      <c r="D223" s="57"/>
      <c r="E223" s="57"/>
      <c r="F223" s="57"/>
    </row>
    <row r="224" spans="1:6" hidden="1" outlineLevel="1" x14ac:dyDescent="0.2">
      <c r="A224" s="56" t="s">
        <v>812</v>
      </c>
      <c r="B224" s="56"/>
      <c r="C224" s="56"/>
      <c r="D224" s="56"/>
      <c r="E224" s="56"/>
      <c r="F224" s="56"/>
    </row>
    <row r="225" spans="1:6" hidden="1" outlineLevel="1" x14ac:dyDescent="0.2">
      <c r="A225" s="56" t="s">
        <v>813</v>
      </c>
      <c r="B225" s="56"/>
      <c r="C225" s="56"/>
      <c r="D225" s="56"/>
      <c r="E225" s="56"/>
      <c r="F225" s="56"/>
    </row>
    <row r="226" spans="1:6" hidden="1" outlineLevel="1" x14ac:dyDescent="0.2">
      <c r="A226" s="56" t="s">
        <v>814</v>
      </c>
      <c r="B226" s="56"/>
      <c r="C226" s="56"/>
      <c r="D226" s="56"/>
      <c r="E226" s="56"/>
      <c r="F226" s="56"/>
    </row>
    <row r="227" spans="1:6" ht="42" hidden="1" customHeight="1" outlineLevel="1" x14ac:dyDescent="0.2">
      <c r="A227" s="58"/>
      <c r="B227" s="58"/>
      <c r="C227" s="58"/>
      <c r="D227" s="58"/>
      <c r="E227" s="58"/>
      <c r="F227" s="58"/>
    </row>
    <row r="228" spans="1:6" ht="66" hidden="1" customHeight="1" outlineLevel="1" x14ac:dyDescent="0.2">
      <c r="A228" s="58"/>
      <c r="B228" s="58"/>
      <c r="C228" s="58"/>
      <c r="D228" s="58"/>
      <c r="E228" s="58"/>
      <c r="F228" s="58"/>
    </row>
    <row r="229" spans="1:6" hidden="1" outlineLevel="1" x14ac:dyDescent="0.2">
      <c r="A229" s="56" t="s">
        <v>815</v>
      </c>
      <c r="B229" s="56"/>
      <c r="C229" s="56"/>
      <c r="D229" s="56"/>
      <c r="E229" s="56"/>
      <c r="F229" s="56"/>
    </row>
    <row r="230" spans="1:6" hidden="1" outlineLevel="1" x14ac:dyDescent="0.2">
      <c r="A230" s="56" t="s">
        <v>816</v>
      </c>
      <c r="B230" s="56"/>
      <c r="C230" s="56"/>
      <c r="D230" s="56"/>
      <c r="E230" s="56"/>
      <c r="F230" s="56"/>
    </row>
    <row r="231" spans="1:6" hidden="1" outlineLevel="1" x14ac:dyDescent="0.2">
      <c r="A231" s="56" t="s">
        <v>817</v>
      </c>
      <c r="B231" s="56"/>
      <c r="C231" s="56"/>
      <c r="D231" s="56"/>
      <c r="E231" s="56"/>
      <c r="F231" s="56"/>
    </row>
    <row r="232" spans="1:6" hidden="1" outlineLevel="1" x14ac:dyDescent="0.2">
      <c r="A232" s="56" t="s">
        <v>818</v>
      </c>
      <c r="B232" s="56"/>
      <c r="C232" s="56"/>
      <c r="D232" s="56"/>
      <c r="E232" s="56"/>
      <c r="F232" s="56"/>
    </row>
    <row r="233" spans="1:6" hidden="1" outlineLevel="1" x14ac:dyDescent="0.2">
      <c r="A233" s="36"/>
      <c r="B233" s="36"/>
      <c r="C233" s="36"/>
      <c r="D233" s="36"/>
      <c r="E233" s="36"/>
      <c r="F233" s="36"/>
    </row>
    <row r="234" spans="1:6" ht="16.5" hidden="1" outlineLevel="1" x14ac:dyDescent="0.2">
      <c r="A234" s="57" t="s">
        <v>819</v>
      </c>
      <c r="B234" s="57"/>
      <c r="C234" s="57"/>
      <c r="D234" s="57"/>
      <c r="E234" s="57"/>
      <c r="F234" s="57"/>
    </row>
    <row r="235" spans="1:6" hidden="1" outlineLevel="1" x14ac:dyDescent="0.2">
      <c r="A235" s="56" t="s">
        <v>820</v>
      </c>
      <c r="B235" s="56"/>
      <c r="C235" s="56"/>
      <c r="D235" s="56"/>
      <c r="E235" s="56"/>
      <c r="F235" s="56"/>
    </row>
    <row r="236" spans="1:6" hidden="1" outlineLevel="1" x14ac:dyDescent="0.2">
      <c r="A236" s="56" t="s">
        <v>821</v>
      </c>
      <c r="B236" s="56"/>
      <c r="C236" s="56"/>
      <c r="D236" s="56"/>
      <c r="E236" s="56"/>
      <c r="F236" s="56"/>
    </row>
    <row r="237" spans="1:6" ht="42" hidden="1" customHeight="1" outlineLevel="1" x14ac:dyDescent="0.2">
      <c r="A237" s="58"/>
      <c r="B237" s="58"/>
      <c r="C237" s="58"/>
      <c r="D237" s="58"/>
      <c r="E237" s="58"/>
      <c r="F237" s="58"/>
    </row>
    <row r="238" spans="1:6" ht="42" hidden="1" customHeight="1" outlineLevel="1" x14ac:dyDescent="0.2">
      <c r="A238" s="58"/>
      <c r="B238" s="58"/>
      <c r="C238" s="58"/>
      <c r="D238" s="58"/>
      <c r="E238" s="58"/>
      <c r="F238" s="58"/>
    </row>
    <row r="239" spans="1:6" ht="42" hidden="1" customHeight="1" outlineLevel="1" x14ac:dyDescent="0.2">
      <c r="A239" s="58"/>
      <c r="B239" s="58"/>
      <c r="C239" s="58"/>
      <c r="D239" s="58"/>
      <c r="E239" s="58"/>
      <c r="F239" s="58"/>
    </row>
    <row r="240" spans="1:6" hidden="1" outlineLevel="1" x14ac:dyDescent="0.2">
      <c r="A240" s="56" t="s">
        <v>822</v>
      </c>
      <c r="B240" s="56"/>
      <c r="C240" s="56"/>
      <c r="D240" s="56"/>
      <c r="E240" s="56"/>
      <c r="F240" s="56"/>
    </row>
    <row r="241" spans="1:6" hidden="1" outlineLevel="1" x14ac:dyDescent="0.2">
      <c r="A241" s="56" t="s">
        <v>823</v>
      </c>
      <c r="B241" s="56"/>
      <c r="C241" s="56"/>
      <c r="D241" s="56"/>
      <c r="E241" s="56"/>
      <c r="F241" s="56"/>
    </row>
    <row r="242" spans="1:6" hidden="1" outlineLevel="1" x14ac:dyDescent="0.2">
      <c r="A242" s="36"/>
      <c r="B242" s="36"/>
      <c r="C242" s="36"/>
      <c r="D242" s="36"/>
      <c r="E242" s="36"/>
      <c r="F242" s="36"/>
    </row>
    <row r="243" spans="1:6" ht="16.5" hidden="1" outlineLevel="1" x14ac:dyDescent="0.2">
      <c r="A243" s="57" t="s">
        <v>824</v>
      </c>
      <c r="B243" s="57"/>
      <c r="C243" s="57"/>
      <c r="D243" s="57"/>
      <c r="E243" s="57"/>
      <c r="F243" s="57"/>
    </row>
    <row r="244" spans="1:6" hidden="1" outlineLevel="1" x14ac:dyDescent="0.2">
      <c r="A244" s="56" t="s">
        <v>825</v>
      </c>
      <c r="B244" s="56"/>
      <c r="C244" s="56"/>
      <c r="D244" s="56"/>
      <c r="E244" s="56"/>
      <c r="F244" s="56"/>
    </row>
    <row r="245" spans="1:6" hidden="1" outlineLevel="1" x14ac:dyDescent="0.2">
      <c r="A245" s="56" t="s">
        <v>826</v>
      </c>
      <c r="B245" s="56"/>
      <c r="C245" s="56"/>
      <c r="D245" s="56"/>
      <c r="E245" s="56"/>
      <c r="F245" s="56"/>
    </row>
    <row r="246" spans="1:6" hidden="1" outlineLevel="1" x14ac:dyDescent="0.2">
      <c r="A246" s="56" t="s">
        <v>827</v>
      </c>
      <c r="B246" s="56"/>
      <c r="C246" s="56"/>
      <c r="D246" s="56"/>
      <c r="E246" s="56"/>
      <c r="F246" s="56"/>
    </row>
    <row r="247" spans="1:6" hidden="1" outlineLevel="1" x14ac:dyDescent="0.2">
      <c r="A247" s="56" t="s">
        <v>828</v>
      </c>
      <c r="B247" s="56"/>
      <c r="C247" s="56"/>
      <c r="D247" s="56"/>
      <c r="E247" s="56"/>
      <c r="F247" s="56"/>
    </row>
    <row r="248" spans="1:6" hidden="1" outlineLevel="1" x14ac:dyDescent="0.2">
      <c r="A248" s="56" t="s">
        <v>829</v>
      </c>
      <c r="B248" s="56"/>
      <c r="C248" s="56"/>
      <c r="D248" s="56"/>
      <c r="E248" s="56"/>
      <c r="F248" s="56"/>
    </row>
    <row r="249" spans="1:6" hidden="1" outlineLevel="1" x14ac:dyDescent="0.2">
      <c r="A249" s="36"/>
      <c r="B249" s="36"/>
      <c r="C249" s="36"/>
      <c r="D249" s="36"/>
      <c r="E249" s="36"/>
      <c r="F249" s="36"/>
    </row>
    <row r="250" spans="1:6" hidden="1" outlineLevel="1" x14ac:dyDescent="0.2">
      <c r="A250" s="36"/>
      <c r="B250" s="36"/>
      <c r="C250" s="36"/>
      <c r="D250" s="36"/>
      <c r="E250" s="36"/>
      <c r="F250" s="36"/>
    </row>
    <row r="251" spans="1:6" ht="20.25" collapsed="1" x14ac:dyDescent="0.2">
      <c r="A251" s="59" t="s">
        <v>830</v>
      </c>
      <c r="B251" s="59"/>
      <c r="C251" s="59"/>
      <c r="D251" s="59"/>
      <c r="E251" s="59"/>
      <c r="F251" s="59"/>
    </row>
    <row r="252" spans="1:6" hidden="1" outlineLevel="1" x14ac:dyDescent="0.2">
      <c r="A252" s="56" t="s">
        <v>831</v>
      </c>
      <c r="B252" s="56"/>
      <c r="C252" s="56"/>
      <c r="D252" s="56"/>
      <c r="E252" s="56"/>
      <c r="F252" s="56"/>
    </row>
    <row r="253" spans="1:6" hidden="1" outlineLevel="1" x14ac:dyDescent="0.2">
      <c r="A253" s="56" t="s">
        <v>832</v>
      </c>
      <c r="B253" s="56"/>
      <c r="C253" s="56"/>
      <c r="D253" s="56"/>
      <c r="E253" s="56"/>
      <c r="F253" s="56"/>
    </row>
    <row r="254" spans="1:6" hidden="1" outlineLevel="1" x14ac:dyDescent="0.2">
      <c r="A254" s="36"/>
      <c r="B254" s="36"/>
      <c r="C254" s="36"/>
      <c r="D254" s="36"/>
      <c r="E254" s="36"/>
      <c r="F254" s="36"/>
    </row>
    <row r="255" spans="1:6" ht="16.5" hidden="1" outlineLevel="1" x14ac:dyDescent="0.2">
      <c r="A255" s="57" t="s">
        <v>833</v>
      </c>
      <c r="B255" s="57"/>
      <c r="C255" s="57"/>
      <c r="D255" s="57"/>
      <c r="E255" s="57"/>
      <c r="F255" s="57"/>
    </row>
    <row r="256" spans="1:6" hidden="1" outlineLevel="1" x14ac:dyDescent="0.2">
      <c r="A256" s="56" t="s">
        <v>834</v>
      </c>
      <c r="B256" s="56"/>
      <c r="C256" s="56"/>
      <c r="D256" s="56"/>
      <c r="E256" s="56"/>
      <c r="F256" s="56"/>
    </row>
    <row r="257" spans="1:6" ht="42" hidden="1" customHeight="1" outlineLevel="1" x14ac:dyDescent="0.2">
      <c r="A257" s="58"/>
      <c r="B257" s="58"/>
      <c r="C257" s="58"/>
      <c r="D257" s="58"/>
      <c r="E257" s="58"/>
      <c r="F257" s="58"/>
    </row>
    <row r="258" spans="1:6" hidden="1" outlineLevel="1" x14ac:dyDescent="0.2">
      <c r="A258" s="56" t="s">
        <v>835</v>
      </c>
      <c r="B258" s="56"/>
      <c r="C258" s="56"/>
      <c r="D258" s="56"/>
      <c r="E258" s="56"/>
      <c r="F258" s="56"/>
    </row>
    <row r="259" spans="1:6" ht="42" hidden="1" customHeight="1" outlineLevel="1" x14ac:dyDescent="0.2">
      <c r="A259" s="58"/>
      <c r="B259" s="58"/>
      <c r="C259" s="58"/>
      <c r="D259" s="58"/>
      <c r="E259" s="58"/>
      <c r="F259" s="58"/>
    </row>
    <row r="260" spans="1:6" ht="66" hidden="1" customHeight="1" outlineLevel="1" x14ac:dyDescent="0.2">
      <c r="A260" s="58"/>
      <c r="B260" s="58"/>
      <c r="C260" s="58"/>
      <c r="D260" s="58"/>
      <c r="E260" s="58"/>
      <c r="F260" s="58"/>
    </row>
    <row r="261" spans="1:6" hidden="1" outlineLevel="1" x14ac:dyDescent="0.2">
      <c r="A261" s="56" t="s">
        <v>836</v>
      </c>
      <c r="B261" s="56"/>
      <c r="C261" s="56"/>
      <c r="D261" s="56"/>
      <c r="E261" s="56"/>
      <c r="F261" s="56"/>
    </row>
    <row r="262" spans="1:6" hidden="1" outlineLevel="1" x14ac:dyDescent="0.2">
      <c r="A262" s="56" t="s">
        <v>837</v>
      </c>
      <c r="B262" s="56"/>
      <c r="C262" s="56"/>
      <c r="D262" s="56"/>
      <c r="E262" s="56"/>
      <c r="F262" s="56"/>
    </row>
    <row r="263" spans="1:6" hidden="1" outlineLevel="1" x14ac:dyDescent="0.2">
      <c r="A263" s="56" t="s">
        <v>838</v>
      </c>
      <c r="B263" s="56"/>
      <c r="C263" s="56"/>
      <c r="D263" s="56"/>
      <c r="E263" s="56"/>
      <c r="F263" s="56"/>
    </row>
    <row r="264" spans="1:6" hidden="1" outlineLevel="1" x14ac:dyDescent="0.2">
      <c r="A264" s="36"/>
      <c r="B264" s="36"/>
      <c r="C264" s="36"/>
      <c r="D264" s="36"/>
      <c r="E264" s="36"/>
      <c r="F264" s="36"/>
    </row>
    <row r="265" spans="1:6" ht="16.5" hidden="1" outlineLevel="1" x14ac:dyDescent="0.2">
      <c r="A265" s="57" t="s">
        <v>839</v>
      </c>
      <c r="B265" s="57"/>
      <c r="C265" s="57"/>
      <c r="D265" s="57"/>
      <c r="E265" s="57"/>
      <c r="F265" s="57"/>
    </row>
    <row r="266" spans="1:6" hidden="1" outlineLevel="1" x14ac:dyDescent="0.2">
      <c r="A266" s="56" t="s">
        <v>840</v>
      </c>
      <c r="B266" s="56"/>
      <c r="C266" s="56"/>
      <c r="D266" s="56"/>
      <c r="E266" s="56"/>
      <c r="F266" s="56"/>
    </row>
    <row r="267" spans="1:6" hidden="1" outlineLevel="1" x14ac:dyDescent="0.2">
      <c r="A267" s="56" t="s">
        <v>841</v>
      </c>
      <c r="B267" s="56"/>
      <c r="C267" s="56"/>
      <c r="D267" s="56"/>
      <c r="E267" s="56"/>
      <c r="F267" s="56"/>
    </row>
    <row r="268" spans="1:6" hidden="1" outlineLevel="1" x14ac:dyDescent="0.2">
      <c r="A268" s="56" t="s">
        <v>842</v>
      </c>
      <c r="B268" s="56"/>
      <c r="C268" s="56"/>
      <c r="D268" s="56"/>
      <c r="E268" s="56"/>
      <c r="F268" s="56"/>
    </row>
    <row r="269" spans="1:6" ht="42" hidden="1" customHeight="1" outlineLevel="1" x14ac:dyDescent="0.2">
      <c r="A269" s="58"/>
      <c r="B269" s="58"/>
      <c r="C269" s="58"/>
      <c r="D269" s="58"/>
      <c r="E269" s="58"/>
      <c r="F269" s="58"/>
    </row>
    <row r="270" spans="1:6" ht="42" hidden="1" customHeight="1" outlineLevel="1" x14ac:dyDescent="0.2">
      <c r="A270" s="58"/>
      <c r="B270" s="58"/>
      <c r="C270" s="58"/>
      <c r="D270" s="58"/>
      <c r="E270" s="58"/>
      <c r="F270" s="58"/>
    </row>
    <row r="271" spans="1:6" hidden="1" outlineLevel="1" x14ac:dyDescent="0.2">
      <c r="A271" s="56" t="s">
        <v>843</v>
      </c>
      <c r="B271" s="56"/>
      <c r="C271" s="56"/>
      <c r="D271" s="56"/>
      <c r="E271" s="56"/>
      <c r="F271" s="56"/>
    </row>
    <row r="272" spans="1:6" hidden="1" outlineLevel="1" x14ac:dyDescent="0.2">
      <c r="A272" s="56" t="s">
        <v>844</v>
      </c>
      <c r="B272" s="56"/>
      <c r="C272" s="56"/>
      <c r="D272" s="56"/>
      <c r="E272" s="56"/>
      <c r="F272" s="56"/>
    </row>
    <row r="273" spans="1:6" hidden="1" outlineLevel="1" x14ac:dyDescent="0.2">
      <c r="A273" s="56" t="s">
        <v>845</v>
      </c>
      <c r="B273" s="56"/>
      <c r="C273" s="56"/>
      <c r="D273" s="56"/>
      <c r="E273" s="56"/>
      <c r="F273" s="56"/>
    </row>
    <row r="274" spans="1:6" hidden="1" outlineLevel="1" x14ac:dyDescent="0.2">
      <c r="A274" s="36"/>
      <c r="B274" s="36"/>
      <c r="C274" s="36"/>
      <c r="D274" s="36"/>
      <c r="E274" s="36"/>
      <c r="F274" s="36"/>
    </row>
    <row r="275" spans="1:6" ht="16.5" hidden="1" outlineLevel="1" x14ac:dyDescent="0.2">
      <c r="A275" s="57" t="s">
        <v>846</v>
      </c>
      <c r="B275" s="57"/>
      <c r="C275" s="57"/>
      <c r="D275" s="57"/>
      <c r="E275" s="57"/>
      <c r="F275" s="57"/>
    </row>
    <row r="276" spans="1:6" hidden="1" outlineLevel="1" x14ac:dyDescent="0.2">
      <c r="A276" s="56" t="s">
        <v>847</v>
      </c>
      <c r="B276" s="56"/>
      <c r="C276" s="56"/>
      <c r="D276" s="56"/>
      <c r="E276" s="56"/>
      <c r="F276" s="56"/>
    </row>
    <row r="277" spans="1:6" hidden="1" outlineLevel="1" x14ac:dyDescent="0.2">
      <c r="A277" s="56" t="s">
        <v>848</v>
      </c>
      <c r="B277" s="56"/>
      <c r="C277" s="56"/>
      <c r="D277" s="56"/>
      <c r="E277" s="56"/>
      <c r="F277" s="56"/>
    </row>
    <row r="278" spans="1:6" hidden="1" outlineLevel="1" x14ac:dyDescent="0.2">
      <c r="A278" s="56" t="s">
        <v>849</v>
      </c>
      <c r="B278" s="56"/>
      <c r="C278" s="56"/>
      <c r="D278" s="56"/>
      <c r="E278" s="56"/>
      <c r="F278" s="56"/>
    </row>
    <row r="279" spans="1:6" hidden="1" outlineLevel="1" x14ac:dyDescent="0.2">
      <c r="A279" s="56" t="s">
        <v>850</v>
      </c>
      <c r="B279" s="56"/>
      <c r="C279" s="56"/>
      <c r="D279" s="56"/>
      <c r="E279" s="56"/>
      <c r="F279" s="56"/>
    </row>
    <row r="280" spans="1:6" hidden="1" outlineLevel="1" x14ac:dyDescent="0.2">
      <c r="A280" s="56" t="s">
        <v>851</v>
      </c>
      <c r="B280" s="56"/>
      <c r="C280" s="56"/>
      <c r="D280" s="56"/>
      <c r="E280" s="56"/>
      <c r="F280" s="56"/>
    </row>
    <row r="281" spans="1:6" hidden="1" outlineLevel="1" x14ac:dyDescent="0.2">
      <c r="A281" s="36"/>
      <c r="B281" s="36"/>
      <c r="C281" s="36"/>
      <c r="D281" s="36"/>
      <c r="E281" s="36"/>
      <c r="F281" s="36"/>
    </row>
    <row r="282" spans="1:6" ht="16.5" hidden="1" outlineLevel="1" x14ac:dyDescent="0.2">
      <c r="A282" s="57" t="s">
        <v>852</v>
      </c>
      <c r="B282" s="57"/>
      <c r="C282" s="57"/>
      <c r="D282" s="57"/>
      <c r="E282" s="57"/>
      <c r="F282" s="57"/>
    </row>
    <row r="283" spans="1:6" hidden="1" outlineLevel="1" x14ac:dyDescent="0.2">
      <c r="A283" s="56" t="s">
        <v>853</v>
      </c>
      <c r="B283" s="56"/>
      <c r="C283" s="56"/>
      <c r="D283" s="56"/>
      <c r="E283" s="56"/>
      <c r="F283" s="56"/>
    </row>
    <row r="284" spans="1:6" hidden="1" outlineLevel="1" x14ac:dyDescent="0.2">
      <c r="A284" s="56" t="s">
        <v>854</v>
      </c>
      <c r="B284" s="56"/>
      <c r="C284" s="56"/>
      <c r="D284" s="56"/>
      <c r="E284" s="56"/>
      <c r="F284" s="56"/>
    </row>
    <row r="285" spans="1:6" ht="42" hidden="1" customHeight="1" outlineLevel="1" x14ac:dyDescent="0.2">
      <c r="A285" s="58"/>
      <c r="B285" s="58"/>
      <c r="C285" s="58"/>
      <c r="D285" s="58"/>
      <c r="E285" s="58"/>
      <c r="F285" s="58"/>
    </row>
    <row r="286" spans="1:6" hidden="1" outlineLevel="1" x14ac:dyDescent="0.2">
      <c r="A286" s="56" t="s">
        <v>855</v>
      </c>
      <c r="B286" s="56"/>
      <c r="C286" s="56"/>
      <c r="D286" s="56"/>
      <c r="E286" s="56"/>
      <c r="F286" s="56"/>
    </row>
    <row r="287" spans="1:6" hidden="1" outlineLevel="1" x14ac:dyDescent="0.2">
      <c r="A287" s="56" t="s">
        <v>856</v>
      </c>
      <c r="B287" s="56"/>
      <c r="C287" s="56"/>
      <c r="D287" s="56"/>
      <c r="E287" s="56"/>
      <c r="F287" s="56"/>
    </row>
    <row r="288" spans="1:6" ht="42" hidden="1" customHeight="1" outlineLevel="1" x14ac:dyDescent="0.2">
      <c r="A288" s="58"/>
      <c r="B288" s="58"/>
      <c r="C288" s="58"/>
      <c r="D288" s="58"/>
      <c r="E288" s="58"/>
      <c r="F288" s="58"/>
    </row>
    <row r="289" spans="1:6" ht="66" hidden="1" customHeight="1" outlineLevel="1" x14ac:dyDescent="0.2">
      <c r="A289" s="58"/>
      <c r="B289" s="58"/>
      <c r="C289" s="58"/>
      <c r="D289" s="58"/>
      <c r="E289" s="58"/>
      <c r="F289" s="58"/>
    </row>
    <row r="290" spans="1:6" hidden="1" outlineLevel="1" x14ac:dyDescent="0.2">
      <c r="A290" s="56" t="s">
        <v>857</v>
      </c>
      <c r="B290" s="56"/>
      <c r="C290" s="56"/>
      <c r="D290" s="56"/>
      <c r="E290" s="56"/>
      <c r="F290" s="56"/>
    </row>
    <row r="291" spans="1:6" ht="66" hidden="1" customHeight="1" outlineLevel="1" x14ac:dyDescent="0.2">
      <c r="A291" s="58"/>
      <c r="B291" s="58"/>
      <c r="C291" s="58"/>
      <c r="D291" s="58"/>
      <c r="E291" s="58"/>
      <c r="F291" s="58"/>
    </row>
    <row r="292" spans="1:6" hidden="1" outlineLevel="1" x14ac:dyDescent="0.2">
      <c r="A292" s="56" t="s">
        <v>858</v>
      </c>
      <c r="B292" s="56"/>
      <c r="C292" s="56"/>
      <c r="D292" s="56"/>
      <c r="E292" s="56"/>
      <c r="F292" s="56"/>
    </row>
    <row r="293" spans="1:6" hidden="1" outlineLevel="1" x14ac:dyDescent="0.2">
      <c r="A293" s="56" t="s">
        <v>859</v>
      </c>
      <c r="B293" s="56"/>
      <c r="C293" s="56"/>
      <c r="D293" s="56"/>
      <c r="E293" s="56"/>
      <c r="F293" s="56"/>
    </row>
    <row r="294" spans="1:6" hidden="1" outlineLevel="1" x14ac:dyDescent="0.2">
      <c r="A294" s="56" t="s">
        <v>860</v>
      </c>
      <c r="B294" s="56"/>
      <c r="C294" s="56"/>
      <c r="D294" s="56"/>
      <c r="E294" s="56"/>
      <c r="F294" s="56"/>
    </row>
    <row r="295" spans="1:6" hidden="1" outlineLevel="1" x14ac:dyDescent="0.2">
      <c r="A295" s="36"/>
      <c r="B295" s="36"/>
      <c r="C295" s="36"/>
      <c r="D295" s="36"/>
      <c r="E295" s="36"/>
      <c r="F295" s="36"/>
    </row>
    <row r="296" spans="1:6" ht="16.5" hidden="1" outlineLevel="1" x14ac:dyDescent="0.2">
      <c r="A296" s="57" t="s">
        <v>861</v>
      </c>
      <c r="B296" s="57"/>
      <c r="C296" s="57"/>
      <c r="D296" s="57"/>
      <c r="E296" s="57"/>
      <c r="F296" s="57"/>
    </row>
    <row r="297" spans="1:6" hidden="1" outlineLevel="1" x14ac:dyDescent="0.2">
      <c r="A297" s="56" t="s">
        <v>862</v>
      </c>
      <c r="B297" s="56"/>
      <c r="C297" s="56"/>
      <c r="D297" s="56"/>
      <c r="E297" s="56"/>
      <c r="F297" s="56"/>
    </row>
    <row r="298" spans="1:6" hidden="1" outlineLevel="1" x14ac:dyDescent="0.2">
      <c r="A298" s="56" t="s">
        <v>863</v>
      </c>
      <c r="B298" s="56"/>
      <c r="C298" s="56"/>
      <c r="D298" s="56"/>
      <c r="E298" s="56"/>
      <c r="F298" s="56"/>
    </row>
    <row r="299" spans="1:6" hidden="1" outlineLevel="1" x14ac:dyDescent="0.2">
      <c r="A299" s="56" t="s">
        <v>864</v>
      </c>
      <c r="B299" s="56"/>
      <c r="C299" s="56"/>
      <c r="D299" s="56"/>
      <c r="E299" s="56"/>
      <c r="F299" s="56"/>
    </row>
    <row r="300" spans="1:6" hidden="1" outlineLevel="1" x14ac:dyDescent="0.2">
      <c r="A300" s="56" t="s">
        <v>865</v>
      </c>
      <c r="B300" s="56"/>
      <c r="C300" s="56"/>
      <c r="D300" s="56"/>
      <c r="E300" s="56"/>
      <c r="F300" s="56"/>
    </row>
    <row r="301" spans="1:6" hidden="1" outlineLevel="1" x14ac:dyDescent="0.2">
      <c r="A301" s="56" t="s">
        <v>866</v>
      </c>
      <c r="B301" s="56"/>
      <c r="C301" s="56"/>
      <c r="D301" s="56"/>
      <c r="E301" s="56"/>
      <c r="F301" s="56"/>
    </row>
    <row r="302" spans="1:6" hidden="1" outlineLevel="1" x14ac:dyDescent="0.2">
      <c r="A302" s="56" t="s">
        <v>867</v>
      </c>
      <c r="B302" s="56"/>
      <c r="C302" s="56"/>
      <c r="D302" s="56"/>
      <c r="E302" s="56"/>
      <c r="F302" s="56"/>
    </row>
    <row r="303" spans="1:6" hidden="1" outlineLevel="1" x14ac:dyDescent="0.2">
      <c r="A303" s="56" t="s">
        <v>868</v>
      </c>
      <c r="B303" s="56"/>
      <c r="C303" s="56"/>
      <c r="D303" s="56"/>
      <c r="E303" s="56"/>
      <c r="F303" s="56"/>
    </row>
    <row r="304" spans="1:6" hidden="1" outlineLevel="1" x14ac:dyDescent="0.2">
      <c r="A304" s="56" t="s">
        <v>869</v>
      </c>
      <c r="B304" s="56"/>
      <c r="C304" s="56"/>
      <c r="D304" s="56"/>
      <c r="E304" s="56"/>
      <c r="F304" s="56"/>
    </row>
    <row r="305" spans="1:6" ht="42" hidden="1" customHeight="1" outlineLevel="1" x14ac:dyDescent="0.2">
      <c r="A305" s="58"/>
      <c r="B305" s="58"/>
      <c r="C305" s="58"/>
      <c r="D305" s="58"/>
      <c r="E305" s="58"/>
      <c r="F305" s="58"/>
    </row>
    <row r="306" spans="1:6" hidden="1" outlineLevel="1" x14ac:dyDescent="0.2">
      <c r="A306" s="56" t="s">
        <v>870</v>
      </c>
      <c r="B306" s="56"/>
      <c r="C306" s="56"/>
      <c r="D306" s="56"/>
      <c r="E306" s="56"/>
      <c r="F306" s="56"/>
    </row>
    <row r="307" spans="1:6" ht="66" hidden="1" customHeight="1" outlineLevel="1" x14ac:dyDescent="0.2">
      <c r="A307" s="58"/>
      <c r="B307" s="58"/>
      <c r="C307" s="58"/>
      <c r="D307" s="58"/>
      <c r="E307" s="58"/>
      <c r="F307" s="58"/>
    </row>
    <row r="308" spans="1:6" hidden="1" outlineLevel="1" x14ac:dyDescent="0.2">
      <c r="A308" s="56" t="s">
        <v>871</v>
      </c>
      <c r="B308" s="56"/>
      <c r="C308" s="56"/>
      <c r="D308" s="56"/>
      <c r="E308" s="56"/>
      <c r="F308" s="56"/>
    </row>
    <row r="309" spans="1:6" hidden="1" outlineLevel="1" x14ac:dyDescent="0.2">
      <c r="A309" s="56" t="s">
        <v>872</v>
      </c>
      <c r="B309" s="56"/>
      <c r="C309" s="56"/>
      <c r="D309" s="56"/>
      <c r="E309" s="56"/>
      <c r="F309" s="56"/>
    </row>
    <row r="310" spans="1:6" hidden="1" outlineLevel="1" x14ac:dyDescent="0.2">
      <c r="A310" s="56" t="s">
        <v>873</v>
      </c>
      <c r="B310" s="56"/>
      <c r="C310" s="56"/>
      <c r="D310" s="56"/>
      <c r="E310" s="56"/>
      <c r="F310" s="56"/>
    </row>
    <row r="311" spans="1:6" hidden="1" outlineLevel="1" x14ac:dyDescent="0.2">
      <c r="A311" s="56" t="s">
        <v>874</v>
      </c>
      <c r="B311" s="56"/>
      <c r="C311" s="56"/>
      <c r="D311" s="56"/>
      <c r="E311" s="56"/>
      <c r="F311" s="56"/>
    </row>
    <row r="312" spans="1:6" hidden="1" outlineLevel="1" x14ac:dyDescent="0.2">
      <c r="A312" s="56" t="s">
        <v>875</v>
      </c>
      <c r="B312" s="56"/>
      <c r="C312" s="56"/>
      <c r="D312" s="56"/>
      <c r="E312" s="56"/>
      <c r="F312" s="56"/>
    </row>
    <row r="313" spans="1:6" ht="42" hidden="1" customHeight="1" outlineLevel="1" x14ac:dyDescent="0.2">
      <c r="A313" s="58"/>
      <c r="B313" s="58"/>
      <c r="C313" s="58"/>
      <c r="D313" s="58"/>
      <c r="E313" s="58"/>
      <c r="F313" s="58"/>
    </row>
    <row r="314" spans="1:6" hidden="1" outlineLevel="1" x14ac:dyDescent="0.2">
      <c r="A314" s="56" t="s">
        <v>876</v>
      </c>
      <c r="B314" s="56"/>
      <c r="C314" s="56"/>
      <c r="D314" s="56"/>
      <c r="E314" s="56"/>
      <c r="F314" s="56"/>
    </row>
    <row r="315" spans="1:6" hidden="1" outlineLevel="1" x14ac:dyDescent="0.2">
      <c r="A315" s="56" t="s">
        <v>877</v>
      </c>
      <c r="B315" s="56"/>
      <c r="C315" s="56"/>
      <c r="D315" s="56"/>
      <c r="E315" s="56"/>
      <c r="F315" s="56"/>
    </row>
    <row r="316" spans="1:6" ht="66" hidden="1" customHeight="1" outlineLevel="1" x14ac:dyDescent="0.2">
      <c r="A316" s="58"/>
      <c r="B316" s="58"/>
      <c r="C316" s="58"/>
      <c r="D316" s="58"/>
      <c r="E316" s="58"/>
      <c r="F316" s="58"/>
    </row>
    <row r="317" spans="1:6" ht="42" hidden="1" customHeight="1" outlineLevel="1" x14ac:dyDescent="0.2">
      <c r="A317" s="58"/>
      <c r="B317" s="58"/>
      <c r="C317" s="58"/>
      <c r="D317" s="58"/>
      <c r="E317" s="58"/>
      <c r="F317" s="58"/>
    </row>
    <row r="318" spans="1:6" hidden="1" outlineLevel="1" x14ac:dyDescent="0.2">
      <c r="A318" s="56" t="s">
        <v>878</v>
      </c>
      <c r="B318" s="56"/>
      <c r="C318" s="56"/>
      <c r="D318" s="56"/>
      <c r="E318" s="56"/>
      <c r="F318" s="56"/>
    </row>
    <row r="319" spans="1:6" hidden="1" outlineLevel="1" x14ac:dyDescent="0.2">
      <c r="A319" s="56" t="s">
        <v>879</v>
      </c>
      <c r="B319" s="56"/>
      <c r="C319" s="56"/>
      <c r="D319" s="56"/>
      <c r="E319" s="56"/>
      <c r="F319" s="56"/>
    </row>
    <row r="320" spans="1:6" hidden="1" outlineLevel="1" x14ac:dyDescent="0.2">
      <c r="A320" s="56" t="s">
        <v>880</v>
      </c>
      <c r="B320" s="56"/>
      <c r="C320" s="56"/>
      <c r="D320" s="56"/>
      <c r="E320" s="56"/>
      <c r="F320" s="56"/>
    </row>
    <row r="321" spans="1:6" hidden="1" outlineLevel="1" x14ac:dyDescent="0.2">
      <c r="A321" s="36"/>
      <c r="B321" s="36"/>
      <c r="C321" s="36"/>
      <c r="D321" s="36"/>
      <c r="E321" s="36"/>
      <c r="F321" s="36"/>
    </row>
    <row r="322" spans="1:6" ht="16.5" hidden="1" outlineLevel="1" x14ac:dyDescent="0.2">
      <c r="A322" s="57" t="s">
        <v>881</v>
      </c>
      <c r="B322" s="57"/>
      <c r="C322" s="57"/>
      <c r="D322" s="57"/>
      <c r="E322" s="57"/>
      <c r="F322" s="57"/>
    </row>
    <row r="323" spans="1:6" hidden="1" outlineLevel="1" x14ac:dyDescent="0.2">
      <c r="A323" s="56" t="s">
        <v>882</v>
      </c>
      <c r="B323" s="56"/>
      <c r="C323" s="56"/>
      <c r="D323" s="56"/>
      <c r="E323" s="56"/>
      <c r="F323" s="56"/>
    </row>
    <row r="324" spans="1:6" hidden="1" outlineLevel="1" x14ac:dyDescent="0.2">
      <c r="A324" s="56" t="s">
        <v>883</v>
      </c>
      <c r="B324" s="56"/>
      <c r="C324" s="56"/>
      <c r="D324" s="56"/>
      <c r="E324" s="56"/>
      <c r="F324" s="56"/>
    </row>
    <row r="325" spans="1:6" hidden="1" outlineLevel="1" x14ac:dyDescent="0.2">
      <c r="A325" s="56" t="s">
        <v>884</v>
      </c>
      <c r="B325" s="56"/>
      <c r="C325" s="56"/>
      <c r="D325" s="56"/>
      <c r="E325" s="56"/>
      <c r="F325" s="56"/>
    </row>
    <row r="326" spans="1:6" hidden="1" outlineLevel="1" x14ac:dyDescent="0.2">
      <c r="A326" s="56" t="s">
        <v>885</v>
      </c>
      <c r="B326" s="56"/>
      <c r="C326" s="56"/>
      <c r="D326" s="56"/>
      <c r="E326" s="56"/>
      <c r="F326" s="56"/>
    </row>
    <row r="327" spans="1:6" hidden="1" outlineLevel="1" x14ac:dyDescent="0.2">
      <c r="A327" s="56" t="s">
        <v>886</v>
      </c>
      <c r="B327" s="56"/>
      <c r="C327" s="56"/>
      <c r="D327" s="56"/>
      <c r="E327" s="56"/>
      <c r="F327" s="56"/>
    </row>
    <row r="328" spans="1:6" hidden="1" outlineLevel="1" x14ac:dyDescent="0.2">
      <c r="A328" s="56" t="s">
        <v>887</v>
      </c>
      <c r="B328" s="56"/>
      <c r="C328" s="56"/>
      <c r="D328" s="56"/>
      <c r="E328" s="56"/>
      <c r="F328" s="56"/>
    </row>
    <row r="329" spans="1:6" hidden="1" outlineLevel="1" x14ac:dyDescent="0.2">
      <c r="A329" s="56" t="s">
        <v>888</v>
      </c>
      <c r="B329" s="56"/>
      <c r="C329" s="56"/>
      <c r="D329" s="56"/>
      <c r="E329" s="56"/>
      <c r="F329" s="56"/>
    </row>
    <row r="330" spans="1:6" hidden="1" outlineLevel="1" x14ac:dyDescent="0.2">
      <c r="A330" s="36"/>
      <c r="B330" s="36"/>
      <c r="C330" s="36"/>
      <c r="D330" s="36"/>
      <c r="E330" s="36"/>
      <c r="F330" s="36"/>
    </row>
    <row r="331" spans="1:6" ht="16.5" hidden="1" outlineLevel="1" x14ac:dyDescent="0.2">
      <c r="A331" s="57" t="s">
        <v>889</v>
      </c>
      <c r="B331" s="57"/>
      <c r="C331" s="57"/>
      <c r="D331" s="57"/>
      <c r="E331" s="57"/>
      <c r="F331" s="57"/>
    </row>
    <row r="332" spans="1:6" hidden="1" outlineLevel="1" x14ac:dyDescent="0.2">
      <c r="A332" s="56" t="s">
        <v>890</v>
      </c>
      <c r="B332" s="56"/>
      <c r="C332" s="56"/>
      <c r="D332" s="56"/>
      <c r="E332" s="56"/>
      <c r="F332" s="56"/>
    </row>
    <row r="333" spans="1:6" hidden="1" outlineLevel="1" x14ac:dyDescent="0.2">
      <c r="A333" s="56" t="s">
        <v>891</v>
      </c>
      <c r="B333" s="56"/>
      <c r="C333" s="56"/>
      <c r="D333" s="56"/>
      <c r="E333" s="56"/>
      <c r="F333" s="56"/>
    </row>
    <row r="334" spans="1:6" ht="66" hidden="1" customHeight="1" outlineLevel="1" x14ac:dyDescent="0.2">
      <c r="A334" s="58"/>
      <c r="B334" s="58"/>
      <c r="C334" s="58"/>
      <c r="D334" s="58"/>
      <c r="E334" s="58"/>
      <c r="F334" s="58"/>
    </row>
    <row r="335" spans="1:6" ht="42" hidden="1" customHeight="1" outlineLevel="1" x14ac:dyDescent="0.2">
      <c r="A335" s="58"/>
      <c r="B335" s="58"/>
      <c r="C335" s="58"/>
      <c r="D335" s="58"/>
      <c r="E335" s="58"/>
      <c r="F335" s="58"/>
    </row>
    <row r="336" spans="1:6" ht="42" hidden="1" customHeight="1" outlineLevel="1" x14ac:dyDescent="0.2">
      <c r="A336" s="58"/>
      <c r="B336" s="58"/>
      <c r="C336" s="58"/>
      <c r="D336" s="58"/>
      <c r="E336" s="58"/>
      <c r="F336" s="58"/>
    </row>
    <row r="337" spans="1:6" hidden="1" outlineLevel="1" x14ac:dyDescent="0.2">
      <c r="A337" s="56" t="s">
        <v>892</v>
      </c>
      <c r="B337" s="56"/>
      <c r="C337" s="56"/>
      <c r="D337" s="56"/>
      <c r="E337" s="56"/>
      <c r="F337" s="56"/>
    </row>
    <row r="338" spans="1:6" hidden="1" outlineLevel="1" x14ac:dyDescent="0.2">
      <c r="A338" s="56" t="s">
        <v>893</v>
      </c>
      <c r="B338" s="56"/>
      <c r="C338" s="56"/>
      <c r="D338" s="56"/>
      <c r="E338" s="56"/>
      <c r="F338" s="56"/>
    </row>
    <row r="339" spans="1:6" hidden="1" outlineLevel="1" x14ac:dyDescent="0.2">
      <c r="A339" s="56" t="s">
        <v>894</v>
      </c>
      <c r="B339" s="56"/>
      <c r="C339" s="56"/>
      <c r="D339" s="56"/>
      <c r="E339" s="56"/>
      <c r="F339" s="56"/>
    </row>
    <row r="340" spans="1:6" hidden="1" outlineLevel="1" x14ac:dyDescent="0.2">
      <c r="A340" s="56" t="s">
        <v>895</v>
      </c>
      <c r="B340" s="56"/>
      <c r="C340" s="56"/>
      <c r="D340" s="56"/>
      <c r="E340" s="56"/>
      <c r="F340" s="56"/>
    </row>
    <row r="341" spans="1:6" hidden="1" outlineLevel="1" x14ac:dyDescent="0.2">
      <c r="A341" s="36"/>
      <c r="B341" s="36"/>
      <c r="C341" s="36"/>
      <c r="D341" s="36"/>
      <c r="E341" s="36"/>
      <c r="F341" s="36"/>
    </row>
    <row r="342" spans="1:6" ht="16.5" hidden="1" outlineLevel="1" x14ac:dyDescent="0.2">
      <c r="A342" s="57" t="s">
        <v>896</v>
      </c>
      <c r="B342" s="57"/>
      <c r="C342" s="57"/>
      <c r="D342" s="57"/>
      <c r="E342" s="57"/>
      <c r="F342" s="57"/>
    </row>
    <row r="343" spans="1:6" hidden="1" outlineLevel="1" x14ac:dyDescent="0.2">
      <c r="A343" s="56" t="s">
        <v>897</v>
      </c>
      <c r="B343" s="56"/>
      <c r="C343" s="56"/>
      <c r="D343" s="56"/>
      <c r="E343" s="56"/>
      <c r="F343" s="56"/>
    </row>
    <row r="344" spans="1:6" hidden="1" outlineLevel="1" x14ac:dyDescent="0.2">
      <c r="A344" s="56" t="s">
        <v>898</v>
      </c>
      <c r="B344" s="56"/>
      <c r="C344" s="56"/>
      <c r="D344" s="56"/>
      <c r="E344" s="56"/>
      <c r="F344" s="56"/>
    </row>
    <row r="345" spans="1:6" hidden="1" outlineLevel="1" x14ac:dyDescent="0.2">
      <c r="A345" s="56" t="s">
        <v>899</v>
      </c>
      <c r="B345" s="56"/>
      <c r="C345" s="56"/>
      <c r="D345" s="56"/>
      <c r="E345" s="56"/>
      <c r="F345" s="56"/>
    </row>
    <row r="346" spans="1:6" hidden="1" outlineLevel="1" x14ac:dyDescent="0.2">
      <c r="A346" s="56" t="s">
        <v>900</v>
      </c>
      <c r="B346" s="56"/>
      <c r="C346" s="56"/>
      <c r="D346" s="56"/>
      <c r="E346" s="56"/>
      <c r="F346" s="56"/>
    </row>
    <row r="347" spans="1:6" hidden="1" outlineLevel="1" x14ac:dyDescent="0.2">
      <c r="A347" s="56" t="s">
        <v>901</v>
      </c>
      <c r="B347" s="56"/>
      <c r="C347" s="56"/>
      <c r="D347" s="56"/>
      <c r="E347" s="56"/>
      <c r="F347" s="56"/>
    </row>
    <row r="348" spans="1:6" ht="42" hidden="1" customHeight="1" outlineLevel="1" x14ac:dyDescent="0.2">
      <c r="A348" s="58"/>
      <c r="B348" s="58"/>
      <c r="C348" s="58"/>
      <c r="D348" s="58"/>
      <c r="E348" s="58"/>
      <c r="F348" s="58"/>
    </row>
    <row r="349" spans="1:6" ht="66" hidden="1" customHeight="1" outlineLevel="1" x14ac:dyDescent="0.2">
      <c r="A349" s="58"/>
      <c r="B349" s="58"/>
      <c r="C349" s="58"/>
      <c r="D349" s="58"/>
      <c r="E349" s="58"/>
      <c r="F349" s="58"/>
    </row>
    <row r="350" spans="1:6" ht="42" hidden="1" customHeight="1" outlineLevel="1" x14ac:dyDescent="0.2">
      <c r="A350" s="58"/>
      <c r="B350" s="58"/>
      <c r="C350" s="58"/>
      <c r="D350" s="58"/>
      <c r="E350" s="58"/>
      <c r="F350" s="58"/>
    </row>
    <row r="351" spans="1:6" hidden="1" outlineLevel="1" x14ac:dyDescent="0.2">
      <c r="A351" s="56" t="s">
        <v>902</v>
      </c>
      <c r="B351" s="56"/>
      <c r="C351" s="56"/>
      <c r="D351" s="56"/>
      <c r="E351" s="56"/>
      <c r="F351" s="56"/>
    </row>
    <row r="352" spans="1:6" hidden="1" outlineLevel="1" x14ac:dyDescent="0.2">
      <c r="A352" s="56" t="s">
        <v>903</v>
      </c>
      <c r="B352" s="56"/>
      <c r="C352" s="56"/>
      <c r="D352" s="56"/>
      <c r="E352" s="56"/>
      <c r="F352" s="56"/>
    </row>
    <row r="353" spans="1:6" hidden="1" outlineLevel="1" x14ac:dyDescent="0.2">
      <c r="A353" s="56" t="s">
        <v>904</v>
      </c>
      <c r="B353" s="56"/>
      <c r="C353" s="56"/>
      <c r="D353" s="56"/>
      <c r="E353" s="56"/>
      <c r="F353" s="56"/>
    </row>
    <row r="354" spans="1:6" hidden="1" outlineLevel="1" x14ac:dyDescent="0.2">
      <c r="A354" s="56" t="s">
        <v>905</v>
      </c>
      <c r="B354" s="56"/>
      <c r="C354" s="56"/>
      <c r="D354" s="56"/>
      <c r="E354" s="56"/>
      <c r="F354" s="56"/>
    </row>
    <row r="355" spans="1:6" hidden="1" outlineLevel="1" x14ac:dyDescent="0.2">
      <c r="A355" s="56" t="s">
        <v>906</v>
      </c>
      <c r="B355" s="56"/>
      <c r="C355" s="56"/>
      <c r="D355" s="56"/>
      <c r="E355" s="56"/>
      <c r="F355" s="56"/>
    </row>
    <row r="356" spans="1:6" hidden="1" outlineLevel="1" x14ac:dyDescent="0.2">
      <c r="A356" s="36"/>
      <c r="B356" s="36"/>
      <c r="C356" s="36"/>
      <c r="D356" s="36"/>
      <c r="E356" s="36"/>
      <c r="F356" s="36"/>
    </row>
    <row r="357" spans="1:6" ht="16.5" hidden="1" outlineLevel="1" x14ac:dyDescent="0.2">
      <c r="A357" s="57" t="s">
        <v>907</v>
      </c>
      <c r="B357" s="57"/>
      <c r="C357" s="57"/>
      <c r="D357" s="57"/>
      <c r="E357" s="57"/>
      <c r="F357" s="57"/>
    </row>
    <row r="358" spans="1:6" hidden="1" outlineLevel="1" x14ac:dyDescent="0.2">
      <c r="A358" s="56" t="s">
        <v>908</v>
      </c>
      <c r="B358" s="56"/>
      <c r="C358" s="56"/>
      <c r="D358" s="56"/>
      <c r="E358" s="56"/>
      <c r="F358" s="56"/>
    </row>
    <row r="359" spans="1:6" hidden="1" outlineLevel="1" x14ac:dyDescent="0.2">
      <c r="A359" s="56" t="s">
        <v>909</v>
      </c>
      <c r="B359" s="56"/>
      <c r="C359" s="56"/>
      <c r="D359" s="56"/>
      <c r="E359" s="56"/>
      <c r="F359" s="56"/>
    </row>
    <row r="360" spans="1:6" hidden="1" outlineLevel="1" x14ac:dyDescent="0.2">
      <c r="A360" s="56" t="s">
        <v>910</v>
      </c>
      <c r="B360" s="56"/>
      <c r="C360" s="56"/>
      <c r="D360" s="56"/>
      <c r="E360" s="56"/>
      <c r="F360" s="56"/>
    </row>
    <row r="361" spans="1:6" hidden="1" outlineLevel="1" x14ac:dyDescent="0.2">
      <c r="A361" s="56" t="s">
        <v>911</v>
      </c>
      <c r="B361" s="56"/>
      <c r="C361" s="56"/>
      <c r="D361" s="56"/>
      <c r="E361" s="56"/>
      <c r="F361" s="56"/>
    </row>
    <row r="362" spans="1:6" hidden="1" outlineLevel="1" x14ac:dyDescent="0.2">
      <c r="A362" s="56" t="s">
        <v>912</v>
      </c>
      <c r="B362" s="56"/>
      <c r="C362" s="56"/>
      <c r="D362" s="56"/>
      <c r="E362" s="56"/>
      <c r="F362" s="56"/>
    </row>
    <row r="363" spans="1:6" ht="42" hidden="1" customHeight="1" outlineLevel="1" x14ac:dyDescent="0.2">
      <c r="A363" s="58"/>
      <c r="B363" s="58"/>
      <c r="C363" s="58"/>
      <c r="D363" s="58"/>
      <c r="E363" s="58"/>
      <c r="F363" s="58"/>
    </row>
    <row r="364" spans="1:6" ht="42" hidden="1" customHeight="1" outlineLevel="1" x14ac:dyDescent="0.2">
      <c r="A364" s="58"/>
      <c r="B364" s="58"/>
      <c r="C364" s="58"/>
      <c r="D364" s="58"/>
      <c r="E364" s="58"/>
      <c r="F364" s="58"/>
    </row>
    <row r="365" spans="1:6" hidden="1" outlineLevel="1" x14ac:dyDescent="0.2">
      <c r="A365" s="56" t="s">
        <v>913</v>
      </c>
      <c r="B365" s="56"/>
      <c r="C365" s="56"/>
      <c r="D365" s="56"/>
      <c r="E365" s="56"/>
      <c r="F365" s="56"/>
    </row>
    <row r="366" spans="1:6" hidden="1" outlineLevel="1" x14ac:dyDescent="0.2">
      <c r="A366" s="56" t="s">
        <v>914</v>
      </c>
      <c r="B366" s="56"/>
      <c r="C366" s="56"/>
      <c r="D366" s="56"/>
      <c r="E366" s="56"/>
      <c r="F366" s="56"/>
    </row>
    <row r="367" spans="1:6" hidden="1" outlineLevel="1" x14ac:dyDescent="0.2">
      <c r="A367" s="56" t="s">
        <v>915</v>
      </c>
      <c r="B367" s="56"/>
      <c r="C367" s="56"/>
      <c r="D367" s="56"/>
      <c r="E367" s="56"/>
      <c r="F367" s="56"/>
    </row>
    <row r="368" spans="1:6" hidden="1" outlineLevel="1" x14ac:dyDescent="0.2">
      <c r="A368" s="56" t="s">
        <v>916</v>
      </c>
      <c r="B368" s="56"/>
      <c r="C368" s="56"/>
      <c r="D368" s="56"/>
      <c r="E368" s="56"/>
      <c r="F368" s="56"/>
    </row>
    <row r="369" spans="1:6" hidden="1" outlineLevel="1" x14ac:dyDescent="0.2">
      <c r="A369" s="56" t="s">
        <v>917</v>
      </c>
      <c r="B369" s="56"/>
      <c r="C369" s="56"/>
      <c r="D369" s="56"/>
      <c r="E369" s="56"/>
      <c r="F369" s="56"/>
    </row>
    <row r="370" spans="1:6" hidden="1" outlineLevel="1" x14ac:dyDescent="0.2">
      <c r="A370" s="56" t="s">
        <v>918</v>
      </c>
      <c r="B370" s="56"/>
      <c r="C370" s="56"/>
      <c r="D370" s="56"/>
      <c r="E370" s="56"/>
      <c r="F370" s="56"/>
    </row>
    <row r="371" spans="1:6" hidden="1" outlineLevel="1" x14ac:dyDescent="0.2">
      <c r="A371" s="56" t="s">
        <v>919</v>
      </c>
      <c r="B371" s="56"/>
      <c r="C371" s="56"/>
      <c r="D371" s="56"/>
      <c r="E371" s="56"/>
      <c r="F371" s="56"/>
    </row>
    <row r="372" spans="1:6" hidden="1" outlineLevel="1" x14ac:dyDescent="0.2">
      <c r="A372" s="56" t="s">
        <v>920</v>
      </c>
      <c r="B372" s="56"/>
      <c r="C372" s="56"/>
      <c r="D372" s="56"/>
      <c r="E372" s="56"/>
      <c r="F372" s="56"/>
    </row>
    <row r="373" spans="1:6" ht="42" hidden="1" customHeight="1" outlineLevel="1" x14ac:dyDescent="0.2">
      <c r="A373" s="58"/>
      <c r="B373" s="58"/>
      <c r="C373" s="58"/>
      <c r="D373" s="58"/>
      <c r="E373" s="58"/>
      <c r="F373" s="58"/>
    </row>
    <row r="374" spans="1:6" hidden="1" outlineLevel="1" x14ac:dyDescent="0.2">
      <c r="A374" s="56" t="s">
        <v>921</v>
      </c>
      <c r="B374" s="56"/>
      <c r="C374" s="56"/>
      <c r="D374" s="56"/>
      <c r="E374" s="56"/>
      <c r="F374" s="56"/>
    </row>
    <row r="375" spans="1:6" hidden="1" outlineLevel="1" x14ac:dyDescent="0.2">
      <c r="A375" s="56" t="s">
        <v>922</v>
      </c>
      <c r="B375" s="56"/>
      <c r="C375" s="56"/>
      <c r="D375" s="56"/>
      <c r="E375" s="56"/>
      <c r="F375" s="56"/>
    </row>
    <row r="376" spans="1:6" hidden="1" outlineLevel="1" x14ac:dyDescent="0.2">
      <c r="A376" s="56" t="s">
        <v>923</v>
      </c>
      <c r="B376" s="56"/>
      <c r="C376" s="56"/>
      <c r="D376" s="56"/>
      <c r="E376" s="56"/>
      <c r="F376" s="56"/>
    </row>
    <row r="377" spans="1:6" hidden="1" outlineLevel="1" x14ac:dyDescent="0.2">
      <c r="A377" s="56" t="s">
        <v>924</v>
      </c>
      <c r="B377" s="56"/>
      <c r="C377" s="56"/>
      <c r="D377" s="56"/>
      <c r="E377" s="56"/>
      <c r="F377" s="56"/>
    </row>
    <row r="378" spans="1:6" hidden="1" outlineLevel="1" x14ac:dyDescent="0.2">
      <c r="A378" s="56" t="s">
        <v>925</v>
      </c>
      <c r="B378" s="56"/>
      <c r="C378" s="56"/>
      <c r="D378" s="56"/>
      <c r="E378" s="56"/>
      <c r="F378" s="56"/>
    </row>
    <row r="379" spans="1:6" hidden="1" outlineLevel="1" x14ac:dyDescent="0.2">
      <c r="A379" s="56" t="s">
        <v>926</v>
      </c>
      <c r="B379" s="56"/>
      <c r="C379" s="56"/>
      <c r="D379" s="56"/>
      <c r="E379" s="56"/>
      <c r="F379" s="56"/>
    </row>
    <row r="380" spans="1:6" hidden="1" outlineLevel="1" x14ac:dyDescent="0.2">
      <c r="A380" s="56" t="s">
        <v>927</v>
      </c>
      <c r="B380" s="56"/>
      <c r="C380" s="56"/>
      <c r="D380" s="56"/>
      <c r="E380" s="56"/>
      <c r="F380" s="56"/>
    </row>
    <row r="381" spans="1:6" hidden="1" outlineLevel="1" x14ac:dyDescent="0.2">
      <c r="A381" s="36"/>
      <c r="B381" s="36"/>
      <c r="C381" s="36"/>
      <c r="D381" s="36"/>
      <c r="E381" s="36"/>
      <c r="F381" s="36"/>
    </row>
    <row r="382" spans="1:6" ht="16.5" hidden="1" outlineLevel="1" x14ac:dyDescent="0.2">
      <c r="A382" s="57" t="s">
        <v>928</v>
      </c>
      <c r="B382" s="57"/>
      <c r="C382" s="57"/>
      <c r="D382" s="57"/>
      <c r="E382" s="57"/>
      <c r="F382" s="57"/>
    </row>
    <row r="383" spans="1:6" hidden="1" outlineLevel="1" x14ac:dyDescent="0.2">
      <c r="A383" s="56" t="s">
        <v>929</v>
      </c>
      <c r="B383" s="56"/>
      <c r="C383" s="56"/>
      <c r="D383" s="56"/>
      <c r="E383" s="56"/>
      <c r="F383" s="56"/>
    </row>
    <row r="384" spans="1:6" hidden="1" outlineLevel="1" x14ac:dyDescent="0.2">
      <c r="A384" s="56" t="s">
        <v>930</v>
      </c>
      <c r="B384" s="56"/>
      <c r="C384" s="56"/>
      <c r="D384" s="56"/>
      <c r="E384" s="56"/>
      <c r="F384" s="56"/>
    </row>
    <row r="385" spans="1:6" hidden="1" outlineLevel="1" x14ac:dyDescent="0.2">
      <c r="A385" s="56" t="s">
        <v>931</v>
      </c>
      <c r="B385" s="56"/>
      <c r="C385" s="56"/>
      <c r="D385" s="56"/>
      <c r="E385" s="56"/>
      <c r="F385" s="56"/>
    </row>
    <row r="386" spans="1:6" ht="66" hidden="1" customHeight="1" outlineLevel="1" x14ac:dyDescent="0.2">
      <c r="A386" s="58"/>
      <c r="B386" s="58"/>
      <c r="C386" s="58"/>
      <c r="D386" s="58"/>
      <c r="E386" s="58"/>
      <c r="F386" s="58"/>
    </row>
    <row r="387" spans="1:6" hidden="1" outlineLevel="1" x14ac:dyDescent="0.2">
      <c r="A387" s="56" t="s">
        <v>932</v>
      </c>
      <c r="B387" s="56"/>
      <c r="C387" s="56"/>
      <c r="D387" s="56"/>
      <c r="E387" s="56"/>
      <c r="F387" s="56"/>
    </row>
    <row r="388" spans="1:6" hidden="1" outlineLevel="1" x14ac:dyDescent="0.2">
      <c r="A388" s="56" t="s">
        <v>933</v>
      </c>
      <c r="B388" s="56"/>
      <c r="C388" s="56"/>
      <c r="D388" s="56"/>
      <c r="E388" s="56"/>
      <c r="F388" s="56"/>
    </row>
    <row r="389" spans="1:6" hidden="1" outlineLevel="1" x14ac:dyDescent="0.2">
      <c r="A389" s="56" t="s">
        <v>934</v>
      </c>
      <c r="B389" s="56"/>
      <c r="C389" s="56"/>
      <c r="D389" s="56"/>
      <c r="E389" s="56"/>
      <c r="F389" s="56"/>
    </row>
    <row r="390" spans="1:6" hidden="1" outlineLevel="1" x14ac:dyDescent="0.2">
      <c r="A390" s="56" t="s">
        <v>935</v>
      </c>
      <c r="B390" s="56"/>
      <c r="C390" s="56"/>
      <c r="D390" s="56"/>
      <c r="E390" s="56"/>
      <c r="F390" s="56"/>
    </row>
    <row r="391" spans="1:6" hidden="1" outlineLevel="1" x14ac:dyDescent="0.2">
      <c r="A391" s="36"/>
      <c r="B391" s="36"/>
      <c r="C391" s="36"/>
      <c r="D391" s="36"/>
      <c r="E391" s="36"/>
      <c r="F391" s="36"/>
    </row>
    <row r="392" spans="1:6" ht="16.5" hidden="1" outlineLevel="1" x14ac:dyDescent="0.2">
      <c r="A392" s="57" t="s">
        <v>936</v>
      </c>
      <c r="B392" s="57"/>
      <c r="C392" s="57"/>
      <c r="D392" s="57"/>
      <c r="E392" s="57"/>
      <c r="F392" s="57"/>
    </row>
    <row r="393" spans="1:6" hidden="1" outlineLevel="1" x14ac:dyDescent="0.2">
      <c r="A393" s="56" t="s">
        <v>937</v>
      </c>
      <c r="B393" s="56"/>
      <c r="C393" s="56"/>
      <c r="D393" s="56"/>
      <c r="E393" s="56"/>
      <c r="F393" s="56"/>
    </row>
    <row r="394" spans="1:6" ht="66" hidden="1" customHeight="1" outlineLevel="1" x14ac:dyDescent="0.2">
      <c r="A394" s="58"/>
      <c r="B394" s="58"/>
      <c r="C394" s="58"/>
      <c r="D394" s="58"/>
      <c r="E394" s="58"/>
      <c r="F394" s="58"/>
    </row>
    <row r="395" spans="1:6" hidden="1" outlineLevel="1" x14ac:dyDescent="0.2">
      <c r="A395" s="56" t="s">
        <v>938</v>
      </c>
      <c r="B395" s="56"/>
      <c r="C395" s="56"/>
      <c r="D395" s="56"/>
      <c r="E395" s="56"/>
      <c r="F395" s="56"/>
    </row>
    <row r="396" spans="1:6" hidden="1" outlineLevel="1" x14ac:dyDescent="0.2">
      <c r="A396" s="56" t="s">
        <v>939</v>
      </c>
      <c r="B396" s="56"/>
      <c r="C396" s="56"/>
      <c r="D396" s="56"/>
      <c r="E396" s="56"/>
      <c r="F396" s="56"/>
    </row>
    <row r="397" spans="1:6" hidden="1" outlineLevel="1" x14ac:dyDescent="0.2">
      <c r="A397" s="56" t="s">
        <v>940</v>
      </c>
      <c r="B397" s="56"/>
      <c r="C397" s="56"/>
      <c r="D397" s="56"/>
      <c r="E397" s="56"/>
      <c r="F397" s="56"/>
    </row>
    <row r="398" spans="1:6" hidden="1" outlineLevel="1" x14ac:dyDescent="0.2">
      <c r="A398" s="36"/>
      <c r="B398" s="36"/>
      <c r="C398" s="36"/>
      <c r="D398" s="36"/>
      <c r="E398" s="36"/>
      <c r="F398" s="36"/>
    </row>
    <row r="399" spans="1:6" ht="16.5" hidden="1" outlineLevel="1" x14ac:dyDescent="0.2">
      <c r="A399" s="57" t="s">
        <v>941</v>
      </c>
      <c r="B399" s="57"/>
      <c r="C399" s="57"/>
      <c r="D399" s="57"/>
      <c r="E399" s="57"/>
      <c r="F399" s="57"/>
    </row>
    <row r="400" spans="1:6" hidden="1" outlineLevel="1" x14ac:dyDescent="0.2">
      <c r="A400" s="56" t="s">
        <v>942</v>
      </c>
      <c r="B400" s="56"/>
      <c r="C400" s="56"/>
      <c r="D400" s="56"/>
      <c r="E400" s="56"/>
      <c r="F400" s="56"/>
    </row>
    <row r="401" spans="1:6" hidden="1" outlineLevel="1" x14ac:dyDescent="0.2">
      <c r="A401" s="56" t="s">
        <v>943</v>
      </c>
      <c r="B401" s="56"/>
      <c r="C401" s="56"/>
      <c r="D401" s="56"/>
      <c r="E401" s="56"/>
      <c r="F401" s="56"/>
    </row>
    <row r="402" spans="1:6" hidden="1" outlineLevel="1" x14ac:dyDescent="0.2">
      <c r="A402" s="56" t="s">
        <v>944</v>
      </c>
      <c r="B402" s="56"/>
      <c r="C402" s="56"/>
      <c r="D402" s="56"/>
      <c r="E402" s="56"/>
      <c r="F402" s="56"/>
    </row>
    <row r="403" spans="1:6" hidden="1" outlineLevel="1" x14ac:dyDescent="0.2">
      <c r="A403" s="56" t="s">
        <v>945</v>
      </c>
      <c r="B403" s="56"/>
      <c r="C403" s="56"/>
      <c r="D403" s="56"/>
      <c r="E403" s="56"/>
      <c r="F403" s="56"/>
    </row>
    <row r="404" spans="1:6" hidden="1" outlineLevel="1" x14ac:dyDescent="0.2">
      <c r="A404" s="56" t="s">
        <v>946</v>
      </c>
      <c r="B404" s="56"/>
      <c r="C404" s="56"/>
      <c r="D404" s="56"/>
      <c r="E404" s="56"/>
      <c r="F404" s="56"/>
    </row>
    <row r="405" spans="1:6" hidden="1" outlineLevel="1" x14ac:dyDescent="0.2">
      <c r="A405" s="56" t="s">
        <v>947</v>
      </c>
      <c r="B405" s="56"/>
      <c r="C405" s="56"/>
      <c r="D405" s="56"/>
      <c r="E405" s="56"/>
      <c r="F405" s="56"/>
    </row>
    <row r="406" spans="1:6" hidden="1" outlineLevel="1" x14ac:dyDescent="0.2">
      <c r="A406" s="56" t="s">
        <v>948</v>
      </c>
      <c r="B406" s="56"/>
      <c r="C406" s="56"/>
      <c r="D406" s="56"/>
      <c r="E406" s="56"/>
      <c r="F406" s="56"/>
    </row>
    <row r="407" spans="1:6" hidden="1" outlineLevel="1" x14ac:dyDescent="0.2">
      <c r="A407" s="56" t="s">
        <v>949</v>
      </c>
      <c r="B407" s="56"/>
      <c r="C407" s="56"/>
      <c r="D407" s="56"/>
      <c r="E407" s="56"/>
      <c r="F407" s="56"/>
    </row>
    <row r="408" spans="1:6" hidden="1" outlineLevel="1" x14ac:dyDescent="0.2">
      <c r="A408" s="56" t="s">
        <v>950</v>
      </c>
      <c r="B408" s="56"/>
      <c r="C408" s="56"/>
      <c r="D408" s="56"/>
      <c r="E408" s="56"/>
      <c r="F408" s="56"/>
    </row>
    <row r="409" spans="1:6" hidden="1" outlineLevel="1" x14ac:dyDescent="0.2">
      <c r="A409" s="56" t="s">
        <v>951</v>
      </c>
      <c r="B409" s="56"/>
      <c r="C409" s="56"/>
      <c r="D409" s="56"/>
      <c r="E409" s="56"/>
      <c r="F409" s="56"/>
    </row>
    <row r="410" spans="1:6" hidden="1" outlineLevel="1" x14ac:dyDescent="0.2">
      <c r="A410" s="56" t="s">
        <v>952</v>
      </c>
      <c r="B410" s="56"/>
      <c r="C410" s="56"/>
      <c r="D410" s="56"/>
      <c r="E410" s="56"/>
      <c r="F410" s="56"/>
    </row>
    <row r="411" spans="1:6" hidden="1" outlineLevel="1" x14ac:dyDescent="0.2">
      <c r="A411" s="56" t="s">
        <v>953</v>
      </c>
      <c r="B411" s="56"/>
      <c r="C411" s="56"/>
      <c r="D411" s="56"/>
      <c r="E411" s="56"/>
      <c r="F411" s="56"/>
    </row>
    <row r="412" spans="1:6" hidden="1" outlineLevel="1" x14ac:dyDescent="0.2">
      <c r="A412" s="56" t="s">
        <v>954</v>
      </c>
      <c r="B412" s="56"/>
      <c r="C412" s="56"/>
      <c r="D412" s="56"/>
      <c r="E412" s="56"/>
      <c r="F412" s="56"/>
    </row>
    <row r="413" spans="1:6" hidden="1" outlineLevel="1" x14ac:dyDescent="0.2">
      <c r="A413" s="56" t="s">
        <v>955</v>
      </c>
      <c r="B413" s="56"/>
      <c r="C413" s="56"/>
      <c r="D413" s="56"/>
      <c r="E413" s="56"/>
      <c r="F413" s="56"/>
    </row>
    <row r="414" spans="1:6" hidden="1" outlineLevel="1" x14ac:dyDescent="0.2">
      <c r="A414" s="56" t="s">
        <v>956</v>
      </c>
      <c r="B414" s="56"/>
      <c r="C414" s="56"/>
      <c r="D414" s="56"/>
      <c r="E414" s="56"/>
      <c r="F414" s="56"/>
    </row>
    <row r="415" spans="1:6" hidden="1" outlineLevel="1" x14ac:dyDescent="0.2">
      <c r="A415" s="56" t="s">
        <v>957</v>
      </c>
      <c r="B415" s="56"/>
      <c r="C415" s="56"/>
      <c r="D415" s="56"/>
      <c r="E415" s="56"/>
      <c r="F415" s="56"/>
    </row>
    <row r="416" spans="1:6" hidden="1" outlineLevel="1" x14ac:dyDescent="0.2">
      <c r="A416" s="56" t="s">
        <v>958</v>
      </c>
      <c r="B416" s="56"/>
      <c r="C416" s="56"/>
      <c r="D416" s="56"/>
      <c r="E416" s="56"/>
      <c r="F416" s="56"/>
    </row>
    <row r="417" spans="1:6" ht="66" hidden="1" customHeight="1" outlineLevel="1" x14ac:dyDescent="0.2">
      <c r="A417" s="58"/>
      <c r="B417" s="58"/>
      <c r="C417" s="58"/>
      <c r="D417" s="58"/>
      <c r="E417" s="58"/>
      <c r="F417" s="58"/>
    </row>
    <row r="418" spans="1:6" hidden="1" outlineLevel="1" x14ac:dyDescent="0.2">
      <c r="A418" s="56" t="s">
        <v>959</v>
      </c>
      <c r="B418" s="56"/>
      <c r="C418" s="56"/>
      <c r="D418" s="56"/>
      <c r="E418" s="56"/>
      <c r="F418" s="56"/>
    </row>
    <row r="419" spans="1:6" hidden="1" outlineLevel="1" x14ac:dyDescent="0.2">
      <c r="A419" s="56" t="s">
        <v>960</v>
      </c>
      <c r="B419" s="56"/>
      <c r="C419" s="56"/>
      <c r="D419" s="56"/>
      <c r="E419" s="56"/>
      <c r="F419" s="56"/>
    </row>
    <row r="420" spans="1:6" hidden="1" outlineLevel="1" x14ac:dyDescent="0.2">
      <c r="A420" s="56" t="s">
        <v>961</v>
      </c>
      <c r="B420" s="56"/>
      <c r="C420" s="56"/>
      <c r="D420" s="56"/>
      <c r="E420" s="56"/>
      <c r="F420" s="56"/>
    </row>
    <row r="421" spans="1:6" hidden="1" outlineLevel="1" x14ac:dyDescent="0.2">
      <c r="A421" s="56" t="s">
        <v>962</v>
      </c>
      <c r="B421" s="56"/>
      <c r="C421" s="56"/>
      <c r="D421" s="56"/>
      <c r="E421" s="56"/>
      <c r="F421" s="56"/>
    </row>
    <row r="422" spans="1:6" hidden="1" outlineLevel="1" x14ac:dyDescent="0.2">
      <c r="A422" s="56" t="s">
        <v>963</v>
      </c>
      <c r="B422" s="56"/>
      <c r="C422" s="56"/>
      <c r="D422" s="56"/>
      <c r="E422" s="56"/>
      <c r="F422" s="56"/>
    </row>
    <row r="423" spans="1:6" hidden="1" outlineLevel="1" x14ac:dyDescent="0.2">
      <c r="A423" s="56" t="s">
        <v>964</v>
      </c>
      <c r="B423" s="56"/>
      <c r="C423" s="56"/>
      <c r="D423" s="56"/>
      <c r="E423" s="56"/>
      <c r="F423" s="56"/>
    </row>
    <row r="424" spans="1:6" ht="66" hidden="1" customHeight="1" outlineLevel="1" x14ac:dyDescent="0.2">
      <c r="A424" s="58"/>
      <c r="B424" s="58"/>
      <c r="C424" s="58"/>
      <c r="D424" s="58"/>
      <c r="E424" s="58"/>
      <c r="F424" s="58"/>
    </row>
    <row r="425" spans="1:6" hidden="1" outlineLevel="1" x14ac:dyDescent="0.2">
      <c r="A425" s="56" t="s">
        <v>965</v>
      </c>
      <c r="B425" s="56"/>
      <c r="C425" s="56"/>
      <c r="D425" s="56"/>
      <c r="E425" s="56"/>
      <c r="F425" s="56"/>
    </row>
    <row r="426" spans="1:6" hidden="1" outlineLevel="1" x14ac:dyDescent="0.2">
      <c r="A426" s="36"/>
      <c r="B426" s="36"/>
      <c r="C426" s="36"/>
      <c r="D426" s="36"/>
      <c r="E426" s="36"/>
      <c r="F426" s="36"/>
    </row>
    <row r="427" spans="1:6" ht="16.5" hidden="1" outlineLevel="1" x14ac:dyDescent="0.2">
      <c r="A427" s="57" t="s">
        <v>966</v>
      </c>
      <c r="B427" s="57"/>
      <c r="C427" s="57"/>
      <c r="D427" s="57"/>
      <c r="E427" s="57"/>
      <c r="F427" s="57"/>
    </row>
    <row r="428" spans="1:6" hidden="1" outlineLevel="1" x14ac:dyDescent="0.2">
      <c r="A428" s="56" t="s">
        <v>967</v>
      </c>
      <c r="B428" s="56"/>
      <c r="C428" s="56"/>
      <c r="D428" s="56"/>
      <c r="E428" s="56"/>
      <c r="F428" s="56"/>
    </row>
    <row r="429" spans="1:6" hidden="1" outlineLevel="1" x14ac:dyDescent="0.2">
      <c r="A429" s="56" t="s">
        <v>968</v>
      </c>
      <c r="B429" s="56"/>
      <c r="C429" s="56"/>
      <c r="D429" s="56"/>
      <c r="E429" s="56"/>
      <c r="F429" s="56"/>
    </row>
    <row r="430" spans="1:6" ht="42" hidden="1" customHeight="1" outlineLevel="1" x14ac:dyDescent="0.2">
      <c r="A430" s="58"/>
      <c r="B430" s="58"/>
      <c r="C430" s="58"/>
      <c r="D430" s="58"/>
      <c r="E430" s="58"/>
      <c r="F430" s="58"/>
    </row>
    <row r="431" spans="1:6" ht="66" hidden="1" customHeight="1" outlineLevel="1" x14ac:dyDescent="0.2">
      <c r="A431" s="58"/>
      <c r="B431" s="58"/>
      <c r="C431" s="58"/>
      <c r="D431" s="58"/>
      <c r="E431" s="58"/>
      <c r="F431" s="58"/>
    </row>
    <row r="432" spans="1:6" hidden="1" outlineLevel="1" x14ac:dyDescent="0.2">
      <c r="A432" s="56" t="s">
        <v>969</v>
      </c>
      <c r="B432" s="56"/>
      <c r="C432" s="56"/>
      <c r="D432" s="56"/>
      <c r="E432" s="56"/>
      <c r="F432" s="56"/>
    </row>
    <row r="433" spans="1:6" hidden="1" outlineLevel="1" x14ac:dyDescent="0.2">
      <c r="A433" s="56" t="s">
        <v>970</v>
      </c>
      <c r="B433" s="56"/>
      <c r="C433" s="56"/>
      <c r="D433" s="56"/>
      <c r="E433" s="56"/>
      <c r="F433" s="56"/>
    </row>
    <row r="434" spans="1:6" hidden="1" outlineLevel="1" x14ac:dyDescent="0.2">
      <c r="A434" s="56" t="s">
        <v>971</v>
      </c>
      <c r="B434" s="56"/>
      <c r="C434" s="56"/>
      <c r="D434" s="56"/>
      <c r="E434" s="56"/>
      <c r="F434" s="56"/>
    </row>
    <row r="435" spans="1:6" hidden="1" outlineLevel="1" x14ac:dyDescent="0.2">
      <c r="A435" s="56" t="s">
        <v>972</v>
      </c>
      <c r="B435" s="56"/>
      <c r="C435" s="56"/>
      <c r="D435" s="56"/>
      <c r="E435" s="56"/>
      <c r="F435" s="56"/>
    </row>
    <row r="436" spans="1:6" hidden="1" outlineLevel="1" x14ac:dyDescent="0.2">
      <c r="A436" s="36"/>
      <c r="B436" s="36"/>
      <c r="C436" s="36"/>
      <c r="D436" s="36"/>
      <c r="E436" s="36"/>
      <c r="F436" s="36"/>
    </row>
    <row r="437" spans="1:6" ht="16.5" hidden="1" outlineLevel="1" x14ac:dyDescent="0.2">
      <c r="A437" s="57" t="s">
        <v>973</v>
      </c>
      <c r="B437" s="57"/>
      <c r="C437" s="57"/>
      <c r="D437" s="57"/>
      <c r="E437" s="57"/>
      <c r="F437" s="57"/>
    </row>
    <row r="438" spans="1:6" hidden="1" outlineLevel="1" x14ac:dyDescent="0.2">
      <c r="A438" s="56" t="s">
        <v>974</v>
      </c>
      <c r="B438" s="56"/>
      <c r="C438" s="56"/>
      <c r="D438" s="56"/>
      <c r="E438" s="56"/>
      <c r="F438" s="56"/>
    </row>
    <row r="439" spans="1:6" hidden="1" outlineLevel="1" x14ac:dyDescent="0.2">
      <c r="A439" s="56" t="s">
        <v>975</v>
      </c>
      <c r="B439" s="56"/>
      <c r="C439" s="56"/>
      <c r="D439" s="56"/>
      <c r="E439" s="56"/>
      <c r="F439" s="56"/>
    </row>
    <row r="440" spans="1:6" hidden="1" outlineLevel="1" x14ac:dyDescent="0.2">
      <c r="A440" s="56" t="s">
        <v>976</v>
      </c>
      <c r="B440" s="56"/>
      <c r="C440" s="56"/>
      <c r="D440" s="56"/>
      <c r="E440" s="56"/>
      <c r="F440" s="56"/>
    </row>
    <row r="441" spans="1:6" hidden="1" outlineLevel="1" x14ac:dyDescent="0.2">
      <c r="A441" s="56" t="s">
        <v>977</v>
      </c>
      <c r="B441" s="56"/>
      <c r="C441" s="56"/>
      <c r="D441" s="56"/>
      <c r="E441" s="56"/>
      <c r="F441" s="56"/>
    </row>
    <row r="442" spans="1:6" hidden="1" outlineLevel="1" x14ac:dyDescent="0.2">
      <c r="A442" s="56" t="s">
        <v>978</v>
      </c>
      <c r="B442" s="56"/>
      <c r="C442" s="56"/>
      <c r="D442" s="56"/>
      <c r="E442" s="56"/>
      <c r="F442" s="56"/>
    </row>
    <row r="443" spans="1:6" ht="42" hidden="1" customHeight="1" outlineLevel="1" x14ac:dyDescent="0.2">
      <c r="A443" s="58"/>
      <c r="B443" s="58"/>
      <c r="C443" s="58"/>
      <c r="D443" s="58"/>
      <c r="E443" s="58"/>
      <c r="F443" s="58"/>
    </row>
    <row r="444" spans="1:6" ht="66" hidden="1" customHeight="1" outlineLevel="1" x14ac:dyDescent="0.2">
      <c r="A444" s="58"/>
      <c r="B444" s="58"/>
      <c r="C444" s="58"/>
      <c r="D444" s="58"/>
      <c r="E444" s="58"/>
      <c r="F444" s="58"/>
    </row>
    <row r="445" spans="1:6" hidden="1" outlineLevel="1" x14ac:dyDescent="0.2">
      <c r="A445" s="56" t="s">
        <v>979</v>
      </c>
      <c r="B445" s="56"/>
      <c r="C445" s="56"/>
      <c r="D445" s="56"/>
      <c r="E445" s="56"/>
      <c r="F445" s="56"/>
    </row>
    <row r="446" spans="1:6" hidden="1" outlineLevel="1" x14ac:dyDescent="0.2">
      <c r="A446" s="56" t="s">
        <v>980</v>
      </c>
      <c r="B446" s="56"/>
      <c r="C446" s="56"/>
      <c r="D446" s="56"/>
      <c r="E446" s="56"/>
      <c r="F446" s="56"/>
    </row>
    <row r="447" spans="1:6" hidden="1" outlineLevel="1" x14ac:dyDescent="0.2">
      <c r="A447" s="56" t="s">
        <v>981</v>
      </c>
      <c r="B447" s="56"/>
      <c r="C447" s="56"/>
      <c r="D447" s="56"/>
      <c r="E447" s="56"/>
      <c r="F447" s="56"/>
    </row>
    <row r="448" spans="1:6" hidden="1" outlineLevel="1" x14ac:dyDescent="0.2">
      <c r="A448" s="56" t="s">
        <v>968</v>
      </c>
      <c r="B448" s="56"/>
      <c r="C448" s="56"/>
      <c r="D448" s="56"/>
      <c r="E448" s="56"/>
      <c r="F448" s="56"/>
    </row>
    <row r="449" spans="1:6" hidden="1" outlineLevel="1" x14ac:dyDescent="0.2">
      <c r="A449" s="56" t="s">
        <v>982</v>
      </c>
      <c r="B449" s="56"/>
      <c r="C449" s="56"/>
      <c r="D449" s="56"/>
      <c r="E449" s="56"/>
      <c r="F449" s="56"/>
    </row>
    <row r="450" spans="1:6" hidden="1" outlineLevel="1" x14ac:dyDescent="0.2">
      <c r="A450" s="56" t="s">
        <v>983</v>
      </c>
      <c r="B450" s="56"/>
      <c r="C450" s="56"/>
      <c r="D450" s="56"/>
      <c r="E450" s="56"/>
      <c r="F450" s="56"/>
    </row>
    <row r="451" spans="1:6" hidden="1" outlineLevel="1" x14ac:dyDescent="0.2">
      <c r="A451" s="56" t="s">
        <v>984</v>
      </c>
      <c r="B451" s="56"/>
      <c r="C451" s="56"/>
      <c r="D451" s="56"/>
      <c r="E451" s="56"/>
      <c r="F451" s="56"/>
    </row>
    <row r="452" spans="1:6" hidden="1" outlineLevel="1" x14ac:dyDescent="0.2">
      <c r="A452" s="56" t="s">
        <v>985</v>
      </c>
      <c r="B452" s="56"/>
      <c r="C452" s="56"/>
      <c r="D452" s="56"/>
      <c r="E452" s="56"/>
      <c r="F452" s="56"/>
    </row>
    <row r="453" spans="1:6" hidden="1" outlineLevel="1" x14ac:dyDescent="0.2">
      <c r="A453" s="56" t="s">
        <v>986</v>
      </c>
      <c r="B453" s="56"/>
      <c r="C453" s="56"/>
      <c r="D453" s="56"/>
      <c r="E453" s="56"/>
      <c r="F453" s="56"/>
    </row>
    <row r="454" spans="1:6" hidden="1" outlineLevel="1" x14ac:dyDescent="0.2">
      <c r="A454" s="36"/>
      <c r="B454" s="36"/>
      <c r="C454" s="36"/>
      <c r="D454" s="36"/>
      <c r="E454" s="36"/>
      <c r="F454" s="36"/>
    </row>
    <row r="455" spans="1:6" ht="16.5" hidden="1" outlineLevel="1" x14ac:dyDescent="0.2">
      <c r="A455" s="57" t="s">
        <v>987</v>
      </c>
      <c r="B455" s="57"/>
      <c r="C455" s="57"/>
      <c r="D455" s="57"/>
      <c r="E455" s="57"/>
      <c r="F455" s="57"/>
    </row>
    <row r="456" spans="1:6" hidden="1" outlineLevel="1" x14ac:dyDescent="0.2">
      <c r="A456" s="56" t="s">
        <v>988</v>
      </c>
      <c r="B456" s="56"/>
      <c r="C456" s="56"/>
      <c r="D456" s="56"/>
      <c r="E456" s="56"/>
      <c r="F456" s="56"/>
    </row>
    <row r="457" spans="1:6" hidden="1" outlineLevel="1" x14ac:dyDescent="0.2">
      <c r="A457" s="56" t="s">
        <v>989</v>
      </c>
      <c r="B457" s="56"/>
      <c r="C457" s="56"/>
      <c r="D457" s="56"/>
      <c r="E457" s="56"/>
      <c r="F457" s="56"/>
    </row>
    <row r="458" spans="1:6" hidden="1" outlineLevel="1" x14ac:dyDescent="0.2">
      <c r="A458" s="56" t="s">
        <v>990</v>
      </c>
      <c r="B458" s="56"/>
      <c r="C458" s="56"/>
      <c r="D458" s="56"/>
      <c r="E458" s="56"/>
      <c r="F458" s="56"/>
    </row>
    <row r="459" spans="1:6" hidden="1" outlineLevel="1" x14ac:dyDescent="0.2">
      <c r="A459" s="56" t="s">
        <v>991</v>
      </c>
      <c r="B459" s="56"/>
      <c r="C459" s="56"/>
      <c r="D459" s="56"/>
      <c r="E459" s="56"/>
      <c r="F459" s="56"/>
    </row>
    <row r="460" spans="1:6" hidden="1" outlineLevel="1" x14ac:dyDescent="0.2">
      <c r="A460" s="56" t="s">
        <v>992</v>
      </c>
      <c r="B460" s="56"/>
      <c r="C460" s="56"/>
      <c r="D460" s="56"/>
      <c r="E460" s="56"/>
      <c r="F460" s="56"/>
    </row>
    <row r="461" spans="1:6" hidden="1" outlineLevel="1" x14ac:dyDescent="0.2">
      <c r="A461" s="56" t="s">
        <v>993</v>
      </c>
      <c r="B461" s="56"/>
      <c r="C461" s="56"/>
      <c r="D461" s="56"/>
      <c r="E461" s="56"/>
      <c r="F461" s="56"/>
    </row>
    <row r="462" spans="1:6" hidden="1" outlineLevel="1" x14ac:dyDescent="0.2">
      <c r="A462" s="56" t="s">
        <v>994</v>
      </c>
      <c r="B462" s="56"/>
      <c r="C462" s="56"/>
      <c r="D462" s="56"/>
      <c r="E462" s="56"/>
      <c r="F462" s="56"/>
    </row>
    <row r="463" spans="1:6" hidden="1" outlineLevel="1" x14ac:dyDescent="0.2">
      <c r="A463" s="56" t="s">
        <v>995</v>
      </c>
      <c r="B463" s="56"/>
      <c r="C463" s="56"/>
      <c r="D463" s="56"/>
      <c r="E463" s="56"/>
      <c r="F463" s="56"/>
    </row>
    <row r="464" spans="1:6" hidden="1" outlineLevel="1" x14ac:dyDescent="0.2">
      <c r="A464" s="56" t="s">
        <v>996</v>
      </c>
      <c r="B464" s="56"/>
      <c r="C464" s="56"/>
      <c r="D464" s="56"/>
      <c r="E464" s="56"/>
      <c r="F464" s="56"/>
    </row>
    <row r="465" spans="1:6" hidden="1" outlineLevel="1" x14ac:dyDescent="0.2">
      <c r="A465" s="56" t="s">
        <v>997</v>
      </c>
      <c r="B465" s="56"/>
      <c r="C465" s="56"/>
      <c r="D465" s="56"/>
      <c r="E465" s="56"/>
      <c r="F465" s="56"/>
    </row>
    <row r="466" spans="1:6" hidden="1" outlineLevel="1" x14ac:dyDescent="0.2">
      <c r="A466" s="56" t="s">
        <v>998</v>
      </c>
      <c r="B466" s="56"/>
      <c r="C466" s="56"/>
      <c r="D466" s="56"/>
      <c r="E466" s="56"/>
      <c r="F466" s="56"/>
    </row>
    <row r="467" spans="1:6" hidden="1" outlineLevel="1" x14ac:dyDescent="0.2">
      <c r="A467" s="56" t="s">
        <v>999</v>
      </c>
      <c r="B467" s="56"/>
      <c r="C467" s="56"/>
      <c r="D467" s="56"/>
      <c r="E467" s="56"/>
      <c r="F467" s="56"/>
    </row>
    <row r="468" spans="1:6" hidden="1" outlineLevel="1" x14ac:dyDescent="0.2">
      <c r="A468" s="56" t="s">
        <v>1000</v>
      </c>
      <c r="B468" s="56"/>
      <c r="C468" s="56"/>
      <c r="D468" s="56"/>
      <c r="E468" s="56"/>
      <c r="F468" s="56"/>
    </row>
    <row r="469" spans="1:6" hidden="1" outlineLevel="1" x14ac:dyDescent="0.2">
      <c r="A469" s="56" t="s">
        <v>1001</v>
      </c>
      <c r="B469" s="56"/>
      <c r="C469" s="56"/>
      <c r="D469" s="56"/>
      <c r="E469" s="56"/>
      <c r="F469" s="56"/>
    </row>
    <row r="470" spans="1:6" hidden="1" outlineLevel="1" x14ac:dyDescent="0.2">
      <c r="A470" s="56" t="s">
        <v>1002</v>
      </c>
      <c r="B470" s="56"/>
      <c r="C470" s="56"/>
      <c r="D470" s="56"/>
      <c r="E470" s="56"/>
      <c r="F470" s="56"/>
    </row>
    <row r="471" spans="1:6" hidden="1" outlineLevel="1" x14ac:dyDescent="0.2">
      <c r="A471" s="56" t="s">
        <v>1003</v>
      </c>
      <c r="B471" s="56"/>
      <c r="C471" s="56"/>
      <c r="D471" s="56"/>
      <c r="E471" s="56"/>
      <c r="F471" s="56"/>
    </row>
    <row r="472" spans="1:6" hidden="1" outlineLevel="1" x14ac:dyDescent="0.2">
      <c r="A472" s="56" t="s">
        <v>1004</v>
      </c>
      <c r="B472" s="56"/>
      <c r="C472" s="56"/>
      <c r="D472" s="56"/>
      <c r="E472" s="56"/>
      <c r="F472" s="56"/>
    </row>
    <row r="473" spans="1:6" hidden="1" outlineLevel="1" x14ac:dyDescent="0.2">
      <c r="A473" s="56" t="s">
        <v>1005</v>
      </c>
      <c r="B473" s="56"/>
      <c r="C473" s="56"/>
      <c r="D473" s="56"/>
      <c r="E473" s="56"/>
      <c r="F473" s="56"/>
    </row>
    <row r="474" spans="1:6" hidden="1" outlineLevel="1" x14ac:dyDescent="0.2">
      <c r="A474" s="56" t="s">
        <v>1006</v>
      </c>
      <c r="B474" s="56"/>
      <c r="C474" s="56"/>
      <c r="D474" s="56"/>
      <c r="E474" s="56"/>
      <c r="F474" s="56"/>
    </row>
    <row r="475" spans="1:6" hidden="1" outlineLevel="1" x14ac:dyDescent="0.2">
      <c r="A475" s="56" t="s">
        <v>1007</v>
      </c>
      <c r="B475" s="56"/>
      <c r="C475" s="56"/>
      <c r="D475" s="56"/>
      <c r="E475" s="56"/>
      <c r="F475" s="56"/>
    </row>
    <row r="476" spans="1:6" hidden="1" outlineLevel="1" x14ac:dyDescent="0.2">
      <c r="A476" s="36"/>
      <c r="B476" s="36"/>
      <c r="C476" s="36"/>
      <c r="D476" s="36"/>
      <c r="E476" s="36"/>
      <c r="F476" s="36"/>
    </row>
    <row r="477" spans="1:6" hidden="1" outlineLevel="1" x14ac:dyDescent="0.2">
      <c r="A477" s="36"/>
      <c r="B477" s="36"/>
      <c r="C477" s="36"/>
      <c r="D477" s="36"/>
      <c r="E477" s="36"/>
      <c r="F477" s="36"/>
    </row>
    <row r="478" spans="1:6" ht="20.25" collapsed="1" x14ac:dyDescent="0.2">
      <c r="A478" s="59" t="s">
        <v>1008</v>
      </c>
      <c r="B478" s="59"/>
      <c r="C478" s="59"/>
      <c r="D478" s="59"/>
      <c r="E478" s="59"/>
      <c r="F478" s="59"/>
    </row>
    <row r="479" spans="1:6" hidden="1" outlineLevel="1" x14ac:dyDescent="0.2">
      <c r="A479" s="56" t="s">
        <v>1009</v>
      </c>
      <c r="B479" s="56"/>
      <c r="C479" s="56"/>
      <c r="D479" s="56"/>
      <c r="E479" s="56"/>
      <c r="F479" s="56"/>
    </row>
    <row r="480" spans="1:6" hidden="1" outlineLevel="1" x14ac:dyDescent="0.2">
      <c r="A480" s="56" t="s">
        <v>1010</v>
      </c>
      <c r="B480" s="56"/>
      <c r="C480" s="56"/>
      <c r="D480" s="56"/>
      <c r="E480" s="56"/>
      <c r="F480" s="56"/>
    </row>
    <row r="481" spans="1:6" hidden="1" outlineLevel="1" x14ac:dyDescent="0.2">
      <c r="A481" s="56" t="s">
        <v>1011</v>
      </c>
      <c r="B481" s="56"/>
      <c r="C481" s="56"/>
      <c r="D481" s="56"/>
      <c r="E481" s="56"/>
      <c r="F481" s="56"/>
    </row>
    <row r="482" spans="1:6" hidden="1" outlineLevel="1" x14ac:dyDescent="0.2">
      <c r="A482" s="56" t="s">
        <v>1012</v>
      </c>
      <c r="B482" s="56"/>
      <c r="C482" s="56"/>
      <c r="D482" s="56"/>
      <c r="E482" s="56"/>
      <c r="F482" s="56"/>
    </row>
    <row r="483" spans="1:6" hidden="1" outlineLevel="1" x14ac:dyDescent="0.2">
      <c r="A483" s="56" t="s">
        <v>1013</v>
      </c>
      <c r="B483" s="56"/>
      <c r="C483" s="56"/>
      <c r="D483" s="56"/>
      <c r="E483" s="56"/>
      <c r="F483" s="56"/>
    </row>
    <row r="484" spans="1:6" hidden="1" outlineLevel="1" x14ac:dyDescent="0.2">
      <c r="A484" s="56" t="s">
        <v>1014</v>
      </c>
      <c r="B484" s="56"/>
      <c r="C484" s="56"/>
      <c r="D484" s="56"/>
      <c r="E484" s="56"/>
      <c r="F484" s="56"/>
    </row>
    <row r="485" spans="1:6" hidden="1" outlineLevel="1" x14ac:dyDescent="0.2">
      <c r="A485" s="36"/>
      <c r="B485" s="36"/>
      <c r="C485" s="36"/>
      <c r="D485" s="36"/>
      <c r="E485" s="36"/>
      <c r="F485" s="36"/>
    </row>
    <row r="486" spans="1:6" ht="16.5" hidden="1" outlineLevel="1" x14ac:dyDescent="0.2">
      <c r="A486" s="57" t="s">
        <v>1015</v>
      </c>
      <c r="B486" s="57"/>
      <c r="C486" s="57"/>
      <c r="D486" s="57"/>
      <c r="E486" s="57"/>
      <c r="F486" s="57"/>
    </row>
    <row r="487" spans="1:6" hidden="1" outlineLevel="1" x14ac:dyDescent="0.2">
      <c r="A487" s="56" t="s">
        <v>1016</v>
      </c>
      <c r="B487" s="56"/>
      <c r="C487" s="56"/>
      <c r="D487" s="56"/>
      <c r="E487" s="56"/>
      <c r="F487" s="56"/>
    </row>
    <row r="488" spans="1:6" hidden="1" outlineLevel="1" x14ac:dyDescent="0.2">
      <c r="A488" s="56" t="s">
        <v>1017</v>
      </c>
      <c r="B488" s="56"/>
      <c r="C488" s="56"/>
      <c r="D488" s="56"/>
      <c r="E488" s="56"/>
      <c r="F488" s="56"/>
    </row>
    <row r="489" spans="1:6" hidden="1" outlineLevel="1" x14ac:dyDescent="0.2">
      <c r="A489" s="56" t="s">
        <v>1018</v>
      </c>
      <c r="B489" s="56"/>
      <c r="C489" s="56"/>
      <c r="D489" s="56"/>
      <c r="E489" s="56"/>
      <c r="F489" s="56"/>
    </row>
    <row r="490" spans="1:6" hidden="1" outlineLevel="1" x14ac:dyDescent="0.2">
      <c r="A490" s="56" t="s">
        <v>1019</v>
      </c>
      <c r="B490" s="56"/>
      <c r="C490" s="56"/>
      <c r="D490" s="56"/>
      <c r="E490" s="56"/>
      <c r="F490" s="56"/>
    </row>
    <row r="491" spans="1:6" hidden="1" outlineLevel="1" x14ac:dyDescent="0.2">
      <c r="A491" s="56" t="s">
        <v>1020</v>
      </c>
      <c r="B491" s="56"/>
      <c r="C491" s="56"/>
      <c r="D491" s="56"/>
      <c r="E491" s="56"/>
      <c r="F491" s="56"/>
    </row>
    <row r="492" spans="1:6" hidden="1" outlineLevel="1" x14ac:dyDescent="0.2">
      <c r="A492" s="56" t="s">
        <v>1021</v>
      </c>
      <c r="B492" s="56"/>
      <c r="C492" s="56"/>
      <c r="D492" s="56"/>
      <c r="E492" s="56"/>
      <c r="F492" s="56"/>
    </row>
    <row r="493" spans="1:6" hidden="1" outlineLevel="1" x14ac:dyDescent="0.2">
      <c r="A493" s="36"/>
      <c r="B493" s="36"/>
      <c r="C493" s="36"/>
      <c r="D493" s="36"/>
      <c r="E493" s="36"/>
      <c r="F493" s="36"/>
    </row>
    <row r="494" spans="1:6" ht="16.5" hidden="1" outlineLevel="1" x14ac:dyDescent="0.2">
      <c r="A494" s="57" t="s">
        <v>1022</v>
      </c>
      <c r="B494" s="57"/>
      <c r="C494" s="57"/>
      <c r="D494" s="57"/>
      <c r="E494" s="57"/>
      <c r="F494" s="57"/>
    </row>
    <row r="495" spans="1:6" hidden="1" outlineLevel="1" x14ac:dyDescent="0.2">
      <c r="A495" s="56" t="s">
        <v>1023</v>
      </c>
      <c r="B495" s="56"/>
      <c r="C495" s="56"/>
      <c r="D495" s="56"/>
      <c r="E495" s="56"/>
      <c r="F495" s="56"/>
    </row>
    <row r="496" spans="1:6" hidden="1" outlineLevel="1" x14ac:dyDescent="0.2">
      <c r="A496" s="56" t="s">
        <v>1024</v>
      </c>
      <c r="B496" s="56"/>
      <c r="C496" s="56"/>
      <c r="D496" s="56"/>
      <c r="E496" s="56"/>
      <c r="F496" s="56"/>
    </row>
    <row r="497" spans="1:6" ht="42" hidden="1" customHeight="1" outlineLevel="1" x14ac:dyDescent="0.2">
      <c r="A497" s="58"/>
      <c r="B497" s="58"/>
      <c r="C497" s="58"/>
      <c r="D497" s="58"/>
      <c r="E497" s="58"/>
      <c r="F497" s="58"/>
    </row>
    <row r="498" spans="1:6" ht="42" hidden="1" customHeight="1" outlineLevel="1" x14ac:dyDescent="0.2">
      <c r="A498" s="58"/>
      <c r="B498" s="58"/>
      <c r="C498" s="58"/>
      <c r="D498" s="58"/>
      <c r="E498" s="58"/>
      <c r="F498" s="58"/>
    </row>
    <row r="499" spans="1:6" hidden="1" outlineLevel="1" x14ac:dyDescent="0.2">
      <c r="A499" s="56" t="s">
        <v>1025</v>
      </c>
      <c r="B499" s="56"/>
      <c r="C499" s="56"/>
      <c r="D499" s="56"/>
      <c r="E499" s="56"/>
      <c r="F499" s="56"/>
    </row>
    <row r="500" spans="1:6" hidden="1" outlineLevel="1" x14ac:dyDescent="0.2">
      <c r="A500" s="56" t="s">
        <v>1026</v>
      </c>
      <c r="B500" s="56"/>
      <c r="C500" s="56"/>
      <c r="D500" s="56"/>
      <c r="E500" s="56"/>
      <c r="F500" s="56"/>
    </row>
    <row r="501" spans="1:6" ht="42" hidden="1" customHeight="1" outlineLevel="1" x14ac:dyDescent="0.2">
      <c r="A501" s="58"/>
      <c r="B501" s="58"/>
      <c r="C501" s="58"/>
      <c r="D501" s="58"/>
      <c r="E501" s="58"/>
      <c r="F501" s="58"/>
    </row>
    <row r="502" spans="1:6" ht="42" hidden="1" customHeight="1" outlineLevel="1" x14ac:dyDescent="0.2">
      <c r="A502" s="58"/>
      <c r="B502" s="58"/>
      <c r="C502" s="58"/>
      <c r="D502" s="58"/>
      <c r="E502" s="58"/>
      <c r="F502" s="58"/>
    </row>
    <row r="503" spans="1:6" hidden="1" outlineLevel="1" x14ac:dyDescent="0.2">
      <c r="A503" s="56" t="s">
        <v>1027</v>
      </c>
      <c r="B503" s="56"/>
      <c r="C503" s="56"/>
      <c r="D503" s="56"/>
      <c r="E503" s="56"/>
      <c r="F503" s="56"/>
    </row>
    <row r="504" spans="1:6" hidden="1" outlineLevel="1" x14ac:dyDescent="0.2">
      <c r="A504" s="56" t="s">
        <v>1028</v>
      </c>
      <c r="B504" s="56"/>
      <c r="C504" s="56"/>
      <c r="D504" s="56"/>
      <c r="E504" s="56"/>
      <c r="F504" s="56"/>
    </row>
    <row r="505" spans="1:6" hidden="1" outlineLevel="1" x14ac:dyDescent="0.2">
      <c r="A505" s="56" t="s">
        <v>1029</v>
      </c>
      <c r="B505" s="56"/>
      <c r="C505" s="56"/>
      <c r="D505" s="56"/>
      <c r="E505" s="56"/>
      <c r="F505" s="56"/>
    </row>
    <row r="506" spans="1:6" hidden="1" outlineLevel="1" x14ac:dyDescent="0.2">
      <c r="A506" s="56" t="s">
        <v>1030</v>
      </c>
      <c r="B506" s="56"/>
      <c r="C506" s="56"/>
      <c r="D506" s="56"/>
      <c r="E506" s="56"/>
      <c r="F506" s="56"/>
    </row>
    <row r="507" spans="1:6" ht="42" hidden="1" customHeight="1" outlineLevel="1" x14ac:dyDescent="0.2">
      <c r="A507" s="58"/>
      <c r="B507" s="58"/>
      <c r="C507" s="58"/>
      <c r="D507" s="58"/>
      <c r="E507" s="58"/>
      <c r="F507" s="58"/>
    </row>
    <row r="508" spans="1:6" hidden="1" outlineLevel="1" x14ac:dyDescent="0.2">
      <c r="A508" s="36"/>
      <c r="B508" s="36"/>
      <c r="C508" s="36"/>
      <c r="D508" s="36"/>
      <c r="E508" s="36"/>
      <c r="F508" s="36"/>
    </row>
    <row r="509" spans="1:6" ht="16.5" hidden="1" outlineLevel="1" x14ac:dyDescent="0.2">
      <c r="A509" s="57" t="s">
        <v>1031</v>
      </c>
      <c r="B509" s="57"/>
      <c r="C509" s="57"/>
      <c r="D509" s="57"/>
      <c r="E509" s="57"/>
      <c r="F509" s="57"/>
    </row>
    <row r="510" spans="1:6" hidden="1" outlineLevel="1" x14ac:dyDescent="0.2">
      <c r="A510" s="56" t="s">
        <v>1032</v>
      </c>
      <c r="B510" s="56"/>
      <c r="C510" s="56"/>
      <c r="D510" s="56"/>
      <c r="E510" s="56"/>
      <c r="F510" s="56"/>
    </row>
    <row r="511" spans="1:6" hidden="1" outlineLevel="1" x14ac:dyDescent="0.2">
      <c r="A511" s="56" t="s">
        <v>1033</v>
      </c>
      <c r="B511" s="56"/>
      <c r="C511" s="56"/>
      <c r="D511" s="56"/>
      <c r="E511" s="56"/>
      <c r="F511" s="56"/>
    </row>
    <row r="512" spans="1:6" ht="66" hidden="1" customHeight="1" outlineLevel="1" x14ac:dyDescent="0.2">
      <c r="A512" s="58"/>
      <c r="B512" s="58"/>
      <c r="C512" s="58"/>
      <c r="D512" s="58"/>
      <c r="E512" s="58"/>
      <c r="F512" s="58"/>
    </row>
    <row r="513" spans="1:6" ht="42" hidden="1" customHeight="1" outlineLevel="1" x14ac:dyDescent="0.2">
      <c r="A513" s="58"/>
      <c r="B513" s="58"/>
      <c r="C513" s="58"/>
      <c r="D513" s="58"/>
      <c r="E513" s="58"/>
      <c r="F513" s="58"/>
    </row>
    <row r="514" spans="1:6" ht="66" hidden="1" customHeight="1" outlineLevel="1" x14ac:dyDescent="0.2">
      <c r="A514" s="58"/>
      <c r="B514" s="58"/>
      <c r="C514" s="58"/>
      <c r="D514" s="58"/>
      <c r="E514" s="58"/>
      <c r="F514" s="58"/>
    </row>
    <row r="515" spans="1:6" ht="66" hidden="1" customHeight="1" outlineLevel="1" x14ac:dyDescent="0.2">
      <c r="A515" s="58"/>
      <c r="B515" s="58"/>
      <c r="C515" s="58"/>
      <c r="D515" s="58"/>
      <c r="E515" s="58"/>
      <c r="F515" s="58"/>
    </row>
    <row r="516" spans="1:6" hidden="1" outlineLevel="1" x14ac:dyDescent="0.2">
      <c r="A516" s="56" t="s">
        <v>1034</v>
      </c>
      <c r="B516" s="56"/>
      <c r="C516" s="56"/>
      <c r="D516" s="56"/>
      <c r="E516" s="56"/>
      <c r="F516" s="56"/>
    </row>
    <row r="517" spans="1:6" hidden="1" outlineLevel="1" x14ac:dyDescent="0.2">
      <c r="A517" s="56" t="s">
        <v>1035</v>
      </c>
      <c r="B517" s="56"/>
      <c r="C517" s="56"/>
      <c r="D517" s="56"/>
      <c r="E517" s="56"/>
      <c r="F517" s="56"/>
    </row>
    <row r="518" spans="1:6" hidden="1" outlineLevel="1" x14ac:dyDescent="0.2">
      <c r="A518" s="56" t="s">
        <v>1036</v>
      </c>
      <c r="B518" s="56"/>
      <c r="C518" s="56"/>
      <c r="D518" s="56"/>
      <c r="E518" s="56"/>
      <c r="F518" s="56"/>
    </row>
    <row r="519" spans="1:6" hidden="1" outlineLevel="1" x14ac:dyDescent="0.2">
      <c r="A519" s="56" t="s">
        <v>1037</v>
      </c>
      <c r="B519" s="56"/>
      <c r="C519" s="56"/>
      <c r="D519" s="56"/>
      <c r="E519" s="56"/>
      <c r="F519" s="56"/>
    </row>
    <row r="520" spans="1:6" hidden="1" outlineLevel="1" x14ac:dyDescent="0.2">
      <c r="A520" s="56" t="s">
        <v>1038</v>
      </c>
      <c r="B520" s="56"/>
      <c r="C520" s="56"/>
      <c r="D520" s="56"/>
      <c r="E520" s="56"/>
      <c r="F520" s="56"/>
    </row>
    <row r="521" spans="1:6" hidden="1" outlineLevel="1" x14ac:dyDescent="0.2">
      <c r="A521" s="56" t="s">
        <v>1039</v>
      </c>
      <c r="B521" s="56"/>
      <c r="C521" s="56"/>
      <c r="D521" s="56"/>
      <c r="E521" s="56"/>
      <c r="F521" s="56"/>
    </row>
    <row r="522" spans="1:6" hidden="1" outlineLevel="1" x14ac:dyDescent="0.2">
      <c r="A522" s="56" t="s">
        <v>1040</v>
      </c>
      <c r="B522" s="56"/>
      <c r="C522" s="56"/>
      <c r="D522" s="56"/>
      <c r="E522" s="56"/>
      <c r="F522" s="56"/>
    </row>
    <row r="523" spans="1:6" hidden="1" outlineLevel="1" x14ac:dyDescent="0.2">
      <c r="A523" s="56" t="s">
        <v>1041</v>
      </c>
      <c r="B523" s="56"/>
      <c r="C523" s="56"/>
      <c r="D523" s="56"/>
      <c r="E523" s="56"/>
      <c r="F523" s="56"/>
    </row>
    <row r="524" spans="1:6" hidden="1" outlineLevel="1" x14ac:dyDescent="0.2">
      <c r="A524" s="56" t="s">
        <v>1042</v>
      </c>
      <c r="B524" s="56"/>
      <c r="C524" s="56"/>
      <c r="D524" s="56"/>
      <c r="E524" s="56"/>
      <c r="F524" s="56"/>
    </row>
    <row r="525" spans="1:6" hidden="1" outlineLevel="1" x14ac:dyDescent="0.2">
      <c r="A525" s="56" t="s">
        <v>1043</v>
      </c>
      <c r="B525" s="56"/>
      <c r="C525" s="56"/>
      <c r="D525" s="56"/>
      <c r="E525" s="56"/>
      <c r="F525" s="56"/>
    </row>
    <row r="526" spans="1:6" ht="42" hidden="1" customHeight="1" outlineLevel="1" x14ac:dyDescent="0.2">
      <c r="A526" s="58"/>
      <c r="B526" s="58"/>
      <c r="C526" s="58"/>
      <c r="D526" s="58"/>
      <c r="E526" s="58"/>
      <c r="F526" s="58"/>
    </row>
    <row r="527" spans="1:6" hidden="1" outlineLevel="1" x14ac:dyDescent="0.2">
      <c r="A527" s="56" t="s">
        <v>1044</v>
      </c>
      <c r="B527" s="56"/>
      <c r="C527" s="56"/>
      <c r="D527" s="56"/>
      <c r="E527" s="56"/>
      <c r="F527" s="56"/>
    </row>
    <row r="528" spans="1:6" hidden="1" outlineLevel="1" x14ac:dyDescent="0.2">
      <c r="A528" s="36"/>
      <c r="B528" s="36"/>
      <c r="C528" s="36"/>
      <c r="D528" s="36"/>
      <c r="E528" s="36"/>
      <c r="F528" s="36"/>
    </row>
    <row r="529" spans="1:6" ht="16.5" hidden="1" outlineLevel="1" x14ac:dyDescent="0.2">
      <c r="A529" s="57" t="s">
        <v>1045</v>
      </c>
      <c r="B529" s="57"/>
      <c r="C529" s="57"/>
      <c r="D529" s="57"/>
      <c r="E529" s="57"/>
      <c r="F529" s="57"/>
    </row>
    <row r="530" spans="1:6" hidden="1" outlineLevel="1" x14ac:dyDescent="0.2">
      <c r="A530" s="56" t="s">
        <v>1046</v>
      </c>
      <c r="B530" s="56"/>
      <c r="C530" s="56"/>
      <c r="D530" s="56"/>
      <c r="E530" s="56"/>
      <c r="F530" s="56"/>
    </row>
    <row r="531" spans="1:6" hidden="1" outlineLevel="1" x14ac:dyDescent="0.2">
      <c r="A531" s="56" t="s">
        <v>1047</v>
      </c>
      <c r="B531" s="56"/>
      <c r="C531" s="56"/>
      <c r="D531" s="56"/>
      <c r="E531" s="56"/>
      <c r="F531" s="56"/>
    </row>
    <row r="532" spans="1:6" ht="42" hidden="1" customHeight="1" outlineLevel="1" x14ac:dyDescent="0.2">
      <c r="A532" s="58"/>
      <c r="B532" s="58"/>
      <c r="C532" s="58"/>
      <c r="D532" s="58"/>
      <c r="E532" s="58"/>
      <c r="F532" s="58"/>
    </row>
    <row r="533" spans="1:6" hidden="1" outlineLevel="1" x14ac:dyDescent="0.2">
      <c r="A533" s="56" t="s">
        <v>1048</v>
      </c>
      <c r="B533" s="56"/>
      <c r="C533" s="56"/>
      <c r="D533" s="56"/>
      <c r="E533" s="56"/>
      <c r="F533" s="56"/>
    </row>
    <row r="534" spans="1:6" hidden="1" outlineLevel="1" x14ac:dyDescent="0.2">
      <c r="A534" s="56" t="s">
        <v>1049</v>
      </c>
      <c r="B534" s="56"/>
      <c r="C534" s="56"/>
      <c r="D534" s="56"/>
      <c r="E534" s="56"/>
      <c r="F534" s="56"/>
    </row>
    <row r="535" spans="1:6" ht="66" hidden="1" customHeight="1" outlineLevel="1" x14ac:dyDescent="0.2">
      <c r="A535" s="58"/>
      <c r="B535" s="58"/>
      <c r="C535" s="58"/>
      <c r="D535" s="58"/>
      <c r="E535" s="58"/>
      <c r="F535" s="58"/>
    </row>
    <row r="536" spans="1:6" ht="66" hidden="1" customHeight="1" outlineLevel="1" x14ac:dyDescent="0.2">
      <c r="A536" s="58"/>
      <c r="B536" s="58"/>
      <c r="C536" s="58"/>
      <c r="D536" s="58"/>
      <c r="E536" s="58"/>
      <c r="F536" s="58"/>
    </row>
    <row r="537" spans="1:6" hidden="1" outlineLevel="1" x14ac:dyDescent="0.2">
      <c r="A537" s="56" t="s">
        <v>1050</v>
      </c>
      <c r="B537" s="56"/>
      <c r="C537" s="56"/>
      <c r="D537" s="56"/>
      <c r="E537" s="56"/>
      <c r="F537" s="56"/>
    </row>
    <row r="538" spans="1:6" hidden="1" outlineLevel="1" x14ac:dyDescent="0.2">
      <c r="A538" s="56" t="s">
        <v>1051</v>
      </c>
      <c r="B538" s="56"/>
      <c r="C538" s="56"/>
      <c r="D538" s="56"/>
      <c r="E538" s="56"/>
      <c r="F538" s="56"/>
    </row>
    <row r="539" spans="1:6" hidden="1" outlineLevel="1" x14ac:dyDescent="0.2">
      <c r="A539" s="56" t="s">
        <v>1052</v>
      </c>
      <c r="B539" s="56"/>
      <c r="C539" s="56"/>
      <c r="D539" s="56"/>
      <c r="E539" s="56"/>
      <c r="F539" s="56"/>
    </row>
    <row r="540" spans="1:6" hidden="1" outlineLevel="1" x14ac:dyDescent="0.2">
      <c r="A540" s="56" t="s">
        <v>1053</v>
      </c>
      <c r="B540" s="56"/>
      <c r="C540" s="56"/>
      <c r="D540" s="56"/>
      <c r="E540" s="56"/>
      <c r="F540" s="56"/>
    </row>
    <row r="541" spans="1:6" hidden="1" outlineLevel="1" x14ac:dyDescent="0.2">
      <c r="A541" s="56" t="s">
        <v>1054</v>
      </c>
      <c r="B541" s="56"/>
      <c r="C541" s="56"/>
      <c r="D541" s="56"/>
      <c r="E541" s="56"/>
      <c r="F541" s="56"/>
    </row>
    <row r="542" spans="1:6" hidden="1" outlineLevel="1" x14ac:dyDescent="0.2">
      <c r="A542" s="56" t="s">
        <v>1055</v>
      </c>
      <c r="B542" s="56"/>
      <c r="C542" s="56"/>
      <c r="D542" s="56"/>
      <c r="E542" s="56"/>
      <c r="F542" s="56"/>
    </row>
    <row r="543" spans="1:6" hidden="1" outlineLevel="1" x14ac:dyDescent="0.2">
      <c r="A543" s="36"/>
      <c r="B543" s="36"/>
      <c r="C543" s="36"/>
      <c r="D543" s="36"/>
      <c r="E543" s="36"/>
      <c r="F543" s="36"/>
    </row>
    <row r="544" spans="1:6" ht="16.5" hidden="1" outlineLevel="1" x14ac:dyDescent="0.2">
      <c r="A544" s="57" t="s">
        <v>1056</v>
      </c>
      <c r="B544" s="57"/>
      <c r="C544" s="57"/>
      <c r="D544" s="57"/>
      <c r="E544" s="57"/>
      <c r="F544" s="57"/>
    </row>
    <row r="545" spans="1:6" hidden="1" outlineLevel="1" x14ac:dyDescent="0.2">
      <c r="A545" s="56" t="s">
        <v>1057</v>
      </c>
      <c r="B545" s="56"/>
      <c r="C545" s="56"/>
      <c r="D545" s="56"/>
      <c r="E545" s="56"/>
      <c r="F545" s="56"/>
    </row>
    <row r="546" spans="1:6" hidden="1" outlineLevel="1" x14ac:dyDescent="0.2">
      <c r="A546" s="56" t="s">
        <v>1058</v>
      </c>
      <c r="B546" s="56"/>
      <c r="C546" s="56"/>
      <c r="D546" s="56"/>
      <c r="E546" s="56"/>
      <c r="F546" s="56"/>
    </row>
    <row r="547" spans="1:6" ht="66" hidden="1" customHeight="1" outlineLevel="1" x14ac:dyDescent="0.2">
      <c r="A547" s="58"/>
      <c r="B547" s="58"/>
      <c r="C547" s="58"/>
      <c r="D547" s="58"/>
      <c r="E547" s="58"/>
      <c r="F547" s="58"/>
    </row>
    <row r="548" spans="1:6" ht="42" hidden="1" customHeight="1" outlineLevel="1" x14ac:dyDescent="0.2">
      <c r="A548" s="58"/>
      <c r="B548" s="58"/>
      <c r="C548" s="58"/>
      <c r="D548" s="58"/>
      <c r="E548" s="58"/>
      <c r="F548" s="58"/>
    </row>
    <row r="549" spans="1:6" ht="42" hidden="1" customHeight="1" outlineLevel="1" x14ac:dyDescent="0.2">
      <c r="A549" s="58"/>
      <c r="B549" s="58"/>
      <c r="C549" s="58"/>
      <c r="D549" s="58"/>
      <c r="E549" s="58"/>
      <c r="F549" s="58"/>
    </row>
    <row r="550" spans="1:6" hidden="1" outlineLevel="1" x14ac:dyDescent="0.2">
      <c r="A550" s="56" t="s">
        <v>1059</v>
      </c>
      <c r="B550" s="56"/>
      <c r="C550" s="56"/>
      <c r="D550" s="56"/>
      <c r="E550" s="56"/>
      <c r="F550" s="56"/>
    </row>
    <row r="551" spans="1:6" hidden="1" outlineLevel="1" x14ac:dyDescent="0.2">
      <c r="A551" s="56" t="s">
        <v>1060</v>
      </c>
      <c r="B551" s="56"/>
      <c r="C551" s="56"/>
      <c r="D551" s="56"/>
      <c r="E551" s="56"/>
      <c r="F551" s="56"/>
    </row>
    <row r="552" spans="1:6" hidden="1" outlineLevel="1" x14ac:dyDescent="0.2">
      <c r="A552" s="56" t="s">
        <v>1061</v>
      </c>
      <c r="B552" s="56"/>
      <c r="C552" s="56"/>
      <c r="D552" s="56"/>
      <c r="E552" s="56"/>
      <c r="F552" s="56"/>
    </row>
    <row r="553" spans="1:6" hidden="1" outlineLevel="1" x14ac:dyDescent="0.2">
      <c r="A553" s="36"/>
      <c r="B553" s="36"/>
      <c r="C553" s="36"/>
      <c r="D553" s="36"/>
      <c r="E553" s="36"/>
      <c r="F553" s="36"/>
    </row>
    <row r="554" spans="1:6" ht="16.5" hidden="1" outlineLevel="1" x14ac:dyDescent="0.2">
      <c r="A554" s="57" t="s">
        <v>1062</v>
      </c>
      <c r="B554" s="57"/>
      <c r="C554" s="57"/>
      <c r="D554" s="57"/>
      <c r="E554" s="57"/>
      <c r="F554" s="57"/>
    </row>
    <row r="555" spans="1:6" hidden="1" outlineLevel="1" x14ac:dyDescent="0.2">
      <c r="A555" s="56" t="s">
        <v>1063</v>
      </c>
      <c r="B555" s="56"/>
      <c r="C555" s="56"/>
      <c r="D555" s="56"/>
      <c r="E555" s="56"/>
      <c r="F555" s="56"/>
    </row>
    <row r="556" spans="1:6" hidden="1" outlineLevel="1" x14ac:dyDescent="0.2">
      <c r="A556" s="56" t="s">
        <v>1064</v>
      </c>
      <c r="B556" s="56"/>
      <c r="C556" s="56"/>
      <c r="D556" s="56"/>
      <c r="E556" s="56"/>
      <c r="F556" s="56"/>
    </row>
    <row r="557" spans="1:6" ht="66" hidden="1" customHeight="1" outlineLevel="1" x14ac:dyDescent="0.2">
      <c r="A557" s="58"/>
      <c r="B557" s="58"/>
      <c r="C557" s="58"/>
      <c r="D557" s="58"/>
      <c r="E557" s="58"/>
      <c r="F557" s="58"/>
    </row>
    <row r="558" spans="1:6" hidden="1" outlineLevel="1" x14ac:dyDescent="0.2">
      <c r="A558" s="56" t="s">
        <v>1065</v>
      </c>
      <c r="B558" s="56"/>
      <c r="C558" s="56"/>
      <c r="D558" s="56"/>
      <c r="E558" s="56"/>
      <c r="F558" s="56"/>
    </row>
    <row r="559" spans="1:6" hidden="1" outlineLevel="1" x14ac:dyDescent="0.2">
      <c r="A559" s="56" t="s">
        <v>1066</v>
      </c>
      <c r="B559" s="56"/>
      <c r="C559" s="56"/>
      <c r="D559" s="56"/>
      <c r="E559" s="56"/>
      <c r="F559" s="56"/>
    </row>
    <row r="560" spans="1:6" ht="66" hidden="1" customHeight="1" outlineLevel="1" x14ac:dyDescent="0.2">
      <c r="A560" s="58"/>
      <c r="B560" s="58"/>
      <c r="C560" s="58"/>
      <c r="D560" s="58"/>
      <c r="E560" s="58"/>
      <c r="F560" s="58"/>
    </row>
    <row r="561" spans="1:6" hidden="1" outlineLevel="1" x14ac:dyDescent="0.2">
      <c r="A561" s="56" t="s">
        <v>1067</v>
      </c>
      <c r="B561" s="56"/>
      <c r="C561" s="56"/>
      <c r="D561" s="56"/>
      <c r="E561" s="56"/>
      <c r="F561" s="56"/>
    </row>
    <row r="562" spans="1:6" ht="66" hidden="1" customHeight="1" outlineLevel="1" x14ac:dyDescent="0.2">
      <c r="A562" s="58"/>
      <c r="B562" s="58"/>
      <c r="C562" s="58"/>
      <c r="D562" s="58"/>
      <c r="E562" s="58"/>
      <c r="F562" s="58"/>
    </row>
    <row r="563" spans="1:6" ht="42" hidden="1" customHeight="1" outlineLevel="1" x14ac:dyDescent="0.2">
      <c r="A563" s="58"/>
      <c r="B563" s="58"/>
      <c r="C563" s="58"/>
      <c r="D563" s="58"/>
      <c r="E563" s="58"/>
      <c r="F563" s="58"/>
    </row>
    <row r="564" spans="1:6" ht="66" hidden="1" customHeight="1" outlineLevel="1" x14ac:dyDescent="0.2">
      <c r="A564" s="58"/>
      <c r="B564" s="58"/>
      <c r="C564" s="58"/>
      <c r="D564" s="58"/>
      <c r="E564" s="58"/>
      <c r="F564" s="58"/>
    </row>
    <row r="565" spans="1:6" ht="66" hidden="1" customHeight="1" outlineLevel="1" x14ac:dyDescent="0.2">
      <c r="A565" s="58"/>
      <c r="B565" s="58"/>
      <c r="C565" s="58"/>
      <c r="D565" s="58"/>
      <c r="E565" s="58"/>
      <c r="F565" s="58"/>
    </row>
    <row r="566" spans="1:6" ht="66" hidden="1" customHeight="1" outlineLevel="1" x14ac:dyDescent="0.2">
      <c r="A566" s="58"/>
      <c r="B566" s="58"/>
      <c r="C566" s="58"/>
      <c r="D566" s="58"/>
      <c r="E566" s="58"/>
      <c r="F566" s="58"/>
    </row>
    <row r="567" spans="1:6" ht="42" hidden="1" customHeight="1" outlineLevel="1" x14ac:dyDescent="0.2">
      <c r="A567" s="58"/>
      <c r="B567" s="58"/>
      <c r="C567" s="58"/>
      <c r="D567" s="58"/>
      <c r="E567" s="58"/>
      <c r="F567" s="58"/>
    </row>
    <row r="568" spans="1:6" hidden="1" outlineLevel="1" x14ac:dyDescent="0.2">
      <c r="A568" s="56" t="s">
        <v>1068</v>
      </c>
      <c r="B568" s="56"/>
      <c r="C568" s="56"/>
      <c r="D568" s="56"/>
      <c r="E568" s="56"/>
      <c r="F568" s="56"/>
    </row>
    <row r="569" spans="1:6" hidden="1" outlineLevel="1" x14ac:dyDescent="0.2">
      <c r="A569" s="56" t="s">
        <v>1069</v>
      </c>
      <c r="B569" s="56"/>
      <c r="C569" s="56"/>
      <c r="D569" s="56"/>
      <c r="E569" s="56"/>
      <c r="F569" s="56"/>
    </row>
    <row r="570" spans="1:6" hidden="1" outlineLevel="1" x14ac:dyDescent="0.2">
      <c r="A570" s="56" t="s">
        <v>1070</v>
      </c>
      <c r="B570" s="56"/>
      <c r="C570" s="56"/>
      <c r="D570" s="56"/>
      <c r="E570" s="56"/>
      <c r="F570" s="56"/>
    </row>
    <row r="571" spans="1:6" hidden="1" outlineLevel="1" x14ac:dyDescent="0.2">
      <c r="A571" s="36"/>
      <c r="B571" s="36"/>
      <c r="C571" s="36"/>
      <c r="D571" s="36"/>
      <c r="E571" s="36"/>
      <c r="F571" s="36"/>
    </row>
    <row r="572" spans="1:6" ht="16.5" hidden="1" outlineLevel="1" x14ac:dyDescent="0.2">
      <c r="A572" s="57" t="s">
        <v>1071</v>
      </c>
      <c r="B572" s="57"/>
      <c r="C572" s="57"/>
      <c r="D572" s="57"/>
      <c r="E572" s="57"/>
      <c r="F572" s="57"/>
    </row>
    <row r="573" spans="1:6" hidden="1" outlineLevel="1" x14ac:dyDescent="0.2">
      <c r="A573" s="56" t="s">
        <v>1072</v>
      </c>
      <c r="B573" s="56"/>
      <c r="C573" s="56"/>
      <c r="D573" s="56"/>
      <c r="E573" s="56"/>
      <c r="F573" s="56"/>
    </row>
    <row r="574" spans="1:6" ht="42" hidden="1" customHeight="1" outlineLevel="1" x14ac:dyDescent="0.2">
      <c r="A574" s="58"/>
      <c r="B574" s="58"/>
      <c r="C574" s="58"/>
      <c r="D574" s="58"/>
      <c r="E574" s="58"/>
      <c r="F574" s="58"/>
    </row>
    <row r="575" spans="1:6" ht="42" hidden="1" customHeight="1" outlineLevel="1" x14ac:dyDescent="0.2">
      <c r="A575" s="58"/>
      <c r="B575" s="58"/>
      <c r="C575" s="58"/>
      <c r="D575" s="58"/>
      <c r="E575" s="58"/>
      <c r="F575" s="58"/>
    </row>
    <row r="576" spans="1:6" hidden="1" outlineLevel="1" x14ac:dyDescent="0.2">
      <c r="A576" s="56" t="s">
        <v>1073</v>
      </c>
      <c r="B576" s="56"/>
      <c r="C576" s="56"/>
      <c r="D576" s="56"/>
      <c r="E576" s="56"/>
      <c r="F576" s="56"/>
    </row>
    <row r="577" spans="1:6" hidden="1" outlineLevel="1" x14ac:dyDescent="0.2">
      <c r="A577" s="36"/>
      <c r="B577" s="36"/>
      <c r="C577" s="36"/>
      <c r="D577" s="36"/>
      <c r="E577" s="36"/>
      <c r="F577" s="36"/>
    </row>
    <row r="578" spans="1:6" ht="16.5" hidden="1" outlineLevel="1" x14ac:dyDescent="0.2">
      <c r="A578" s="57" t="s">
        <v>1074</v>
      </c>
      <c r="B578" s="57"/>
      <c r="C578" s="57"/>
      <c r="D578" s="57"/>
      <c r="E578" s="57"/>
      <c r="F578" s="57"/>
    </row>
    <row r="579" spans="1:6" hidden="1" outlineLevel="1" x14ac:dyDescent="0.2">
      <c r="A579" s="56" t="s">
        <v>1075</v>
      </c>
      <c r="B579" s="56"/>
      <c r="C579" s="56"/>
      <c r="D579" s="56"/>
      <c r="E579" s="56"/>
      <c r="F579" s="56"/>
    </row>
    <row r="580" spans="1:6" ht="66" hidden="1" customHeight="1" outlineLevel="1" x14ac:dyDescent="0.2">
      <c r="A580" s="58"/>
      <c r="B580" s="58"/>
      <c r="C580" s="58"/>
      <c r="D580" s="58"/>
      <c r="E580" s="58"/>
      <c r="F580" s="58"/>
    </row>
    <row r="581" spans="1:6" hidden="1" outlineLevel="1" x14ac:dyDescent="0.2">
      <c r="A581" s="56" t="s">
        <v>1076</v>
      </c>
      <c r="B581" s="56"/>
      <c r="C581" s="56"/>
      <c r="D581" s="56"/>
      <c r="E581" s="56"/>
      <c r="F581" s="56"/>
    </row>
    <row r="582" spans="1:6" hidden="1" outlineLevel="1" x14ac:dyDescent="0.2">
      <c r="A582" s="56" t="s">
        <v>1077</v>
      </c>
      <c r="B582" s="56"/>
      <c r="C582" s="56"/>
      <c r="D582" s="56"/>
      <c r="E582" s="56"/>
      <c r="F582" s="56"/>
    </row>
    <row r="583" spans="1:6" ht="66" hidden="1" customHeight="1" outlineLevel="1" x14ac:dyDescent="0.2">
      <c r="A583" s="58"/>
      <c r="B583" s="58"/>
      <c r="C583" s="58"/>
      <c r="D583" s="58"/>
      <c r="E583" s="58"/>
      <c r="F583" s="58"/>
    </row>
    <row r="584" spans="1:6" ht="66" hidden="1" customHeight="1" outlineLevel="1" x14ac:dyDescent="0.2">
      <c r="A584" s="58"/>
      <c r="B584" s="58"/>
      <c r="C584" s="58"/>
      <c r="D584" s="58"/>
      <c r="E584" s="58"/>
      <c r="F584" s="58"/>
    </row>
    <row r="585" spans="1:6" ht="66" hidden="1" customHeight="1" outlineLevel="1" x14ac:dyDescent="0.2">
      <c r="A585" s="58"/>
      <c r="B585" s="58"/>
      <c r="C585" s="58"/>
      <c r="D585" s="58"/>
      <c r="E585" s="58"/>
      <c r="F585" s="58"/>
    </row>
    <row r="586" spans="1:6" ht="66" hidden="1" customHeight="1" outlineLevel="1" x14ac:dyDescent="0.2">
      <c r="A586" s="58"/>
      <c r="B586" s="58"/>
      <c r="C586" s="58"/>
      <c r="D586" s="58"/>
      <c r="E586" s="58"/>
      <c r="F586" s="58"/>
    </row>
    <row r="587" spans="1:6" ht="66" hidden="1" customHeight="1" outlineLevel="1" x14ac:dyDescent="0.2">
      <c r="A587" s="58"/>
      <c r="B587" s="58"/>
      <c r="C587" s="58"/>
      <c r="D587" s="58"/>
      <c r="E587" s="58"/>
      <c r="F587" s="58"/>
    </row>
    <row r="588" spans="1:6" ht="66" hidden="1" customHeight="1" outlineLevel="1" x14ac:dyDescent="0.2">
      <c r="A588" s="58"/>
      <c r="B588" s="58"/>
      <c r="C588" s="58"/>
      <c r="D588" s="58"/>
      <c r="E588" s="58"/>
      <c r="F588" s="58"/>
    </row>
    <row r="589" spans="1:6" ht="66" hidden="1" customHeight="1" outlineLevel="1" x14ac:dyDescent="0.2">
      <c r="A589" s="58"/>
      <c r="B589" s="58"/>
      <c r="C589" s="58"/>
      <c r="D589" s="58"/>
      <c r="E589" s="58"/>
      <c r="F589" s="58"/>
    </row>
    <row r="590" spans="1:6" ht="42" hidden="1" customHeight="1" outlineLevel="1" x14ac:dyDescent="0.2">
      <c r="A590" s="58"/>
      <c r="B590" s="58"/>
      <c r="C590" s="58"/>
      <c r="D590" s="58"/>
      <c r="E590" s="58"/>
      <c r="F590" s="58"/>
    </row>
    <row r="591" spans="1:6" hidden="1" outlineLevel="1" x14ac:dyDescent="0.2">
      <c r="A591" s="56" t="s">
        <v>1078</v>
      </c>
      <c r="B591" s="56"/>
      <c r="C591" s="56"/>
      <c r="D591" s="56"/>
      <c r="E591" s="56"/>
      <c r="F591" s="56"/>
    </row>
    <row r="592" spans="1:6" hidden="1" outlineLevel="1" x14ac:dyDescent="0.2">
      <c r="A592" s="56" t="s">
        <v>1079</v>
      </c>
      <c r="B592" s="56"/>
      <c r="C592" s="56"/>
      <c r="D592" s="56"/>
      <c r="E592" s="56"/>
      <c r="F592" s="56"/>
    </row>
    <row r="593" spans="1:6" hidden="1" outlineLevel="1" x14ac:dyDescent="0.2">
      <c r="A593" s="56" t="s">
        <v>1080</v>
      </c>
      <c r="B593" s="56"/>
      <c r="C593" s="56"/>
      <c r="D593" s="56"/>
      <c r="E593" s="56"/>
      <c r="F593" s="56"/>
    </row>
    <row r="594" spans="1:6" hidden="1" outlineLevel="1" x14ac:dyDescent="0.2">
      <c r="A594" s="36"/>
      <c r="B594" s="36"/>
      <c r="C594" s="36"/>
      <c r="D594" s="36"/>
      <c r="E594" s="36"/>
      <c r="F594" s="36"/>
    </row>
    <row r="595" spans="1:6" ht="16.5" hidden="1" outlineLevel="1" x14ac:dyDescent="0.2">
      <c r="A595" s="57" t="s">
        <v>1081</v>
      </c>
      <c r="B595" s="57"/>
      <c r="C595" s="57"/>
      <c r="D595" s="57"/>
      <c r="E595" s="57"/>
      <c r="F595" s="57"/>
    </row>
    <row r="596" spans="1:6" hidden="1" outlineLevel="1" x14ac:dyDescent="0.2">
      <c r="A596" s="56" t="s">
        <v>1082</v>
      </c>
      <c r="B596" s="56"/>
      <c r="C596" s="56"/>
      <c r="D596" s="56"/>
      <c r="E596" s="56"/>
      <c r="F596" s="56"/>
    </row>
    <row r="597" spans="1:6" hidden="1" outlineLevel="1" x14ac:dyDescent="0.2">
      <c r="A597" s="56" t="s">
        <v>1083</v>
      </c>
      <c r="B597" s="56"/>
      <c r="C597" s="56"/>
      <c r="D597" s="56"/>
      <c r="E597" s="56"/>
      <c r="F597" s="56"/>
    </row>
    <row r="598" spans="1:6" ht="66" hidden="1" customHeight="1" outlineLevel="1" x14ac:dyDescent="0.2">
      <c r="A598" s="58"/>
      <c r="B598" s="58"/>
      <c r="C598" s="58"/>
      <c r="D598" s="58"/>
      <c r="E598" s="58"/>
      <c r="F598" s="58"/>
    </row>
    <row r="599" spans="1:6" ht="66" hidden="1" customHeight="1" outlineLevel="1" x14ac:dyDescent="0.2">
      <c r="A599" s="58"/>
      <c r="B599" s="58"/>
      <c r="C599" s="58"/>
      <c r="D599" s="58"/>
      <c r="E599" s="58"/>
      <c r="F599" s="58"/>
    </row>
    <row r="600" spans="1:6" ht="66" hidden="1" customHeight="1" outlineLevel="1" x14ac:dyDescent="0.2">
      <c r="A600" s="58"/>
      <c r="B600" s="58"/>
      <c r="C600" s="58"/>
      <c r="D600" s="58"/>
      <c r="E600" s="58"/>
      <c r="F600" s="58"/>
    </row>
    <row r="601" spans="1:6" ht="66" hidden="1" customHeight="1" outlineLevel="1" x14ac:dyDescent="0.2">
      <c r="A601" s="58"/>
      <c r="B601" s="58"/>
      <c r="C601" s="58"/>
      <c r="D601" s="58"/>
      <c r="E601" s="58"/>
      <c r="F601" s="58"/>
    </row>
    <row r="602" spans="1:6" ht="66" hidden="1" customHeight="1" outlineLevel="1" x14ac:dyDescent="0.2">
      <c r="A602" s="58"/>
      <c r="B602" s="58"/>
      <c r="C602" s="58"/>
      <c r="D602" s="58"/>
      <c r="E602" s="58"/>
      <c r="F602" s="58"/>
    </row>
    <row r="603" spans="1:6" ht="42" hidden="1" customHeight="1" outlineLevel="1" x14ac:dyDescent="0.2">
      <c r="A603" s="58"/>
      <c r="B603" s="58"/>
      <c r="C603" s="58"/>
      <c r="D603" s="58"/>
      <c r="E603" s="58"/>
      <c r="F603" s="58"/>
    </row>
    <row r="604" spans="1:6" ht="66" hidden="1" customHeight="1" outlineLevel="1" x14ac:dyDescent="0.2">
      <c r="A604" s="58"/>
      <c r="B604" s="58"/>
      <c r="C604" s="58"/>
      <c r="D604" s="58"/>
      <c r="E604" s="58"/>
      <c r="F604" s="58"/>
    </row>
    <row r="605" spans="1:6" ht="42" hidden="1" customHeight="1" outlineLevel="1" x14ac:dyDescent="0.2">
      <c r="A605" s="58"/>
      <c r="B605" s="58"/>
      <c r="C605" s="58"/>
      <c r="D605" s="58"/>
      <c r="E605" s="58"/>
      <c r="F605" s="58"/>
    </row>
    <row r="606" spans="1:6" hidden="1" outlineLevel="1" x14ac:dyDescent="0.2">
      <c r="A606" s="56" t="s">
        <v>1084</v>
      </c>
      <c r="B606" s="56"/>
      <c r="C606" s="56"/>
      <c r="D606" s="56"/>
      <c r="E606" s="56"/>
      <c r="F606" s="56"/>
    </row>
    <row r="607" spans="1:6" hidden="1" outlineLevel="1" x14ac:dyDescent="0.2">
      <c r="A607" s="56" t="s">
        <v>1085</v>
      </c>
      <c r="B607" s="56"/>
      <c r="C607" s="56"/>
      <c r="D607" s="56"/>
      <c r="E607" s="56"/>
      <c r="F607" s="56"/>
    </row>
    <row r="608" spans="1:6" hidden="1" outlineLevel="1" x14ac:dyDescent="0.2">
      <c r="A608" s="56" t="s">
        <v>1086</v>
      </c>
      <c r="B608" s="56"/>
      <c r="C608" s="56"/>
      <c r="D608" s="56"/>
      <c r="E608" s="56"/>
      <c r="F608" s="56"/>
    </row>
    <row r="609" spans="1:6" hidden="1" outlineLevel="1" x14ac:dyDescent="0.2">
      <c r="A609" s="56" t="s">
        <v>1087</v>
      </c>
      <c r="B609" s="56"/>
      <c r="C609" s="56"/>
      <c r="D609" s="56"/>
      <c r="E609" s="56"/>
      <c r="F609" s="56"/>
    </row>
    <row r="610" spans="1:6" hidden="1" outlineLevel="1" x14ac:dyDescent="0.2">
      <c r="A610" s="36"/>
      <c r="B610" s="36"/>
      <c r="C610" s="36"/>
      <c r="D610" s="36"/>
      <c r="E610" s="36"/>
      <c r="F610" s="36"/>
    </row>
    <row r="611" spans="1:6" ht="16.5" hidden="1" outlineLevel="1" x14ac:dyDescent="0.2">
      <c r="A611" s="57" t="s">
        <v>1088</v>
      </c>
      <c r="B611" s="57"/>
      <c r="C611" s="57"/>
      <c r="D611" s="57"/>
      <c r="E611" s="57"/>
      <c r="F611" s="57"/>
    </row>
    <row r="612" spans="1:6" hidden="1" outlineLevel="1" x14ac:dyDescent="0.2">
      <c r="A612" s="56" t="s">
        <v>1089</v>
      </c>
      <c r="B612" s="56"/>
      <c r="C612" s="56"/>
      <c r="D612" s="56"/>
      <c r="E612" s="56"/>
      <c r="F612" s="56"/>
    </row>
    <row r="613" spans="1:6" hidden="1" outlineLevel="1" x14ac:dyDescent="0.2">
      <c r="A613" s="56" t="s">
        <v>1090</v>
      </c>
      <c r="B613" s="56"/>
      <c r="C613" s="56"/>
      <c r="D613" s="56"/>
      <c r="E613" s="56"/>
      <c r="F613" s="56"/>
    </row>
    <row r="614" spans="1:6" hidden="1" outlineLevel="1" x14ac:dyDescent="0.2">
      <c r="A614" s="56" t="s">
        <v>1091</v>
      </c>
      <c r="B614" s="56"/>
      <c r="C614" s="56"/>
      <c r="D614" s="56"/>
      <c r="E614" s="56"/>
      <c r="F614" s="56"/>
    </row>
    <row r="615" spans="1:6" hidden="1" outlineLevel="1" x14ac:dyDescent="0.2">
      <c r="A615" s="56" t="s">
        <v>1092</v>
      </c>
      <c r="B615" s="56"/>
      <c r="C615" s="56"/>
      <c r="D615" s="56"/>
      <c r="E615" s="56"/>
      <c r="F615" s="56"/>
    </row>
    <row r="616" spans="1:6" hidden="1" outlineLevel="1" x14ac:dyDescent="0.2">
      <c r="A616" s="56" t="s">
        <v>1093</v>
      </c>
      <c r="B616" s="56"/>
      <c r="C616" s="56"/>
      <c r="D616" s="56"/>
      <c r="E616" s="56"/>
      <c r="F616" s="56"/>
    </row>
    <row r="617" spans="1:6" hidden="1" outlineLevel="1" x14ac:dyDescent="0.2">
      <c r="A617" s="56" t="s">
        <v>1094</v>
      </c>
      <c r="B617" s="56"/>
      <c r="C617" s="56"/>
      <c r="D617" s="56"/>
      <c r="E617" s="56"/>
      <c r="F617" s="56"/>
    </row>
    <row r="618" spans="1:6" hidden="1" outlineLevel="1" x14ac:dyDescent="0.2">
      <c r="A618" s="56" t="s">
        <v>1095</v>
      </c>
      <c r="B618" s="56"/>
      <c r="C618" s="56"/>
      <c r="D618" s="56"/>
      <c r="E618" s="56"/>
      <c r="F618" s="56"/>
    </row>
    <row r="619" spans="1:6" hidden="1" outlineLevel="1" x14ac:dyDescent="0.2">
      <c r="A619" s="36"/>
      <c r="B619" s="36"/>
      <c r="C619" s="36"/>
      <c r="D619" s="36"/>
      <c r="E619" s="36"/>
      <c r="F619" s="36"/>
    </row>
    <row r="620" spans="1:6" hidden="1" outlineLevel="1" x14ac:dyDescent="0.2">
      <c r="A620" s="36"/>
      <c r="B620" s="36"/>
      <c r="C620" s="36"/>
      <c r="D620" s="36"/>
      <c r="E620" s="36"/>
      <c r="F620" s="36"/>
    </row>
    <row r="621" spans="1:6" ht="20.25" x14ac:dyDescent="0.2">
      <c r="A621" s="59" t="s">
        <v>1096</v>
      </c>
      <c r="B621" s="59"/>
      <c r="C621" s="59"/>
      <c r="D621" s="59"/>
      <c r="E621" s="59"/>
      <c r="F621" s="59"/>
    </row>
    <row r="622" spans="1:6" outlineLevel="1" x14ac:dyDescent="0.2">
      <c r="A622" s="40" t="s">
        <v>1097</v>
      </c>
      <c r="B622" s="36"/>
      <c r="C622" s="36"/>
      <c r="D622" s="36"/>
      <c r="E622" s="36"/>
      <c r="F622" s="36"/>
    </row>
    <row r="623" spans="1:6" ht="25.5" outlineLevel="1" x14ac:dyDescent="0.2">
      <c r="A623" s="36" t="s">
        <v>1098</v>
      </c>
      <c r="B623" s="36" t="s">
        <v>1099</v>
      </c>
      <c r="C623" s="36"/>
      <c r="D623" s="36"/>
      <c r="E623" s="36"/>
      <c r="F623" s="36"/>
    </row>
    <row r="624" spans="1:6" ht="25.5" outlineLevel="1" x14ac:dyDescent="0.2">
      <c r="A624" s="36" t="s">
        <v>1100</v>
      </c>
      <c r="B624" s="36" t="s">
        <v>1101</v>
      </c>
      <c r="C624" s="36"/>
      <c r="D624" s="36"/>
      <c r="E624" s="36"/>
      <c r="F624" s="36"/>
    </row>
    <row r="625" spans="1:6" outlineLevel="1" x14ac:dyDescent="0.2">
      <c r="A625" s="36"/>
      <c r="B625" s="36"/>
      <c r="C625" s="36"/>
      <c r="D625" s="36"/>
      <c r="E625" s="36"/>
      <c r="F625" s="36"/>
    </row>
    <row r="626" spans="1:6" ht="25.5" outlineLevel="1" x14ac:dyDescent="0.2">
      <c r="A626" s="36" t="s">
        <v>1102</v>
      </c>
      <c r="B626" s="36" t="s">
        <v>1103</v>
      </c>
      <c r="C626" s="36"/>
      <c r="D626" s="36"/>
      <c r="E626" s="36"/>
      <c r="F626" s="36"/>
    </row>
    <row r="627" spans="1:6" outlineLevel="1" x14ac:dyDescent="0.2">
      <c r="A627" s="36"/>
      <c r="B627" s="36"/>
      <c r="C627" s="36"/>
      <c r="D627" s="36"/>
      <c r="E627" s="36"/>
      <c r="F627" s="36"/>
    </row>
    <row r="628" spans="1:6" ht="25.5" outlineLevel="1" x14ac:dyDescent="0.2">
      <c r="A628" s="37" t="s">
        <v>1104</v>
      </c>
      <c r="B628" s="38"/>
      <c r="C628" s="36"/>
      <c r="D628" s="36"/>
      <c r="E628" s="36"/>
      <c r="F628" s="36"/>
    </row>
    <row r="629" spans="1:6" ht="25.5" outlineLevel="1" x14ac:dyDescent="0.2">
      <c r="A629" s="36" t="s">
        <v>1105</v>
      </c>
      <c r="B629" s="36" t="s">
        <v>1106</v>
      </c>
      <c r="C629" s="36"/>
      <c r="D629" s="36"/>
      <c r="E629" s="36"/>
      <c r="F629" s="36"/>
    </row>
    <row r="630" spans="1:6" ht="38.25" outlineLevel="1" x14ac:dyDescent="0.2">
      <c r="A630" s="36" t="s">
        <v>1107</v>
      </c>
      <c r="B630" s="36" t="s">
        <v>1108</v>
      </c>
      <c r="C630" s="36"/>
      <c r="D630" s="36"/>
      <c r="E630" s="36"/>
      <c r="F630" s="36"/>
    </row>
    <row r="631" spans="1:6" ht="25.5" outlineLevel="1" x14ac:dyDescent="0.2">
      <c r="A631" s="36" t="s">
        <v>1109</v>
      </c>
      <c r="B631" s="36" t="s">
        <v>1110</v>
      </c>
      <c r="C631" s="36"/>
      <c r="D631" s="36"/>
      <c r="E631" s="36"/>
      <c r="F631" s="36"/>
    </row>
    <row r="632" spans="1:6" ht="25.5" outlineLevel="1" x14ac:dyDescent="0.2">
      <c r="A632" s="36" t="s">
        <v>1111</v>
      </c>
      <c r="B632" s="36" t="s">
        <v>1112</v>
      </c>
      <c r="C632" s="36"/>
      <c r="D632" s="36"/>
      <c r="E632" s="36"/>
      <c r="F632" s="36"/>
    </row>
    <row r="633" spans="1:6" ht="25.5" outlineLevel="1" x14ac:dyDescent="0.2">
      <c r="A633" s="36" t="s">
        <v>1113</v>
      </c>
      <c r="B633" s="36" t="s">
        <v>1114</v>
      </c>
      <c r="C633" s="36"/>
      <c r="D633" s="36"/>
      <c r="E633" s="36"/>
      <c r="F633" s="36"/>
    </row>
    <row r="634" spans="1:6" outlineLevel="1" x14ac:dyDescent="0.2">
      <c r="A634" s="36"/>
      <c r="B634" s="36"/>
      <c r="C634" s="36"/>
      <c r="D634" s="36"/>
      <c r="E634" s="36"/>
      <c r="F634" s="36"/>
    </row>
    <row r="635" spans="1:6" outlineLevel="1" x14ac:dyDescent="0.2">
      <c r="A635" s="36"/>
      <c r="B635" s="36"/>
      <c r="C635" s="36"/>
      <c r="D635" s="36"/>
      <c r="E635" s="36"/>
      <c r="F635" s="36"/>
    </row>
    <row r="636" spans="1:6" outlineLevel="1" x14ac:dyDescent="0.2">
      <c r="A636" s="37" t="s">
        <v>287</v>
      </c>
      <c r="B636" s="38"/>
      <c r="C636" s="36"/>
      <c r="D636" s="36"/>
      <c r="E636" s="36"/>
      <c r="F636" s="36"/>
    </row>
    <row r="637" spans="1:6" ht="25.5" outlineLevel="1" x14ac:dyDescent="0.2">
      <c r="A637" s="36">
        <v>1</v>
      </c>
      <c r="B637" s="41" t="s">
        <v>1115</v>
      </c>
      <c r="C637" s="36"/>
      <c r="D637" s="36"/>
      <c r="E637" s="36"/>
      <c r="F637" s="36"/>
    </row>
    <row r="638" spans="1:6" outlineLevel="1" x14ac:dyDescent="0.2">
      <c r="A638" s="36">
        <v>2</v>
      </c>
      <c r="B638" s="41" t="s">
        <v>1116</v>
      </c>
      <c r="C638" s="36"/>
      <c r="D638" s="36"/>
      <c r="E638" s="36"/>
      <c r="F638" s="36"/>
    </row>
    <row r="639" spans="1:6" ht="14.25" outlineLevel="1" x14ac:dyDescent="0.2">
      <c r="A639" s="36">
        <v>3</v>
      </c>
      <c r="B639" s="42" t="s">
        <v>1117</v>
      </c>
      <c r="C639" s="36"/>
      <c r="D639" s="36"/>
      <c r="E639" s="36"/>
      <c r="F639" s="36"/>
    </row>
    <row r="640" spans="1:6" ht="14.25" outlineLevel="1" x14ac:dyDescent="0.2">
      <c r="A640" s="36">
        <v>4</v>
      </c>
      <c r="B640" s="42" t="s">
        <v>1118</v>
      </c>
      <c r="C640" s="36"/>
      <c r="D640" s="36"/>
      <c r="E640" s="36"/>
      <c r="F640" s="36"/>
    </row>
    <row r="641" spans="1:6" ht="25.5" outlineLevel="1" x14ac:dyDescent="0.2">
      <c r="A641" s="36">
        <v>5</v>
      </c>
      <c r="B641" s="41" t="s">
        <v>1119</v>
      </c>
      <c r="C641" s="36"/>
      <c r="D641" s="36"/>
      <c r="E641" s="36"/>
      <c r="F641" s="36"/>
    </row>
    <row r="642" spans="1:6" outlineLevel="1" x14ac:dyDescent="0.2">
      <c r="A642" s="36">
        <v>6</v>
      </c>
      <c r="B642" s="41" t="s">
        <v>1120</v>
      </c>
      <c r="C642" s="36"/>
      <c r="D642" s="36"/>
      <c r="E642" s="36"/>
      <c r="F642" s="36"/>
    </row>
    <row r="643" spans="1:6" ht="25.5" outlineLevel="1" x14ac:dyDescent="0.2">
      <c r="A643" s="36">
        <v>7</v>
      </c>
      <c r="B643" s="41" t="s">
        <v>1121</v>
      </c>
      <c r="C643" s="36"/>
      <c r="D643" s="36"/>
      <c r="E643" s="36"/>
      <c r="F643" s="36"/>
    </row>
    <row r="644" spans="1:6" ht="25.5" outlineLevel="1" x14ac:dyDescent="0.2">
      <c r="A644" s="36">
        <v>8</v>
      </c>
      <c r="B644" s="41" t="s">
        <v>1122</v>
      </c>
      <c r="C644" s="36"/>
      <c r="D644" s="36"/>
      <c r="E644" s="36"/>
      <c r="F644" s="36"/>
    </row>
    <row r="645" spans="1:6" outlineLevel="1" x14ac:dyDescent="0.2">
      <c r="A645" s="36"/>
      <c r="B645" s="36"/>
      <c r="C645" s="36"/>
      <c r="D645" s="36"/>
      <c r="E645" s="36"/>
      <c r="F645" s="36"/>
    </row>
    <row r="646" spans="1:6" outlineLevel="1" x14ac:dyDescent="0.2">
      <c r="A646" s="37" t="s">
        <v>330</v>
      </c>
      <c r="B646" s="38"/>
      <c r="C646" s="36"/>
      <c r="D646" s="36"/>
      <c r="E646" s="36"/>
      <c r="F646" s="36"/>
    </row>
    <row r="647" spans="1:6" outlineLevel="1" x14ac:dyDescent="0.2">
      <c r="A647" s="36">
        <v>1</v>
      </c>
      <c r="B647" s="41" t="s">
        <v>1123</v>
      </c>
      <c r="C647" s="36"/>
      <c r="D647" s="36"/>
      <c r="E647" s="36"/>
      <c r="F647" s="36"/>
    </row>
    <row r="648" spans="1:6" outlineLevel="1" x14ac:dyDescent="0.2">
      <c r="A648" s="36">
        <v>2</v>
      </c>
      <c r="B648" s="41" t="s">
        <v>1124</v>
      </c>
      <c r="C648" s="36"/>
      <c r="D648" s="36"/>
      <c r="E648" s="36"/>
      <c r="F648" s="36"/>
    </row>
    <row r="649" spans="1:6" ht="14.25" outlineLevel="1" x14ac:dyDescent="0.2">
      <c r="A649" s="36">
        <v>3</v>
      </c>
      <c r="B649" s="42" t="s">
        <v>1125</v>
      </c>
      <c r="C649" s="36"/>
      <c r="D649" s="36"/>
      <c r="E649" s="36"/>
      <c r="F649" s="36"/>
    </row>
    <row r="650" spans="1:6" ht="25.5" outlineLevel="1" x14ac:dyDescent="0.2">
      <c r="A650" s="36">
        <v>4</v>
      </c>
      <c r="B650" s="41" t="s">
        <v>1126</v>
      </c>
      <c r="C650" s="36"/>
      <c r="D650" s="36"/>
      <c r="E650" s="36"/>
      <c r="F650" s="36"/>
    </row>
    <row r="651" spans="1:6" ht="25.5" outlineLevel="1" x14ac:dyDescent="0.2">
      <c r="A651" s="36">
        <v>5</v>
      </c>
      <c r="B651" s="41" t="s">
        <v>1127</v>
      </c>
      <c r="C651" s="36"/>
      <c r="D651" s="36"/>
      <c r="E651" s="36"/>
      <c r="F651" s="36"/>
    </row>
    <row r="652" spans="1:6" ht="25.5" outlineLevel="1" x14ac:dyDescent="0.2">
      <c r="A652" s="36">
        <v>6</v>
      </c>
      <c r="B652" s="41" t="s">
        <v>1128</v>
      </c>
      <c r="C652" s="36"/>
      <c r="D652" s="36"/>
      <c r="E652" s="36"/>
      <c r="F652" s="36"/>
    </row>
    <row r="653" spans="1:6" ht="25.5" outlineLevel="1" x14ac:dyDescent="0.2">
      <c r="A653" s="36">
        <v>7</v>
      </c>
      <c r="B653" s="41" t="s">
        <v>1129</v>
      </c>
      <c r="C653" s="36"/>
      <c r="D653" s="36"/>
      <c r="E653" s="36"/>
      <c r="F653" s="36"/>
    </row>
    <row r="654" spans="1:6" outlineLevel="1" x14ac:dyDescent="0.2">
      <c r="A654" s="36"/>
      <c r="B654" s="36"/>
      <c r="C654" s="36"/>
      <c r="D654" s="36"/>
      <c r="E654" s="36"/>
      <c r="F654" s="36"/>
    </row>
    <row r="655" spans="1:6" outlineLevel="1" x14ac:dyDescent="0.2">
      <c r="A655" s="37" t="s">
        <v>317</v>
      </c>
      <c r="B655" s="38"/>
      <c r="C655" s="36"/>
      <c r="D655" s="36"/>
      <c r="E655" s="36"/>
      <c r="F655" s="36"/>
    </row>
    <row r="656" spans="1:6" outlineLevel="1" x14ac:dyDescent="0.2">
      <c r="A656" s="36">
        <v>1</v>
      </c>
      <c r="B656" s="41" t="s">
        <v>1130</v>
      </c>
      <c r="C656" s="36"/>
      <c r="D656" s="36"/>
      <c r="E656" s="36"/>
      <c r="F656" s="36"/>
    </row>
    <row r="657" spans="1:6" ht="25.5" outlineLevel="1" x14ac:dyDescent="0.2">
      <c r="A657" s="36">
        <v>2</v>
      </c>
      <c r="B657" s="41" t="s">
        <v>1131</v>
      </c>
      <c r="C657" s="36"/>
      <c r="D657" s="36"/>
      <c r="E657" s="36"/>
      <c r="F657" s="36"/>
    </row>
    <row r="658" spans="1:6" ht="38.25" outlineLevel="1" x14ac:dyDescent="0.2">
      <c r="A658" s="36">
        <v>3</v>
      </c>
      <c r="B658" s="41" t="s">
        <v>1132</v>
      </c>
      <c r="C658" s="36"/>
      <c r="D658" s="36"/>
      <c r="E658" s="36"/>
      <c r="F658" s="36"/>
    </row>
    <row r="659" spans="1:6" ht="51" outlineLevel="1" x14ac:dyDescent="0.2">
      <c r="A659" s="36">
        <v>4</v>
      </c>
      <c r="B659" s="41" t="s">
        <v>1133</v>
      </c>
      <c r="C659" s="36"/>
      <c r="D659" s="36"/>
      <c r="E659" s="36"/>
      <c r="F659" s="36"/>
    </row>
    <row r="660" spans="1:6" ht="25.5" outlineLevel="1" x14ac:dyDescent="0.2">
      <c r="A660" s="36">
        <v>5</v>
      </c>
      <c r="B660" s="41" t="s">
        <v>1134</v>
      </c>
      <c r="C660" s="36"/>
      <c r="D660" s="36"/>
      <c r="E660" s="36"/>
      <c r="F660" s="36"/>
    </row>
    <row r="661" spans="1:6" ht="25.5" outlineLevel="1" x14ac:dyDescent="0.2">
      <c r="A661" s="36">
        <v>6</v>
      </c>
      <c r="B661" s="41" t="s">
        <v>1135</v>
      </c>
      <c r="C661" s="36"/>
      <c r="D661" s="36"/>
      <c r="E661" s="36"/>
      <c r="F661" s="36"/>
    </row>
    <row r="662" spans="1:6" ht="38.25" outlineLevel="1" x14ac:dyDescent="0.2">
      <c r="A662" s="36">
        <v>7</v>
      </c>
      <c r="B662" s="41" t="s">
        <v>1136</v>
      </c>
      <c r="C662" s="36"/>
      <c r="D662" s="36"/>
      <c r="E662" s="36"/>
      <c r="F662" s="36"/>
    </row>
    <row r="663" spans="1:6" ht="25.5" outlineLevel="1" x14ac:dyDescent="0.2">
      <c r="A663" s="36">
        <v>8</v>
      </c>
      <c r="B663" s="41" t="s">
        <v>1137</v>
      </c>
      <c r="C663" s="36"/>
      <c r="D663" s="36"/>
      <c r="E663" s="36"/>
      <c r="F663" s="36"/>
    </row>
    <row r="664" spans="1:6" ht="38.25" outlineLevel="1" x14ac:dyDescent="0.2">
      <c r="A664" s="36">
        <v>9</v>
      </c>
      <c r="B664" s="41" t="s">
        <v>1138</v>
      </c>
      <c r="C664" s="36"/>
      <c r="D664" s="36"/>
      <c r="E664" s="36"/>
      <c r="F664" s="36"/>
    </row>
    <row r="665" spans="1:6" ht="38.25" outlineLevel="1" x14ac:dyDescent="0.2">
      <c r="A665" s="36">
        <v>10</v>
      </c>
      <c r="B665" s="41" t="s">
        <v>1139</v>
      </c>
      <c r="C665" s="36"/>
      <c r="D665" s="36"/>
      <c r="E665" s="36"/>
      <c r="F665" s="36"/>
    </row>
    <row r="666" spans="1:6" ht="25.5" outlineLevel="1" x14ac:dyDescent="0.2">
      <c r="A666" s="36">
        <v>11</v>
      </c>
      <c r="B666" s="41" t="s">
        <v>1140</v>
      </c>
      <c r="C666" s="36"/>
      <c r="D666" s="36"/>
      <c r="E666" s="36"/>
      <c r="F666" s="36"/>
    </row>
    <row r="667" spans="1:6" ht="51" outlineLevel="1" x14ac:dyDescent="0.2">
      <c r="A667" s="36">
        <v>12</v>
      </c>
      <c r="B667" s="41" t="s">
        <v>1141</v>
      </c>
      <c r="C667" s="36"/>
      <c r="D667" s="36"/>
      <c r="E667" s="36"/>
      <c r="F667" s="36"/>
    </row>
    <row r="668" spans="1:6" ht="25.5" outlineLevel="1" x14ac:dyDescent="0.2">
      <c r="A668" s="36">
        <v>13</v>
      </c>
      <c r="B668" s="41" t="s">
        <v>1142</v>
      </c>
      <c r="C668" s="36"/>
      <c r="D668" s="36"/>
      <c r="E668" s="36"/>
      <c r="F668" s="36"/>
    </row>
    <row r="669" spans="1:6" outlineLevel="1" x14ac:dyDescent="0.2">
      <c r="A669" s="36">
        <v>14</v>
      </c>
      <c r="B669" s="41" t="s">
        <v>1143</v>
      </c>
      <c r="C669" s="36"/>
      <c r="D669" s="36"/>
      <c r="E669" s="36"/>
      <c r="F669" s="36"/>
    </row>
    <row r="670" spans="1:6" outlineLevel="1" x14ac:dyDescent="0.2">
      <c r="A670" s="36"/>
      <c r="B670" s="36"/>
      <c r="C670" s="36"/>
      <c r="D670" s="36"/>
      <c r="E670" s="36"/>
      <c r="F670" s="36"/>
    </row>
    <row r="671" spans="1:6" outlineLevel="1" x14ac:dyDescent="0.2">
      <c r="A671" s="36"/>
      <c r="B671" s="37" t="s">
        <v>1144</v>
      </c>
      <c r="C671" s="36"/>
      <c r="D671" s="36"/>
      <c r="E671" s="36"/>
      <c r="F671" s="36"/>
    </row>
    <row r="672" spans="1:6" ht="25.5" outlineLevel="1" x14ac:dyDescent="0.2">
      <c r="A672" s="36"/>
      <c r="B672" s="39" t="s">
        <v>1145</v>
      </c>
      <c r="C672" s="39" t="s">
        <v>1146</v>
      </c>
      <c r="D672" s="39" t="s">
        <v>1147</v>
      </c>
      <c r="E672" s="39" t="s">
        <v>1148</v>
      </c>
      <c r="F672" s="39" t="s">
        <v>1149</v>
      </c>
    </row>
    <row r="673" spans="1:6" ht="63.75" outlineLevel="1" x14ac:dyDescent="0.2">
      <c r="A673" s="36"/>
      <c r="B673" s="36" t="s">
        <v>72</v>
      </c>
      <c r="C673" s="36" t="s">
        <v>1150</v>
      </c>
      <c r="D673" s="36" t="s">
        <v>1151</v>
      </c>
      <c r="E673" s="36" t="s">
        <v>1152</v>
      </c>
      <c r="F673" s="36" t="s">
        <v>1153</v>
      </c>
    </row>
    <row r="674" spans="1:6" ht="51" outlineLevel="1" x14ac:dyDescent="0.2">
      <c r="A674" s="36"/>
      <c r="B674" s="36" t="s">
        <v>323</v>
      </c>
      <c r="C674" s="36" t="s">
        <v>1154</v>
      </c>
      <c r="D674" s="36" t="s">
        <v>1155</v>
      </c>
      <c r="E674" s="36" t="s">
        <v>1156</v>
      </c>
      <c r="F674" s="36" t="s">
        <v>1157</v>
      </c>
    </row>
    <row r="675" spans="1:6" ht="51" outlineLevel="1" x14ac:dyDescent="0.2">
      <c r="A675" s="36"/>
      <c r="B675" s="36" t="s">
        <v>324</v>
      </c>
      <c r="C675" s="36" t="s">
        <v>1158</v>
      </c>
      <c r="D675" s="36" t="s">
        <v>1159</v>
      </c>
      <c r="E675" s="36" t="s">
        <v>1160</v>
      </c>
      <c r="F675" s="36" t="s">
        <v>1161</v>
      </c>
    </row>
    <row r="676" spans="1:6" ht="38.25" outlineLevel="1" x14ac:dyDescent="0.2">
      <c r="A676" s="36"/>
      <c r="B676" s="36" t="s">
        <v>325</v>
      </c>
      <c r="C676" s="36" t="s">
        <v>1162</v>
      </c>
      <c r="D676" s="36" t="s">
        <v>1163</v>
      </c>
      <c r="E676" s="36" t="s">
        <v>1164</v>
      </c>
      <c r="F676" s="36" t="s">
        <v>1165</v>
      </c>
    </row>
    <row r="677" spans="1:6" ht="38.25" outlineLevel="1" x14ac:dyDescent="0.2">
      <c r="A677" s="36"/>
      <c r="B677" s="36" t="s">
        <v>326</v>
      </c>
      <c r="C677" s="36" t="s">
        <v>1166</v>
      </c>
      <c r="D677" s="36" t="s">
        <v>1167</v>
      </c>
      <c r="E677" s="36" t="s">
        <v>1168</v>
      </c>
      <c r="F677" s="36" t="s">
        <v>1169</v>
      </c>
    </row>
    <row r="678" spans="1:6" ht="51" outlineLevel="1" x14ac:dyDescent="0.2">
      <c r="A678" s="36"/>
      <c r="B678" s="36" t="s">
        <v>327</v>
      </c>
      <c r="C678" s="36" t="s">
        <v>1170</v>
      </c>
      <c r="D678" s="36" t="s">
        <v>1171</v>
      </c>
      <c r="E678" s="36" t="s">
        <v>1172</v>
      </c>
      <c r="F678" s="36" t="s">
        <v>1173</v>
      </c>
    </row>
    <row r="679" spans="1:6" outlineLevel="1" x14ac:dyDescent="0.2">
      <c r="A679" s="36"/>
      <c r="B679" s="36"/>
      <c r="C679" s="36"/>
      <c r="D679" s="36"/>
      <c r="E679" s="36"/>
      <c r="F679" s="36"/>
    </row>
    <row r="680" spans="1:6" outlineLevel="1" x14ac:dyDescent="0.2">
      <c r="A680" s="36"/>
      <c r="B680" s="36"/>
      <c r="C680" s="36"/>
      <c r="D680" s="36"/>
      <c r="E680" s="36"/>
      <c r="F680" s="36"/>
    </row>
    <row r="681" spans="1:6" outlineLevel="1" x14ac:dyDescent="0.2">
      <c r="A681" s="36"/>
      <c r="B681" s="37" t="s">
        <v>1174</v>
      </c>
      <c r="C681" s="36"/>
      <c r="D681" s="36"/>
      <c r="E681" s="36"/>
      <c r="F681" s="36"/>
    </row>
    <row r="682" spans="1:6" ht="25.5" outlineLevel="1" x14ac:dyDescent="0.2">
      <c r="A682" s="36"/>
      <c r="B682" s="39" t="s">
        <v>1175</v>
      </c>
      <c r="C682" s="39" t="s">
        <v>1176</v>
      </c>
      <c r="D682" s="39" t="s">
        <v>1177</v>
      </c>
      <c r="E682" s="39" t="s">
        <v>1178</v>
      </c>
      <c r="F682" s="39" t="s">
        <v>4</v>
      </c>
    </row>
    <row r="683" spans="1:6" ht="76.5" outlineLevel="1" x14ac:dyDescent="0.2">
      <c r="A683" s="36"/>
      <c r="B683" s="36" t="s">
        <v>1179</v>
      </c>
      <c r="C683" s="36" t="s">
        <v>1180</v>
      </c>
      <c r="D683" s="36" t="s">
        <v>1181</v>
      </c>
      <c r="E683" s="36" t="s">
        <v>1182</v>
      </c>
      <c r="F683" s="36" t="s">
        <v>1183</v>
      </c>
    </row>
    <row r="684" spans="1:6" ht="51" outlineLevel="1" x14ac:dyDescent="0.2">
      <c r="A684" s="36"/>
      <c r="B684" s="36" t="s">
        <v>1184</v>
      </c>
      <c r="C684" s="36" t="s">
        <v>1185</v>
      </c>
      <c r="D684" s="36" t="s">
        <v>1186</v>
      </c>
      <c r="E684" s="36" t="s">
        <v>1187</v>
      </c>
      <c r="F684" s="36" t="s">
        <v>1188</v>
      </c>
    </row>
    <row r="685" spans="1:6" ht="63.75" outlineLevel="1" x14ac:dyDescent="0.2">
      <c r="A685" s="36"/>
      <c r="B685" s="36" t="s">
        <v>1189</v>
      </c>
      <c r="C685" s="36" t="s">
        <v>1190</v>
      </c>
      <c r="D685" s="36" t="s">
        <v>1186</v>
      </c>
      <c r="E685" s="36" t="s">
        <v>1191</v>
      </c>
      <c r="F685" s="36" t="s">
        <v>1192</v>
      </c>
    </row>
    <row r="686" spans="1:6" ht="63.75" outlineLevel="1" x14ac:dyDescent="0.2">
      <c r="A686" s="36"/>
      <c r="B686" s="36" t="s">
        <v>1193</v>
      </c>
      <c r="C686" s="36" t="s">
        <v>1194</v>
      </c>
      <c r="D686" s="36" t="s">
        <v>1195</v>
      </c>
      <c r="E686" s="36" t="s">
        <v>1196</v>
      </c>
      <c r="F686" s="36" t="s">
        <v>1197</v>
      </c>
    </row>
    <row r="687" spans="1:6" ht="25.5" outlineLevel="1" x14ac:dyDescent="0.2">
      <c r="A687" s="36"/>
      <c r="B687" s="36" t="s">
        <v>1198</v>
      </c>
      <c r="C687" s="36" t="s">
        <v>1199</v>
      </c>
      <c r="D687" s="36" t="s">
        <v>1200</v>
      </c>
      <c r="E687" s="36" t="s">
        <v>1201</v>
      </c>
      <c r="F687" s="36" t="s">
        <v>1202</v>
      </c>
    </row>
    <row r="688" spans="1:6" outlineLevel="1" x14ac:dyDescent="0.2">
      <c r="A688" s="36"/>
      <c r="B688" s="36"/>
      <c r="C688" s="36"/>
      <c r="D688" s="36"/>
      <c r="E688" s="36"/>
      <c r="F688" s="36"/>
    </row>
    <row r="689" spans="1:6" outlineLevel="1" x14ac:dyDescent="0.2">
      <c r="A689" s="36"/>
      <c r="B689" s="36"/>
      <c r="C689" s="36"/>
      <c r="D689" s="36"/>
      <c r="E689" s="36"/>
      <c r="F689" s="36"/>
    </row>
    <row r="690" spans="1:6" outlineLevel="1" x14ac:dyDescent="0.2">
      <c r="A690" s="37" t="s">
        <v>328</v>
      </c>
      <c r="B690" s="38"/>
      <c r="C690" s="36"/>
      <c r="D690" s="36"/>
      <c r="E690" s="36"/>
      <c r="F690" s="36"/>
    </row>
    <row r="691" spans="1:6" outlineLevel="1" x14ac:dyDescent="0.2">
      <c r="A691" s="36">
        <v>1</v>
      </c>
      <c r="B691" s="41" t="s">
        <v>1203</v>
      </c>
      <c r="C691" s="36"/>
      <c r="D691" s="36"/>
      <c r="E691" s="36"/>
      <c r="F691" s="36"/>
    </row>
    <row r="692" spans="1:6" ht="25.5" outlineLevel="1" x14ac:dyDescent="0.2">
      <c r="A692" s="36">
        <v>2</v>
      </c>
      <c r="B692" s="41" t="s">
        <v>1204</v>
      </c>
      <c r="C692" s="36"/>
      <c r="D692" s="36"/>
      <c r="E692" s="36"/>
      <c r="F692" s="36"/>
    </row>
    <row r="693" spans="1:6" ht="25.5" outlineLevel="1" x14ac:dyDescent="0.2">
      <c r="A693" s="36">
        <v>3</v>
      </c>
      <c r="B693" s="41" t="s">
        <v>1205</v>
      </c>
      <c r="C693" s="36"/>
      <c r="D693" s="36"/>
      <c r="E693" s="36"/>
      <c r="F693" s="36"/>
    </row>
    <row r="694" spans="1:6" outlineLevel="1" x14ac:dyDescent="0.2">
      <c r="A694" s="36">
        <v>4</v>
      </c>
      <c r="B694" s="41" t="s">
        <v>1206</v>
      </c>
      <c r="C694" s="36"/>
      <c r="D694" s="36"/>
      <c r="E694" s="36"/>
      <c r="F694" s="36"/>
    </row>
    <row r="695" spans="1:6" outlineLevel="1" x14ac:dyDescent="0.2">
      <c r="A695" s="36">
        <v>5</v>
      </c>
      <c r="B695" s="41" t="s">
        <v>1207</v>
      </c>
      <c r="C695" s="36"/>
      <c r="D695" s="36"/>
      <c r="E695" s="36"/>
      <c r="F695" s="36"/>
    </row>
    <row r="696" spans="1:6" ht="25.5" outlineLevel="1" x14ac:dyDescent="0.2">
      <c r="A696" s="36">
        <v>6</v>
      </c>
      <c r="B696" s="41" t="s">
        <v>1208</v>
      </c>
      <c r="C696" s="36"/>
      <c r="D696" s="36"/>
      <c r="E696" s="36"/>
      <c r="F696" s="36"/>
    </row>
    <row r="697" spans="1:6" ht="25.5" outlineLevel="1" x14ac:dyDescent="0.2">
      <c r="A697" s="36">
        <v>7</v>
      </c>
      <c r="B697" s="41" t="s">
        <v>1209</v>
      </c>
      <c r="C697" s="36"/>
      <c r="D697" s="36"/>
      <c r="E697" s="36"/>
      <c r="F697" s="36"/>
    </row>
    <row r="698" spans="1:6" outlineLevel="1" x14ac:dyDescent="0.2">
      <c r="A698" s="36">
        <v>8</v>
      </c>
      <c r="B698" s="41" t="s">
        <v>1210</v>
      </c>
      <c r="C698" s="36"/>
      <c r="D698" s="36"/>
      <c r="E698" s="36"/>
      <c r="F698" s="36"/>
    </row>
    <row r="699" spans="1:6" outlineLevel="1" x14ac:dyDescent="0.2">
      <c r="A699" s="36"/>
      <c r="B699" s="36"/>
      <c r="C699" s="36"/>
      <c r="D699" s="36"/>
      <c r="E699" s="36"/>
      <c r="F699" s="36"/>
    </row>
    <row r="700" spans="1:6" outlineLevel="1" x14ac:dyDescent="0.2">
      <c r="A700" s="37" t="s">
        <v>1211</v>
      </c>
      <c r="B700" s="38"/>
      <c r="C700" s="36"/>
      <c r="D700" s="36"/>
      <c r="E700" s="36"/>
      <c r="F700" s="36"/>
    </row>
    <row r="701" spans="1:6" outlineLevel="1" x14ac:dyDescent="0.2">
      <c r="A701" s="36">
        <v>1</v>
      </c>
      <c r="B701" s="41" t="s">
        <v>1212</v>
      </c>
      <c r="C701" s="36"/>
      <c r="D701" s="36"/>
      <c r="E701" s="36"/>
      <c r="F701" s="36"/>
    </row>
    <row r="702" spans="1:6" outlineLevel="1" x14ac:dyDescent="0.2">
      <c r="A702" s="36">
        <v>2</v>
      </c>
      <c r="B702" s="41" t="s">
        <v>1213</v>
      </c>
      <c r="C702" s="36"/>
      <c r="D702" s="36"/>
      <c r="E702" s="36"/>
      <c r="F702" s="36"/>
    </row>
    <row r="703" spans="1:6" outlineLevel="1" x14ac:dyDescent="0.2">
      <c r="A703" s="36">
        <v>3</v>
      </c>
      <c r="B703" s="41" t="s">
        <v>1214</v>
      </c>
      <c r="C703" s="36"/>
      <c r="D703" s="36"/>
      <c r="E703" s="36"/>
      <c r="F703" s="36"/>
    </row>
    <row r="704" spans="1:6" ht="25.5" outlineLevel="1" x14ac:dyDescent="0.2">
      <c r="A704" s="36">
        <v>4</v>
      </c>
      <c r="B704" s="41" t="s">
        <v>1215</v>
      </c>
      <c r="C704" s="36"/>
      <c r="D704" s="36"/>
      <c r="E704" s="36"/>
      <c r="F704" s="36"/>
    </row>
    <row r="705" spans="1:6" ht="25.5" outlineLevel="1" x14ac:dyDescent="0.2">
      <c r="A705" s="36">
        <v>5</v>
      </c>
      <c r="B705" s="41" t="s">
        <v>1216</v>
      </c>
      <c r="C705" s="36"/>
      <c r="D705" s="36"/>
      <c r="E705" s="36"/>
      <c r="F705" s="36"/>
    </row>
    <row r="706" spans="1:6" outlineLevel="1" x14ac:dyDescent="0.2">
      <c r="A706" s="36">
        <v>6</v>
      </c>
      <c r="B706" s="41" t="s">
        <v>1217</v>
      </c>
      <c r="C706" s="36"/>
      <c r="D706" s="36"/>
      <c r="E706" s="36"/>
      <c r="F706" s="36"/>
    </row>
    <row r="707" spans="1:6" ht="25.5" outlineLevel="1" x14ac:dyDescent="0.2">
      <c r="A707" s="36">
        <v>7</v>
      </c>
      <c r="B707" s="41" t="s">
        <v>1218</v>
      </c>
      <c r="C707" s="36"/>
      <c r="D707" s="36"/>
      <c r="E707" s="36"/>
      <c r="F707" s="36"/>
    </row>
    <row r="708" spans="1:6" ht="25.5" outlineLevel="1" x14ac:dyDescent="0.2">
      <c r="A708" s="36">
        <v>8</v>
      </c>
      <c r="B708" s="41" t="s">
        <v>1219</v>
      </c>
      <c r="C708" s="36"/>
      <c r="D708" s="36"/>
      <c r="E708" s="36"/>
      <c r="F708" s="36"/>
    </row>
    <row r="709" spans="1:6" outlineLevel="1" x14ac:dyDescent="0.2">
      <c r="A709" s="36"/>
      <c r="B709" s="36"/>
      <c r="C709" s="36"/>
      <c r="D709" s="36"/>
      <c r="E709" s="36"/>
      <c r="F709" s="36"/>
    </row>
    <row r="710" spans="1:6" outlineLevel="1" x14ac:dyDescent="0.2">
      <c r="A710" s="37" t="s">
        <v>1220</v>
      </c>
      <c r="B710" s="38"/>
      <c r="C710" s="36"/>
      <c r="D710" s="36"/>
      <c r="E710" s="36"/>
      <c r="F710" s="36"/>
    </row>
    <row r="711" spans="1:6" ht="25.5" outlineLevel="1" x14ac:dyDescent="0.2">
      <c r="A711" s="36">
        <v>1</v>
      </c>
      <c r="B711" s="41" t="s">
        <v>1221</v>
      </c>
      <c r="C711" s="36"/>
      <c r="D711" s="36"/>
      <c r="E711" s="36"/>
      <c r="F711" s="36"/>
    </row>
    <row r="712" spans="1:6" outlineLevel="1" x14ac:dyDescent="0.2">
      <c r="A712" s="36">
        <v>2</v>
      </c>
      <c r="B712" s="41" t="s">
        <v>1222</v>
      </c>
      <c r="C712" s="36"/>
      <c r="D712" s="36"/>
      <c r="E712" s="36"/>
      <c r="F712" s="36"/>
    </row>
    <row r="713" spans="1:6" ht="25.5" outlineLevel="1" x14ac:dyDescent="0.2">
      <c r="A713" s="36">
        <v>3</v>
      </c>
      <c r="B713" s="41" t="s">
        <v>1223</v>
      </c>
      <c r="C713" s="36"/>
      <c r="D713" s="36"/>
      <c r="E713" s="36"/>
      <c r="F713" s="36"/>
    </row>
    <row r="714" spans="1:6" outlineLevel="1" x14ac:dyDescent="0.2">
      <c r="A714" s="36">
        <v>4</v>
      </c>
      <c r="B714" s="41" t="s">
        <v>1224</v>
      </c>
      <c r="C714" s="36"/>
      <c r="D714" s="36"/>
      <c r="E714" s="36"/>
      <c r="F714" s="36"/>
    </row>
    <row r="715" spans="1:6" ht="25.5" outlineLevel="1" x14ac:dyDescent="0.2">
      <c r="A715" s="36">
        <v>5</v>
      </c>
      <c r="B715" s="41" t="s">
        <v>1225</v>
      </c>
      <c r="C715" s="36"/>
      <c r="D715" s="36"/>
      <c r="E715" s="36"/>
      <c r="F715" s="36"/>
    </row>
    <row r="716" spans="1:6" ht="25.5" outlineLevel="1" x14ac:dyDescent="0.2">
      <c r="A716" s="36">
        <v>6</v>
      </c>
      <c r="B716" s="41" t="s">
        <v>1226</v>
      </c>
      <c r="C716" s="36"/>
      <c r="D716" s="36"/>
      <c r="E716" s="36"/>
      <c r="F716" s="36"/>
    </row>
    <row r="717" spans="1:6" outlineLevel="1" x14ac:dyDescent="0.2">
      <c r="A717" s="36"/>
      <c r="B717" s="36"/>
      <c r="C717" s="36"/>
      <c r="D717" s="36"/>
      <c r="E717" s="36"/>
      <c r="F717" s="36"/>
    </row>
    <row r="718" spans="1:6" outlineLevel="1" x14ac:dyDescent="0.2">
      <c r="A718" s="37" t="s">
        <v>1227</v>
      </c>
      <c r="B718" s="38"/>
      <c r="C718" s="36"/>
      <c r="D718" s="36"/>
      <c r="E718" s="36"/>
      <c r="F718" s="36"/>
    </row>
    <row r="719" spans="1:6" ht="25.5" outlineLevel="1" x14ac:dyDescent="0.2">
      <c r="A719" s="36">
        <v>1</v>
      </c>
      <c r="B719" s="41" t="s">
        <v>1228</v>
      </c>
      <c r="C719" s="36"/>
      <c r="D719" s="36"/>
      <c r="E719" s="36"/>
      <c r="F719" s="36"/>
    </row>
    <row r="720" spans="1:6" ht="25.5" outlineLevel="1" x14ac:dyDescent="0.2">
      <c r="A720" s="36">
        <v>2</v>
      </c>
      <c r="B720" s="41" t="s">
        <v>1229</v>
      </c>
      <c r="C720" s="36"/>
      <c r="D720" s="36"/>
      <c r="E720" s="36"/>
      <c r="F720" s="36"/>
    </row>
    <row r="721" spans="1:6" ht="25.5" outlineLevel="1" x14ac:dyDescent="0.2">
      <c r="A721" s="36">
        <v>3</v>
      </c>
      <c r="B721" s="41" t="s">
        <v>1230</v>
      </c>
      <c r="C721" s="36"/>
      <c r="D721" s="36"/>
      <c r="E721" s="36"/>
      <c r="F721" s="36"/>
    </row>
    <row r="722" spans="1:6" ht="25.5" outlineLevel="1" x14ac:dyDescent="0.2">
      <c r="A722" s="36">
        <v>4</v>
      </c>
      <c r="B722" s="41" t="s">
        <v>1231</v>
      </c>
      <c r="C722" s="36"/>
      <c r="D722" s="36"/>
      <c r="E722" s="36"/>
      <c r="F722" s="36"/>
    </row>
    <row r="723" spans="1:6" ht="25.5" outlineLevel="1" x14ac:dyDescent="0.2">
      <c r="A723" s="36">
        <v>5</v>
      </c>
      <c r="B723" s="41" t="s">
        <v>1232</v>
      </c>
      <c r="C723" s="36"/>
      <c r="D723" s="36"/>
      <c r="E723" s="36"/>
      <c r="F723" s="36"/>
    </row>
    <row r="724" spans="1:6" ht="25.5" outlineLevel="1" x14ac:dyDescent="0.2">
      <c r="A724" s="36">
        <v>6</v>
      </c>
      <c r="B724" s="41" t="s">
        <v>1233</v>
      </c>
      <c r="C724" s="36"/>
      <c r="D724" s="36"/>
      <c r="E724" s="36"/>
      <c r="F724" s="36"/>
    </row>
    <row r="725" spans="1:6" outlineLevel="1" x14ac:dyDescent="0.2">
      <c r="A725" s="36"/>
      <c r="B725" s="36"/>
      <c r="C725" s="36"/>
      <c r="D725" s="36"/>
      <c r="E725" s="36"/>
      <c r="F725" s="36"/>
    </row>
    <row r="726" spans="1:6" outlineLevel="1" x14ac:dyDescent="0.2">
      <c r="A726" s="37" t="s">
        <v>365</v>
      </c>
      <c r="B726" s="38"/>
      <c r="C726" s="36"/>
      <c r="D726" s="36"/>
      <c r="E726" s="36"/>
      <c r="F726" s="36"/>
    </row>
    <row r="727" spans="1:6" ht="25.5" outlineLevel="1" x14ac:dyDescent="0.2">
      <c r="A727" s="36">
        <v>1</v>
      </c>
      <c r="B727" s="41" t="s">
        <v>1234</v>
      </c>
      <c r="C727" s="36"/>
      <c r="D727" s="36"/>
      <c r="E727" s="36"/>
      <c r="F727" s="36"/>
    </row>
    <row r="728" spans="1:6" ht="25.5" outlineLevel="1" x14ac:dyDescent="0.2">
      <c r="A728" s="36">
        <v>2</v>
      </c>
      <c r="B728" s="41" t="s">
        <v>1235</v>
      </c>
      <c r="C728" s="36"/>
      <c r="D728" s="36"/>
      <c r="E728" s="36"/>
      <c r="F728" s="36"/>
    </row>
    <row r="729" spans="1:6" ht="25.5" outlineLevel="1" x14ac:dyDescent="0.2">
      <c r="A729" s="36">
        <v>3</v>
      </c>
      <c r="B729" s="41" t="s">
        <v>1236</v>
      </c>
      <c r="C729" s="36"/>
      <c r="D729" s="36"/>
      <c r="E729" s="36"/>
      <c r="F729" s="36"/>
    </row>
    <row r="730" spans="1:6" ht="25.5" outlineLevel="1" x14ac:dyDescent="0.2">
      <c r="A730" s="36">
        <v>4</v>
      </c>
      <c r="B730" s="41" t="s">
        <v>1237</v>
      </c>
      <c r="C730" s="36"/>
      <c r="D730" s="36"/>
      <c r="E730" s="36"/>
      <c r="F730" s="36"/>
    </row>
    <row r="731" spans="1:6" outlineLevel="1" x14ac:dyDescent="0.2">
      <c r="A731" s="36">
        <v>5</v>
      </c>
      <c r="B731" s="41" t="s">
        <v>1238</v>
      </c>
      <c r="C731" s="36"/>
      <c r="D731" s="36"/>
      <c r="E731" s="36"/>
      <c r="F731" s="36"/>
    </row>
    <row r="732" spans="1:6" ht="38.25" outlineLevel="1" x14ac:dyDescent="0.2">
      <c r="A732" s="36">
        <v>6</v>
      </c>
      <c r="B732" s="41" t="s">
        <v>1239</v>
      </c>
      <c r="C732" s="36"/>
      <c r="D732" s="36"/>
      <c r="E732" s="36"/>
      <c r="F732" s="36"/>
    </row>
    <row r="733" spans="1:6" ht="25.5" outlineLevel="1" x14ac:dyDescent="0.2">
      <c r="A733" s="36">
        <v>7</v>
      </c>
      <c r="B733" s="41" t="s">
        <v>1240</v>
      </c>
      <c r="C733" s="36"/>
      <c r="D733" s="36"/>
      <c r="E733" s="36"/>
      <c r="F733" s="36"/>
    </row>
    <row r="734" spans="1:6" ht="25.5" outlineLevel="1" x14ac:dyDescent="0.2">
      <c r="A734" s="36">
        <v>8</v>
      </c>
      <c r="B734" s="41" t="s">
        <v>1241</v>
      </c>
      <c r="C734" s="36"/>
      <c r="D734" s="36"/>
      <c r="E734" s="36"/>
      <c r="F734" s="36"/>
    </row>
    <row r="735" spans="1:6" ht="25.5" outlineLevel="1" x14ac:dyDescent="0.2">
      <c r="A735" s="36">
        <v>9</v>
      </c>
      <c r="B735" s="41" t="s">
        <v>1242</v>
      </c>
      <c r="C735" s="36"/>
      <c r="D735" s="36"/>
      <c r="E735" s="36"/>
      <c r="F735" s="36"/>
    </row>
    <row r="736" spans="1:6" ht="25.5" outlineLevel="1" x14ac:dyDescent="0.2">
      <c r="A736" s="36">
        <v>10</v>
      </c>
      <c r="B736" s="41" t="s">
        <v>1243</v>
      </c>
      <c r="C736" s="36"/>
      <c r="D736" s="36"/>
      <c r="E736" s="36"/>
      <c r="F736" s="36"/>
    </row>
    <row r="737" spans="1:6" ht="25.5" outlineLevel="1" x14ac:dyDescent="0.2">
      <c r="A737" s="36">
        <v>11</v>
      </c>
      <c r="B737" s="41" t="s">
        <v>1244</v>
      </c>
      <c r="C737" s="36"/>
      <c r="D737" s="36"/>
      <c r="E737" s="36"/>
      <c r="F737" s="36"/>
    </row>
    <row r="738" spans="1:6" ht="25.5" outlineLevel="1" x14ac:dyDescent="0.2">
      <c r="A738" s="36">
        <v>12</v>
      </c>
      <c r="B738" s="41" t="s">
        <v>1245</v>
      </c>
      <c r="C738" s="36"/>
      <c r="D738" s="36"/>
      <c r="E738" s="36"/>
      <c r="F738" s="36"/>
    </row>
    <row r="739" spans="1:6" ht="25.5" outlineLevel="1" x14ac:dyDescent="0.2">
      <c r="A739" s="36">
        <v>13</v>
      </c>
      <c r="B739" s="41" t="s">
        <v>1246</v>
      </c>
      <c r="C739" s="36"/>
      <c r="D739" s="36"/>
      <c r="E739" s="36"/>
      <c r="F739" s="36"/>
    </row>
    <row r="740" spans="1:6" ht="25.5" outlineLevel="1" x14ac:dyDescent="0.2">
      <c r="A740" s="36">
        <v>14</v>
      </c>
      <c r="B740" s="41" t="s">
        <v>1247</v>
      </c>
      <c r="C740" s="36"/>
      <c r="D740" s="36"/>
      <c r="E740" s="36"/>
      <c r="F740" s="36"/>
    </row>
    <row r="741" spans="1:6" outlineLevel="1" x14ac:dyDescent="0.2">
      <c r="A741" s="36">
        <v>15</v>
      </c>
      <c r="B741" s="41" t="s">
        <v>1248</v>
      </c>
      <c r="C741" s="36"/>
      <c r="D741" s="36"/>
      <c r="E741" s="36"/>
      <c r="F741" s="36"/>
    </row>
    <row r="742" spans="1:6" ht="25.5" outlineLevel="1" x14ac:dyDescent="0.2">
      <c r="A742" s="36">
        <v>16</v>
      </c>
      <c r="B742" s="41" t="s">
        <v>1249</v>
      </c>
      <c r="C742" s="36"/>
      <c r="D742" s="36"/>
      <c r="E742" s="36"/>
      <c r="F742" s="36"/>
    </row>
    <row r="743" spans="1:6" ht="38.25" outlineLevel="1" x14ac:dyDescent="0.2">
      <c r="A743" s="36">
        <v>17</v>
      </c>
      <c r="B743" s="41" t="s">
        <v>1250</v>
      </c>
      <c r="C743" s="36"/>
      <c r="D743" s="36"/>
      <c r="E743" s="36"/>
      <c r="F743" s="36"/>
    </row>
    <row r="744" spans="1:6" ht="25.5" outlineLevel="1" x14ac:dyDescent="0.2">
      <c r="A744" s="36">
        <v>18</v>
      </c>
      <c r="B744" s="41" t="s">
        <v>1251</v>
      </c>
      <c r="C744" s="36"/>
      <c r="D744" s="36"/>
      <c r="E744" s="36"/>
      <c r="F744" s="36"/>
    </row>
    <row r="745" spans="1:6" ht="38.25" outlineLevel="1" x14ac:dyDescent="0.2">
      <c r="A745" s="36">
        <v>19</v>
      </c>
      <c r="B745" s="41" t="s">
        <v>1252</v>
      </c>
      <c r="C745" s="36"/>
      <c r="D745" s="36"/>
      <c r="E745" s="36"/>
      <c r="F745" s="36"/>
    </row>
    <row r="746" spans="1:6" ht="25.5" outlineLevel="1" x14ac:dyDescent="0.2">
      <c r="A746" s="36">
        <v>20</v>
      </c>
      <c r="B746" s="41" t="s">
        <v>1253</v>
      </c>
      <c r="C746" s="36"/>
      <c r="D746" s="36"/>
      <c r="E746" s="36"/>
      <c r="F746" s="36"/>
    </row>
    <row r="747" spans="1:6" ht="25.5" outlineLevel="1" x14ac:dyDescent="0.2">
      <c r="A747" s="36">
        <v>21</v>
      </c>
      <c r="B747" s="41" t="s">
        <v>1254</v>
      </c>
      <c r="C747" s="36"/>
      <c r="D747" s="36"/>
      <c r="E747" s="36"/>
      <c r="F747" s="36"/>
    </row>
    <row r="748" spans="1:6" ht="38.25" outlineLevel="1" x14ac:dyDescent="0.2">
      <c r="A748" s="36">
        <v>22</v>
      </c>
      <c r="B748" s="41" t="s">
        <v>1255</v>
      </c>
      <c r="C748" s="36"/>
      <c r="D748" s="36"/>
      <c r="E748" s="36"/>
      <c r="F748" s="36"/>
    </row>
    <row r="749" spans="1:6" ht="25.5" outlineLevel="1" x14ac:dyDescent="0.2">
      <c r="A749" s="36">
        <v>23</v>
      </c>
      <c r="B749" s="41" t="s">
        <v>1256</v>
      </c>
      <c r="C749" s="36"/>
      <c r="D749" s="36"/>
      <c r="E749" s="36"/>
      <c r="F749" s="36"/>
    </row>
    <row r="750" spans="1:6" ht="25.5" outlineLevel="1" x14ac:dyDescent="0.2">
      <c r="A750" s="36">
        <v>24</v>
      </c>
      <c r="B750" s="41" t="s">
        <v>1257</v>
      </c>
      <c r="C750" s="36"/>
      <c r="D750" s="36"/>
      <c r="E750" s="36"/>
      <c r="F750" s="36"/>
    </row>
    <row r="751" spans="1:6" outlineLevel="1" x14ac:dyDescent="0.2">
      <c r="A751" s="36"/>
      <c r="B751" s="36"/>
      <c r="C751" s="36"/>
      <c r="D751" s="36"/>
      <c r="E751" s="36"/>
      <c r="F751" s="36"/>
    </row>
    <row r="752" spans="1:6" outlineLevel="1" x14ac:dyDescent="0.2">
      <c r="A752" s="37" t="s">
        <v>263</v>
      </c>
      <c r="B752" s="38"/>
      <c r="C752" s="36"/>
      <c r="D752" s="36"/>
      <c r="E752" s="36"/>
      <c r="F752" s="36"/>
    </row>
    <row r="753" spans="1:6" ht="25.5" outlineLevel="1" x14ac:dyDescent="0.2">
      <c r="A753" s="36">
        <v>1</v>
      </c>
      <c r="B753" s="41" t="s">
        <v>1258</v>
      </c>
      <c r="C753" s="36"/>
      <c r="D753" s="36"/>
      <c r="E753" s="36"/>
      <c r="F753" s="36"/>
    </row>
    <row r="754" spans="1:6" outlineLevel="1" x14ac:dyDescent="0.2">
      <c r="A754" s="36">
        <v>2</v>
      </c>
      <c r="B754" s="41" t="s">
        <v>1259</v>
      </c>
      <c r="C754" s="36"/>
      <c r="D754" s="36"/>
      <c r="E754" s="36"/>
      <c r="F754" s="36"/>
    </row>
    <row r="755" spans="1:6" ht="25.5" outlineLevel="1" x14ac:dyDescent="0.2">
      <c r="A755" s="36">
        <v>3</v>
      </c>
      <c r="B755" s="41" t="s">
        <v>1260</v>
      </c>
      <c r="C755" s="36"/>
      <c r="D755" s="36"/>
      <c r="E755" s="36"/>
      <c r="F755" s="36"/>
    </row>
    <row r="756" spans="1:6" ht="25.5" outlineLevel="1" x14ac:dyDescent="0.2">
      <c r="A756" s="36">
        <v>4</v>
      </c>
      <c r="B756" s="41" t="s">
        <v>1261</v>
      </c>
      <c r="C756" s="36"/>
      <c r="D756" s="36"/>
      <c r="E756" s="36"/>
      <c r="F756" s="36"/>
    </row>
    <row r="757" spans="1:6" outlineLevel="1" x14ac:dyDescent="0.2">
      <c r="A757" s="36"/>
      <c r="B757" s="36"/>
      <c r="C757" s="36"/>
      <c r="D757" s="36"/>
      <c r="E757" s="36"/>
      <c r="F757" s="36"/>
    </row>
    <row r="758" spans="1:6" outlineLevel="1" x14ac:dyDescent="0.2">
      <c r="A758" s="37" t="s">
        <v>446</v>
      </c>
      <c r="B758" s="38"/>
      <c r="C758" s="36"/>
      <c r="D758" s="36"/>
      <c r="E758" s="36"/>
      <c r="F758" s="36"/>
    </row>
    <row r="759" spans="1:6" ht="25.5" outlineLevel="1" x14ac:dyDescent="0.2">
      <c r="A759" s="36">
        <v>1</v>
      </c>
      <c r="B759" s="41" t="s">
        <v>1262</v>
      </c>
      <c r="C759" s="36"/>
      <c r="D759" s="36"/>
      <c r="E759" s="36"/>
      <c r="F759" s="36"/>
    </row>
    <row r="760" spans="1:6" ht="25.5" outlineLevel="1" x14ac:dyDescent="0.2">
      <c r="A760" s="36">
        <v>2</v>
      </c>
      <c r="B760" s="41" t="s">
        <v>1263</v>
      </c>
      <c r="C760" s="36"/>
      <c r="D760" s="36"/>
      <c r="E760" s="36"/>
      <c r="F760" s="36"/>
    </row>
    <row r="761" spans="1:6" ht="25.5" outlineLevel="1" x14ac:dyDescent="0.2">
      <c r="A761" s="36">
        <v>3</v>
      </c>
      <c r="B761" s="41" t="s">
        <v>1264</v>
      </c>
      <c r="C761" s="36"/>
      <c r="D761" s="36"/>
      <c r="E761" s="36"/>
      <c r="F761" s="36"/>
    </row>
    <row r="762" spans="1:6" ht="38.25" outlineLevel="1" x14ac:dyDescent="0.2">
      <c r="A762" s="36">
        <v>4</v>
      </c>
      <c r="B762" s="41" t="s">
        <v>1265</v>
      </c>
      <c r="C762" s="36"/>
      <c r="D762" s="36"/>
      <c r="E762" s="36"/>
      <c r="F762" s="36"/>
    </row>
    <row r="763" spans="1:6" ht="25.5" outlineLevel="1" x14ac:dyDescent="0.2">
      <c r="A763" s="36">
        <v>5</v>
      </c>
      <c r="B763" s="41" t="s">
        <v>1266</v>
      </c>
      <c r="C763" s="36"/>
      <c r="D763" s="36"/>
      <c r="E763" s="36"/>
      <c r="F763" s="36"/>
    </row>
    <row r="764" spans="1:6" outlineLevel="1" x14ac:dyDescent="0.2">
      <c r="A764" s="36">
        <v>6</v>
      </c>
      <c r="B764" s="41" t="s">
        <v>1267</v>
      </c>
      <c r="C764" s="36"/>
      <c r="D764" s="36"/>
      <c r="E764" s="36"/>
      <c r="F764" s="36"/>
    </row>
    <row r="765" spans="1:6" ht="25.5" outlineLevel="1" x14ac:dyDescent="0.2">
      <c r="A765" s="36">
        <v>7</v>
      </c>
      <c r="B765" s="41" t="s">
        <v>1268</v>
      </c>
      <c r="C765" s="36"/>
      <c r="D765" s="36"/>
      <c r="E765" s="36"/>
      <c r="F765" s="36"/>
    </row>
    <row r="766" spans="1:6" outlineLevel="1" x14ac:dyDescent="0.2">
      <c r="A766" s="36">
        <v>8</v>
      </c>
      <c r="B766" s="41" t="s">
        <v>1269</v>
      </c>
      <c r="C766" s="36"/>
      <c r="D766" s="36"/>
      <c r="E766" s="36"/>
      <c r="F766" s="36"/>
    </row>
    <row r="767" spans="1:6" outlineLevel="1" x14ac:dyDescent="0.2">
      <c r="A767" s="36"/>
      <c r="B767" s="36"/>
      <c r="C767" s="36"/>
      <c r="D767" s="36"/>
      <c r="E767" s="36"/>
      <c r="F767" s="36"/>
    </row>
    <row r="768" spans="1:6" outlineLevel="1" x14ac:dyDescent="0.2">
      <c r="A768" s="37" t="s">
        <v>481</v>
      </c>
      <c r="B768" s="38"/>
      <c r="C768" s="36"/>
      <c r="D768" s="36"/>
      <c r="E768" s="36"/>
      <c r="F768" s="36"/>
    </row>
    <row r="769" spans="1:6" outlineLevel="1" x14ac:dyDescent="0.2">
      <c r="A769" s="36">
        <v>1</v>
      </c>
      <c r="B769" s="41" t="s">
        <v>1270</v>
      </c>
      <c r="C769" s="36"/>
      <c r="D769" s="36"/>
      <c r="E769" s="36"/>
      <c r="F769" s="36"/>
    </row>
    <row r="770" spans="1:6" ht="25.5" outlineLevel="1" x14ac:dyDescent="0.2">
      <c r="A770" s="36">
        <v>2</v>
      </c>
      <c r="B770" s="41" t="s">
        <v>1271</v>
      </c>
      <c r="C770" s="36"/>
      <c r="D770" s="36"/>
      <c r="E770" s="36"/>
      <c r="F770" s="36"/>
    </row>
    <row r="771" spans="1:6" ht="25.5" outlineLevel="1" x14ac:dyDescent="0.2">
      <c r="A771" s="36">
        <v>3</v>
      </c>
      <c r="B771" s="41" t="s">
        <v>1272</v>
      </c>
      <c r="C771" s="36"/>
      <c r="D771" s="36"/>
      <c r="E771" s="36"/>
      <c r="F771" s="36"/>
    </row>
    <row r="772" spans="1:6" ht="25.5" outlineLevel="1" x14ac:dyDescent="0.2">
      <c r="A772" s="36">
        <v>4</v>
      </c>
      <c r="B772" s="41" t="s">
        <v>1273</v>
      </c>
      <c r="C772" s="36"/>
      <c r="D772" s="36"/>
      <c r="E772" s="36"/>
      <c r="F772" s="36"/>
    </row>
    <row r="773" spans="1:6" ht="25.5" outlineLevel="1" x14ac:dyDescent="0.2">
      <c r="A773" s="36">
        <v>5</v>
      </c>
      <c r="B773" s="41" t="s">
        <v>1274</v>
      </c>
      <c r="C773" s="36"/>
      <c r="D773" s="36"/>
      <c r="E773" s="36"/>
      <c r="F773" s="36"/>
    </row>
    <row r="774" spans="1:6" outlineLevel="1" x14ac:dyDescent="0.2">
      <c r="A774" s="36"/>
      <c r="B774" s="36"/>
      <c r="C774" s="36"/>
      <c r="D774" s="36"/>
      <c r="E774" s="36"/>
      <c r="F774" s="36"/>
    </row>
    <row r="775" spans="1:6" outlineLevel="1" x14ac:dyDescent="0.2">
      <c r="A775" s="37" t="s">
        <v>553</v>
      </c>
      <c r="B775" s="38"/>
      <c r="C775" s="36"/>
      <c r="D775" s="36"/>
      <c r="E775" s="36"/>
      <c r="F775" s="36"/>
    </row>
    <row r="776" spans="1:6" outlineLevel="1" x14ac:dyDescent="0.2">
      <c r="A776" s="36">
        <v>1</v>
      </c>
      <c r="B776" s="41" t="s">
        <v>1275</v>
      </c>
      <c r="C776" s="36"/>
      <c r="D776" s="36"/>
      <c r="E776" s="36"/>
      <c r="F776" s="36"/>
    </row>
    <row r="777" spans="1:6" ht="25.5" outlineLevel="1" x14ac:dyDescent="0.2">
      <c r="A777" s="36">
        <v>2</v>
      </c>
      <c r="B777" s="41" t="s">
        <v>1276</v>
      </c>
      <c r="C777" s="36"/>
      <c r="D777" s="36"/>
      <c r="E777" s="36"/>
      <c r="F777" s="36"/>
    </row>
    <row r="778" spans="1:6" ht="25.5" outlineLevel="1" x14ac:dyDescent="0.2">
      <c r="A778" s="36">
        <v>3</v>
      </c>
      <c r="B778" s="41" t="s">
        <v>1277</v>
      </c>
      <c r="C778" s="36"/>
      <c r="D778" s="36"/>
      <c r="E778" s="36"/>
      <c r="F778" s="36"/>
    </row>
    <row r="779" spans="1:6" outlineLevel="1" x14ac:dyDescent="0.2">
      <c r="A779" s="36">
        <v>4</v>
      </c>
      <c r="B779" s="41" t="s">
        <v>1278</v>
      </c>
      <c r="C779" s="36"/>
      <c r="D779" s="36"/>
      <c r="E779" s="36"/>
      <c r="F779" s="36"/>
    </row>
    <row r="780" spans="1:6" ht="25.5" outlineLevel="1" x14ac:dyDescent="0.2">
      <c r="A780" s="36">
        <v>5</v>
      </c>
      <c r="B780" s="41" t="s">
        <v>1279</v>
      </c>
      <c r="C780" s="36"/>
      <c r="D780" s="36"/>
      <c r="E780" s="36"/>
      <c r="F780" s="36"/>
    </row>
    <row r="781" spans="1:6" ht="25.5" outlineLevel="1" x14ac:dyDescent="0.2">
      <c r="A781" s="36">
        <v>6</v>
      </c>
      <c r="B781" s="41" t="s">
        <v>1280</v>
      </c>
      <c r="C781" s="36"/>
      <c r="D781" s="36"/>
      <c r="E781" s="36"/>
      <c r="F781" s="36"/>
    </row>
    <row r="782" spans="1:6" ht="25.5" outlineLevel="1" x14ac:dyDescent="0.2">
      <c r="A782" s="36">
        <v>7</v>
      </c>
      <c r="B782" s="41" t="s">
        <v>1281</v>
      </c>
      <c r="C782" s="36"/>
      <c r="D782" s="36"/>
      <c r="E782" s="36"/>
      <c r="F782" s="36"/>
    </row>
    <row r="783" spans="1:6" ht="25.5" outlineLevel="1" x14ac:dyDescent="0.2">
      <c r="A783" s="36">
        <v>8</v>
      </c>
      <c r="B783" s="41" t="s">
        <v>1282</v>
      </c>
      <c r="C783" s="36"/>
      <c r="D783" s="36"/>
      <c r="E783" s="36"/>
      <c r="F783" s="36"/>
    </row>
    <row r="784" spans="1:6" outlineLevel="1" x14ac:dyDescent="0.2">
      <c r="A784" s="36"/>
      <c r="B784" s="36"/>
      <c r="C784" s="36"/>
      <c r="D784" s="36"/>
      <c r="E784" s="36"/>
      <c r="F784" s="36"/>
    </row>
    <row r="785" spans="1:6" ht="25.5" outlineLevel="1" x14ac:dyDescent="0.2">
      <c r="A785" s="37" t="s">
        <v>583</v>
      </c>
      <c r="B785" s="38"/>
      <c r="C785" s="36"/>
      <c r="D785" s="36"/>
      <c r="E785" s="36"/>
      <c r="F785" s="36"/>
    </row>
    <row r="786" spans="1:6" ht="25.5" outlineLevel="1" x14ac:dyDescent="0.2">
      <c r="A786" s="36">
        <v>1</v>
      </c>
      <c r="B786" s="41" t="s">
        <v>1283</v>
      </c>
      <c r="C786" s="36"/>
      <c r="D786" s="36"/>
      <c r="E786" s="36"/>
      <c r="F786" s="36"/>
    </row>
    <row r="787" spans="1:6" outlineLevel="1" x14ac:dyDescent="0.2">
      <c r="A787" s="36">
        <v>2</v>
      </c>
      <c r="B787" s="41" t="s">
        <v>1284</v>
      </c>
      <c r="C787" s="36"/>
      <c r="D787" s="36"/>
      <c r="E787" s="36"/>
      <c r="F787" s="36"/>
    </row>
    <row r="788" spans="1:6" outlineLevel="1" x14ac:dyDescent="0.2">
      <c r="A788" s="36">
        <v>3</v>
      </c>
      <c r="B788" s="41" t="s">
        <v>1285</v>
      </c>
      <c r="C788" s="36"/>
      <c r="D788" s="36"/>
      <c r="E788" s="36"/>
      <c r="F788" s="36"/>
    </row>
    <row r="789" spans="1:6" ht="25.5" outlineLevel="1" x14ac:dyDescent="0.2">
      <c r="A789" s="36">
        <v>4</v>
      </c>
      <c r="B789" s="41" t="s">
        <v>1286</v>
      </c>
      <c r="C789" s="36"/>
      <c r="D789" s="36"/>
      <c r="E789" s="36"/>
      <c r="F789" s="36"/>
    </row>
    <row r="790" spans="1:6" ht="25.5" outlineLevel="1" x14ac:dyDescent="0.2">
      <c r="A790" s="36">
        <v>5</v>
      </c>
      <c r="B790" s="41" t="s">
        <v>1287</v>
      </c>
      <c r="C790" s="36"/>
      <c r="D790" s="36"/>
      <c r="E790" s="36"/>
      <c r="F790" s="36"/>
    </row>
    <row r="791" spans="1:6" ht="25.5" outlineLevel="1" x14ac:dyDescent="0.2">
      <c r="A791" s="36">
        <v>6</v>
      </c>
      <c r="B791" s="41" t="s">
        <v>1288</v>
      </c>
      <c r="C791" s="36"/>
      <c r="D791" s="36"/>
      <c r="E791" s="36"/>
      <c r="F791" s="36"/>
    </row>
    <row r="792" spans="1:6" ht="25.5" outlineLevel="1" x14ac:dyDescent="0.2">
      <c r="A792" s="36">
        <v>7</v>
      </c>
      <c r="B792" s="41" t="s">
        <v>1289</v>
      </c>
      <c r="C792" s="36"/>
      <c r="D792" s="36"/>
      <c r="E792" s="36"/>
      <c r="F792" s="36"/>
    </row>
    <row r="793" spans="1:6" ht="25.5" outlineLevel="1" x14ac:dyDescent="0.2">
      <c r="A793" s="36">
        <v>8</v>
      </c>
      <c r="B793" s="41" t="s">
        <v>1290</v>
      </c>
      <c r="C793" s="36"/>
      <c r="D793" s="36"/>
      <c r="E793" s="36"/>
      <c r="F793" s="36"/>
    </row>
    <row r="794" spans="1:6" ht="25.5" outlineLevel="1" x14ac:dyDescent="0.2">
      <c r="A794" s="36">
        <v>9</v>
      </c>
      <c r="B794" s="41" t="s">
        <v>1291</v>
      </c>
      <c r="C794" s="36"/>
      <c r="D794" s="36"/>
      <c r="E794" s="36"/>
      <c r="F794" s="36"/>
    </row>
    <row r="795" spans="1:6" ht="25.5" outlineLevel="1" x14ac:dyDescent="0.2">
      <c r="A795" s="36">
        <v>10</v>
      </c>
      <c r="B795" s="41" t="s">
        <v>1292</v>
      </c>
      <c r="C795" s="36"/>
      <c r="D795" s="36"/>
      <c r="E795" s="36"/>
      <c r="F795" s="36"/>
    </row>
    <row r="796" spans="1:6" ht="25.5" outlineLevel="1" x14ac:dyDescent="0.2">
      <c r="A796" s="36">
        <v>11</v>
      </c>
      <c r="B796" s="41" t="s">
        <v>1293</v>
      </c>
      <c r="C796" s="36"/>
      <c r="D796" s="36"/>
      <c r="E796" s="36"/>
      <c r="F796" s="36"/>
    </row>
    <row r="797" spans="1:6" ht="25.5" outlineLevel="1" x14ac:dyDescent="0.2">
      <c r="A797" s="36">
        <v>12</v>
      </c>
      <c r="B797" s="41" t="s">
        <v>1294</v>
      </c>
      <c r="C797" s="36"/>
      <c r="D797" s="36"/>
      <c r="E797" s="36"/>
      <c r="F797" s="36"/>
    </row>
    <row r="798" spans="1:6" outlineLevel="1" x14ac:dyDescent="0.2">
      <c r="A798" s="36"/>
      <c r="B798" s="36"/>
      <c r="C798" s="36"/>
      <c r="D798" s="36"/>
      <c r="E798" s="36"/>
      <c r="F798" s="36"/>
    </row>
    <row r="799" spans="1:6" outlineLevel="1" x14ac:dyDescent="0.2">
      <c r="A799" s="37" t="s">
        <v>501</v>
      </c>
      <c r="B799" s="38"/>
      <c r="C799" s="36"/>
      <c r="D799" s="36"/>
      <c r="E799" s="36"/>
      <c r="F799" s="36"/>
    </row>
    <row r="800" spans="1:6" outlineLevel="1" x14ac:dyDescent="0.2">
      <c r="A800" s="36">
        <v>1</v>
      </c>
      <c r="B800" s="41" t="s">
        <v>1295</v>
      </c>
      <c r="C800" s="36"/>
      <c r="D800" s="36"/>
      <c r="E800" s="36"/>
      <c r="F800" s="36"/>
    </row>
    <row r="801" spans="1:6" ht="25.5" outlineLevel="1" x14ac:dyDescent="0.2">
      <c r="A801" s="36">
        <v>2</v>
      </c>
      <c r="B801" s="41" t="s">
        <v>1296</v>
      </c>
      <c r="C801" s="36"/>
      <c r="D801" s="36"/>
      <c r="E801" s="36"/>
      <c r="F801" s="36"/>
    </row>
    <row r="802" spans="1:6" ht="38.25" outlineLevel="1" x14ac:dyDescent="0.2">
      <c r="A802" s="36">
        <v>3</v>
      </c>
      <c r="B802" s="41" t="s">
        <v>1297</v>
      </c>
      <c r="C802" s="36"/>
      <c r="D802" s="36"/>
      <c r="E802" s="36"/>
      <c r="F802" s="36"/>
    </row>
    <row r="803" spans="1:6" outlineLevel="1" x14ac:dyDescent="0.2">
      <c r="A803" s="36">
        <v>4</v>
      </c>
      <c r="B803" s="41" t="s">
        <v>1298</v>
      </c>
      <c r="C803" s="36"/>
      <c r="D803" s="36"/>
      <c r="E803" s="36"/>
      <c r="F803" s="36"/>
    </row>
    <row r="804" spans="1:6" ht="25.5" outlineLevel="1" x14ac:dyDescent="0.2">
      <c r="A804" s="36">
        <v>5</v>
      </c>
      <c r="B804" s="41" t="s">
        <v>1299</v>
      </c>
      <c r="C804" s="36"/>
      <c r="D804" s="36"/>
      <c r="E804" s="36"/>
      <c r="F804" s="36"/>
    </row>
    <row r="805" spans="1:6" ht="25.5" outlineLevel="1" x14ac:dyDescent="0.2">
      <c r="A805" s="36">
        <v>6</v>
      </c>
      <c r="B805" s="41" t="s">
        <v>1300</v>
      </c>
      <c r="C805" s="36"/>
      <c r="D805" s="36"/>
      <c r="E805" s="36"/>
      <c r="F805" s="36"/>
    </row>
    <row r="806" spans="1:6" ht="25.5" outlineLevel="1" x14ac:dyDescent="0.2">
      <c r="A806" s="36">
        <v>7</v>
      </c>
      <c r="B806" s="41" t="s">
        <v>1301</v>
      </c>
      <c r="C806" s="36"/>
      <c r="D806" s="36"/>
      <c r="E806" s="36"/>
      <c r="F806" s="36"/>
    </row>
    <row r="807" spans="1:6" ht="25.5" outlineLevel="1" x14ac:dyDescent="0.2">
      <c r="A807" s="36">
        <v>8</v>
      </c>
      <c r="B807" s="41" t="s">
        <v>1302</v>
      </c>
      <c r="C807" s="36"/>
      <c r="D807" s="36"/>
      <c r="E807" s="36"/>
      <c r="F807" s="36"/>
    </row>
    <row r="808" spans="1:6" outlineLevel="1" x14ac:dyDescent="0.2">
      <c r="A808" s="36">
        <v>9</v>
      </c>
      <c r="B808" s="41" t="s">
        <v>1303</v>
      </c>
      <c r="C808" s="36"/>
      <c r="D808" s="36"/>
      <c r="E808" s="36"/>
      <c r="F808" s="36"/>
    </row>
    <row r="809" spans="1:6" ht="25.5" outlineLevel="1" x14ac:dyDescent="0.2">
      <c r="A809" s="36">
        <v>10</v>
      </c>
      <c r="B809" s="41" t="s">
        <v>1304</v>
      </c>
      <c r="C809" s="36"/>
      <c r="D809" s="36"/>
      <c r="E809" s="36"/>
      <c r="F809" s="36"/>
    </row>
    <row r="810" spans="1:6" ht="25.5" outlineLevel="1" x14ac:dyDescent="0.2">
      <c r="A810" s="36">
        <v>11</v>
      </c>
      <c r="B810" s="41" t="s">
        <v>1305</v>
      </c>
      <c r="C810" s="36"/>
      <c r="D810" s="36"/>
      <c r="E810" s="36"/>
      <c r="F810" s="36"/>
    </row>
    <row r="811" spans="1:6" ht="38.25" outlineLevel="1" x14ac:dyDescent="0.2">
      <c r="A811" s="36">
        <v>12</v>
      </c>
      <c r="B811" s="41" t="s">
        <v>1306</v>
      </c>
      <c r="C811" s="36"/>
      <c r="D811" s="36"/>
      <c r="E811" s="36"/>
      <c r="F811" s="36"/>
    </row>
    <row r="812" spans="1:6" ht="25.5" outlineLevel="1" x14ac:dyDescent="0.2">
      <c r="A812" s="36">
        <v>13</v>
      </c>
      <c r="B812" s="41" t="s">
        <v>1307</v>
      </c>
      <c r="C812" s="36"/>
      <c r="D812" s="36"/>
      <c r="E812" s="36"/>
      <c r="F812" s="36"/>
    </row>
    <row r="813" spans="1:6" ht="25.5" outlineLevel="1" x14ac:dyDescent="0.2">
      <c r="A813" s="36">
        <v>14</v>
      </c>
      <c r="B813" s="41" t="s">
        <v>1308</v>
      </c>
      <c r="C813" s="36"/>
      <c r="D813" s="36"/>
      <c r="E813" s="36"/>
      <c r="F813" s="36"/>
    </row>
    <row r="814" spans="1:6" ht="25.5" outlineLevel="1" x14ac:dyDescent="0.2">
      <c r="A814" s="36">
        <v>15</v>
      </c>
      <c r="B814" s="41" t="s">
        <v>1309</v>
      </c>
      <c r="C814" s="36"/>
      <c r="D814" s="36"/>
      <c r="E814" s="36"/>
      <c r="F814" s="36"/>
    </row>
    <row r="815" spans="1:6" outlineLevel="1" x14ac:dyDescent="0.2">
      <c r="A815" s="36">
        <v>16</v>
      </c>
      <c r="B815" s="41" t="s">
        <v>1310</v>
      </c>
      <c r="C815" s="36"/>
      <c r="D815" s="36"/>
      <c r="E815" s="36"/>
      <c r="F815" s="36"/>
    </row>
    <row r="816" spans="1:6" outlineLevel="1" x14ac:dyDescent="0.2">
      <c r="A816" s="36">
        <v>17</v>
      </c>
      <c r="B816" s="41" t="s">
        <v>1311</v>
      </c>
      <c r="C816" s="36"/>
      <c r="D816" s="36"/>
      <c r="E816" s="36"/>
      <c r="F816" s="36"/>
    </row>
    <row r="817" spans="1:6" ht="25.5" outlineLevel="1" x14ac:dyDescent="0.2">
      <c r="A817" s="36">
        <v>18</v>
      </c>
      <c r="B817" s="41" t="s">
        <v>1312</v>
      </c>
      <c r="C817" s="36"/>
      <c r="D817" s="36"/>
      <c r="E817" s="36"/>
      <c r="F817" s="36"/>
    </row>
    <row r="818" spans="1:6" ht="25.5" outlineLevel="1" x14ac:dyDescent="0.2">
      <c r="A818" s="36">
        <v>19</v>
      </c>
      <c r="B818" s="41" t="s">
        <v>1313</v>
      </c>
      <c r="C818" s="36"/>
      <c r="D818" s="36"/>
      <c r="E818" s="36"/>
      <c r="F818" s="36"/>
    </row>
    <row r="819" spans="1:6" ht="25.5" outlineLevel="1" x14ac:dyDescent="0.2">
      <c r="A819" s="36">
        <v>20</v>
      </c>
      <c r="B819" s="41" t="s">
        <v>1314</v>
      </c>
      <c r="C819" s="36"/>
      <c r="D819" s="36"/>
      <c r="E819" s="36"/>
      <c r="F819" s="36"/>
    </row>
    <row r="820" spans="1:6" ht="25.5" outlineLevel="1" x14ac:dyDescent="0.2">
      <c r="A820" s="36">
        <v>21</v>
      </c>
      <c r="B820" s="41" t="s">
        <v>1315</v>
      </c>
      <c r="C820" s="36"/>
      <c r="D820" s="36"/>
      <c r="E820" s="36"/>
      <c r="F820" s="36"/>
    </row>
    <row r="821" spans="1:6" ht="25.5" outlineLevel="1" x14ac:dyDescent="0.2">
      <c r="A821" s="36">
        <v>22</v>
      </c>
      <c r="B821" s="41" t="s">
        <v>1316</v>
      </c>
      <c r="C821" s="36"/>
      <c r="D821" s="36"/>
      <c r="E821" s="36"/>
      <c r="F821" s="36"/>
    </row>
    <row r="822" spans="1:6" ht="25.5" outlineLevel="1" x14ac:dyDescent="0.2">
      <c r="A822" s="36">
        <v>23</v>
      </c>
      <c r="B822" s="41" t="s">
        <v>1317</v>
      </c>
      <c r="C822" s="36"/>
      <c r="D822" s="36"/>
      <c r="E822" s="36"/>
      <c r="F822" s="36"/>
    </row>
    <row r="823" spans="1:6" ht="25.5" outlineLevel="1" x14ac:dyDescent="0.2">
      <c r="A823" s="36">
        <v>24</v>
      </c>
      <c r="B823" s="41" t="s">
        <v>1318</v>
      </c>
      <c r="C823" s="36"/>
      <c r="D823" s="36"/>
      <c r="E823" s="36"/>
      <c r="F823" s="36"/>
    </row>
    <row r="824" spans="1:6" ht="25.5" outlineLevel="1" x14ac:dyDescent="0.2">
      <c r="A824" s="36">
        <v>25</v>
      </c>
      <c r="B824" s="41" t="s">
        <v>1319</v>
      </c>
      <c r="C824" s="36"/>
      <c r="D824" s="36"/>
      <c r="E824" s="36"/>
      <c r="F824" s="36"/>
    </row>
    <row r="825" spans="1:6" outlineLevel="1" x14ac:dyDescent="0.2">
      <c r="A825" s="36"/>
      <c r="B825" s="36"/>
      <c r="C825" s="36"/>
      <c r="D825" s="36"/>
      <c r="E825" s="36"/>
      <c r="F825" s="36"/>
    </row>
    <row r="826" spans="1:6" outlineLevel="1" x14ac:dyDescent="0.2">
      <c r="A826" s="37" t="s">
        <v>7</v>
      </c>
      <c r="B826" s="38"/>
      <c r="C826" s="36"/>
      <c r="D826" s="36"/>
      <c r="E826" s="36"/>
      <c r="F826" s="36"/>
    </row>
    <row r="827" spans="1:6" ht="25.5" outlineLevel="1" x14ac:dyDescent="0.2">
      <c r="A827" s="36">
        <v>1</v>
      </c>
      <c r="B827" s="41" t="s">
        <v>1320</v>
      </c>
      <c r="C827" s="36"/>
      <c r="D827" s="36"/>
      <c r="E827" s="36"/>
      <c r="F827" s="36"/>
    </row>
    <row r="828" spans="1:6" outlineLevel="1" x14ac:dyDescent="0.2">
      <c r="A828" s="36">
        <v>2</v>
      </c>
      <c r="B828" s="41" t="s">
        <v>1321</v>
      </c>
      <c r="C828" s="36"/>
      <c r="D828" s="36"/>
      <c r="E828" s="36"/>
      <c r="F828" s="36"/>
    </row>
    <row r="829" spans="1:6" ht="25.5" outlineLevel="1" x14ac:dyDescent="0.2">
      <c r="A829" s="36">
        <v>3</v>
      </c>
      <c r="B829" s="41" t="s">
        <v>1322</v>
      </c>
      <c r="C829" s="36"/>
      <c r="D829" s="36"/>
      <c r="E829" s="36"/>
      <c r="F829" s="36"/>
    </row>
    <row r="830" spans="1:6" ht="25.5" outlineLevel="1" x14ac:dyDescent="0.2">
      <c r="A830" s="36">
        <v>4</v>
      </c>
      <c r="B830" s="41" t="s">
        <v>1323</v>
      </c>
      <c r="C830" s="36"/>
      <c r="D830" s="36"/>
      <c r="E830" s="36"/>
      <c r="F830" s="36"/>
    </row>
    <row r="831" spans="1:6" ht="25.5" outlineLevel="1" x14ac:dyDescent="0.2">
      <c r="A831" s="36">
        <v>5</v>
      </c>
      <c r="B831" s="41" t="s">
        <v>1324</v>
      </c>
      <c r="C831" s="36"/>
      <c r="D831" s="36"/>
      <c r="E831" s="36"/>
      <c r="F831" s="36"/>
    </row>
    <row r="832" spans="1:6" outlineLevel="1" x14ac:dyDescent="0.2">
      <c r="A832" s="36">
        <v>6</v>
      </c>
      <c r="B832" s="41" t="s">
        <v>1325</v>
      </c>
      <c r="C832" s="36"/>
      <c r="D832" s="36"/>
      <c r="E832" s="36"/>
      <c r="F832" s="36"/>
    </row>
    <row r="833" spans="1:6" outlineLevel="1" x14ac:dyDescent="0.2">
      <c r="A833" s="36"/>
      <c r="B833" s="36"/>
      <c r="C833" s="36"/>
      <c r="D833" s="36"/>
      <c r="E833" s="36"/>
      <c r="F833" s="36"/>
    </row>
    <row r="834" spans="1:6" ht="25.5" outlineLevel="1" x14ac:dyDescent="0.2">
      <c r="A834" s="37" t="s">
        <v>11</v>
      </c>
      <c r="B834" s="38"/>
      <c r="C834" s="36"/>
      <c r="D834" s="36"/>
      <c r="E834" s="36"/>
      <c r="F834" s="36"/>
    </row>
    <row r="835" spans="1:6" ht="25.5" outlineLevel="1" x14ac:dyDescent="0.2">
      <c r="A835" s="36">
        <v>1</v>
      </c>
      <c r="B835" s="41" t="s">
        <v>1326</v>
      </c>
      <c r="C835" s="36"/>
      <c r="D835" s="36"/>
      <c r="E835" s="36"/>
      <c r="F835" s="36"/>
    </row>
    <row r="836" spans="1:6" ht="25.5" outlineLevel="1" x14ac:dyDescent="0.2">
      <c r="A836" s="36">
        <v>2</v>
      </c>
      <c r="B836" s="41" t="s">
        <v>1327</v>
      </c>
      <c r="C836" s="36"/>
      <c r="D836" s="36"/>
      <c r="E836" s="36"/>
      <c r="F836" s="36"/>
    </row>
    <row r="837" spans="1:6" outlineLevel="1" x14ac:dyDescent="0.2">
      <c r="A837" s="36">
        <v>3</v>
      </c>
      <c r="B837" s="41" t="s">
        <v>1328</v>
      </c>
      <c r="C837" s="36"/>
      <c r="D837" s="36"/>
      <c r="E837" s="36"/>
      <c r="F837" s="36"/>
    </row>
    <row r="838" spans="1:6" outlineLevel="1" x14ac:dyDescent="0.2">
      <c r="A838" s="36">
        <v>4</v>
      </c>
      <c r="B838" s="41" t="s">
        <v>1329</v>
      </c>
      <c r="C838" s="36"/>
      <c r="D838" s="36"/>
      <c r="E838" s="36"/>
      <c r="F838" s="36"/>
    </row>
    <row r="839" spans="1:6" outlineLevel="1" x14ac:dyDescent="0.2">
      <c r="A839" s="36"/>
      <c r="B839" s="36"/>
      <c r="C839" s="36"/>
      <c r="D839" s="36"/>
      <c r="E839" s="36"/>
      <c r="F839" s="36"/>
    </row>
    <row r="840" spans="1:6" outlineLevel="1" x14ac:dyDescent="0.2">
      <c r="A840" s="37" t="s">
        <v>13</v>
      </c>
      <c r="B840" s="38"/>
      <c r="C840" s="36"/>
      <c r="D840" s="36"/>
      <c r="E840" s="36"/>
      <c r="F840" s="36"/>
    </row>
    <row r="841" spans="1:6" ht="25.5" outlineLevel="1" x14ac:dyDescent="0.2">
      <c r="A841" s="36">
        <v>1</v>
      </c>
      <c r="B841" s="41" t="s">
        <v>1330</v>
      </c>
      <c r="C841" s="36"/>
      <c r="D841" s="36"/>
      <c r="E841" s="36"/>
      <c r="F841" s="36"/>
    </row>
    <row r="842" spans="1:6" outlineLevel="1" x14ac:dyDescent="0.2">
      <c r="A842" s="36">
        <v>2</v>
      </c>
      <c r="B842" s="41" t="s">
        <v>1331</v>
      </c>
      <c r="C842" s="36"/>
      <c r="D842" s="36"/>
      <c r="E842" s="36"/>
      <c r="F842" s="36"/>
    </row>
    <row r="843" spans="1:6" outlineLevel="1" x14ac:dyDescent="0.2">
      <c r="A843" s="36">
        <v>3</v>
      </c>
      <c r="B843" s="41" t="s">
        <v>1332</v>
      </c>
      <c r="C843" s="36"/>
      <c r="D843" s="36"/>
      <c r="E843" s="36"/>
      <c r="F843" s="36"/>
    </row>
    <row r="844" spans="1:6" ht="25.5" outlineLevel="1" x14ac:dyDescent="0.2">
      <c r="A844" s="36">
        <v>4</v>
      </c>
      <c r="B844" s="41" t="s">
        <v>1333</v>
      </c>
      <c r="C844" s="36"/>
      <c r="D844" s="36"/>
      <c r="E844" s="36"/>
      <c r="F844" s="36"/>
    </row>
    <row r="845" spans="1:6" outlineLevel="1" x14ac:dyDescent="0.2">
      <c r="A845" s="36">
        <v>5</v>
      </c>
      <c r="B845" s="41" t="s">
        <v>1334</v>
      </c>
      <c r="C845" s="36"/>
      <c r="D845" s="36"/>
      <c r="E845" s="36"/>
      <c r="F845" s="36"/>
    </row>
    <row r="846" spans="1:6" ht="25.5" outlineLevel="1" x14ac:dyDescent="0.2">
      <c r="A846" s="36">
        <v>6</v>
      </c>
      <c r="B846" s="41" t="s">
        <v>1335</v>
      </c>
      <c r="C846" s="36"/>
      <c r="D846" s="36"/>
      <c r="E846" s="36"/>
      <c r="F846" s="36"/>
    </row>
    <row r="847" spans="1:6" ht="25.5" outlineLevel="1" x14ac:dyDescent="0.2">
      <c r="A847" s="36">
        <v>7</v>
      </c>
      <c r="B847" s="41" t="s">
        <v>1336</v>
      </c>
      <c r="C847" s="36"/>
      <c r="D847" s="36"/>
      <c r="E847" s="36"/>
      <c r="F847" s="36"/>
    </row>
    <row r="848" spans="1:6" outlineLevel="1" x14ac:dyDescent="0.2">
      <c r="A848" s="36"/>
      <c r="B848" s="36"/>
      <c r="C848" s="36"/>
      <c r="D848" s="36"/>
      <c r="E848" s="36"/>
      <c r="F848" s="36"/>
    </row>
    <row r="849" spans="1:6" outlineLevel="1" x14ac:dyDescent="0.2">
      <c r="A849" s="37" t="s">
        <v>16</v>
      </c>
      <c r="B849" s="38"/>
      <c r="C849" s="36"/>
      <c r="D849" s="36"/>
      <c r="E849" s="36"/>
      <c r="F849" s="36"/>
    </row>
    <row r="850" spans="1:6" ht="25.5" outlineLevel="1" x14ac:dyDescent="0.2">
      <c r="A850" s="36">
        <v>1</v>
      </c>
      <c r="B850" s="41" t="s">
        <v>1337</v>
      </c>
      <c r="C850" s="36"/>
      <c r="D850" s="36"/>
      <c r="E850" s="36"/>
      <c r="F850" s="36"/>
    </row>
    <row r="851" spans="1:6" ht="38.25" outlineLevel="1" x14ac:dyDescent="0.2">
      <c r="A851" s="36">
        <v>2</v>
      </c>
      <c r="B851" s="41" t="s">
        <v>1338</v>
      </c>
      <c r="C851" s="36"/>
      <c r="D851" s="36"/>
      <c r="E851" s="36"/>
      <c r="F851" s="36"/>
    </row>
    <row r="852" spans="1:6" outlineLevel="1" x14ac:dyDescent="0.2">
      <c r="A852" s="36">
        <v>3</v>
      </c>
      <c r="B852" s="41" t="s">
        <v>1339</v>
      </c>
      <c r="C852" s="36"/>
      <c r="D852" s="36"/>
      <c r="E852" s="36"/>
      <c r="F852" s="36"/>
    </row>
    <row r="853" spans="1:6" ht="25.5" outlineLevel="1" x14ac:dyDescent="0.2">
      <c r="A853" s="36">
        <v>4</v>
      </c>
      <c r="B853" s="41" t="s">
        <v>1340</v>
      </c>
      <c r="C853" s="36"/>
      <c r="D853" s="36"/>
      <c r="E853" s="36"/>
      <c r="F853" s="36"/>
    </row>
    <row r="854" spans="1:6" ht="25.5" outlineLevel="1" x14ac:dyDescent="0.2">
      <c r="A854" s="36">
        <v>5</v>
      </c>
      <c r="B854" s="41" t="s">
        <v>1341</v>
      </c>
      <c r="C854" s="36"/>
      <c r="D854" s="36"/>
      <c r="E854" s="36"/>
      <c r="F854" s="36"/>
    </row>
    <row r="855" spans="1:6" outlineLevel="1" x14ac:dyDescent="0.2">
      <c r="A855" s="36">
        <v>6</v>
      </c>
      <c r="B855" s="41" t="s">
        <v>1342</v>
      </c>
      <c r="C855" s="36"/>
      <c r="D855" s="36"/>
      <c r="E855" s="36"/>
      <c r="F855" s="36"/>
    </row>
    <row r="856" spans="1:6" ht="38.25" outlineLevel="1" x14ac:dyDescent="0.2">
      <c r="A856" s="36">
        <v>7</v>
      </c>
      <c r="B856" s="41" t="s">
        <v>1343</v>
      </c>
      <c r="C856" s="36"/>
      <c r="D856" s="36"/>
      <c r="E856" s="36"/>
      <c r="F856" s="36"/>
    </row>
    <row r="857" spans="1:6" outlineLevel="1" x14ac:dyDescent="0.2">
      <c r="A857" s="36"/>
      <c r="B857" s="36"/>
      <c r="C857" s="36"/>
      <c r="D857" s="36"/>
      <c r="E857" s="36"/>
      <c r="F857" s="36"/>
    </row>
    <row r="858" spans="1:6" outlineLevel="1" x14ac:dyDescent="0.2">
      <c r="A858" s="37" t="s">
        <v>19</v>
      </c>
      <c r="B858" s="38"/>
      <c r="C858" s="36"/>
      <c r="D858" s="36"/>
      <c r="E858" s="36"/>
      <c r="F858" s="36"/>
    </row>
    <row r="859" spans="1:6" ht="25.5" outlineLevel="1" x14ac:dyDescent="0.2">
      <c r="A859" s="36">
        <v>1</v>
      </c>
      <c r="B859" s="41" t="s">
        <v>1344</v>
      </c>
      <c r="C859" s="36"/>
      <c r="D859" s="36"/>
      <c r="E859" s="36"/>
      <c r="F859" s="36"/>
    </row>
    <row r="860" spans="1:6" ht="25.5" outlineLevel="1" x14ac:dyDescent="0.2">
      <c r="A860" s="36">
        <v>2</v>
      </c>
      <c r="B860" s="41" t="s">
        <v>1345</v>
      </c>
      <c r="C860" s="36"/>
      <c r="D860" s="36"/>
      <c r="E860" s="36"/>
      <c r="F860" s="36"/>
    </row>
    <row r="861" spans="1:6" ht="38.25" outlineLevel="1" x14ac:dyDescent="0.2">
      <c r="A861" s="36">
        <v>3</v>
      </c>
      <c r="B861" s="41" t="s">
        <v>1346</v>
      </c>
      <c r="C861" s="36"/>
      <c r="D861" s="36"/>
      <c r="E861" s="36"/>
      <c r="F861" s="36"/>
    </row>
    <row r="862" spans="1:6" ht="38.25" outlineLevel="1" x14ac:dyDescent="0.2">
      <c r="A862" s="36">
        <v>4</v>
      </c>
      <c r="B862" s="41" t="s">
        <v>1347</v>
      </c>
      <c r="C862" s="36"/>
      <c r="D862" s="36"/>
      <c r="E862" s="36"/>
      <c r="F862" s="36"/>
    </row>
    <row r="863" spans="1:6" ht="25.5" outlineLevel="1" x14ac:dyDescent="0.2">
      <c r="A863" s="36">
        <v>5</v>
      </c>
      <c r="B863" s="41" t="s">
        <v>1348</v>
      </c>
      <c r="C863" s="36"/>
      <c r="D863" s="36"/>
      <c r="E863" s="36"/>
      <c r="F863" s="36"/>
    </row>
    <row r="864" spans="1:6" ht="25.5" outlineLevel="1" x14ac:dyDescent="0.2">
      <c r="A864" s="36">
        <v>6</v>
      </c>
      <c r="B864" s="41" t="s">
        <v>1349</v>
      </c>
      <c r="C864" s="36"/>
      <c r="D864" s="36"/>
      <c r="E864" s="36"/>
      <c r="F864" s="36"/>
    </row>
    <row r="865" spans="1:6" outlineLevel="1" x14ac:dyDescent="0.2">
      <c r="A865" s="36"/>
      <c r="B865" s="36"/>
      <c r="C865" s="36"/>
      <c r="D865" s="36"/>
      <c r="E865" s="36"/>
      <c r="F865" s="36"/>
    </row>
    <row r="866" spans="1:6" outlineLevel="1" x14ac:dyDescent="0.2">
      <c r="A866" s="37" t="s">
        <v>22</v>
      </c>
      <c r="B866" s="38"/>
      <c r="C866" s="36"/>
      <c r="D866" s="36"/>
      <c r="E866" s="36"/>
      <c r="F866" s="36"/>
    </row>
    <row r="867" spans="1:6" ht="25.5" outlineLevel="1" x14ac:dyDescent="0.2">
      <c r="A867" s="36">
        <v>1</v>
      </c>
      <c r="B867" s="41" t="s">
        <v>1350</v>
      </c>
      <c r="C867" s="36"/>
      <c r="D867" s="36"/>
      <c r="E867" s="36"/>
      <c r="F867" s="36"/>
    </row>
    <row r="868" spans="1:6" ht="25.5" outlineLevel="1" x14ac:dyDescent="0.2">
      <c r="A868" s="36">
        <v>2</v>
      </c>
      <c r="B868" s="41" t="s">
        <v>1351</v>
      </c>
      <c r="C868" s="36"/>
      <c r="D868" s="36"/>
      <c r="E868" s="36"/>
      <c r="F868" s="36"/>
    </row>
    <row r="869" spans="1:6" outlineLevel="1" x14ac:dyDescent="0.2">
      <c r="A869" s="36">
        <v>3</v>
      </c>
      <c r="B869" s="41" t="s">
        <v>1352</v>
      </c>
      <c r="C869" s="36"/>
      <c r="D869" s="36"/>
      <c r="E869" s="36"/>
      <c r="F869" s="36"/>
    </row>
    <row r="870" spans="1:6" ht="25.5" outlineLevel="1" x14ac:dyDescent="0.2">
      <c r="A870" s="36">
        <v>4</v>
      </c>
      <c r="B870" s="41" t="s">
        <v>1353</v>
      </c>
      <c r="C870" s="36"/>
      <c r="D870" s="36"/>
      <c r="E870" s="36"/>
      <c r="F870" s="36"/>
    </row>
    <row r="871" spans="1:6" outlineLevel="1" x14ac:dyDescent="0.2">
      <c r="A871" s="36"/>
      <c r="B871" s="36"/>
      <c r="C871" s="36"/>
      <c r="D871" s="36"/>
      <c r="E871" s="36"/>
      <c r="F871" s="36"/>
    </row>
    <row r="872" spans="1:6" outlineLevel="1" x14ac:dyDescent="0.2">
      <c r="A872" s="37" t="s">
        <v>25</v>
      </c>
      <c r="B872" s="38"/>
      <c r="C872" s="36"/>
      <c r="D872" s="36"/>
      <c r="E872" s="36"/>
      <c r="F872" s="36"/>
    </row>
    <row r="873" spans="1:6" outlineLevel="1" x14ac:dyDescent="0.2">
      <c r="A873" s="36">
        <v>1</v>
      </c>
      <c r="B873" s="41" t="s">
        <v>1354</v>
      </c>
      <c r="C873" s="36"/>
      <c r="D873" s="36"/>
      <c r="E873" s="36"/>
      <c r="F873" s="36"/>
    </row>
    <row r="874" spans="1:6" ht="25.5" outlineLevel="1" x14ac:dyDescent="0.2">
      <c r="A874" s="36">
        <v>2</v>
      </c>
      <c r="B874" s="41" t="s">
        <v>1355</v>
      </c>
      <c r="C874" s="36"/>
      <c r="D874" s="36"/>
      <c r="E874" s="36"/>
      <c r="F874" s="36"/>
    </row>
    <row r="875" spans="1:6" ht="25.5" outlineLevel="1" x14ac:dyDescent="0.2">
      <c r="A875" s="36">
        <v>3</v>
      </c>
      <c r="B875" s="41" t="s">
        <v>1356</v>
      </c>
      <c r="C875" s="36"/>
      <c r="D875" s="36"/>
      <c r="E875" s="36"/>
      <c r="F875" s="36"/>
    </row>
    <row r="876" spans="1:6" outlineLevel="1" x14ac:dyDescent="0.2">
      <c r="A876" s="36">
        <v>4</v>
      </c>
      <c r="B876" s="41" t="s">
        <v>1357</v>
      </c>
      <c r="C876" s="36"/>
      <c r="D876" s="36"/>
      <c r="E876" s="36"/>
      <c r="F876" s="36"/>
    </row>
    <row r="877" spans="1:6" ht="25.5" outlineLevel="1" x14ac:dyDescent="0.2">
      <c r="A877" s="36">
        <v>5</v>
      </c>
      <c r="B877" s="41" t="s">
        <v>1358</v>
      </c>
      <c r="C877" s="36"/>
      <c r="D877" s="36"/>
      <c r="E877" s="36"/>
      <c r="F877" s="36"/>
    </row>
    <row r="878" spans="1:6" ht="25.5" outlineLevel="1" x14ac:dyDescent="0.2">
      <c r="A878" s="36">
        <v>6</v>
      </c>
      <c r="B878" s="41" t="s">
        <v>1359</v>
      </c>
      <c r="C878" s="36"/>
      <c r="D878" s="36"/>
      <c r="E878" s="36"/>
      <c r="F878" s="36"/>
    </row>
    <row r="879" spans="1:6" ht="25.5" outlineLevel="1" x14ac:dyDescent="0.2">
      <c r="A879" s="36">
        <v>7</v>
      </c>
      <c r="B879" s="41" t="s">
        <v>1360</v>
      </c>
      <c r="C879" s="36"/>
      <c r="D879" s="36"/>
      <c r="E879" s="36"/>
      <c r="F879" s="36"/>
    </row>
    <row r="880" spans="1:6" outlineLevel="1" x14ac:dyDescent="0.2">
      <c r="A880" s="36"/>
      <c r="B880" s="36"/>
      <c r="C880" s="36"/>
      <c r="D880" s="36"/>
      <c r="E880" s="36"/>
      <c r="F880" s="36"/>
    </row>
    <row r="881" spans="1:6" outlineLevel="1" x14ac:dyDescent="0.2">
      <c r="A881" s="37" t="s">
        <v>28</v>
      </c>
      <c r="B881" s="38"/>
      <c r="C881" s="36"/>
      <c r="D881" s="36"/>
      <c r="E881" s="36"/>
      <c r="F881" s="36"/>
    </row>
    <row r="882" spans="1:6" ht="25.5" outlineLevel="1" x14ac:dyDescent="0.2">
      <c r="A882" s="36">
        <v>1</v>
      </c>
      <c r="B882" s="41" t="s">
        <v>1361</v>
      </c>
      <c r="C882" s="36"/>
      <c r="D882" s="36"/>
      <c r="E882" s="36"/>
      <c r="F882" s="36"/>
    </row>
    <row r="883" spans="1:6" ht="25.5" outlineLevel="1" x14ac:dyDescent="0.2">
      <c r="A883" s="36">
        <v>2</v>
      </c>
      <c r="B883" s="41" t="s">
        <v>1355</v>
      </c>
      <c r="C883" s="36"/>
      <c r="D883" s="36"/>
      <c r="E883" s="36"/>
      <c r="F883" s="36"/>
    </row>
    <row r="884" spans="1:6" ht="25.5" outlineLevel="1" x14ac:dyDescent="0.2">
      <c r="A884" s="36">
        <v>3</v>
      </c>
      <c r="B884" s="41" t="s">
        <v>1356</v>
      </c>
      <c r="C884" s="36"/>
      <c r="D884" s="36"/>
      <c r="E884" s="36"/>
      <c r="F884" s="36"/>
    </row>
    <row r="885" spans="1:6" outlineLevel="1" x14ac:dyDescent="0.2">
      <c r="A885" s="36">
        <v>4</v>
      </c>
      <c r="B885" s="41" t="s">
        <v>1357</v>
      </c>
      <c r="C885" s="36"/>
      <c r="D885" s="36"/>
      <c r="E885" s="36"/>
      <c r="F885" s="36"/>
    </row>
    <row r="886" spans="1:6" ht="25.5" outlineLevel="1" x14ac:dyDescent="0.2">
      <c r="A886" s="36">
        <v>5</v>
      </c>
      <c r="B886" s="41" t="s">
        <v>1358</v>
      </c>
      <c r="C886" s="36"/>
      <c r="D886" s="36"/>
      <c r="E886" s="36"/>
      <c r="F886" s="36"/>
    </row>
    <row r="887" spans="1:6" ht="25.5" outlineLevel="1" x14ac:dyDescent="0.2">
      <c r="A887" s="36">
        <v>6</v>
      </c>
      <c r="B887" s="41" t="s">
        <v>1359</v>
      </c>
      <c r="C887" s="36"/>
      <c r="D887" s="36"/>
      <c r="E887" s="36"/>
      <c r="F887" s="36"/>
    </row>
    <row r="888" spans="1:6" ht="25.5" outlineLevel="1" x14ac:dyDescent="0.2">
      <c r="A888" s="36">
        <v>7</v>
      </c>
      <c r="B888" s="41" t="s">
        <v>1360</v>
      </c>
      <c r="C888" s="36"/>
      <c r="D888" s="36"/>
      <c r="E888" s="36"/>
      <c r="F888" s="36"/>
    </row>
    <row r="889" spans="1:6" outlineLevel="1" x14ac:dyDescent="0.2">
      <c r="A889" s="36"/>
      <c r="B889" s="36"/>
      <c r="C889" s="36"/>
      <c r="D889" s="36"/>
      <c r="E889" s="36"/>
      <c r="F889" s="36"/>
    </row>
    <row r="890" spans="1:6" outlineLevel="1" x14ac:dyDescent="0.2">
      <c r="A890" s="37" t="s">
        <v>30</v>
      </c>
      <c r="B890" s="38"/>
      <c r="C890" s="36"/>
      <c r="D890" s="36"/>
      <c r="E890" s="36"/>
      <c r="F890" s="36"/>
    </row>
    <row r="891" spans="1:6" ht="25.5" outlineLevel="1" x14ac:dyDescent="0.2">
      <c r="A891" s="36">
        <v>1</v>
      </c>
      <c r="B891" s="41" t="s">
        <v>1362</v>
      </c>
      <c r="C891" s="36"/>
      <c r="D891" s="36"/>
      <c r="E891" s="36"/>
      <c r="F891" s="36"/>
    </row>
    <row r="892" spans="1:6" ht="25.5" outlineLevel="1" x14ac:dyDescent="0.2">
      <c r="A892" s="36">
        <v>2</v>
      </c>
      <c r="B892" s="41" t="s">
        <v>1363</v>
      </c>
      <c r="C892" s="36"/>
      <c r="D892" s="36"/>
      <c r="E892" s="36"/>
      <c r="F892" s="36"/>
    </row>
    <row r="893" spans="1:6" ht="25.5" outlineLevel="1" x14ac:dyDescent="0.2">
      <c r="A893" s="36">
        <v>3</v>
      </c>
      <c r="B893" s="41" t="s">
        <v>1364</v>
      </c>
      <c r="C893" s="36"/>
      <c r="D893" s="36"/>
      <c r="E893" s="36"/>
      <c r="F893" s="36"/>
    </row>
    <row r="894" spans="1:6" ht="25.5" outlineLevel="1" x14ac:dyDescent="0.2">
      <c r="A894" s="36">
        <v>4</v>
      </c>
      <c r="B894" s="41" t="s">
        <v>1365</v>
      </c>
      <c r="C894" s="36"/>
      <c r="D894" s="36"/>
      <c r="E894" s="36"/>
      <c r="F894" s="36"/>
    </row>
    <row r="895" spans="1:6" outlineLevel="1" x14ac:dyDescent="0.2">
      <c r="A895" s="36">
        <v>5</v>
      </c>
      <c r="B895" s="41" t="s">
        <v>1366</v>
      </c>
      <c r="C895" s="36"/>
      <c r="D895" s="36"/>
      <c r="E895" s="36"/>
      <c r="F895" s="36"/>
    </row>
    <row r="896" spans="1:6" outlineLevel="1" x14ac:dyDescent="0.2">
      <c r="A896" s="36"/>
      <c r="B896" s="36"/>
      <c r="C896" s="36"/>
      <c r="D896" s="36"/>
      <c r="E896" s="36"/>
      <c r="F896" s="36"/>
    </row>
    <row r="897" spans="1:6" outlineLevel="1" x14ac:dyDescent="0.2">
      <c r="A897" s="37" t="s">
        <v>33</v>
      </c>
      <c r="B897" s="38"/>
      <c r="C897" s="36"/>
      <c r="D897" s="36"/>
      <c r="E897" s="36"/>
      <c r="F897" s="36"/>
    </row>
    <row r="898" spans="1:6" ht="25.5" outlineLevel="1" x14ac:dyDescent="0.2">
      <c r="A898" s="36">
        <v>1</v>
      </c>
      <c r="B898" s="41" t="s">
        <v>1367</v>
      </c>
      <c r="C898" s="36"/>
      <c r="D898" s="36"/>
      <c r="E898" s="36"/>
      <c r="F898" s="36"/>
    </row>
    <row r="899" spans="1:6" ht="25.5" outlineLevel="1" x14ac:dyDescent="0.2">
      <c r="A899" s="36">
        <v>2</v>
      </c>
      <c r="B899" s="41" t="s">
        <v>1368</v>
      </c>
      <c r="C899" s="36"/>
      <c r="D899" s="36"/>
      <c r="E899" s="36"/>
      <c r="F899" s="36"/>
    </row>
    <row r="900" spans="1:6" ht="25.5" outlineLevel="1" x14ac:dyDescent="0.2">
      <c r="A900" s="36">
        <v>3</v>
      </c>
      <c r="B900" s="41" t="s">
        <v>1369</v>
      </c>
      <c r="C900" s="36"/>
      <c r="D900" s="36"/>
      <c r="E900" s="36"/>
      <c r="F900" s="36"/>
    </row>
    <row r="901" spans="1:6" ht="25.5" outlineLevel="1" x14ac:dyDescent="0.2">
      <c r="A901" s="36">
        <v>4</v>
      </c>
      <c r="B901" s="41" t="s">
        <v>1370</v>
      </c>
      <c r="C901" s="36"/>
      <c r="D901" s="36"/>
      <c r="E901" s="36"/>
      <c r="F901" s="36"/>
    </row>
    <row r="902" spans="1:6" ht="25.5" outlineLevel="1" x14ac:dyDescent="0.2">
      <c r="A902" s="36">
        <v>5</v>
      </c>
      <c r="B902" s="41" t="s">
        <v>1371</v>
      </c>
      <c r="C902" s="36"/>
      <c r="D902" s="36"/>
      <c r="E902" s="36"/>
      <c r="F902" s="36"/>
    </row>
    <row r="903" spans="1:6" ht="25.5" outlineLevel="1" x14ac:dyDescent="0.2">
      <c r="A903" s="36">
        <v>6</v>
      </c>
      <c r="B903" s="41" t="s">
        <v>1372</v>
      </c>
      <c r="C903" s="36"/>
      <c r="D903" s="36"/>
      <c r="E903" s="36"/>
      <c r="F903" s="36"/>
    </row>
    <row r="904" spans="1:6" ht="38.25" outlineLevel="1" x14ac:dyDescent="0.2">
      <c r="A904" s="36">
        <v>7</v>
      </c>
      <c r="B904" s="41" t="s">
        <v>1373</v>
      </c>
      <c r="C904" s="36"/>
      <c r="D904" s="36"/>
      <c r="E904" s="36"/>
      <c r="F904" s="36"/>
    </row>
    <row r="905" spans="1:6" outlineLevel="1" x14ac:dyDescent="0.2">
      <c r="A905" s="36"/>
      <c r="B905" s="36"/>
      <c r="C905" s="36"/>
      <c r="D905" s="36"/>
      <c r="E905" s="36"/>
      <c r="F905" s="36"/>
    </row>
    <row r="906" spans="1:6" outlineLevel="1" x14ac:dyDescent="0.2">
      <c r="A906" s="37" t="s">
        <v>35</v>
      </c>
      <c r="B906" s="38"/>
      <c r="C906" s="36"/>
      <c r="D906" s="36"/>
      <c r="E906" s="36"/>
      <c r="F906" s="36"/>
    </row>
    <row r="907" spans="1:6" ht="25.5" outlineLevel="1" x14ac:dyDescent="0.2">
      <c r="A907" s="36">
        <v>1</v>
      </c>
      <c r="B907" s="41" t="s">
        <v>1374</v>
      </c>
      <c r="C907" s="36"/>
      <c r="D907" s="36"/>
      <c r="E907" s="36"/>
      <c r="F907" s="36"/>
    </row>
    <row r="908" spans="1:6" ht="25.5" outlineLevel="1" x14ac:dyDescent="0.2">
      <c r="A908" s="36">
        <v>2</v>
      </c>
      <c r="B908" s="41" t="s">
        <v>1368</v>
      </c>
      <c r="C908" s="36"/>
      <c r="D908" s="36"/>
      <c r="E908" s="36"/>
      <c r="F908" s="36"/>
    </row>
    <row r="909" spans="1:6" ht="25.5" outlineLevel="1" x14ac:dyDescent="0.2">
      <c r="A909" s="36">
        <v>3</v>
      </c>
      <c r="B909" s="41" t="s">
        <v>1369</v>
      </c>
      <c r="C909" s="36"/>
      <c r="D909" s="36"/>
      <c r="E909" s="36"/>
      <c r="F909" s="36"/>
    </row>
    <row r="910" spans="1:6" ht="25.5" outlineLevel="1" x14ac:dyDescent="0.2">
      <c r="A910" s="36">
        <v>4</v>
      </c>
      <c r="B910" s="41" t="s">
        <v>1370</v>
      </c>
      <c r="C910" s="36"/>
      <c r="D910" s="36"/>
      <c r="E910" s="36"/>
      <c r="F910" s="36"/>
    </row>
    <row r="911" spans="1:6" ht="25.5" outlineLevel="1" x14ac:dyDescent="0.2">
      <c r="A911" s="36">
        <v>5</v>
      </c>
      <c r="B911" s="41" t="s">
        <v>1371</v>
      </c>
      <c r="C911" s="36"/>
      <c r="D911" s="36"/>
      <c r="E911" s="36"/>
      <c r="F911" s="36"/>
    </row>
    <row r="912" spans="1:6" ht="25.5" outlineLevel="1" x14ac:dyDescent="0.2">
      <c r="A912" s="36">
        <v>6</v>
      </c>
      <c r="B912" s="41" t="s">
        <v>1372</v>
      </c>
      <c r="C912" s="36"/>
      <c r="D912" s="36"/>
      <c r="E912" s="36"/>
      <c r="F912" s="36"/>
    </row>
    <row r="913" spans="1:6" ht="38.25" outlineLevel="1" x14ac:dyDescent="0.2">
      <c r="A913" s="36">
        <v>7</v>
      </c>
      <c r="B913" s="41" t="s">
        <v>1373</v>
      </c>
      <c r="C913" s="36"/>
      <c r="D913" s="36"/>
      <c r="E913" s="36"/>
      <c r="F913" s="36"/>
    </row>
    <row r="914" spans="1:6" outlineLevel="1" x14ac:dyDescent="0.2">
      <c r="A914" s="36"/>
      <c r="B914" s="36"/>
      <c r="C914" s="36"/>
      <c r="D914" s="36"/>
      <c r="E914" s="36"/>
      <c r="F914" s="36"/>
    </row>
    <row r="915" spans="1:6" outlineLevel="1" x14ac:dyDescent="0.2">
      <c r="A915" s="37" t="s">
        <v>39</v>
      </c>
      <c r="B915" s="38"/>
      <c r="C915" s="36"/>
      <c r="D915" s="36"/>
      <c r="E915" s="36"/>
      <c r="F915" s="36"/>
    </row>
    <row r="916" spans="1:6" ht="25.5" outlineLevel="1" x14ac:dyDescent="0.2">
      <c r="A916" s="36">
        <v>1</v>
      </c>
      <c r="B916" s="41" t="s">
        <v>1375</v>
      </c>
      <c r="C916" s="36"/>
      <c r="D916" s="36"/>
      <c r="E916" s="36"/>
      <c r="F916" s="36"/>
    </row>
    <row r="917" spans="1:6" ht="25.5" outlineLevel="1" x14ac:dyDescent="0.2">
      <c r="A917" s="36">
        <v>2</v>
      </c>
      <c r="B917" s="41" t="s">
        <v>1376</v>
      </c>
      <c r="C917" s="36"/>
      <c r="D917" s="36"/>
      <c r="E917" s="36"/>
      <c r="F917" s="36"/>
    </row>
    <row r="918" spans="1:6" ht="25.5" outlineLevel="1" x14ac:dyDescent="0.2">
      <c r="A918" s="36">
        <v>3</v>
      </c>
      <c r="B918" s="41" t="s">
        <v>1377</v>
      </c>
      <c r="C918" s="36"/>
      <c r="D918" s="36"/>
      <c r="E918" s="36"/>
      <c r="F918" s="36"/>
    </row>
    <row r="919" spans="1:6" ht="25.5" outlineLevel="1" x14ac:dyDescent="0.2">
      <c r="A919" s="36">
        <v>4</v>
      </c>
      <c r="B919" s="41" t="s">
        <v>1378</v>
      </c>
      <c r="C919" s="36"/>
      <c r="D919" s="36"/>
      <c r="E919" s="36"/>
      <c r="F919" s="36"/>
    </row>
    <row r="920" spans="1:6" ht="38.25" outlineLevel="1" x14ac:dyDescent="0.2">
      <c r="A920" s="36">
        <v>5</v>
      </c>
      <c r="B920" s="41" t="s">
        <v>1379</v>
      </c>
      <c r="C920" s="36"/>
      <c r="D920" s="36"/>
      <c r="E920" s="36"/>
      <c r="F920" s="36"/>
    </row>
    <row r="921" spans="1:6" ht="25.5" outlineLevel="1" x14ac:dyDescent="0.2">
      <c r="A921" s="36">
        <v>6</v>
      </c>
      <c r="B921" s="41" t="s">
        <v>1380</v>
      </c>
      <c r="C921" s="36"/>
      <c r="D921" s="36"/>
      <c r="E921" s="36"/>
      <c r="F921" s="36"/>
    </row>
    <row r="922" spans="1:6" outlineLevel="1" x14ac:dyDescent="0.2">
      <c r="A922" s="36">
        <v>7</v>
      </c>
      <c r="B922" s="41" t="s">
        <v>1381</v>
      </c>
      <c r="C922" s="36"/>
      <c r="D922" s="36"/>
      <c r="E922" s="36"/>
      <c r="F922" s="36"/>
    </row>
    <row r="923" spans="1:6" outlineLevel="1" x14ac:dyDescent="0.2">
      <c r="A923" s="36"/>
      <c r="B923" s="36"/>
      <c r="C923" s="36"/>
      <c r="D923" s="36"/>
      <c r="E923" s="36"/>
      <c r="F923" s="36"/>
    </row>
    <row r="924" spans="1:6" outlineLevel="1" x14ac:dyDescent="0.2">
      <c r="A924" s="37" t="s">
        <v>42</v>
      </c>
      <c r="B924" s="38"/>
      <c r="C924" s="36"/>
      <c r="D924" s="36"/>
      <c r="E924" s="36"/>
      <c r="F924" s="36"/>
    </row>
    <row r="925" spans="1:6" ht="25.5" outlineLevel="1" x14ac:dyDescent="0.2">
      <c r="A925" s="36">
        <v>1</v>
      </c>
      <c r="B925" s="41" t="s">
        <v>1382</v>
      </c>
      <c r="C925" s="36"/>
      <c r="D925" s="36"/>
      <c r="E925" s="36"/>
      <c r="F925" s="36"/>
    </row>
    <row r="926" spans="1:6" outlineLevel="1" x14ac:dyDescent="0.2">
      <c r="A926" s="36">
        <v>2</v>
      </c>
      <c r="B926" s="41" t="s">
        <v>1383</v>
      </c>
      <c r="C926" s="36"/>
      <c r="D926" s="36"/>
      <c r="E926" s="36"/>
      <c r="F926" s="36"/>
    </row>
    <row r="927" spans="1:6" ht="25.5" outlineLevel="1" x14ac:dyDescent="0.2">
      <c r="A927" s="36">
        <v>3</v>
      </c>
      <c r="B927" s="41" t="s">
        <v>1384</v>
      </c>
      <c r="C927" s="36"/>
      <c r="D927" s="36"/>
      <c r="E927" s="36"/>
      <c r="F927" s="36"/>
    </row>
    <row r="928" spans="1:6" ht="38.25" outlineLevel="1" x14ac:dyDescent="0.2">
      <c r="A928" s="36">
        <v>4</v>
      </c>
      <c r="B928" s="41" t="s">
        <v>1385</v>
      </c>
      <c r="C928" s="36"/>
      <c r="D928" s="36"/>
      <c r="E928" s="36"/>
      <c r="F928" s="36"/>
    </row>
    <row r="929" spans="1:6" outlineLevel="1" x14ac:dyDescent="0.2">
      <c r="A929" s="36">
        <v>5</v>
      </c>
      <c r="B929" s="41" t="s">
        <v>1386</v>
      </c>
      <c r="C929" s="36"/>
      <c r="D929" s="36"/>
      <c r="E929" s="36"/>
      <c r="F929" s="36"/>
    </row>
    <row r="930" spans="1:6" outlineLevel="1" x14ac:dyDescent="0.2">
      <c r="A930" s="36"/>
      <c r="B930" s="36"/>
      <c r="C930" s="36"/>
      <c r="D930" s="36"/>
      <c r="E930" s="36"/>
      <c r="F930" s="36"/>
    </row>
    <row r="931" spans="1:6" outlineLevel="1" x14ac:dyDescent="0.2">
      <c r="A931" s="37" t="s">
        <v>44</v>
      </c>
      <c r="B931" s="38"/>
      <c r="C931" s="36"/>
      <c r="D931" s="36"/>
      <c r="E931" s="36"/>
      <c r="F931" s="36"/>
    </row>
    <row r="932" spans="1:6" ht="25.5" outlineLevel="1" x14ac:dyDescent="0.2">
      <c r="A932" s="36">
        <v>1</v>
      </c>
      <c r="B932" s="41" t="s">
        <v>1387</v>
      </c>
      <c r="C932" s="36"/>
      <c r="D932" s="36"/>
      <c r="E932" s="36"/>
      <c r="F932" s="36"/>
    </row>
    <row r="933" spans="1:6" outlineLevel="1" x14ac:dyDescent="0.2">
      <c r="A933" s="36">
        <v>2</v>
      </c>
      <c r="B933" s="41" t="s">
        <v>1388</v>
      </c>
      <c r="C933" s="36"/>
      <c r="D933" s="36"/>
      <c r="E933" s="36"/>
      <c r="F933" s="36"/>
    </row>
    <row r="934" spans="1:6" ht="25.5" outlineLevel="1" x14ac:dyDescent="0.2">
      <c r="A934" s="36">
        <v>3</v>
      </c>
      <c r="B934" s="41" t="s">
        <v>1389</v>
      </c>
      <c r="C934" s="36"/>
      <c r="D934" s="36"/>
      <c r="E934" s="36"/>
      <c r="F934" s="36"/>
    </row>
    <row r="935" spans="1:6" outlineLevel="1" x14ac:dyDescent="0.2">
      <c r="A935" s="36">
        <v>4</v>
      </c>
      <c r="B935" s="41" t="s">
        <v>1390</v>
      </c>
      <c r="C935" s="36"/>
      <c r="D935" s="36"/>
      <c r="E935" s="36"/>
      <c r="F935" s="36"/>
    </row>
    <row r="936" spans="1:6" outlineLevel="1" x14ac:dyDescent="0.2">
      <c r="A936" s="36"/>
      <c r="B936" s="36"/>
      <c r="C936" s="36"/>
      <c r="D936" s="36"/>
      <c r="E936" s="36"/>
      <c r="F936" s="36"/>
    </row>
    <row r="937" spans="1:6" ht="25.5" outlineLevel="1" x14ac:dyDescent="0.2">
      <c r="A937" s="37" t="s">
        <v>46</v>
      </c>
      <c r="B937" s="38"/>
      <c r="C937" s="36"/>
      <c r="D937" s="36"/>
      <c r="E937" s="36"/>
      <c r="F937" s="36"/>
    </row>
    <row r="938" spans="1:6" ht="25.5" outlineLevel="1" x14ac:dyDescent="0.2">
      <c r="A938" s="36">
        <v>1</v>
      </c>
      <c r="B938" s="41" t="s">
        <v>1391</v>
      </c>
      <c r="C938" s="36"/>
      <c r="D938" s="36"/>
      <c r="E938" s="36"/>
      <c r="F938" s="36"/>
    </row>
    <row r="939" spans="1:6" outlineLevel="1" x14ac:dyDescent="0.2">
      <c r="A939" s="36">
        <v>2</v>
      </c>
      <c r="B939" s="41" t="s">
        <v>1392</v>
      </c>
      <c r="C939" s="36"/>
      <c r="D939" s="36"/>
      <c r="E939" s="36"/>
      <c r="F939" s="36"/>
    </row>
    <row r="940" spans="1:6" ht="38.25" outlineLevel="1" x14ac:dyDescent="0.2">
      <c r="A940" s="36">
        <v>3</v>
      </c>
      <c r="B940" s="41" t="s">
        <v>1393</v>
      </c>
      <c r="C940" s="36"/>
      <c r="D940" s="36"/>
      <c r="E940" s="36"/>
      <c r="F940" s="36"/>
    </row>
    <row r="941" spans="1:6" ht="25.5" outlineLevel="1" x14ac:dyDescent="0.2">
      <c r="A941" s="36">
        <v>4</v>
      </c>
      <c r="B941" s="41" t="s">
        <v>1394</v>
      </c>
      <c r="C941" s="36"/>
      <c r="D941" s="36"/>
      <c r="E941" s="36"/>
      <c r="F941" s="36"/>
    </row>
    <row r="942" spans="1:6" ht="25.5" outlineLevel="1" x14ac:dyDescent="0.2">
      <c r="A942" s="36">
        <v>5</v>
      </c>
      <c r="B942" s="41" t="s">
        <v>1395</v>
      </c>
      <c r="C942" s="36"/>
      <c r="D942" s="36"/>
      <c r="E942" s="36"/>
      <c r="F942" s="36"/>
    </row>
    <row r="943" spans="1:6" ht="25.5" outlineLevel="1" x14ac:dyDescent="0.2">
      <c r="A943" s="36">
        <v>6</v>
      </c>
      <c r="B943" s="41" t="s">
        <v>1396</v>
      </c>
      <c r="C943" s="36"/>
      <c r="D943" s="36"/>
      <c r="E943" s="36"/>
      <c r="F943" s="36"/>
    </row>
    <row r="944" spans="1:6" outlineLevel="1" x14ac:dyDescent="0.2">
      <c r="A944" s="36"/>
      <c r="B944" s="36"/>
      <c r="C944" s="36"/>
      <c r="D944" s="36"/>
      <c r="E944" s="36"/>
      <c r="F944" s="36"/>
    </row>
    <row r="945" spans="1:6" outlineLevel="1" x14ac:dyDescent="0.2">
      <c r="A945" s="37" t="s">
        <v>48</v>
      </c>
      <c r="B945" s="38"/>
      <c r="C945" s="36"/>
      <c r="D945" s="36"/>
      <c r="E945" s="36"/>
      <c r="F945" s="36"/>
    </row>
    <row r="946" spans="1:6" ht="25.5" outlineLevel="1" x14ac:dyDescent="0.2">
      <c r="A946" s="36">
        <v>1</v>
      </c>
      <c r="B946" s="41" t="s">
        <v>1397</v>
      </c>
      <c r="C946" s="36"/>
      <c r="D946" s="36"/>
      <c r="E946" s="36"/>
      <c r="F946" s="36"/>
    </row>
    <row r="947" spans="1:6" ht="25.5" outlineLevel="1" x14ac:dyDescent="0.2">
      <c r="A947" s="36">
        <v>2</v>
      </c>
      <c r="B947" s="41" t="s">
        <v>1398</v>
      </c>
      <c r="C947" s="36"/>
      <c r="D947" s="36"/>
      <c r="E947" s="36"/>
      <c r="F947" s="36"/>
    </row>
    <row r="948" spans="1:6" outlineLevel="1" x14ac:dyDescent="0.2">
      <c r="A948" s="36">
        <v>3</v>
      </c>
      <c r="B948" s="41" t="s">
        <v>1399</v>
      </c>
      <c r="C948" s="36"/>
      <c r="D948" s="36"/>
      <c r="E948" s="36"/>
      <c r="F948" s="36"/>
    </row>
    <row r="949" spans="1:6" outlineLevel="1" x14ac:dyDescent="0.2">
      <c r="A949" s="36">
        <v>4</v>
      </c>
      <c r="B949" s="41" t="s">
        <v>1400</v>
      </c>
      <c r="C949" s="36"/>
      <c r="D949" s="36"/>
      <c r="E949" s="36"/>
      <c r="F949" s="36"/>
    </row>
    <row r="950" spans="1:6" ht="25.5" outlineLevel="1" x14ac:dyDescent="0.2">
      <c r="A950" s="36">
        <v>5</v>
      </c>
      <c r="B950" s="41" t="s">
        <v>1401</v>
      </c>
      <c r="C950" s="36"/>
      <c r="D950" s="36"/>
      <c r="E950" s="36"/>
      <c r="F950" s="36"/>
    </row>
    <row r="951" spans="1:6" ht="25.5" outlineLevel="1" x14ac:dyDescent="0.2">
      <c r="A951" s="36">
        <v>6</v>
      </c>
      <c r="B951" s="41" t="s">
        <v>1402</v>
      </c>
      <c r="C951" s="36"/>
      <c r="D951" s="36"/>
      <c r="E951" s="36"/>
      <c r="F951" s="36"/>
    </row>
    <row r="952" spans="1:6" outlineLevel="1" x14ac:dyDescent="0.2">
      <c r="A952" s="36">
        <v>7</v>
      </c>
      <c r="B952" s="41" t="s">
        <v>1403</v>
      </c>
      <c r="C952" s="36"/>
      <c r="D952" s="36"/>
      <c r="E952" s="36"/>
      <c r="F952" s="36"/>
    </row>
    <row r="953" spans="1:6" outlineLevel="1" x14ac:dyDescent="0.2">
      <c r="A953" s="36"/>
      <c r="B953" s="36"/>
      <c r="C953" s="36"/>
      <c r="D953" s="36"/>
      <c r="E953" s="36"/>
      <c r="F953" s="36"/>
    </row>
    <row r="954" spans="1:6" outlineLevel="1" x14ac:dyDescent="0.2">
      <c r="A954" s="37" t="s">
        <v>50</v>
      </c>
      <c r="B954" s="38"/>
      <c r="C954" s="36"/>
      <c r="D954" s="36"/>
      <c r="E954" s="36"/>
      <c r="F954" s="36"/>
    </row>
    <row r="955" spans="1:6" ht="25.5" outlineLevel="1" x14ac:dyDescent="0.2">
      <c r="A955" s="36">
        <v>1</v>
      </c>
      <c r="B955" s="41" t="s">
        <v>1404</v>
      </c>
      <c r="C955" s="36"/>
      <c r="D955" s="36"/>
      <c r="E955" s="36"/>
      <c r="F955" s="36"/>
    </row>
    <row r="956" spans="1:6" ht="25.5" outlineLevel="1" x14ac:dyDescent="0.2">
      <c r="A956" s="36">
        <v>2</v>
      </c>
      <c r="B956" s="41" t="s">
        <v>1405</v>
      </c>
      <c r="C956" s="36"/>
      <c r="D956" s="36"/>
      <c r="E956" s="36"/>
      <c r="F956" s="36"/>
    </row>
    <row r="957" spans="1:6" outlineLevel="1" x14ac:dyDescent="0.2">
      <c r="A957" s="36">
        <v>3</v>
      </c>
      <c r="B957" s="41" t="s">
        <v>1406</v>
      </c>
      <c r="C957" s="36"/>
      <c r="D957" s="36"/>
      <c r="E957" s="36"/>
      <c r="F957" s="36"/>
    </row>
    <row r="958" spans="1:6" outlineLevel="1" x14ac:dyDescent="0.2">
      <c r="A958" s="36">
        <v>4</v>
      </c>
      <c r="B958" s="41" t="s">
        <v>1407</v>
      </c>
      <c r="C958" s="36"/>
      <c r="D958" s="36"/>
      <c r="E958" s="36"/>
      <c r="F958" s="36"/>
    </row>
    <row r="959" spans="1:6" ht="25.5" outlineLevel="1" x14ac:dyDescent="0.2">
      <c r="A959" s="36">
        <v>5</v>
      </c>
      <c r="B959" s="41" t="s">
        <v>1408</v>
      </c>
      <c r="C959" s="36"/>
      <c r="D959" s="36"/>
      <c r="E959" s="36"/>
      <c r="F959" s="36"/>
    </row>
    <row r="960" spans="1:6" ht="25.5" outlineLevel="1" x14ac:dyDescent="0.2">
      <c r="A960" s="36">
        <v>6</v>
      </c>
      <c r="B960" s="41" t="s">
        <v>1409</v>
      </c>
      <c r="C960" s="36"/>
      <c r="D960" s="36"/>
      <c r="E960" s="36"/>
      <c r="F960" s="36"/>
    </row>
    <row r="961" spans="1:6" outlineLevel="1" x14ac:dyDescent="0.2">
      <c r="A961" s="36">
        <v>7</v>
      </c>
      <c r="B961" s="41" t="s">
        <v>1410</v>
      </c>
      <c r="C961" s="36"/>
      <c r="D961" s="36"/>
      <c r="E961" s="36"/>
      <c r="F961" s="36"/>
    </row>
    <row r="962" spans="1:6" outlineLevel="1" x14ac:dyDescent="0.2">
      <c r="A962" s="36"/>
      <c r="B962" s="36"/>
      <c r="C962" s="36"/>
      <c r="D962" s="36"/>
      <c r="E962" s="36"/>
      <c r="F962" s="36"/>
    </row>
    <row r="963" spans="1:6" outlineLevel="1" x14ac:dyDescent="0.2">
      <c r="A963" s="37" t="s">
        <v>52</v>
      </c>
      <c r="B963" s="38"/>
      <c r="C963" s="36"/>
      <c r="D963" s="36"/>
      <c r="E963" s="36"/>
      <c r="F963" s="36"/>
    </row>
    <row r="964" spans="1:6" ht="25.5" outlineLevel="1" x14ac:dyDescent="0.2">
      <c r="A964" s="36">
        <v>1</v>
      </c>
      <c r="B964" s="41" t="s">
        <v>1411</v>
      </c>
      <c r="C964" s="36"/>
      <c r="D964" s="36"/>
      <c r="E964" s="36"/>
      <c r="F964" s="36"/>
    </row>
    <row r="965" spans="1:6" ht="25.5" outlineLevel="1" x14ac:dyDescent="0.2">
      <c r="A965" s="36">
        <v>2</v>
      </c>
      <c r="B965" s="41" t="s">
        <v>1412</v>
      </c>
      <c r="C965" s="36"/>
      <c r="D965" s="36"/>
      <c r="E965" s="36"/>
      <c r="F965" s="36"/>
    </row>
    <row r="966" spans="1:6" outlineLevel="1" x14ac:dyDescent="0.2">
      <c r="A966" s="36">
        <v>3</v>
      </c>
      <c r="B966" s="41" t="s">
        <v>1406</v>
      </c>
      <c r="C966" s="36"/>
      <c r="D966" s="36"/>
      <c r="E966" s="36"/>
      <c r="F966" s="36"/>
    </row>
    <row r="967" spans="1:6" outlineLevel="1" x14ac:dyDescent="0.2">
      <c r="A967" s="36">
        <v>4</v>
      </c>
      <c r="B967" s="41" t="s">
        <v>1413</v>
      </c>
      <c r="C967" s="36"/>
      <c r="D967" s="36"/>
      <c r="E967" s="36"/>
      <c r="F967" s="36"/>
    </row>
    <row r="968" spans="1:6" ht="25.5" outlineLevel="1" x14ac:dyDescent="0.2">
      <c r="A968" s="36">
        <v>5</v>
      </c>
      <c r="B968" s="41" t="s">
        <v>1414</v>
      </c>
      <c r="C968" s="36"/>
      <c r="D968" s="36"/>
      <c r="E968" s="36"/>
      <c r="F968" s="36"/>
    </row>
    <row r="969" spans="1:6" outlineLevel="1" x14ac:dyDescent="0.2">
      <c r="A969" s="36">
        <v>6</v>
      </c>
      <c r="B969" s="41" t="s">
        <v>1415</v>
      </c>
      <c r="C969" s="36"/>
      <c r="D969" s="36"/>
      <c r="E969" s="36"/>
      <c r="F969" s="36"/>
    </row>
    <row r="970" spans="1:6" outlineLevel="1" x14ac:dyDescent="0.2">
      <c r="A970" s="36">
        <v>7</v>
      </c>
      <c r="B970" s="41" t="s">
        <v>1416</v>
      </c>
      <c r="C970" s="36"/>
      <c r="D970" s="36"/>
      <c r="E970" s="36"/>
      <c r="F970" s="36"/>
    </row>
    <row r="971" spans="1:6" outlineLevel="1" x14ac:dyDescent="0.2">
      <c r="A971" s="36"/>
      <c r="B971" s="36"/>
      <c r="C971" s="36"/>
      <c r="D971" s="36"/>
      <c r="E971" s="36"/>
      <c r="F971" s="36"/>
    </row>
    <row r="972" spans="1:6" outlineLevel="1" x14ac:dyDescent="0.2">
      <c r="A972" s="37" t="s">
        <v>55</v>
      </c>
      <c r="B972" s="38"/>
      <c r="C972" s="36"/>
      <c r="D972" s="36"/>
      <c r="E972" s="36"/>
      <c r="F972" s="36"/>
    </row>
    <row r="973" spans="1:6" ht="25.5" outlineLevel="1" x14ac:dyDescent="0.2">
      <c r="A973" s="36">
        <v>1</v>
      </c>
      <c r="B973" s="41" t="s">
        <v>1417</v>
      </c>
      <c r="C973" s="36"/>
      <c r="D973" s="36"/>
      <c r="E973" s="36"/>
      <c r="F973" s="36"/>
    </row>
    <row r="974" spans="1:6" outlineLevel="1" x14ac:dyDescent="0.2">
      <c r="A974" s="36">
        <v>2</v>
      </c>
      <c r="B974" s="41" t="s">
        <v>1418</v>
      </c>
      <c r="C974" s="36"/>
      <c r="D974" s="36"/>
      <c r="E974" s="36"/>
      <c r="F974" s="36"/>
    </row>
    <row r="975" spans="1:6" outlineLevel="1" x14ac:dyDescent="0.2">
      <c r="A975" s="36">
        <v>3</v>
      </c>
      <c r="B975" s="41" t="s">
        <v>1419</v>
      </c>
      <c r="C975" s="36"/>
      <c r="D975" s="36"/>
      <c r="E975" s="36"/>
      <c r="F975" s="36"/>
    </row>
    <row r="976" spans="1:6" outlineLevel="1" x14ac:dyDescent="0.2">
      <c r="A976" s="36">
        <v>4</v>
      </c>
      <c r="B976" s="41" t="s">
        <v>1420</v>
      </c>
      <c r="C976" s="36"/>
      <c r="D976" s="36"/>
      <c r="E976" s="36"/>
      <c r="F976" s="36"/>
    </row>
    <row r="977" spans="1:6" outlineLevel="1" x14ac:dyDescent="0.2">
      <c r="A977" s="36"/>
      <c r="B977" s="36"/>
      <c r="C977" s="36"/>
      <c r="D977" s="36"/>
      <c r="E977" s="36"/>
      <c r="F977" s="36"/>
    </row>
    <row r="978" spans="1:6" outlineLevel="1" x14ac:dyDescent="0.2">
      <c r="A978" s="37" t="s">
        <v>57</v>
      </c>
      <c r="B978" s="38"/>
      <c r="C978" s="36"/>
      <c r="D978" s="36"/>
      <c r="E978" s="36"/>
      <c r="F978" s="36"/>
    </row>
    <row r="979" spans="1:6" ht="25.5" outlineLevel="1" x14ac:dyDescent="0.2">
      <c r="A979" s="36">
        <v>1</v>
      </c>
      <c r="B979" s="41" t="s">
        <v>1421</v>
      </c>
      <c r="C979" s="36"/>
      <c r="D979" s="36"/>
      <c r="E979" s="36"/>
      <c r="F979" s="36"/>
    </row>
    <row r="980" spans="1:6" outlineLevel="1" x14ac:dyDescent="0.2">
      <c r="A980" s="36">
        <v>2</v>
      </c>
      <c r="B980" s="41" t="s">
        <v>1422</v>
      </c>
      <c r="C980" s="36"/>
      <c r="D980" s="36"/>
      <c r="E980" s="36"/>
      <c r="F980" s="36"/>
    </row>
    <row r="981" spans="1:6" ht="28.5" outlineLevel="1" x14ac:dyDescent="0.2">
      <c r="A981" s="36">
        <v>3</v>
      </c>
      <c r="B981" s="42" t="s">
        <v>1423</v>
      </c>
      <c r="C981" s="36"/>
      <c r="D981" s="36"/>
      <c r="E981" s="36"/>
      <c r="F981" s="36"/>
    </row>
    <row r="982" spans="1:6" outlineLevel="1" x14ac:dyDescent="0.2">
      <c r="A982" s="36">
        <v>4</v>
      </c>
      <c r="B982" s="41" t="s">
        <v>1424</v>
      </c>
      <c r="C982" s="36"/>
      <c r="D982" s="36"/>
      <c r="E982" s="36"/>
      <c r="F982" s="36"/>
    </row>
    <row r="983" spans="1:6" ht="25.5" outlineLevel="1" x14ac:dyDescent="0.2">
      <c r="A983" s="36">
        <v>5</v>
      </c>
      <c r="B983" s="41" t="s">
        <v>1425</v>
      </c>
      <c r="C983" s="36"/>
      <c r="D983" s="36"/>
      <c r="E983" s="36"/>
      <c r="F983" s="36"/>
    </row>
    <row r="984" spans="1:6" outlineLevel="1" x14ac:dyDescent="0.2">
      <c r="A984" s="36"/>
      <c r="B984" s="36"/>
      <c r="C984" s="36"/>
      <c r="D984" s="36"/>
      <c r="E984" s="36"/>
      <c r="F984" s="36"/>
    </row>
    <row r="985" spans="1:6" outlineLevel="1" x14ac:dyDescent="0.2">
      <c r="A985" s="37" t="s">
        <v>59</v>
      </c>
      <c r="B985" s="38"/>
      <c r="C985" s="36"/>
      <c r="D985" s="36"/>
      <c r="E985" s="36"/>
      <c r="F985" s="36"/>
    </row>
    <row r="986" spans="1:6" ht="25.5" outlineLevel="1" x14ac:dyDescent="0.2">
      <c r="A986" s="36">
        <v>1</v>
      </c>
      <c r="B986" s="41" t="s">
        <v>1426</v>
      </c>
      <c r="C986" s="36"/>
      <c r="D986" s="36"/>
      <c r="E986" s="36"/>
      <c r="F986" s="36"/>
    </row>
    <row r="987" spans="1:6" outlineLevel="1" x14ac:dyDescent="0.2">
      <c r="A987" s="36">
        <v>2</v>
      </c>
      <c r="B987" s="41" t="s">
        <v>1427</v>
      </c>
      <c r="C987" s="36"/>
      <c r="D987" s="36"/>
      <c r="E987" s="36"/>
      <c r="F987" s="36"/>
    </row>
    <row r="988" spans="1:6" outlineLevel="1" x14ac:dyDescent="0.2">
      <c r="A988" s="36">
        <v>3</v>
      </c>
      <c r="B988" s="41" t="s">
        <v>1428</v>
      </c>
      <c r="C988" s="36"/>
      <c r="D988" s="36"/>
      <c r="E988" s="36"/>
      <c r="F988" s="36"/>
    </row>
    <row r="989" spans="1:6" ht="25.5" outlineLevel="1" x14ac:dyDescent="0.2">
      <c r="A989" s="36">
        <v>4</v>
      </c>
      <c r="B989" s="41" t="s">
        <v>1429</v>
      </c>
      <c r="C989" s="36"/>
      <c r="D989" s="36"/>
      <c r="E989" s="36"/>
      <c r="F989" s="36"/>
    </row>
    <row r="990" spans="1:6" ht="25.5" outlineLevel="1" x14ac:dyDescent="0.2">
      <c r="A990" s="36">
        <v>5</v>
      </c>
      <c r="B990" s="41" t="s">
        <v>1430</v>
      </c>
      <c r="C990" s="36"/>
      <c r="D990" s="36"/>
      <c r="E990" s="36"/>
      <c r="F990" s="36"/>
    </row>
    <row r="991" spans="1:6" outlineLevel="1" x14ac:dyDescent="0.2">
      <c r="A991" s="36"/>
      <c r="B991" s="36"/>
      <c r="C991" s="36"/>
      <c r="D991" s="36"/>
      <c r="E991" s="36"/>
      <c r="F991" s="36"/>
    </row>
    <row r="992" spans="1:6" outlineLevel="1" x14ac:dyDescent="0.2">
      <c r="A992" s="37" t="s">
        <v>61</v>
      </c>
      <c r="B992" s="38"/>
      <c r="C992" s="36"/>
      <c r="D992" s="36"/>
      <c r="E992" s="36"/>
      <c r="F992" s="36"/>
    </row>
    <row r="993" spans="1:6" ht="25.5" outlineLevel="1" x14ac:dyDescent="0.2">
      <c r="A993" s="36">
        <v>1</v>
      </c>
      <c r="B993" s="41" t="s">
        <v>1431</v>
      </c>
      <c r="C993" s="36"/>
      <c r="D993" s="36"/>
      <c r="E993" s="36"/>
      <c r="F993" s="36"/>
    </row>
    <row r="994" spans="1:6" outlineLevel="1" x14ac:dyDescent="0.2">
      <c r="A994" s="36">
        <v>2</v>
      </c>
      <c r="B994" s="41" t="s">
        <v>1432</v>
      </c>
      <c r="C994" s="36"/>
      <c r="D994" s="36"/>
      <c r="E994" s="36"/>
      <c r="F994" s="36"/>
    </row>
    <row r="995" spans="1:6" outlineLevel="1" x14ac:dyDescent="0.2">
      <c r="A995" s="36">
        <v>3</v>
      </c>
      <c r="B995" s="41" t="s">
        <v>1433</v>
      </c>
      <c r="C995" s="36"/>
      <c r="D995" s="36"/>
      <c r="E995" s="36"/>
      <c r="F995" s="36"/>
    </row>
    <row r="996" spans="1:6" ht="25.5" outlineLevel="1" x14ac:dyDescent="0.2">
      <c r="A996" s="36">
        <v>4</v>
      </c>
      <c r="B996" s="41" t="s">
        <v>1434</v>
      </c>
      <c r="C996" s="36"/>
      <c r="D996" s="36"/>
      <c r="E996" s="36"/>
      <c r="F996" s="36"/>
    </row>
    <row r="997" spans="1:6" ht="25.5" outlineLevel="1" x14ac:dyDescent="0.2">
      <c r="A997" s="36">
        <v>5</v>
      </c>
      <c r="B997" s="41" t="s">
        <v>1435</v>
      </c>
      <c r="C997" s="36"/>
      <c r="D997" s="36"/>
      <c r="E997" s="36"/>
      <c r="F997" s="36"/>
    </row>
    <row r="998" spans="1:6" outlineLevel="1" x14ac:dyDescent="0.2">
      <c r="A998" s="36"/>
      <c r="B998" s="36"/>
      <c r="C998" s="36"/>
      <c r="D998" s="36"/>
      <c r="E998" s="36"/>
      <c r="F998" s="36"/>
    </row>
    <row r="999" spans="1:6" outlineLevel="1" x14ac:dyDescent="0.2">
      <c r="A999" s="37" t="s">
        <v>63</v>
      </c>
      <c r="B999" s="38"/>
      <c r="C999" s="36"/>
      <c r="D999" s="36"/>
      <c r="E999" s="36"/>
      <c r="F999" s="36"/>
    </row>
    <row r="1000" spans="1:6" outlineLevel="1" x14ac:dyDescent="0.2">
      <c r="A1000" s="36">
        <v>1</v>
      </c>
      <c r="B1000" s="41" t="s">
        <v>1436</v>
      </c>
      <c r="C1000" s="36"/>
      <c r="D1000" s="36"/>
      <c r="E1000" s="36"/>
      <c r="F1000" s="36"/>
    </row>
    <row r="1001" spans="1:6" outlineLevel="1" x14ac:dyDescent="0.2">
      <c r="A1001" s="36">
        <v>2</v>
      </c>
      <c r="B1001" s="41" t="s">
        <v>1437</v>
      </c>
      <c r="C1001" s="36"/>
      <c r="D1001" s="36"/>
      <c r="E1001" s="36"/>
      <c r="F1001" s="36"/>
    </row>
    <row r="1002" spans="1:6" ht="25.5" outlineLevel="1" x14ac:dyDescent="0.2">
      <c r="A1002" s="36">
        <v>3</v>
      </c>
      <c r="B1002" s="41" t="s">
        <v>1438</v>
      </c>
      <c r="C1002" s="36"/>
      <c r="D1002" s="36"/>
      <c r="E1002" s="36"/>
      <c r="F1002" s="36"/>
    </row>
    <row r="1003" spans="1:6" ht="25.5" outlineLevel="1" x14ac:dyDescent="0.2">
      <c r="A1003" s="36">
        <v>4</v>
      </c>
      <c r="B1003" s="41" t="s">
        <v>1439</v>
      </c>
      <c r="C1003" s="36"/>
      <c r="D1003" s="36"/>
      <c r="E1003" s="36"/>
      <c r="F1003" s="36"/>
    </row>
    <row r="1004" spans="1:6" ht="25.5" outlineLevel="1" x14ac:dyDescent="0.2">
      <c r="A1004" s="36">
        <v>5</v>
      </c>
      <c r="B1004" s="41" t="s">
        <v>1440</v>
      </c>
      <c r="C1004" s="36"/>
      <c r="D1004" s="36"/>
      <c r="E1004" s="36"/>
      <c r="F1004" s="36"/>
    </row>
    <row r="1005" spans="1:6" ht="25.5" outlineLevel="1" x14ac:dyDescent="0.2">
      <c r="A1005" s="36">
        <v>6</v>
      </c>
      <c r="B1005" s="41" t="s">
        <v>1441</v>
      </c>
      <c r="C1005" s="36"/>
      <c r="D1005" s="36"/>
      <c r="E1005" s="36"/>
      <c r="F1005" s="36"/>
    </row>
    <row r="1006" spans="1:6" outlineLevel="1" x14ac:dyDescent="0.2">
      <c r="A1006" s="36"/>
      <c r="B1006" s="36"/>
      <c r="C1006" s="36"/>
      <c r="D1006" s="36"/>
      <c r="E1006" s="36"/>
      <c r="F1006" s="36"/>
    </row>
    <row r="1007" spans="1:6" outlineLevel="1" x14ac:dyDescent="0.2">
      <c r="A1007" s="37" t="s">
        <v>66</v>
      </c>
      <c r="B1007" s="38"/>
      <c r="C1007" s="36"/>
      <c r="D1007" s="36"/>
      <c r="E1007" s="36"/>
      <c r="F1007" s="36"/>
    </row>
    <row r="1008" spans="1:6" ht="25.5" outlineLevel="1" x14ac:dyDescent="0.2">
      <c r="A1008" s="36">
        <v>1</v>
      </c>
      <c r="B1008" s="41" t="s">
        <v>1442</v>
      </c>
      <c r="C1008" s="36"/>
      <c r="D1008" s="36"/>
      <c r="E1008" s="36"/>
      <c r="F1008" s="36"/>
    </row>
    <row r="1009" spans="1:6" outlineLevel="1" x14ac:dyDescent="0.2">
      <c r="A1009" s="36">
        <v>2</v>
      </c>
      <c r="B1009" s="41" t="s">
        <v>1443</v>
      </c>
      <c r="C1009" s="36"/>
      <c r="D1009" s="36"/>
      <c r="E1009" s="36"/>
      <c r="F1009" s="36"/>
    </row>
    <row r="1010" spans="1:6" outlineLevel="1" x14ac:dyDescent="0.2">
      <c r="A1010" s="36">
        <v>3</v>
      </c>
      <c r="B1010" s="41" t="s">
        <v>1444</v>
      </c>
      <c r="C1010" s="36"/>
      <c r="D1010" s="36"/>
      <c r="E1010" s="36"/>
      <c r="F1010" s="36"/>
    </row>
    <row r="1011" spans="1:6" outlineLevel="1" x14ac:dyDescent="0.2">
      <c r="A1011" s="36">
        <v>4</v>
      </c>
      <c r="B1011" s="41" t="s">
        <v>1445</v>
      </c>
      <c r="C1011" s="36"/>
      <c r="D1011" s="36"/>
      <c r="E1011" s="36"/>
      <c r="F1011" s="36"/>
    </row>
    <row r="1012" spans="1:6" outlineLevel="1" x14ac:dyDescent="0.2">
      <c r="A1012" s="36"/>
      <c r="B1012" s="36"/>
      <c r="C1012" s="36"/>
      <c r="D1012" s="36"/>
      <c r="E1012" s="36"/>
      <c r="F1012" s="36"/>
    </row>
    <row r="1013" spans="1:6" outlineLevel="1" x14ac:dyDescent="0.2">
      <c r="A1013" s="37" t="s">
        <v>68</v>
      </c>
      <c r="B1013" s="38"/>
      <c r="C1013" s="36"/>
      <c r="D1013" s="36"/>
      <c r="E1013" s="36"/>
      <c r="F1013" s="36"/>
    </row>
    <row r="1014" spans="1:6" ht="25.5" outlineLevel="1" x14ac:dyDescent="0.2">
      <c r="A1014" s="36">
        <v>1</v>
      </c>
      <c r="B1014" s="41" t="s">
        <v>1446</v>
      </c>
      <c r="C1014" s="36"/>
      <c r="D1014" s="36"/>
      <c r="E1014" s="36"/>
      <c r="F1014" s="36"/>
    </row>
    <row r="1015" spans="1:6" outlineLevel="1" x14ac:dyDescent="0.2">
      <c r="A1015" s="36">
        <v>2</v>
      </c>
      <c r="B1015" s="41" t="s">
        <v>1447</v>
      </c>
      <c r="C1015" s="36"/>
      <c r="D1015" s="36"/>
      <c r="E1015" s="36"/>
      <c r="F1015" s="36"/>
    </row>
    <row r="1016" spans="1:6" ht="25.5" outlineLevel="1" x14ac:dyDescent="0.2">
      <c r="A1016" s="36">
        <v>3</v>
      </c>
      <c r="B1016" s="41" t="s">
        <v>1448</v>
      </c>
      <c r="C1016" s="36"/>
      <c r="D1016" s="36"/>
      <c r="E1016" s="36"/>
      <c r="F1016" s="36"/>
    </row>
    <row r="1017" spans="1:6" outlineLevel="1" x14ac:dyDescent="0.2">
      <c r="A1017" s="36">
        <v>4</v>
      </c>
      <c r="B1017" s="41" t="s">
        <v>1449</v>
      </c>
      <c r="C1017" s="36"/>
      <c r="D1017" s="36"/>
      <c r="E1017" s="36"/>
      <c r="F1017" s="36"/>
    </row>
    <row r="1018" spans="1:6" ht="25.5" outlineLevel="1" x14ac:dyDescent="0.2">
      <c r="A1018" s="36">
        <v>5</v>
      </c>
      <c r="B1018" s="41" t="s">
        <v>1450</v>
      </c>
      <c r="C1018" s="36"/>
      <c r="D1018" s="36"/>
      <c r="E1018" s="36"/>
      <c r="F1018" s="36"/>
    </row>
    <row r="1019" spans="1:6" outlineLevel="1" x14ac:dyDescent="0.2">
      <c r="A1019" s="36"/>
      <c r="B1019" s="36"/>
      <c r="C1019" s="36"/>
      <c r="D1019" s="36"/>
      <c r="E1019" s="36"/>
      <c r="F1019" s="36"/>
    </row>
    <row r="1020" spans="1:6" outlineLevel="1" x14ac:dyDescent="0.2">
      <c r="A1020" s="37" t="s">
        <v>71</v>
      </c>
      <c r="B1020" s="38"/>
      <c r="C1020" s="36"/>
      <c r="D1020" s="36"/>
      <c r="E1020" s="36"/>
      <c r="F1020" s="36"/>
    </row>
    <row r="1021" spans="1:6" ht="25.5" outlineLevel="1" x14ac:dyDescent="0.2">
      <c r="A1021" s="36">
        <v>1</v>
      </c>
      <c r="B1021" s="41" t="s">
        <v>1451</v>
      </c>
      <c r="C1021" s="36"/>
      <c r="D1021" s="36"/>
      <c r="E1021" s="36"/>
      <c r="F1021" s="36"/>
    </row>
    <row r="1022" spans="1:6" ht="38.25" outlineLevel="1" x14ac:dyDescent="0.2">
      <c r="A1022" s="36">
        <v>2</v>
      </c>
      <c r="B1022" s="41" t="s">
        <v>1452</v>
      </c>
      <c r="C1022" s="36"/>
      <c r="D1022" s="36"/>
      <c r="E1022" s="36"/>
      <c r="F1022" s="36"/>
    </row>
    <row r="1023" spans="1:6" ht="25.5" outlineLevel="1" x14ac:dyDescent="0.2">
      <c r="A1023" s="36">
        <v>3</v>
      </c>
      <c r="B1023" s="41" t="s">
        <v>1453</v>
      </c>
      <c r="C1023" s="36"/>
      <c r="D1023" s="36"/>
      <c r="E1023" s="36"/>
      <c r="F1023" s="36"/>
    </row>
    <row r="1024" spans="1:6" ht="25.5" outlineLevel="1" x14ac:dyDescent="0.2">
      <c r="A1024" s="36">
        <v>4</v>
      </c>
      <c r="B1024" s="41" t="s">
        <v>1454</v>
      </c>
      <c r="C1024" s="36"/>
      <c r="D1024" s="36"/>
      <c r="E1024" s="36"/>
      <c r="F1024" s="36"/>
    </row>
    <row r="1025" spans="1:6" ht="25.5" outlineLevel="1" x14ac:dyDescent="0.2">
      <c r="A1025" s="36">
        <v>5</v>
      </c>
      <c r="B1025" s="41" t="s">
        <v>1455</v>
      </c>
      <c r="C1025" s="36"/>
      <c r="D1025" s="36"/>
      <c r="E1025" s="36"/>
      <c r="F1025" s="36"/>
    </row>
    <row r="1026" spans="1:6" ht="25.5" outlineLevel="1" x14ac:dyDescent="0.2">
      <c r="A1026" s="36">
        <v>6</v>
      </c>
      <c r="B1026" s="41" t="s">
        <v>1456</v>
      </c>
      <c r="C1026" s="36"/>
      <c r="D1026" s="36"/>
      <c r="E1026" s="36"/>
      <c r="F1026" s="36"/>
    </row>
    <row r="1027" spans="1:6" ht="25.5" outlineLevel="1" x14ac:dyDescent="0.2">
      <c r="A1027" s="36">
        <v>7</v>
      </c>
      <c r="B1027" s="41" t="s">
        <v>1457</v>
      </c>
      <c r="C1027" s="36"/>
      <c r="D1027" s="36"/>
      <c r="E1027" s="36"/>
      <c r="F1027" s="36"/>
    </row>
    <row r="1028" spans="1:6" ht="38.25" outlineLevel="1" x14ac:dyDescent="0.2">
      <c r="A1028" s="36">
        <v>8</v>
      </c>
      <c r="B1028" s="41" t="s">
        <v>1458</v>
      </c>
      <c r="C1028" s="36"/>
      <c r="D1028" s="36"/>
      <c r="E1028" s="36"/>
      <c r="F1028" s="36"/>
    </row>
    <row r="1029" spans="1:6" ht="25.5" outlineLevel="1" x14ac:dyDescent="0.2">
      <c r="A1029" s="36">
        <v>9</v>
      </c>
      <c r="B1029" s="41" t="s">
        <v>1459</v>
      </c>
      <c r="C1029" s="36"/>
      <c r="D1029" s="36"/>
      <c r="E1029" s="36"/>
      <c r="F1029" s="36"/>
    </row>
    <row r="1030" spans="1:6" ht="25.5" outlineLevel="1" x14ac:dyDescent="0.2">
      <c r="A1030" s="36">
        <v>10</v>
      </c>
      <c r="B1030" s="41" t="s">
        <v>1460</v>
      </c>
      <c r="C1030" s="36"/>
      <c r="D1030" s="36"/>
      <c r="E1030" s="36"/>
      <c r="F1030" s="36"/>
    </row>
    <row r="1031" spans="1:6" ht="25.5" outlineLevel="1" x14ac:dyDescent="0.2">
      <c r="A1031" s="36">
        <v>11</v>
      </c>
      <c r="B1031" s="41" t="s">
        <v>1461</v>
      </c>
      <c r="C1031" s="36"/>
      <c r="D1031" s="36"/>
      <c r="E1031" s="36"/>
      <c r="F1031" s="36"/>
    </row>
    <row r="1032" spans="1:6" ht="38.25" outlineLevel="1" x14ac:dyDescent="0.2">
      <c r="A1032" s="36">
        <v>12</v>
      </c>
      <c r="B1032" s="41" t="s">
        <v>1462</v>
      </c>
      <c r="C1032" s="36"/>
      <c r="D1032" s="36"/>
      <c r="E1032" s="36"/>
      <c r="F1032" s="36"/>
    </row>
    <row r="1033" spans="1:6" ht="51" outlineLevel="1" x14ac:dyDescent="0.2">
      <c r="A1033" s="36">
        <v>13</v>
      </c>
      <c r="B1033" s="41" t="s">
        <v>1463</v>
      </c>
      <c r="C1033" s="36"/>
      <c r="D1033" s="36"/>
      <c r="E1033" s="36"/>
      <c r="F1033" s="36"/>
    </row>
    <row r="1034" spans="1:6" ht="38.25" outlineLevel="1" x14ac:dyDescent="0.2">
      <c r="A1034" s="36">
        <v>14</v>
      </c>
      <c r="B1034" s="41" t="s">
        <v>1464</v>
      </c>
      <c r="C1034" s="36"/>
      <c r="D1034" s="36"/>
      <c r="E1034" s="36"/>
      <c r="F1034" s="36"/>
    </row>
    <row r="1035" spans="1:6" ht="38.25" outlineLevel="1" x14ac:dyDescent="0.2">
      <c r="A1035" s="36">
        <v>15</v>
      </c>
      <c r="B1035" s="41" t="s">
        <v>1465</v>
      </c>
      <c r="C1035" s="36"/>
      <c r="D1035" s="36"/>
      <c r="E1035" s="36"/>
      <c r="F1035" s="36"/>
    </row>
    <row r="1036" spans="1:6" ht="25.5" outlineLevel="1" x14ac:dyDescent="0.2">
      <c r="A1036" s="36">
        <v>16</v>
      </c>
      <c r="B1036" s="41" t="s">
        <v>1466</v>
      </c>
      <c r="C1036" s="36"/>
      <c r="D1036" s="36"/>
      <c r="E1036" s="36"/>
      <c r="F1036" s="36"/>
    </row>
    <row r="1037" spans="1:6" outlineLevel="1" x14ac:dyDescent="0.2">
      <c r="A1037" s="36"/>
      <c r="B1037" s="36"/>
      <c r="C1037" s="36"/>
      <c r="D1037" s="36"/>
      <c r="E1037" s="36"/>
      <c r="F1037" s="36"/>
    </row>
    <row r="1038" spans="1:6" outlineLevel="1" x14ac:dyDescent="0.2">
      <c r="A1038" s="37" t="s">
        <v>74</v>
      </c>
      <c r="B1038" s="38"/>
      <c r="C1038" s="36"/>
      <c r="D1038" s="36"/>
      <c r="E1038" s="36"/>
      <c r="F1038" s="36"/>
    </row>
    <row r="1039" spans="1:6" ht="25.5" outlineLevel="1" x14ac:dyDescent="0.2">
      <c r="A1039" s="36">
        <v>1</v>
      </c>
      <c r="B1039" s="41" t="s">
        <v>1467</v>
      </c>
      <c r="C1039" s="36"/>
      <c r="D1039" s="36"/>
      <c r="E1039" s="36"/>
      <c r="F1039" s="36"/>
    </row>
    <row r="1040" spans="1:6" ht="25.5" outlineLevel="1" x14ac:dyDescent="0.2">
      <c r="A1040" s="36">
        <v>2</v>
      </c>
      <c r="B1040" s="41" t="s">
        <v>1468</v>
      </c>
      <c r="C1040" s="36"/>
      <c r="D1040" s="36"/>
      <c r="E1040" s="36"/>
      <c r="F1040" s="36"/>
    </row>
    <row r="1041" spans="1:6" outlineLevel="1" x14ac:dyDescent="0.2">
      <c r="A1041" s="36">
        <v>3</v>
      </c>
      <c r="B1041" s="41" t="s">
        <v>1469</v>
      </c>
      <c r="C1041" s="36"/>
      <c r="D1041" s="36"/>
      <c r="E1041" s="36"/>
      <c r="F1041" s="36"/>
    </row>
    <row r="1042" spans="1:6" ht="25.5" outlineLevel="1" x14ac:dyDescent="0.2">
      <c r="A1042" s="36">
        <v>4</v>
      </c>
      <c r="B1042" s="41" t="s">
        <v>1470</v>
      </c>
      <c r="C1042" s="36"/>
      <c r="D1042" s="36"/>
      <c r="E1042" s="36"/>
      <c r="F1042" s="36"/>
    </row>
    <row r="1043" spans="1:6" ht="38.25" outlineLevel="1" x14ac:dyDescent="0.2">
      <c r="A1043" s="36">
        <v>5</v>
      </c>
      <c r="B1043" s="41" t="s">
        <v>1471</v>
      </c>
      <c r="C1043" s="36"/>
      <c r="D1043" s="36"/>
      <c r="E1043" s="36"/>
      <c r="F1043" s="36"/>
    </row>
    <row r="1044" spans="1:6" outlineLevel="1" x14ac:dyDescent="0.2">
      <c r="A1044" s="36">
        <v>6</v>
      </c>
      <c r="B1044" s="41" t="s">
        <v>1472</v>
      </c>
      <c r="C1044" s="36"/>
      <c r="D1044" s="36"/>
      <c r="E1044" s="36"/>
      <c r="F1044" s="36"/>
    </row>
    <row r="1045" spans="1:6" outlineLevel="1" x14ac:dyDescent="0.2">
      <c r="A1045" s="36"/>
      <c r="B1045" s="36"/>
      <c r="C1045" s="36"/>
      <c r="D1045" s="36"/>
      <c r="E1045" s="36"/>
      <c r="F1045" s="36"/>
    </row>
    <row r="1046" spans="1:6" outlineLevel="1" x14ac:dyDescent="0.2">
      <c r="A1046" s="37" t="s">
        <v>77</v>
      </c>
      <c r="B1046" s="38"/>
      <c r="C1046" s="36"/>
      <c r="D1046" s="36"/>
      <c r="E1046" s="36"/>
      <c r="F1046" s="36"/>
    </row>
    <row r="1047" spans="1:6" ht="25.5" outlineLevel="1" x14ac:dyDescent="0.2">
      <c r="A1047" s="36">
        <v>1</v>
      </c>
      <c r="B1047" s="41" t="s">
        <v>1473</v>
      </c>
      <c r="C1047" s="36"/>
      <c r="D1047" s="36"/>
      <c r="E1047" s="36"/>
      <c r="F1047" s="36"/>
    </row>
    <row r="1048" spans="1:6" ht="25.5" outlineLevel="1" x14ac:dyDescent="0.2">
      <c r="A1048" s="36">
        <v>2</v>
      </c>
      <c r="B1048" s="41" t="s">
        <v>1474</v>
      </c>
      <c r="C1048" s="36"/>
      <c r="D1048" s="36"/>
      <c r="E1048" s="36"/>
      <c r="F1048" s="36"/>
    </row>
    <row r="1049" spans="1:6" ht="25.5" outlineLevel="1" x14ac:dyDescent="0.2">
      <c r="A1049" s="36">
        <v>3</v>
      </c>
      <c r="B1049" s="41" t="s">
        <v>1475</v>
      </c>
      <c r="C1049" s="36"/>
      <c r="D1049" s="36"/>
      <c r="E1049" s="36"/>
      <c r="F1049" s="36"/>
    </row>
    <row r="1050" spans="1:6" ht="25.5" outlineLevel="1" x14ac:dyDescent="0.2">
      <c r="A1050" s="36">
        <v>4</v>
      </c>
      <c r="B1050" s="41" t="s">
        <v>1476</v>
      </c>
      <c r="C1050" s="36"/>
      <c r="D1050" s="36"/>
      <c r="E1050" s="36"/>
      <c r="F1050" s="36"/>
    </row>
    <row r="1051" spans="1:6" ht="25.5" outlineLevel="1" x14ac:dyDescent="0.2">
      <c r="A1051" s="36">
        <v>5</v>
      </c>
      <c r="B1051" s="41" t="s">
        <v>1477</v>
      </c>
      <c r="C1051" s="36"/>
      <c r="D1051" s="36"/>
      <c r="E1051" s="36"/>
      <c r="F1051" s="36"/>
    </row>
    <row r="1052" spans="1:6" ht="25.5" outlineLevel="1" x14ac:dyDescent="0.2">
      <c r="A1052" s="36">
        <v>6</v>
      </c>
      <c r="B1052" s="41" t="s">
        <v>1478</v>
      </c>
      <c r="C1052" s="36"/>
      <c r="D1052" s="36"/>
      <c r="E1052" s="36"/>
      <c r="F1052" s="36"/>
    </row>
    <row r="1053" spans="1:6" ht="38.25" outlineLevel="1" x14ac:dyDescent="0.2">
      <c r="A1053" s="36">
        <v>7</v>
      </c>
      <c r="B1053" s="41" t="s">
        <v>1479</v>
      </c>
      <c r="C1053" s="36"/>
      <c r="D1053" s="36"/>
      <c r="E1053" s="36"/>
      <c r="F1053" s="36"/>
    </row>
    <row r="1054" spans="1:6" ht="25.5" outlineLevel="1" x14ac:dyDescent="0.2">
      <c r="A1054" s="36">
        <v>8</v>
      </c>
      <c r="B1054" s="41" t="s">
        <v>1480</v>
      </c>
      <c r="C1054" s="36"/>
      <c r="D1054" s="36"/>
      <c r="E1054" s="36"/>
      <c r="F1054" s="36"/>
    </row>
    <row r="1055" spans="1:6" outlineLevel="1" x14ac:dyDescent="0.2">
      <c r="A1055" s="36"/>
      <c r="B1055" s="36"/>
      <c r="C1055" s="36"/>
      <c r="D1055" s="36"/>
      <c r="E1055" s="36"/>
      <c r="F1055" s="36"/>
    </row>
    <row r="1056" spans="1:6" outlineLevel="1" x14ac:dyDescent="0.2">
      <c r="A1056" s="37" t="s">
        <v>80</v>
      </c>
      <c r="B1056" s="38"/>
      <c r="C1056" s="36"/>
      <c r="D1056" s="36"/>
      <c r="E1056" s="36"/>
      <c r="F1056" s="36"/>
    </row>
    <row r="1057" spans="1:6" outlineLevel="1" x14ac:dyDescent="0.2">
      <c r="A1057" s="36">
        <v>1</v>
      </c>
      <c r="B1057" s="41" t="s">
        <v>1481</v>
      </c>
      <c r="C1057" s="36"/>
      <c r="D1057" s="36"/>
      <c r="E1057" s="36"/>
      <c r="F1057" s="36"/>
    </row>
    <row r="1058" spans="1:6" outlineLevel="1" x14ac:dyDescent="0.2">
      <c r="A1058" s="36">
        <v>2</v>
      </c>
      <c r="B1058" s="41" t="s">
        <v>1482</v>
      </c>
      <c r="C1058" s="36"/>
      <c r="D1058" s="36"/>
      <c r="E1058" s="36"/>
      <c r="F1058" s="36"/>
    </row>
    <row r="1059" spans="1:6" ht="25.5" outlineLevel="1" x14ac:dyDescent="0.2">
      <c r="A1059" s="36">
        <v>3</v>
      </c>
      <c r="B1059" s="41" t="s">
        <v>1483</v>
      </c>
      <c r="C1059" s="36"/>
      <c r="D1059" s="36"/>
      <c r="E1059" s="36"/>
      <c r="F1059" s="36"/>
    </row>
    <row r="1060" spans="1:6" ht="25.5" outlineLevel="1" x14ac:dyDescent="0.2">
      <c r="A1060" s="36">
        <v>4</v>
      </c>
      <c r="B1060" s="41" t="s">
        <v>1484</v>
      </c>
      <c r="C1060" s="36"/>
      <c r="D1060" s="36"/>
      <c r="E1060" s="36"/>
      <c r="F1060" s="36"/>
    </row>
    <row r="1061" spans="1:6" ht="25.5" outlineLevel="1" x14ac:dyDescent="0.2">
      <c r="A1061" s="36">
        <v>5</v>
      </c>
      <c r="B1061" s="41" t="s">
        <v>1485</v>
      </c>
      <c r="C1061" s="36"/>
      <c r="D1061" s="36"/>
      <c r="E1061" s="36"/>
      <c r="F1061" s="36"/>
    </row>
    <row r="1062" spans="1:6" outlineLevel="1" x14ac:dyDescent="0.2">
      <c r="A1062" s="36"/>
      <c r="B1062" s="36"/>
      <c r="C1062" s="36"/>
      <c r="D1062" s="36"/>
      <c r="E1062" s="36"/>
      <c r="F1062" s="36"/>
    </row>
    <row r="1063" spans="1:6" outlineLevel="1" x14ac:dyDescent="0.2">
      <c r="A1063" s="37" t="s">
        <v>82</v>
      </c>
      <c r="B1063" s="38"/>
      <c r="C1063" s="36"/>
      <c r="D1063" s="36"/>
      <c r="E1063" s="36"/>
      <c r="F1063" s="36"/>
    </row>
    <row r="1064" spans="1:6" ht="25.5" outlineLevel="1" x14ac:dyDescent="0.2">
      <c r="A1064" s="36">
        <v>1</v>
      </c>
      <c r="B1064" s="41" t="s">
        <v>1486</v>
      </c>
      <c r="C1064" s="36"/>
      <c r="D1064" s="36"/>
      <c r="E1064" s="36"/>
      <c r="F1064" s="36"/>
    </row>
    <row r="1065" spans="1:6" ht="38.25" outlineLevel="1" x14ac:dyDescent="0.2">
      <c r="A1065" s="36">
        <v>2</v>
      </c>
      <c r="B1065" s="41" t="s">
        <v>1487</v>
      </c>
      <c r="C1065" s="36"/>
      <c r="D1065" s="36"/>
      <c r="E1065" s="36"/>
      <c r="F1065" s="36"/>
    </row>
    <row r="1066" spans="1:6" ht="25.5" outlineLevel="1" x14ac:dyDescent="0.2">
      <c r="A1066" s="36">
        <v>3</v>
      </c>
      <c r="B1066" s="41" t="s">
        <v>1488</v>
      </c>
      <c r="C1066" s="36"/>
      <c r="D1066" s="36"/>
      <c r="E1066" s="36"/>
      <c r="F1066" s="36"/>
    </row>
    <row r="1067" spans="1:6" ht="38.25" outlineLevel="1" x14ac:dyDescent="0.2">
      <c r="A1067" s="36">
        <v>4</v>
      </c>
      <c r="B1067" s="41" t="s">
        <v>1489</v>
      </c>
      <c r="C1067" s="36"/>
      <c r="D1067" s="36"/>
      <c r="E1067" s="36"/>
      <c r="F1067" s="36"/>
    </row>
    <row r="1068" spans="1:6" ht="38.25" outlineLevel="1" x14ac:dyDescent="0.2">
      <c r="A1068" s="36">
        <v>5</v>
      </c>
      <c r="B1068" s="41" t="s">
        <v>1490</v>
      </c>
      <c r="C1068" s="36"/>
      <c r="D1068" s="36"/>
      <c r="E1068" s="36"/>
      <c r="F1068" s="36"/>
    </row>
    <row r="1069" spans="1:6" ht="38.25" outlineLevel="1" x14ac:dyDescent="0.2">
      <c r="A1069" s="36">
        <v>6</v>
      </c>
      <c r="B1069" s="41" t="s">
        <v>1491</v>
      </c>
      <c r="C1069" s="36"/>
      <c r="D1069" s="36"/>
      <c r="E1069" s="36"/>
      <c r="F1069" s="36"/>
    </row>
    <row r="1070" spans="1:6" ht="25.5" outlineLevel="1" x14ac:dyDescent="0.2">
      <c r="A1070" s="36">
        <v>7</v>
      </c>
      <c r="B1070" s="41" t="s">
        <v>1492</v>
      </c>
      <c r="C1070" s="36"/>
      <c r="D1070" s="36"/>
      <c r="E1070" s="36"/>
      <c r="F1070" s="36"/>
    </row>
    <row r="1071" spans="1:6" ht="25.5" outlineLevel="1" x14ac:dyDescent="0.2">
      <c r="A1071" s="36">
        <v>8</v>
      </c>
      <c r="B1071" s="41" t="s">
        <v>1493</v>
      </c>
      <c r="C1071" s="36"/>
      <c r="D1071" s="36"/>
      <c r="E1071" s="36"/>
      <c r="F1071" s="36"/>
    </row>
    <row r="1072" spans="1:6" ht="25.5" outlineLevel="1" x14ac:dyDescent="0.2">
      <c r="A1072" s="36">
        <v>9</v>
      </c>
      <c r="B1072" s="41" t="s">
        <v>1494</v>
      </c>
      <c r="C1072" s="36"/>
      <c r="D1072" s="36"/>
      <c r="E1072" s="36"/>
      <c r="F1072" s="36"/>
    </row>
    <row r="1073" spans="1:6" outlineLevel="1" x14ac:dyDescent="0.2">
      <c r="A1073" s="36"/>
      <c r="B1073" s="36"/>
      <c r="C1073" s="36"/>
      <c r="D1073" s="36"/>
      <c r="E1073" s="36"/>
      <c r="F1073" s="36"/>
    </row>
    <row r="1074" spans="1:6" outlineLevel="1" x14ac:dyDescent="0.2">
      <c r="A1074" s="37" t="s">
        <v>85</v>
      </c>
      <c r="B1074" s="38"/>
      <c r="C1074" s="36"/>
      <c r="D1074" s="36"/>
      <c r="E1074" s="36"/>
      <c r="F1074" s="36"/>
    </row>
    <row r="1075" spans="1:6" outlineLevel="1" x14ac:dyDescent="0.2">
      <c r="A1075" s="36">
        <v>1</v>
      </c>
      <c r="B1075" s="41" t="s">
        <v>1495</v>
      </c>
      <c r="C1075" s="36"/>
      <c r="D1075" s="36"/>
      <c r="E1075" s="36"/>
      <c r="F1075" s="36"/>
    </row>
    <row r="1076" spans="1:6" outlineLevel="1" x14ac:dyDescent="0.2">
      <c r="A1076" s="36">
        <v>2</v>
      </c>
      <c r="B1076" s="41" t="s">
        <v>1496</v>
      </c>
      <c r="C1076" s="36"/>
      <c r="D1076" s="36"/>
      <c r="E1076" s="36"/>
      <c r="F1076" s="36"/>
    </row>
    <row r="1077" spans="1:6" outlineLevel="1" x14ac:dyDescent="0.2">
      <c r="A1077" s="36">
        <v>3</v>
      </c>
      <c r="B1077" s="41" t="s">
        <v>1497</v>
      </c>
      <c r="C1077" s="36"/>
      <c r="D1077" s="36"/>
      <c r="E1077" s="36"/>
      <c r="F1077" s="36"/>
    </row>
    <row r="1078" spans="1:6" ht="25.5" outlineLevel="1" x14ac:dyDescent="0.2">
      <c r="A1078" s="36">
        <v>4</v>
      </c>
      <c r="B1078" s="41" t="s">
        <v>1498</v>
      </c>
      <c r="C1078" s="36"/>
      <c r="D1078" s="36"/>
      <c r="E1078" s="36"/>
      <c r="F1078" s="36"/>
    </row>
    <row r="1079" spans="1:6" ht="38.25" outlineLevel="1" x14ac:dyDescent="0.2">
      <c r="A1079" s="36">
        <v>5</v>
      </c>
      <c r="B1079" s="41" t="s">
        <v>1499</v>
      </c>
      <c r="C1079" s="36"/>
      <c r="D1079" s="36"/>
      <c r="E1079" s="36"/>
      <c r="F1079" s="36"/>
    </row>
    <row r="1080" spans="1:6" outlineLevel="1" x14ac:dyDescent="0.2">
      <c r="A1080" s="36"/>
      <c r="B1080" s="36"/>
      <c r="C1080" s="36"/>
      <c r="D1080" s="36"/>
      <c r="E1080" s="36"/>
      <c r="F1080" s="36"/>
    </row>
    <row r="1081" spans="1:6" outlineLevel="1" x14ac:dyDescent="0.2">
      <c r="A1081" s="37" t="s">
        <v>87</v>
      </c>
      <c r="B1081" s="38"/>
      <c r="C1081" s="36"/>
      <c r="D1081" s="36"/>
      <c r="E1081" s="36"/>
      <c r="F1081" s="36"/>
    </row>
    <row r="1082" spans="1:6" outlineLevel="1" x14ac:dyDescent="0.2">
      <c r="A1082" s="36">
        <v>1</v>
      </c>
      <c r="B1082" s="41" t="s">
        <v>1500</v>
      </c>
      <c r="C1082" s="36"/>
      <c r="D1082" s="36"/>
      <c r="E1082" s="36"/>
      <c r="F1082" s="36"/>
    </row>
    <row r="1083" spans="1:6" outlineLevel="1" x14ac:dyDescent="0.2">
      <c r="A1083" s="36">
        <v>2</v>
      </c>
      <c r="B1083" s="41" t="s">
        <v>1501</v>
      </c>
      <c r="C1083" s="36"/>
      <c r="D1083" s="36"/>
      <c r="E1083" s="36"/>
      <c r="F1083" s="36"/>
    </row>
    <row r="1084" spans="1:6" outlineLevel="1" x14ac:dyDescent="0.2">
      <c r="A1084" s="36">
        <v>3</v>
      </c>
      <c r="B1084" s="41" t="s">
        <v>1502</v>
      </c>
      <c r="C1084" s="36"/>
      <c r="D1084" s="36"/>
      <c r="E1084" s="36"/>
      <c r="F1084" s="36"/>
    </row>
    <row r="1085" spans="1:6" outlineLevel="1" x14ac:dyDescent="0.2">
      <c r="A1085" s="36">
        <v>4</v>
      </c>
      <c r="B1085" s="41" t="s">
        <v>1503</v>
      </c>
      <c r="C1085" s="36"/>
      <c r="D1085" s="36"/>
      <c r="E1085" s="36"/>
      <c r="F1085" s="36"/>
    </row>
    <row r="1086" spans="1:6" ht="25.5" outlineLevel="1" x14ac:dyDescent="0.2">
      <c r="A1086" s="36">
        <v>5</v>
      </c>
      <c r="B1086" s="41" t="s">
        <v>1504</v>
      </c>
      <c r="C1086" s="36"/>
      <c r="D1086" s="36"/>
      <c r="E1086" s="36"/>
      <c r="F1086" s="36"/>
    </row>
    <row r="1087" spans="1:6" outlineLevel="1" x14ac:dyDescent="0.2">
      <c r="A1087" s="36"/>
      <c r="B1087" s="36"/>
      <c r="C1087" s="36"/>
      <c r="D1087" s="36"/>
      <c r="E1087" s="36"/>
      <c r="F1087" s="36"/>
    </row>
    <row r="1088" spans="1:6" outlineLevel="1" x14ac:dyDescent="0.2">
      <c r="A1088" s="37" t="s">
        <v>89</v>
      </c>
      <c r="B1088" s="38"/>
      <c r="C1088" s="36"/>
      <c r="D1088" s="36"/>
      <c r="E1088" s="36"/>
      <c r="F1088" s="36"/>
    </row>
    <row r="1089" spans="1:6" ht="25.5" outlineLevel="1" x14ac:dyDescent="0.2">
      <c r="A1089" s="36">
        <v>1</v>
      </c>
      <c r="B1089" s="41" t="s">
        <v>1505</v>
      </c>
      <c r="C1089" s="36"/>
      <c r="D1089" s="36"/>
      <c r="E1089" s="36"/>
      <c r="F1089" s="36"/>
    </row>
    <row r="1090" spans="1:6" outlineLevel="1" x14ac:dyDescent="0.2">
      <c r="A1090" s="36">
        <v>2</v>
      </c>
      <c r="B1090" s="41" t="s">
        <v>1506</v>
      </c>
      <c r="C1090" s="36"/>
      <c r="D1090" s="36"/>
      <c r="E1090" s="36"/>
      <c r="F1090" s="36"/>
    </row>
    <row r="1091" spans="1:6" ht="25.5" outlineLevel="1" x14ac:dyDescent="0.2">
      <c r="A1091" s="36">
        <v>3</v>
      </c>
      <c r="B1091" s="41" t="s">
        <v>1507</v>
      </c>
      <c r="C1091" s="36"/>
      <c r="D1091" s="36"/>
      <c r="E1091" s="36"/>
      <c r="F1091" s="36"/>
    </row>
    <row r="1092" spans="1:6" ht="38.25" outlineLevel="1" x14ac:dyDescent="0.2">
      <c r="A1092" s="36">
        <v>4</v>
      </c>
      <c r="B1092" s="41" t="s">
        <v>1508</v>
      </c>
      <c r="C1092" s="36"/>
      <c r="D1092" s="36"/>
      <c r="E1092" s="36"/>
      <c r="F1092" s="36"/>
    </row>
    <row r="1093" spans="1:6" ht="25.5" outlineLevel="1" x14ac:dyDescent="0.2">
      <c r="A1093" s="36">
        <v>5</v>
      </c>
      <c r="B1093" s="41" t="s">
        <v>1509</v>
      </c>
      <c r="C1093" s="36"/>
      <c r="D1093" s="36"/>
      <c r="E1093" s="36"/>
      <c r="F1093" s="36"/>
    </row>
    <row r="1094" spans="1:6" ht="38.25" outlineLevel="1" x14ac:dyDescent="0.2">
      <c r="A1094" s="36">
        <v>6</v>
      </c>
      <c r="B1094" s="41" t="s">
        <v>1510</v>
      </c>
      <c r="C1094" s="36"/>
      <c r="D1094" s="36"/>
      <c r="E1094" s="36"/>
      <c r="F1094" s="36"/>
    </row>
    <row r="1095" spans="1:6" outlineLevel="1" x14ac:dyDescent="0.2">
      <c r="A1095" s="36">
        <v>7</v>
      </c>
      <c r="B1095" s="41" t="s">
        <v>1511</v>
      </c>
      <c r="C1095" s="36"/>
      <c r="D1095" s="36"/>
      <c r="E1095" s="36"/>
      <c r="F1095" s="36"/>
    </row>
    <row r="1096" spans="1:6" ht="38.25" outlineLevel="1" x14ac:dyDescent="0.2">
      <c r="A1096" s="36">
        <v>8</v>
      </c>
      <c r="B1096" s="41" t="s">
        <v>1512</v>
      </c>
      <c r="C1096" s="36"/>
      <c r="D1096" s="36"/>
      <c r="E1096" s="36"/>
      <c r="F1096" s="36"/>
    </row>
    <row r="1097" spans="1:6" outlineLevel="1" x14ac:dyDescent="0.2">
      <c r="A1097" s="36"/>
      <c r="B1097" s="36"/>
      <c r="C1097" s="36"/>
      <c r="D1097" s="36"/>
      <c r="E1097" s="36"/>
      <c r="F1097" s="36"/>
    </row>
    <row r="1098" spans="1:6" outlineLevel="1" x14ac:dyDescent="0.2">
      <c r="A1098" s="37" t="s">
        <v>91</v>
      </c>
      <c r="B1098" s="38"/>
      <c r="C1098" s="36"/>
      <c r="D1098" s="36"/>
      <c r="E1098" s="36"/>
      <c r="F1098" s="36"/>
    </row>
    <row r="1099" spans="1:6" ht="25.5" outlineLevel="1" x14ac:dyDescent="0.2">
      <c r="A1099" s="36">
        <v>1</v>
      </c>
      <c r="B1099" s="41" t="s">
        <v>1513</v>
      </c>
      <c r="C1099" s="36"/>
      <c r="D1099" s="36"/>
      <c r="E1099" s="36"/>
      <c r="F1099" s="36"/>
    </row>
    <row r="1100" spans="1:6" outlineLevel="1" x14ac:dyDescent="0.2">
      <c r="A1100" s="36">
        <v>2</v>
      </c>
      <c r="B1100" s="41" t="s">
        <v>1514</v>
      </c>
      <c r="C1100" s="36"/>
      <c r="D1100" s="36"/>
      <c r="E1100" s="36"/>
      <c r="F1100" s="36"/>
    </row>
    <row r="1101" spans="1:6" ht="25.5" outlineLevel="1" x14ac:dyDescent="0.2">
      <c r="A1101" s="36">
        <v>3</v>
      </c>
      <c r="B1101" s="41" t="s">
        <v>1515</v>
      </c>
      <c r="C1101" s="36"/>
      <c r="D1101" s="36"/>
      <c r="E1101" s="36"/>
      <c r="F1101" s="36"/>
    </row>
    <row r="1102" spans="1:6" ht="25.5" outlineLevel="1" x14ac:dyDescent="0.2">
      <c r="A1102" s="36">
        <v>4</v>
      </c>
      <c r="B1102" s="41" t="s">
        <v>1516</v>
      </c>
      <c r="C1102" s="36"/>
      <c r="D1102" s="36"/>
      <c r="E1102" s="36"/>
      <c r="F1102" s="36"/>
    </row>
    <row r="1103" spans="1:6" ht="25.5" outlineLevel="1" x14ac:dyDescent="0.2">
      <c r="A1103" s="36">
        <v>5</v>
      </c>
      <c r="B1103" s="41" t="s">
        <v>1517</v>
      </c>
      <c r="C1103" s="36"/>
      <c r="D1103" s="36"/>
      <c r="E1103" s="36"/>
      <c r="F1103" s="36"/>
    </row>
    <row r="1104" spans="1:6" outlineLevel="1" x14ac:dyDescent="0.2">
      <c r="A1104" s="36">
        <v>6</v>
      </c>
      <c r="B1104" s="41" t="s">
        <v>1518</v>
      </c>
      <c r="C1104" s="36"/>
      <c r="D1104" s="36"/>
      <c r="E1104" s="36"/>
      <c r="F1104" s="36"/>
    </row>
    <row r="1105" spans="1:6" ht="25.5" outlineLevel="1" x14ac:dyDescent="0.2">
      <c r="A1105" s="36">
        <v>7</v>
      </c>
      <c r="B1105" s="41" t="s">
        <v>1519</v>
      </c>
      <c r="C1105" s="36"/>
      <c r="D1105" s="36"/>
      <c r="E1105" s="36"/>
      <c r="F1105" s="36"/>
    </row>
    <row r="1106" spans="1:6" ht="38.25" outlineLevel="1" x14ac:dyDescent="0.2">
      <c r="A1106" s="36">
        <v>8</v>
      </c>
      <c r="B1106" s="41" t="s">
        <v>1520</v>
      </c>
      <c r="C1106" s="36"/>
      <c r="D1106" s="36"/>
      <c r="E1106" s="36"/>
      <c r="F1106" s="36"/>
    </row>
    <row r="1107" spans="1:6" outlineLevel="1" x14ac:dyDescent="0.2">
      <c r="A1107" s="36"/>
      <c r="B1107" s="36"/>
      <c r="C1107" s="36"/>
      <c r="D1107" s="36"/>
      <c r="E1107" s="36"/>
      <c r="F1107" s="36"/>
    </row>
    <row r="1108" spans="1:6" outlineLevel="1" x14ac:dyDescent="0.2">
      <c r="A1108" s="37" t="s">
        <v>94</v>
      </c>
      <c r="B1108" s="38"/>
      <c r="C1108" s="36"/>
      <c r="D1108" s="36"/>
      <c r="E1108" s="36"/>
      <c r="F1108" s="36"/>
    </row>
    <row r="1109" spans="1:6" outlineLevel="1" x14ac:dyDescent="0.2">
      <c r="A1109" s="36">
        <v>1</v>
      </c>
      <c r="B1109" s="41" t="s">
        <v>1521</v>
      </c>
      <c r="C1109" s="36"/>
      <c r="D1109" s="36"/>
      <c r="E1109" s="36"/>
      <c r="F1109" s="36"/>
    </row>
    <row r="1110" spans="1:6" ht="25.5" outlineLevel="1" x14ac:dyDescent="0.2">
      <c r="A1110" s="36">
        <v>2</v>
      </c>
      <c r="B1110" s="41" t="s">
        <v>1522</v>
      </c>
      <c r="C1110" s="36"/>
      <c r="D1110" s="36"/>
      <c r="E1110" s="36"/>
      <c r="F1110" s="36"/>
    </row>
    <row r="1111" spans="1:6" ht="25.5" outlineLevel="1" x14ac:dyDescent="0.2">
      <c r="A1111" s="36">
        <v>3</v>
      </c>
      <c r="B1111" s="41" t="s">
        <v>1523</v>
      </c>
      <c r="C1111" s="36"/>
      <c r="D1111" s="36"/>
      <c r="E1111" s="36"/>
      <c r="F1111" s="36"/>
    </row>
    <row r="1112" spans="1:6" ht="38.25" outlineLevel="1" x14ac:dyDescent="0.2">
      <c r="A1112" s="36">
        <v>4</v>
      </c>
      <c r="B1112" s="41" t="s">
        <v>1524</v>
      </c>
      <c r="C1112" s="36"/>
      <c r="D1112" s="36"/>
      <c r="E1112" s="36"/>
      <c r="F1112" s="36"/>
    </row>
    <row r="1113" spans="1:6" outlineLevel="1" x14ac:dyDescent="0.2">
      <c r="A1113" s="36">
        <v>5</v>
      </c>
      <c r="B1113" s="41" t="s">
        <v>1525</v>
      </c>
      <c r="C1113" s="36"/>
      <c r="D1113" s="36"/>
      <c r="E1113" s="36"/>
      <c r="F1113" s="36"/>
    </row>
    <row r="1114" spans="1:6" outlineLevel="1" x14ac:dyDescent="0.2">
      <c r="A1114" s="36"/>
      <c r="B1114" s="36"/>
      <c r="C1114" s="36"/>
      <c r="D1114" s="36"/>
      <c r="E1114" s="36"/>
      <c r="F1114" s="36"/>
    </row>
    <row r="1115" spans="1:6" outlineLevel="1" x14ac:dyDescent="0.2">
      <c r="A1115" s="37" t="s">
        <v>97</v>
      </c>
      <c r="B1115" s="38"/>
      <c r="C1115" s="36"/>
      <c r="D1115" s="36"/>
      <c r="E1115" s="36"/>
      <c r="F1115" s="36"/>
    </row>
    <row r="1116" spans="1:6" ht="25.5" outlineLevel="1" x14ac:dyDescent="0.2">
      <c r="A1116" s="36">
        <v>1</v>
      </c>
      <c r="B1116" s="41" t="s">
        <v>1526</v>
      </c>
      <c r="C1116" s="36"/>
      <c r="D1116" s="36"/>
      <c r="E1116" s="36"/>
      <c r="F1116" s="36"/>
    </row>
    <row r="1117" spans="1:6" outlineLevel="1" x14ac:dyDescent="0.2">
      <c r="A1117" s="36">
        <v>2</v>
      </c>
      <c r="B1117" s="41" t="s">
        <v>1527</v>
      </c>
      <c r="C1117" s="36"/>
      <c r="D1117" s="36"/>
      <c r="E1117" s="36"/>
      <c r="F1117" s="36"/>
    </row>
    <row r="1118" spans="1:6" outlineLevel="1" x14ac:dyDescent="0.2">
      <c r="A1118" s="36">
        <v>3</v>
      </c>
      <c r="B1118" s="41" t="s">
        <v>1528</v>
      </c>
      <c r="C1118" s="36"/>
      <c r="D1118" s="36"/>
      <c r="E1118" s="36"/>
      <c r="F1118" s="36"/>
    </row>
    <row r="1119" spans="1:6" outlineLevel="1" x14ac:dyDescent="0.2">
      <c r="A1119" s="36">
        <v>4</v>
      </c>
      <c r="B1119" s="41" t="s">
        <v>1529</v>
      </c>
      <c r="C1119" s="36"/>
      <c r="D1119" s="36"/>
      <c r="E1119" s="36"/>
      <c r="F1119" s="36"/>
    </row>
    <row r="1120" spans="1:6" ht="25.5" outlineLevel="1" x14ac:dyDescent="0.2">
      <c r="A1120" s="36">
        <v>5</v>
      </c>
      <c r="B1120" s="41" t="s">
        <v>1530</v>
      </c>
      <c r="C1120" s="36"/>
      <c r="D1120" s="36"/>
      <c r="E1120" s="36"/>
      <c r="F1120" s="36"/>
    </row>
    <row r="1121" spans="1:6" outlineLevel="1" x14ac:dyDescent="0.2">
      <c r="A1121" s="36"/>
      <c r="B1121" s="36"/>
      <c r="C1121" s="36"/>
      <c r="D1121" s="36"/>
      <c r="E1121" s="36"/>
      <c r="F1121" s="36"/>
    </row>
    <row r="1122" spans="1:6" outlineLevel="1" x14ac:dyDescent="0.2">
      <c r="A1122" s="37" t="s">
        <v>99</v>
      </c>
      <c r="B1122" s="38"/>
      <c r="C1122" s="36"/>
      <c r="D1122" s="36"/>
      <c r="E1122" s="36"/>
      <c r="F1122" s="36"/>
    </row>
    <row r="1123" spans="1:6" outlineLevel="1" x14ac:dyDescent="0.2">
      <c r="A1123" s="36">
        <v>1</v>
      </c>
      <c r="B1123" s="41" t="s">
        <v>1531</v>
      </c>
      <c r="C1123" s="36"/>
      <c r="D1123" s="36"/>
      <c r="E1123" s="36"/>
      <c r="F1123" s="36"/>
    </row>
    <row r="1124" spans="1:6" outlineLevel="1" x14ac:dyDescent="0.2">
      <c r="A1124" s="36">
        <v>2</v>
      </c>
      <c r="B1124" s="41" t="s">
        <v>1532</v>
      </c>
      <c r="C1124" s="36"/>
      <c r="D1124" s="36"/>
      <c r="E1124" s="36"/>
      <c r="F1124" s="36"/>
    </row>
    <row r="1125" spans="1:6" ht="25.5" outlineLevel="1" x14ac:dyDescent="0.2">
      <c r="A1125" s="36">
        <v>3</v>
      </c>
      <c r="B1125" s="41" t="s">
        <v>1533</v>
      </c>
      <c r="C1125" s="36"/>
      <c r="D1125" s="36"/>
      <c r="E1125" s="36"/>
      <c r="F1125" s="36"/>
    </row>
    <row r="1126" spans="1:6" ht="25.5" outlineLevel="1" x14ac:dyDescent="0.2">
      <c r="A1126" s="36">
        <v>4</v>
      </c>
      <c r="B1126" s="41" t="s">
        <v>1534</v>
      </c>
      <c r="C1126" s="36"/>
      <c r="D1126" s="36"/>
      <c r="E1126" s="36"/>
      <c r="F1126" s="36"/>
    </row>
    <row r="1127" spans="1:6" outlineLevel="1" x14ac:dyDescent="0.2">
      <c r="A1127" s="36">
        <v>5</v>
      </c>
      <c r="B1127" s="41" t="s">
        <v>1535</v>
      </c>
      <c r="C1127" s="36"/>
      <c r="D1127" s="36"/>
      <c r="E1127" s="36"/>
      <c r="F1127" s="36"/>
    </row>
    <row r="1128" spans="1:6" ht="25.5" outlineLevel="1" x14ac:dyDescent="0.2">
      <c r="A1128" s="36">
        <v>6</v>
      </c>
      <c r="B1128" s="41" t="s">
        <v>1536</v>
      </c>
      <c r="C1128" s="36"/>
      <c r="D1128" s="36"/>
      <c r="E1128" s="36"/>
      <c r="F1128" s="36"/>
    </row>
    <row r="1129" spans="1:6" outlineLevel="1" x14ac:dyDescent="0.2">
      <c r="A1129" s="36"/>
      <c r="B1129" s="36"/>
      <c r="C1129" s="36"/>
      <c r="D1129" s="36"/>
      <c r="E1129" s="36"/>
      <c r="F1129" s="36"/>
    </row>
    <row r="1130" spans="1:6" outlineLevel="1" x14ac:dyDescent="0.2">
      <c r="A1130" s="37" t="s">
        <v>101</v>
      </c>
      <c r="B1130" s="38"/>
      <c r="C1130" s="36"/>
      <c r="D1130" s="36"/>
      <c r="E1130" s="36"/>
      <c r="F1130" s="36"/>
    </row>
    <row r="1131" spans="1:6" outlineLevel="1" x14ac:dyDescent="0.2">
      <c r="A1131" s="36">
        <v>1</v>
      </c>
      <c r="B1131" s="41" t="s">
        <v>1537</v>
      </c>
      <c r="C1131" s="36"/>
      <c r="D1131" s="36"/>
      <c r="E1131" s="36"/>
      <c r="F1131" s="36"/>
    </row>
    <row r="1132" spans="1:6" outlineLevel="1" x14ac:dyDescent="0.2">
      <c r="A1132" s="36">
        <v>2</v>
      </c>
      <c r="B1132" s="41" t="s">
        <v>1532</v>
      </c>
      <c r="C1132" s="36"/>
      <c r="D1132" s="36"/>
      <c r="E1132" s="36"/>
      <c r="F1132" s="36"/>
    </row>
    <row r="1133" spans="1:6" ht="25.5" outlineLevel="1" x14ac:dyDescent="0.2">
      <c r="A1133" s="36">
        <v>3</v>
      </c>
      <c r="B1133" s="41" t="s">
        <v>1533</v>
      </c>
      <c r="C1133" s="36"/>
      <c r="D1133" s="36"/>
      <c r="E1133" s="36"/>
      <c r="F1133" s="36"/>
    </row>
    <row r="1134" spans="1:6" ht="25.5" outlineLevel="1" x14ac:dyDescent="0.2">
      <c r="A1134" s="36">
        <v>4</v>
      </c>
      <c r="B1134" s="41" t="s">
        <v>1534</v>
      </c>
      <c r="C1134" s="36"/>
      <c r="D1134" s="36"/>
      <c r="E1134" s="36"/>
      <c r="F1134" s="36"/>
    </row>
    <row r="1135" spans="1:6" outlineLevel="1" x14ac:dyDescent="0.2">
      <c r="A1135" s="36">
        <v>5</v>
      </c>
      <c r="B1135" s="41" t="s">
        <v>1535</v>
      </c>
      <c r="C1135" s="36"/>
      <c r="D1135" s="36"/>
      <c r="E1135" s="36"/>
      <c r="F1135" s="36"/>
    </row>
    <row r="1136" spans="1:6" ht="25.5" outlineLevel="1" x14ac:dyDescent="0.2">
      <c r="A1136" s="36">
        <v>6</v>
      </c>
      <c r="B1136" s="41" t="s">
        <v>1536</v>
      </c>
      <c r="C1136" s="36"/>
      <c r="D1136" s="36"/>
      <c r="E1136" s="36"/>
      <c r="F1136" s="36"/>
    </row>
    <row r="1137" spans="1:6" outlineLevel="1" x14ac:dyDescent="0.2">
      <c r="A1137" s="36"/>
      <c r="B1137" s="36"/>
      <c r="C1137" s="36"/>
      <c r="D1137" s="36"/>
      <c r="E1137" s="36"/>
      <c r="F1137" s="36"/>
    </row>
    <row r="1138" spans="1:6" outlineLevel="1" x14ac:dyDescent="0.2">
      <c r="A1138" s="37" t="s">
        <v>103</v>
      </c>
      <c r="B1138" s="38"/>
      <c r="C1138" s="36"/>
      <c r="D1138" s="36"/>
      <c r="E1138" s="36"/>
      <c r="F1138" s="36"/>
    </row>
    <row r="1139" spans="1:6" ht="25.5" outlineLevel="1" x14ac:dyDescent="0.2">
      <c r="A1139" s="36">
        <v>1</v>
      </c>
      <c r="B1139" s="41" t="s">
        <v>1538</v>
      </c>
      <c r="C1139" s="36"/>
      <c r="D1139" s="36"/>
      <c r="E1139" s="36"/>
      <c r="F1139" s="36"/>
    </row>
    <row r="1140" spans="1:6" ht="25.5" outlineLevel="1" x14ac:dyDescent="0.2">
      <c r="A1140" s="36">
        <v>2</v>
      </c>
      <c r="B1140" s="41" t="s">
        <v>1539</v>
      </c>
      <c r="C1140" s="36"/>
      <c r="D1140" s="36"/>
      <c r="E1140" s="36"/>
      <c r="F1140" s="36"/>
    </row>
    <row r="1141" spans="1:6" ht="25.5" outlineLevel="1" x14ac:dyDescent="0.2">
      <c r="A1141" s="36">
        <v>3</v>
      </c>
      <c r="B1141" s="41" t="s">
        <v>1540</v>
      </c>
      <c r="C1141" s="36"/>
      <c r="D1141" s="36"/>
      <c r="E1141" s="36"/>
      <c r="F1141" s="36"/>
    </row>
    <row r="1142" spans="1:6" outlineLevel="1" x14ac:dyDescent="0.2">
      <c r="A1142" s="36">
        <v>4</v>
      </c>
      <c r="B1142" s="41" t="s">
        <v>1541</v>
      </c>
      <c r="C1142" s="36"/>
      <c r="D1142" s="36"/>
      <c r="E1142" s="36"/>
      <c r="F1142" s="36"/>
    </row>
    <row r="1143" spans="1:6" ht="25.5" outlineLevel="1" x14ac:dyDescent="0.2">
      <c r="A1143" s="36">
        <v>5</v>
      </c>
      <c r="B1143" s="41" t="s">
        <v>1542</v>
      </c>
      <c r="C1143" s="36"/>
      <c r="D1143" s="36"/>
      <c r="E1143" s="36"/>
      <c r="F1143" s="36"/>
    </row>
    <row r="1144" spans="1:6" outlineLevel="1" x14ac:dyDescent="0.2">
      <c r="A1144" s="36"/>
      <c r="B1144" s="36"/>
      <c r="C1144" s="36"/>
      <c r="D1144" s="36"/>
      <c r="E1144" s="36"/>
      <c r="F1144" s="36"/>
    </row>
    <row r="1145" spans="1:6" ht="25.5" outlineLevel="1" x14ac:dyDescent="0.2">
      <c r="A1145" s="37" t="s">
        <v>106</v>
      </c>
      <c r="B1145" s="38"/>
      <c r="C1145" s="36"/>
      <c r="D1145" s="36"/>
      <c r="E1145" s="36"/>
      <c r="F1145" s="36"/>
    </row>
    <row r="1146" spans="1:6" ht="25.5" outlineLevel="1" x14ac:dyDescent="0.2">
      <c r="A1146" s="36">
        <v>1</v>
      </c>
      <c r="B1146" s="41" t="s">
        <v>1543</v>
      </c>
      <c r="C1146" s="36"/>
      <c r="D1146" s="36"/>
      <c r="E1146" s="36"/>
      <c r="F1146" s="36"/>
    </row>
    <row r="1147" spans="1:6" outlineLevel="1" x14ac:dyDescent="0.2">
      <c r="A1147" s="36">
        <v>2</v>
      </c>
      <c r="B1147" s="41" t="s">
        <v>1544</v>
      </c>
      <c r="C1147" s="36"/>
      <c r="D1147" s="36"/>
      <c r="E1147" s="36"/>
      <c r="F1147" s="36"/>
    </row>
    <row r="1148" spans="1:6" ht="25.5" outlineLevel="1" x14ac:dyDescent="0.2">
      <c r="A1148" s="36">
        <v>3</v>
      </c>
      <c r="B1148" s="41" t="s">
        <v>1545</v>
      </c>
      <c r="C1148" s="36"/>
      <c r="D1148" s="36"/>
      <c r="E1148" s="36"/>
      <c r="F1148" s="36"/>
    </row>
    <row r="1149" spans="1:6" outlineLevel="1" x14ac:dyDescent="0.2">
      <c r="A1149" s="36">
        <v>4</v>
      </c>
      <c r="B1149" s="41" t="s">
        <v>1546</v>
      </c>
      <c r="C1149" s="36"/>
      <c r="D1149" s="36"/>
      <c r="E1149" s="36"/>
      <c r="F1149" s="36"/>
    </row>
    <row r="1150" spans="1:6" outlineLevel="1" x14ac:dyDescent="0.2">
      <c r="A1150" s="36">
        <v>5</v>
      </c>
      <c r="B1150" s="41" t="s">
        <v>1547</v>
      </c>
      <c r="C1150" s="36"/>
      <c r="D1150" s="36"/>
      <c r="E1150" s="36"/>
      <c r="F1150" s="36"/>
    </row>
    <row r="1151" spans="1:6" outlineLevel="1" x14ac:dyDescent="0.2">
      <c r="A1151" s="36">
        <v>6</v>
      </c>
      <c r="B1151" s="41" t="s">
        <v>1548</v>
      </c>
      <c r="C1151" s="36"/>
      <c r="D1151" s="36"/>
      <c r="E1151" s="36"/>
      <c r="F1151" s="36"/>
    </row>
    <row r="1152" spans="1:6" outlineLevel="1" x14ac:dyDescent="0.2">
      <c r="A1152" s="36"/>
      <c r="B1152" s="36"/>
      <c r="C1152" s="36"/>
      <c r="D1152" s="36"/>
      <c r="E1152" s="36"/>
      <c r="F1152" s="36"/>
    </row>
    <row r="1153" spans="1:6" ht="25.5" outlineLevel="1" x14ac:dyDescent="0.2">
      <c r="A1153" s="37" t="s">
        <v>108</v>
      </c>
      <c r="B1153" s="38"/>
      <c r="C1153" s="36"/>
      <c r="D1153" s="36"/>
      <c r="E1153" s="36"/>
      <c r="F1153" s="36"/>
    </row>
    <row r="1154" spans="1:6" ht="25.5" outlineLevel="1" x14ac:dyDescent="0.2">
      <c r="A1154" s="36">
        <v>1</v>
      </c>
      <c r="B1154" s="41" t="s">
        <v>1549</v>
      </c>
      <c r="C1154" s="36"/>
      <c r="D1154" s="36"/>
      <c r="E1154" s="36"/>
      <c r="F1154" s="36"/>
    </row>
    <row r="1155" spans="1:6" outlineLevel="1" x14ac:dyDescent="0.2">
      <c r="A1155" s="36">
        <v>2</v>
      </c>
      <c r="B1155" s="41" t="s">
        <v>1544</v>
      </c>
      <c r="C1155" s="36"/>
      <c r="D1155" s="36"/>
      <c r="E1155" s="36"/>
      <c r="F1155" s="36"/>
    </row>
    <row r="1156" spans="1:6" ht="25.5" outlineLevel="1" x14ac:dyDescent="0.2">
      <c r="A1156" s="36">
        <v>3</v>
      </c>
      <c r="B1156" s="41" t="s">
        <v>1545</v>
      </c>
      <c r="C1156" s="36"/>
      <c r="D1156" s="36"/>
      <c r="E1156" s="36"/>
      <c r="F1156" s="36"/>
    </row>
    <row r="1157" spans="1:6" outlineLevel="1" x14ac:dyDescent="0.2">
      <c r="A1157" s="36">
        <v>4</v>
      </c>
      <c r="B1157" s="41" t="s">
        <v>1546</v>
      </c>
      <c r="C1157" s="36"/>
      <c r="D1157" s="36"/>
      <c r="E1157" s="36"/>
      <c r="F1157" s="36"/>
    </row>
    <row r="1158" spans="1:6" outlineLevel="1" x14ac:dyDescent="0.2">
      <c r="A1158" s="36">
        <v>5</v>
      </c>
      <c r="B1158" s="41" t="s">
        <v>1547</v>
      </c>
      <c r="C1158" s="36"/>
      <c r="D1158" s="36"/>
      <c r="E1158" s="36"/>
      <c r="F1158" s="36"/>
    </row>
    <row r="1159" spans="1:6" outlineLevel="1" x14ac:dyDescent="0.2">
      <c r="A1159" s="36">
        <v>6</v>
      </c>
      <c r="B1159" s="41" t="s">
        <v>1548</v>
      </c>
      <c r="C1159" s="36"/>
      <c r="D1159" s="36"/>
      <c r="E1159" s="36"/>
      <c r="F1159" s="36"/>
    </row>
    <row r="1160" spans="1:6" outlineLevel="1" x14ac:dyDescent="0.2">
      <c r="A1160" s="36"/>
      <c r="B1160" s="36"/>
      <c r="C1160" s="36"/>
      <c r="D1160" s="36"/>
      <c r="E1160" s="36"/>
      <c r="F1160" s="36"/>
    </row>
    <row r="1161" spans="1:6" ht="25.5" outlineLevel="1" x14ac:dyDescent="0.2">
      <c r="A1161" s="37" t="s">
        <v>110</v>
      </c>
      <c r="B1161" s="38"/>
      <c r="C1161" s="36"/>
      <c r="D1161" s="36"/>
      <c r="E1161" s="36"/>
      <c r="F1161" s="36"/>
    </row>
    <row r="1162" spans="1:6" ht="25.5" outlineLevel="1" x14ac:dyDescent="0.2">
      <c r="A1162" s="36">
        <v>1</v>
      </c>
      <c r="B1162" s="41" t="s">
        <v>1550</v>
      </c>
      <c r="C1162" s="36"/>
      <c r="D1162" s="36"/>
      <c r="E1162" s="36"/>
      <c r="F1162" s="36"/>
    </row>
    <row r="1163" spans="1:6" ht="25.5" outlineLevel="1" x14ac:dyDescent="0.2">
      <c r="A1163" s="36">
        <v>2</v>
      </c>
      <c r="B1163" s="41" t="s">
        <v>1551</v>
      </c>
      <c r="C1163" s="36"/>
      <c r="D1163" s="36"/>
      <c r="E1163" s="36"/>
      <c r="F1163" s="36"/>
    </row>
    <row r="1164" spans="1:6" ht="25.5" outlineLevel="1" x14ac:dyDescent="0.2">
      <c r="A1164" s="36">
        <v>3</v>
      </c>
      <c r="B1164" s="41" t="s">
        <v>1552</v>
      </c>
      <c r="C1164" s="36"/>
      <c r="D1164" s="36"/>
      <c r="E1164" s="36"/>
      <c r="F1164" s="36"/>
    </row>
    <row r="1165" spans="1:6" ht="25.5" outlineLevel="1" x14ac:dyDescent="0.2">
      <c r="A1165" s="36">
        <v>4</v>
      </c>
      <c r="B1165" s="41" t="s">
        <v>1553</v>
      </c>
      <c r="C1165" s="36"/>
      <c r="D1165" s="36"/>
      <c r="E1165" s="36"/>
      <c r="F1165" s="36"/>
    </row>
    <row r="1166" spans="1:6" ht="25.5" outlineLevel="1" x14ac:dyDescent="0.2">
      <c r="A1166" s="36">
        <v>5</v>
      </c>
      <c r="B1166" s="41" t="s">
        <v>1554</v>
      </c>
      <c r="C1166" s="36"/>
      <c r="D1166" s="36"/>
      <c r="E1166" s="36"/>
      <c r="F1166" s="36"/>
    </row>
    <row r="1167" spans="1:6" outlineLevel="1" x14ac:dyDescent="0.2">
      <c r="A1167" s="36"/>
      <c r="B1167" s="36"/>
      <c r="C1167" s="36"/>
      <c r="D1167" s="36"/>
      <c r="E1167" s="36"/>
      <c r="F1167" s="36"/>
    </row>
    <row r="1168" spans="1:6" ht="25.5" outlineLevel="1" x14ac:dyDescent="0.2">
      <c r="A1168" s="37" t="s">
        <v>113</v>
      </c>
      <c r="B1168" s="38"/>
      <c r="C1168" s="36"/>
      <c r="D1168" s="36"/>
      <c r="E1168" s="36"/>
      <c r="F1168" s="36"/>
    </row>
    <row r="1169" spans="1:6" ht="25.5" outlineLevel="1" x14ac:dyDescent="0.2">
      <c r="A1169" s="36">
        <v>1</v>
      </c>
      <c r="B1169" s="41" t="s">
        <v>1555</v>
      </c>
      <c r="C1169" s="36"/>
      <c r="D1169" s="36"/>
      <c r="E1169" s="36"/>
      <c r="F1169" s="36"/>
    </row>
    <row r="1170" spans="1:6" outlineLevel="1" x14ac:dyDescent="0.2">
      <c r="A1170" s="36">
        <v>2</v>
      </c>
      <c r="B1170" s="41" t="s">
        <v>1556</v>
      </c>
      <c r="C1170" s="36"/>
      <c r="D1170" s="36"/>
      <c r="E1170" s="36"/>
      <c r="F1170" s="36"/>
    </row>
    <row r="1171" spans="1:6" outlineLevel="1" x14ac:dyDescent="0.2">
      <c r="A1171" s="36">
        <v>3</v>
      </c>
      <c r="B1171" s="41" t="s">
        <v>1557</v>
      </c>
      <c r="C1171" s="36"/>
      <c r="D1171" s="36"/>
      <c r="E1171" s="36"/>
      <c r="F1171" s="36"/>
    </row>
    <row r="1172" spans="1:6" outlineLevel="1" x14ac:dyDescent="0.2">
      <c r="A1172" s="36">
        <v>4</v>
      </c>
      <c r="B1172" s="41" t="s">
        <v>1558</v>
      </c>
      <c r="C1172" s="36"/>
      <c r="D1172" s="36"/>
      <c r="E1172" s="36"/>
      <c r="F1172" s="36"/>
    </row>
    <row r="1173" spans="1:6" outlineLevel="1" x14ac:dyDescent="0.2">
      <c r="A1173" s="36">
        <v>5</v>
      </c>
      <c r="B1173" s="41" t="s">
        <v>1559</v>
      </c>
      <c r="C1173" s="36"/>
      <c r="D1173" s="36"/>
      <c r="E1173" s="36"/>
      <c r="F1173" s="36"/>
    </row>
    <row r="1174" spans="1:6" outlineLevel="1" x14ac:dyDescent="0.2">
      <c r="A1174" s="36">
        <v>6</v>
      </c>
      <c r="B1174" s="41" t="s">
        <v>1560</v>
      </c>
      <c r="C1174" s="36"/>
      <c r="D1174" s="36"/>
      <c r="E1174" s="36"/>
      <c r="F1174" s="36"/>
    </row>
    <row r="1175" spans="1:6" outlineLevel="1" x14ac:dyDescent="0.2">
      <c r="A1175" s="36">
        <v>7</v>
      </c>
      <c r="B1175" s="41" t="s">
        <v>1561</v>
      </c>
      <c r="C1175" s="36"/>
      <c r="D1175" s="36"/>
      <c r="E1175" s="36"/>
      <c r="F1175" s="36"/>
    </row>
    <row r="1176" spans="1:6" outlineLevel="1" x14ac:dyDescent="0.2">
      <c r="A1176" s="36"/>
      <c r="B1176" s="36"/>
      <c r="C1176" s="36"/>
      <c r="D1176" s="36"/>
      <c r="E1176" s="36"/>
      <c r="F1176" s="36"/>
    </row>
    <row r="1177" spans="1:6" ht="25.5" outlineLevel="1" x14ac:dyDescent="0.2">
      <c r="A1177" s="37" t="s">
        <v>115</v>
      </c>
      <c r="B1177" s="38"/>
      <c r="C1177" s="36"/>
      <c r="D1177" s="36"/>
      <c r="E1177" s="36"/>
      <c r="F1177" s="36"/>
    </row>
    <row r="1178" spans="1:6" ht="25.5" outlineLevel="1" x14ac:dyDescent="0.2">
      <c r="A1178" s="36">
        <v>1</v>
      </c>
      <c r="B1178" s="41" t="s">
        <v>1562</v>
      </c>
      <c r="C1178" s="36"/>
      <c r="D1178" s="36"/>
      <c r="E1178" s="36"/>
      <c r="F1178" s="36"/>
    </row>
    <row r="1179" spans="1:6" outlineLevel="1" x14ac:dyDescent="0.2">
      <c r="A1179" s="36">
        <v>2</v>
      </c>
      <c r="B1179" s="41" t="s">
        <v>1556</v>
      </c>
      <c r="C1179" s="36"/>
      <c r="D1179" s="36"/>
      <c r="E1179" s="36"/>
      <c r="F1179" s="36"/>
    </row>
    <row r="1180" spans="1:6" outlineLevel="1" x14ac:dyDescent="0.2">
      <c r="A1180" s="36">
        <v>3</v>
      </c>
      <c r="B1180" s="41" t="s">
        <v>1557</v>
      </c>
      <c r="C1180" s="36"/>
      <c r="D1180" s="36"/>
      <c r="E1180" s="36"/>
      <c r="F1180" s="36"/>
    </row>
    <row r="1181" spans="1:6" outlineLevel="1" x14ac:dyDescent="0.2">
      <c r="A1181" s="36">
        <v>4</v>
      </c>
      <c r="B1181" s="41" t="s">
        <v>1558</v>
      </c>
      <c r="C1181" s="36"/>
      <c r="D1181" s="36"/>
      <c r="E1181" s="36"/>
      <c r="F1181" s="36"/>
    </row>
    <row r="1182" spans="1:6" outlineLevel="1" x14ac:dyDescent="0.2">
      <c r="A1182" s="36">
        <v>5</v>
      </c>
      <c r="B1182" s="41" t="s">
        <v>1559</v>
      </c>
      <c r="C1182" s="36"/>
      <c r="D1182" s="36"/>
      <c r="E1182" s="36"/>
      <c r="F1182" s="36"/>
    </row>
    <row r="1183" spans="1:6" outlineLevel="1" x14ac:dyDescent="0.2">
      <c r="A1183" s="36">
        <v>6</v>
      </c>
      <c r="B1183" s="41" t="s">
        <v>1560</v>
      </c>
      <c r="C1183" s="36"/>
      <c r="D1183" s="36"/>
      <c r="E1183" s="36"/>
      <c r="F1183" s="36"/>
    </row>
    <row r="1184" spans="1:6" outlineLevel="1" x14ac:dyDescent="0.2">
      <c r="A1184" s="36">
        <v>7</v>
      </c>
      <c r="B1184" s="41" t="s">
        <v>1561</v>
      </c>
      <c r="C1184" s="36"/>
      <c r="D1184" s="36"/>
      <c r="E1184" s="36"/>
      <c r="F1184" s="36"/>
    </row>
    <row r="1185" spans="1:6" outlineLevel="1" x14ac:dyDescent="0.2">
      <c r="A1185" s="36"/>
      <c r="B1185" s="36"/>
      <c r="C1185" s="36"/>
      <c r="D1185" s="36"/>
      <c r="E1185" s="36"/>
      <c r="F1185" s="36"/>
    </row>
    <row r="1186" spans="1:6" ht="25.5" outlineLevel="1" x14ac:dyDescent="0.2">
      <c r="A1186" s="37" t="s">
        <v>117</v>
      </c>
      <c r="B1186" s="38"/>
      <c r="C1186" s="36"/>
      <c r="D1186" s="36"/>
      <c r="E1186" s="36"/>
      <c r="F1186" s="36"/>
    </row>
    <row r="1187" spans="1:6" ht="25.5" outlineLevel="1" x14ac:dyDescent="0.2">
      <c r="A1187" s="36">
        <v>1</v>
      </c>
      <c r="B1187" s="41" t="s">
        <v>1563</v>
      </c>
      <c r="C1187" s="36"/>
      <c r="D1187" s="36"/>
      <c r="E1187" s="36"/>
      <c r="F1187" s="36"/>
    </row>
    <row r="1188" spans="1:6" ht="25.5" outlineLevel="1" x14ac:dyDescent="0.2">
      <c r="A1188" s="36">
        <v>2</v>
      </c>
      <c r="B1188" s="41" t="s">
        <v>1564</v>
      </c>
      <c r="C1188" s="36"/>
      <c r="D1188" s="36"/>
      <c r="E1188" s="36"/>
      <c r="F1188" s="36"/>
    </row>
    <row r="1189" spans="1:6" ht="25.5" outlineLevel="1" x14ac:dyDescent="0.2">
      <c r="A1189" s="36">
        <v>3</v>
      </c>
      <c r="B1189" s="41" t="s">
        <v>1565</v>
      </c>
      <c r="C1189" s="36"/>
      <c r="D1189" s="36"/>
      <c r="E1189" s="36"/>
      <c r="F1189" s="36"/>
    </row>
    <row r="1190" spans="1:6" outlineLevel="1" x14ac:dyDescent="0.2">
      <c r="A1190" s="36">
        <v>4</v>
      </c>
      <c r="B1190" s="41" t="s">
        <v>1566</v>
      </c>
      <c r="C1190" s="36"/>
      <c r="D1190" s="36"/>
      <c r="E1190" s="36"/>
      <c r="F1190" s="36"/>
    </row>
    <row r="1191" spans="1:6" outlineLevel="1" x14ac:dyDescent="0.2">
      <c r="A1191" s="36"/>
      <c r="B1191" s="36"/>
      <c r="C1191" s="36"/>
      <c r="D1191" s="36"/>
      <c r="E1191" s="36"/>
      <c r="F1191" s="36"/>
    </row>
    <row r="1192" spans="1:6" outlineLevel="1" x14ac:dyDescent="0.2">
      <c r="A1192" s="37" t="s">
        <v>120</v>
      </c>
      <c r="B1192" s="38"/>
      <c r="C1192" s="36"/>
      <c r="D1192" s="36"/>
      <c r="E1192" s="36"/>
      <c r="F1192" s="36"/>
    </row>
    <row r="1193" spans="1:6" ht="25.5" outlineLevel="1" x14ac:dyDescent="0.2">
      <c r="A1193" s="36">
        <v>1</v>
      </c>
      <c r="B1193" s="41" t="s">
        <v>1567</v>
      </c>
      <c r="C1193" s="36"/>
      <c r="D1193" s="36"/>
      <c r="E1193" s="36"/>
      <c r="F1193" s="36"/>
    </row>
    <row r="1194" spans="1:6" outlineLevel="1" x14ac:dyDescent="0.2">
      <c r="A1194" s="36">
        <v>2</v>
      </c>
      <c r="B1194" s="41" t="s">
        <v>1568</v>
      </c>
      <c r="C1194" s="36"/>
      <c r="D1194" s="36"/>
      <c r="E1194" s="36"/>
      <c r="F1194" s="36"/>
    </row>
    <row r="1195" spans="1:6" outlineLevel="1" x14ac:dyDescent="0.2">
      <c r="A1195" s="36">
        <v>3</v>
      </c>
      <c r="B1195" s="41" t="s">
        <v>1569</v>
      </c>
      <c r="C1195" s="36"/>
      <c r="D1195" s="36"/>
      <c r="E1195" s="36"/>
      <c r="F1195" s="36"/>
    </row>
    <row r="1196" spans="1:6" ht="25.5" outlineLevel="1" x14ac:dyDescent="0.2">
      <c r="A1196" s="36">
        <v>4</v>
      </c>
      <c r="B1196" s="41" t="s">
        <v>1570</v>
      </c>
      <c r="C1196" s="36"/>
      <c r="D1196" s="36"/>
      <c r="E1196" s="36"/>
      <c r="F1196" s="36"/>
    </row>
    <row r="1197" spans="1:6" outlineLevel="1" x14ac:dyDescent="0.2">
      <c r="A1197" s="36">
        <v>5</v>
      </c>
      <c r="B1197" s="41" t="s">
        <v>1571</v>
      </c>
      <c r="C1197" s="36"/>
      <c r="D1197" s="36"/>
      <c r="E1197" s="36"/>
      <c r="F1197" s="36"/>
    </row>
    <row r="1198" spans="1:6" ht="25.5" outlineLevel="1" x14ac:dyDescent="0.2">
      <c r="A1198" s="36">
        <v>6</v>
      </c>
      <c r="B1198" s="41" t="s">
        <v>1572</v>
      </c>
      <c r="C1198" s="36"/>
      <c r="D1198" s="36"/>
      <c r="E1198" s="36"/>
      <c r="F1198" s="36"/>
    </row>
    <row r="1199" spans="1:6" ht="25.5" outlineLevel="1" x14ac:dyDescent="0.2">
      <c r="A1199" s="36">
        <v>7</v>
      </c>
      <c r="B1199" s="41" t="s">
        <v>1573</v>
      </c>
      <c r="C1199" s="36"/>
      <c r="D1199" s="36"/>
      <c r="E1199" s="36"/>
      <c r="F1199" s="36"/>
    </row>
    <row r="1200" spans="1:6" outlineLevel="1" x14ac:dyDescent="0.2">
      <c r="A1200" s="36">
        <v>8</v>
      </c>
      <c r="B1200" s="41" t="s">
        <v>1574</v>
      </c>
      <c r="C1200" s="36"/>
      <c r="D1200" s="36"/>
      <c r="E1200" s="36"/>
      <c r="F1200" s="36"/>
    </row>
    <row r="1201" spans="1:6" outlineLevel="1" x14ac:dyDescent="0.2">
      <c r="A1201" s="36"/>
      <c r="B1201" s="36"/>
      <c r="C1201" s="36"/>
      <c r="D1201" s="36"/>
      <c r="E1201" s="36"/>
      <c r="F1201" s="36"/>
    </row>
    <row r="1202" spans="1:6" outlineLevel="1" x14ac:dyDescent="0.2">
      <c r="A1202" s="37" t="s">
        <v>123</v>
      </c>
      <c r="B1202" s="38"/>
      <c r="C1202" s="36"/>
      <c r="D1202" s="36"/>
      <c r="E1202" s="36"/>
      <c r="F1202" s="36"/>
    </row>
    <row r="1203" spans="1:6" outlineLevel="1" x14ac:dyDescent="0.2">
      <c r="A1203" s="36">
        <v>1</v>
      </c>
      <c r="B1203" s="41" t="s">
        <v>1575</v>
      </c>
      <c r="C1203" s="36"/>
      <c r="D1203" s="36"/>
      <c r="E1203" s="36"/>
      <c r="F1203" s="36"/>
    </row>
    <row r="1204" spans="1:6" outlineLevel="1" x14ac:dyDescent="0.2">
      <c r="A1204" s="36">
        <v>2</v>
      </c>
      <c r="B1204" s="41" t="s">
        <v>1576</v>
      </c>
      <c r="C1204" s="36"/>
      <c r="D1204" s="36"/>
      <c r="E1204" s="36"/>
      <c r="F1204" s="36"/>
    </row>
    <row r="1205" spans="1:6" outlineLevel="1" x14ac:dyDescent="0.2">
      <c r="A1205" s="36">
        <v>3</v>
      </c>
      <c r="B1205" s="41" t="s">
        <v>1577</v>
      </c>
      <c r="C1205" s="36"/>
      <c r="D1205" s="36"/>
      <c r="E1205" s="36"/>
      <c r="F1205" s="36"/>
    </row>
    <row r="1206" spans="1:6" ht="25.5" outlineLevel="1" x14ac:dyDescent="0.2">
      <c r="A1206" s="36">
        <v>4</v>
      </c>
      <c r="B1206" s="41" t="s">
        <v>1578</v>
      </c>
      <c r="C1206" s="36"/>
      <c r="D1206" s="36"/>
      <c r="E1206" s="36"/>
      <c r="F1206" s="36"/>
    </row>
    <row r="1207" spans="1:6" outlineLevel="1" x14ac:dyDescent="0.2">
      <c r="A1207" s="36">
        <v>5</v>
      </c>
      <c r="B1207" s="41" t="s">
        <v>1579</v>
      </c>
      <c r="C1207" s="36"/>
      <c r="D1207" s="36"/>
      <c r="E1207" s="36"/>
      <c r="F1207" s="36"/>
    </row>
    <row r="1208" spans="1:6" outlineLevel="1" x14ac:dyDescent="0.2">
      <c r="A1208" s="36">
        <v>6</v>
      </c>
      <c r="B1208" s="41" t="s">
        <v>1580</v>
      </c>
      <c r="C1208" s="36"/>
      <c r="D1208" s="36"/>
      <c r="E1208" s="36"/>
      <c r="F1208" s="36"/>
    </row>
    <row r="1209" spans="1:6" outlineLevel="1" x14ac:dyDescent="0.2">
      <c r="A1209" s="36"/>
      <c r="B1209" s="36"/>
      <c r="C1209" s="36"/>
      <c r="D1209" s="36"/>
      <c r="E1209" s="36"/>
      <c r="F1209" s="36"/>
    </row>
    <row r="1210" spans="1:6" outlineLevel="1" x14ac:dyDescent="0.2">
      <c r="A1210" s="37" t="s">
        <v>125</v>
      </c>
      <c r="B1210" s="38"/>
      <c r="C1210" s="36"/>
      <c r="D1210" s="36"/>
      <c r="E1210" s="36"/>
      <c r="F1210" s="36"/>
    </row>
    <row r="1211" spans="1:6" outlineLevel="1" x14ac:dyDescent="0.2">
      <c r="A1211" s="36">
        <v>1</v>
      </c>
      <c r="B1211" s="41" t="s">
        <v>1581</v>
      </c>
      <c r="C1211" s="36"/>
      <c r="D1211" s="36"/>
      <c r="E1211" s="36"/>
      <c r="F1211" s="36"/>
    </row>
    <row r="1212" spans="1:6" outlineLevel="1" x14ac:dyDescent="0.2">
      <c r="A1212" s="36">
        <v>2</v>
      </c>
      <c r="B1212" s="41" t="s">
        <v>1576</v>
      </c>
      <c r="C1212" s="36"/>
      <c r="D1212" s="36"/>
      <c r="E1212" s="36"/>
      <c r="F1212" s="36"/>
    </row>
    <row r="1213" spans="1:6" outlineLevel="1" x14ac:dyDescent="0.2">
      <c r="A1213" s="36">
        <v>3</v>
      </c>
      <c r="B1213" s="41" t="s">
        <v>1577</v>
      </c>
      <c r="C1213" s="36"/>
      <c r="D1213" s="36"/>
      <c r="E1213" s="36"/>
      <c r="F1213" s="36"/>
    </row>
    <row r="1214" spans="1:6" ht="25.5" outlineLevel="1" x14ac:dyDescent="0.2">
      <c r="A1214" s="36">
        <v>4</v>
      </c>
      <c r="B1214" s="41" t="s">
        <v>1578</v>
      </c>
      <c r="C1214" s="36"/>
      <c r="D1214" s="36"/>
      <c r="E1214" s="36"/>
      <c r="F1214" s="36"/>
    </row>
    <row r="1215" spans="1:6" outlineLevel="1" x14ac:dyDescent="0.2">
      <c r="A1215" s="36">
        <v>5</v>
      </c>
      <c r="B1215" s="41" t="s">
        <v>1579</v>
      </c>
      <c r="C1215" s="36"/>
      <c r="D1215" s="36"/>
      <c r="E1215" s="36"/>
      <c r="F1215" s="36"/>
    </row>
    <row r="1216" spans="1:6" outlineLevel="1" x14ac:dyDescent="0.2">
      <c r="A1216" s="36">
        <v>6</v>
      </c>
      <c r="B1216" s="41" t="s">
        <v>1580</v>
      </c>
      <c r="C1216" s="36"/>
      <c r="D1216" s="36"/>
      <c r="E1216" s="36"/>
      <c r="F1216" s="36"/>
    </row>
    <row r="1217" spans="1:6" outlineLevel="1" x14ac:dyDescent="0.2">
      <c r="A1217" s="36"/>
      <c r="B1217" s="36"/>
      <c r="C1217" s="36"/>
      <c r="D1217" s="36"/>
      <c r="E1217" s="36"/>
      <c r="F1217" s="36"/>
    </row>
    <row r="1218" spans="1:6" outlineLevel="1" x14ac:dyDescent="0.2">
      <c r="A1218" s="37" t="s">
        <v>127</v>
      </c>
      <c r="B1218" s="38"/>
      <c r="C1218" s="36"/>
      <c r="D1218" s="36"/>
      <c r="E1218" s="36"/>
      <c r="F1218" s="36"/>
    </row>
    <row r="1219" spans="1:6" outlineLevel="1" x14ac:dyDescent="0.2">
      <c r="A1219" s="36">
        <v>1</v>
      </c>
      <c r="B1219" s="41" t="s">
        <v>1582</v>
      </c>
      <c r="C1219" s="36"/>
      <c r="D1219" s="36"/>
      <c r="E1219" s="36"/>
      <c r="F1219" s="36"/>
    </row>
    <row r="1220" spans="1:6" outlineLevel="1" x14ac:dyDescent="0.2">
      <c r="A1220" s="36">
        <v>2</v>
      </c>
      <c r="B1220" s="41" t="s">
        <v>1576</v>
      </c>
      <c r="C1220" s="36"/>
      <c r="D1220" s="36"/>
      <c r="E1220" s="36"/>
      <c r="F1220" s="36"/>
    </row>
    <row r="1221" spans="1:6" outlineLevel="1" x14ac:dyDescent="0.2">
      <c r="A1221" s="36">
        <v>3</v>
      </c>
      <c r="B1221" s="41" t="s">
        <v>1577</v>
      </c>
      <c r="C1221" s="36"/>
      <c r="D1221" s="36"/>
      <c r="E1221" s="36"/>
      <c r="F1221" s="36"/>
    </row>
    <row r="1222" spans="1:6" ht="25.5" outlineLevel="1" x14ac:dyDescent="0.2">
      <c r="A1222" s="36">
        <v>4</v>
      </c>
      <c r="B1222" s="41" t="s">
        <v>1578</v>
      </c>
      <c r="C1222" s="36"/>
      <c r="D1222" s="36"/>
      <c r="E1222" s="36"/>
      <c r="F1222" s="36"/>
    </row>
    <row r="1223" spans="1:6" outlineLevel="1" x14ac:dyDescent="0.2">
      <c r="A1223" s="36">
        <v>5</v>
      </c>
      <c r="B1223" s="41" t="s">
        <v>1579</v>
      </c>
      <c r="C1223" s="36"/>
      <c r="D1223" s="36"/>
      <c r="E1223" s="36"/>
      <c r="F1223" s="36"/>
    </row>
    <row r="1224" spans="1:6" outlineLevel="1" x14ac:dyDescent="0.2">
      <c r="A1224" s="36">
        <v>6</v>
      </c>
      <c r="B1224" s="41" t="s">
        <v>1580</v>
      </c>
      <c r="C1224" s="36"/>
      <c r="D1224" s="36"/>
      <c r="E1224" s="36"/>
      <c r="F1224" s="36"/>
    </row>
    <row r="1225" spans="1:6" outlineLevel="1" x14ac:dyDescent="0.2">
      <c r="A1225" s="36"/>
      <c r="B1225" s="36"/>
      <c r="C1225" s="36"/>
      <c r="D1225" s="36"/>
      <c r="E1225" s="36"/>
      <c r="F1225" s="36"/>
    </row>
    <row r="1226" spans="1:6" outlineLevel="1" x14ac:dyDescent="0.2">
      <c r="A1226" s="37" t="s">
        <v>130</v>
      </c>
      <c r="B1226" s="38"/>
      <c r="C1226" s="36"/>
      <c r="D1226" s="36"/>
      <c r="E1226" s="36"/>
      <c r="F1226" s="36"/>
    </row>
    <row r="1227" spans="1:6" outlineLevel="1" x14ac:dyDescent="0.2">
      <c r="A1227" s="36">
        <v>1</v>
      </c>
      <c r="B1227" s="41" t="s">
        <v>1583</v>
      </c>
      <c r="C1227" s="36"/>
      <c r="D1227" s="36"/>
      <c r="E1227" s="36"/>
      <c r="F1227" s="36"/>
    </row>
    <row r="1228" spans="1:6" outlineLevel="1" x14ac:dyDescent="0.2">
      <c r="A1228" s="36">
        <v>2</v>
      </c>
      <c r="B1228" s="41" t="s">
        <v>1584</v>
      </c>
      <c r="C1228" s="36"/>
      <c r="D1228" s="36"/>
      <c r="E1228" s="36"/>
      <c r="F1228" s="36"/>
    </row>
    <row r="1229" spans="1:6" ht="25.5" outlineLevel="1" x14ac:dyDescent="0.2">
      <c r="A1229" s="36">
        <v>3</v>
      </c>
      <c r="B1229" s="41" t="s">
        <v>1585</v>
      </c>
      <c r="C1229" s="36"/>
      <c r="D1229" s="36"/>
      <c r="E1229" s="36"/>
      <c r="F1229" s="36"/>
    </row>
    <row r="1230" spans="1:6" ht="25.5" outlineLevel="1" x14ac:dyDescent="0.2">
      <c r="A1230" s="36">
        <v>4</v>
      </c>
      <c r="B1230" s="41" t="s">
        <v>1586</v>
      </c>
      <c r="C1230" s="36"/>
      <c r="D1230" s="36"/>
      <c r="E1230" s="36"/>
      <c r="F1230" s="36"/>
    </row>
    <row r="1231" spans="1:6" outlineLevel="1" x14ac:dyDescent="0.2">
      <c r="A1231" s="36">
        <v>5</v>
      </c>
      <c r="B1231" s="41" t="s">
        <v>1587</v>
      </c>
      <c r="C1231" s="36"/>
      <c r="D1231" s="36"/>
      <c r="E1231" s="36"/>
      <c r="F1231" s="36"/>
    </row>
    <row r="1232" spans="1:6" outlineLevel="1" x14ac:dyDescent="0.2">
      <c r="A1232" s="36"/>
      <c r="B1232" s="36"/>
      <c r="C1232" s="36"/>
      <c r="D1232" s="36"/>
      <c r="E1232" s="36"/>
      <c r="F1232" s="36"/>
    </row>
    <row r="1233" spans="1:6" outlineLevel="1" x14ac:dyDescent="0.2">
      <c r="A1233" s="37" t="s">
        <v>132</v>
      </c>
      <c r="B1233" s="38"/>
      <c r="C1233" s="36"/>
      <c r="D1233" s="36"/>
      <c r="E1233" s="36"/>
      <c r="F1233" s="36"/>
    </row>
    <row r="1234" spans="1:6" ht="25.5" outlineLevel="1" x14ac:dyDescent="0.2">
      <c r="A1234" s="36">
        <v>1</v>
      </c>
      <c r="B1234" s="41" t="s">
        <v>1588</v>
      </c>
      <c r="C1234" s="36"/>
      <c r="D1234" s="36"/>
      <c r="E1234" s="36"/>
      <c r="F1234" s="36"/>
    </row>
    <row r="1235" spans="1:6" outlineLevel="1" x14ac:dyDescent="0.2">
      <c r="A1235" s="36">
        <v>2</v>
      </c>
      <c r="B1235" s="41" t="s">
        <v>1584</v>
      </c>
      <c r="C1235" s="36"/>
      <c r="D1235" s="36"/>
      <c r="E1235" s="36"/>
      <c r="F1235" s="36"/>
    </row>
    <row r="1236" spans="1:6" ht="25.5" outlineLevel="1" x14ac:dyDescent="0.2">
      <c r="A1236" s="36">
        <v>3</v>
      </c>
      <c r="B1236" s="41" t="s">
        <v>1585</v>
      </c>
      <c r="C1236" s="36"/>
      <c r="D1236" s="36"/>
      <c r="E1236" s="36"/>
      <c r="F1236" s="36"/>
    </row>
    <row r="1237" spans="1:6" ht="25.5" outlineLevel="1" x14ac:dyDescent="0.2">
      <c r="A1237" s="36">
        <v>4</v>
      </c>
      <c r="B1237" s="41" t="s">
        <v>1586</v>
      </c>
      <c r="C1237" s="36"/>
      <c r="D1237" s="36"/>
      <c r="E1237" s="36"/>
      <c r="F1237" s="36"/>
    </row>
    <row r="1238" spans="1:6" outlineLevel="1" x14ac:dyDescent="0.2">
      <c r="A1238" s="36">
        <v>5</v>
      </c>
      <c r="B1238" s="41" t="s">
        <v>1587</v>
      </c>
      <c r="C1238" s="36"/>
      <c r="D1238" s="36"/>
      <c r="E1238" s="36"/>
      <c r="F1238" s="36"/>
    </row>
    <row r="1239" spans="1:6" outlineLevel="1" x14ac:dyDescent="0.2">
      <c r="A1239" s="36"/>
      <c r="B1239" s="36"/>
      <c r="C1239" s="36"/>
      <c r="D1239" s="36"/>
      <c r="E1239" s="36"/>
      <c r="F1239" s="36"/>
    </row>
    <row r="1240" spans="1:6" outlineLevel="1" x14ac:dyDescent="0.2">
      <c r="A1240" s="37" t="s">
        <v>135</v>
      </c>
      <c r="B1240" s="38"/>
      <c r="C1240" s="36"/>
      <c r="D1240" s="36"/>
      <c r="E1240" s="36"/>
      <c r="F1240" s="36"/>
    </row>
    <row r="1241" spans="1:6" outlineLevel="1" x14ac:dyDescent="0.2">
      <c r="A1241" s="36">
        <v>1</v>
      </c>
      <c r="B1241" s="41" t="s">
        <v>1589</v>
      </c>
      <c r="C1241" s="36"/>
      <c r="D1241" s="36"/>
      <c r="E1241" s="36"/>
      <c r="F1241" s="36"/>
    </row>
    <row r="1242" spans="1:6" outlineLevel="1" x14ac:dyDescent="0.2">
      <c r="A1242" s="36">
        <v>2</v>
      </c>
      <c r="B1242" s="41" t="s">
        <v>1590</v>
      </c>
      <c r="C1242" s="36"/>
      <c r="D1242" s="36"/>
      <c r="E1242" s="36"/>
      <c r="F1242" s="36"/>
    </row>
    <row r="1243" spans="1:6" ht="25.5" outlineLevel="1" x14ac:dyDescent="0.2">
      <c r="A1243" s="36">
        <v>3</v>
      </c>
      <c r="B1243" s="41" t="s">
        <v>1591</v>
      </c>
      <c r="C1243" s="36"/>
      <c r="D1243" s="36"/>
      <c r="E1243" s="36"/>
      <c r="F1243" s="36"/>
    </row>
    <row r="1244" spans="1:6" outlineLevel="1" x14ac:dyDescent="0.2">
      <c r="A1244" s="36">
        <v>4</v>
      </c>
      <c r="B1244" s="41" t="s">
        <v>1592</v>
      </c>
      <c r="C1244" s="36"/>
      <c r="D1244" s="36"/>
      <c r="E1244" s="36"/>
      <c r="F1244" s="36"/>
    </row>
    <row r="1245" spans="1:6" ht="25.5" outlineLevel="1" x14ac:dyDescent="0.2">
      <c r="A1245" s="36">
        <v>5</v>
      </c>
      <c r="B1245" s="41" t="s">
        <v>1593</v>
      </c>
      <c r="C1245" s="36"/>
      <c r="D1245" s="36"/>
      <c r="E1245" s="36"/>
      <c r="F1245" s="36"/>
    </row>
    <row r="1246" spans="1:6" ht="25.5" outlineLevel="1" x14ac:dyDescent="0.2">
      <c r="A1246" s="36">
        <v>6</v>
      </c>
      <c r="B1246" s="41" t="s">
        <v>1594</v>
      </c>
      <c r="C1246" s="36"/>
      <c r="D1246" s="36"/>
      <c r="E1246" s="36"/>
      <c r="F1246" s="36"/>
    </row>
    <row r="1247" spans="1:6" ht="25.5" outlineLevel="1" x14ac:dyDescent="0.2">
      <c r="A1247" s="36">
        <v>7</v>
      </c>
      <c r="B1247" s="41" t="s">
        <v>1595</v>
      </c>
      <c r="C1247" s="36"/>
      <c r="D1247" s="36"/>
      <c r="E1247" s="36"/>
      <c r="F1247" s="36"/>
    </row>
    <row r="1248" spans="1:6" outlineLevel="1" x14ac:dyDescent="0.2">
      <c r="A1248" s="36"/>
      <c r="B1248" s="36"/>
      <c r="C1248" s="36"/>
      <c r="D1248" s="36"/>
      <c r="E1248" s="36"/>
      <c r="F1248" s="36"/>
    </row>
    <row r="1249" spans="1:6" outlineLevel="1" x14ac:dyDescent="0.2">
      <c r="A1249" s="37" t="s">
        <v>137</v>
      </c>
      <c r="B1249" s="38"/>
      <c r="C1249" s="36"/>
      <c r="D1249" s="36"/>
      <c r="E1249" s="36"/>
      <c r="F1249" s="36"/>
    </row>
    <row r="1250" spans="1:6" ht="25.5" outlineLevel="1" x14ac:dyDescent="0.2">
      <c r="A1250" s="36">
        <v>1</v>
      </c>
      <c r="B1250" s="41" t="s">
        <v>1596</v>
      </c>
      <c r="C1250" s="36"/>
      <c r="D1250" s="36"/>
      <c r="E1250" s="36"/>
      <c r="F1250" s="36"/>
    </row>
    <row r="1251" spans="1:6" outlineLevel="1" x14ac:dyDescent="0.2">
      <c r="A1251" s="36">
        <v>2</v>
      </c>
      <c r="B1251" s="41" t="s">
        <v>1597</v>
      </c>
      <c r="C1251" s="36"/>
      <c r="D1251" s="36"/>
      <c r="E1251" s="36"/>
      <c r="F1251" s="36"/>
    </row>
    <row r="1252" spans="1:6" ht="25.5" outlineLevel="1" x14ac:dyDescent="0.2">
      <c r="A1252" s="36">
        <v>3</v>
      </c>
      <c r="B1252" s="41" t="s">
        <v>1598</v>
      </c>
      <c r="C1252" s="36"/>
      <c r="D1252" s="36"/>
      <c r="E1252" s="36"/>
      <c r="F1252" s="36"/>
    </row>
    <row r="1253" spans="1:6" ht="25.5" outlineLevel="1" x14ac:dyDescent="0.2">
      <c r="A1253" s="36">
        <v>4</v>
      </c>
      <c r="B1253" s="41" t="s">
        <v>1599</v>
      </c>
      <c r="C1253" s="36"/>
      <c r="D1253" s="36"/>
      <c r="E1253" s="36"/>
      <c r="F1253" s="36"/>
    </row>
    <row r="1254" spans="1:6" ht="25.5" outlineLevel="1" x14ac:dyDescent="0.2">
      <c r="A1254" s="36">
        <v>5</v>
      </c>
      <c r="B1254" s="41" t="s">
        <v>1600</v>
      </c>
      <c r="C1254" s="36"/>
      <c r="D1254" s="36"/>
      <c r="E1254" s="36"/>
      <c r="F1254" s="36"/>
    </row>
    <row r="1255" spans="1:6" ht="25.5" outlineLevel="1" x14ac:dyDescent="0.2">
      <c r="A1255" s="36">
        <v>6</v>
      </c>
      <c r="B1255" s="41" t="s">
        <v>1601</v>
      </c>
      <c r="C1255" s="36"/>
      <c r="D1255" s="36"/>
      <c r="E1255" s="36"/>
      <c r="F1255" s="36"/>
    </row>
    <row r="1256" spans="1:6" ht="25.5" outlineLevel="1" x14ac:dyDescent="0.2">
      <c r="A1256" s="36">
        <v>7</v>
      </c>
      <c r="B1256" s="41" t="s">
        <v>1602</v>
      </c>
      <c r="C1256" s="36"/>
      <c r="D1256" s="36"/>
      <c r="E1256" s="36"/>
      <c r="F1256" s="36"/>
    </row>
    <row r="1257" spans="1:6" ht="25.5" outlineLevel="1" x14ac:dyDescent="0.2">
      <c r="A1257" s="36">
        <v>8</v>
      </c>
      <c r="B1257" s="41" t="s">
        <v>1603</v>
      </c>
      <c r="C1257" s="36"/>
      <c r="D1257" s="36"/>
      <c r="E1257" s="36"/>
      <c r="F1257" s="36"/>
    </row>
    <row r="1258" spans="1:6" ht="25.5" outlineLevel="1" x14ac:dyDescent="0.2">
      <c r="A1258" s="36">
        <v>9</v>
      </c>
      <c r="B1258" s="41" t="s">
        <v>1604</v>
      </c>
      <c r="C1258" s="36"/>
      <c r="D1258" s="36"/>
      <c r="E1258" s="36"/>
      <c r="F1258" s="36"/>
    </row>
    <row r="1259" spans="1:6" outlineLevel="1" x14ac:dyDescent="0.2">
      <c r="A1259" s="36">
        <v>10</v>
      </c>
      <c r="B1259" s="41" t="s">
        <v>1605</v>
      </c>
      <c r="C1259" s="36"/>
      <c r="D1259" s="36"/>
      <c r="E1259" s="36"/>
      <c r="F1259" s="36"/>
    </row>
    <row r="1260" spans="1:6" outlineLevel="1" x14ac:dyDescent="0.2">
      <c r="A1260" s="36"/>
      <c r="B1260" s="36"/>
      <c r="C1260" s="36"/>
      <c r="D1260" s="36"/>
      <c r="E1260" s="36"/>
      <c r="F1260" s="36"/>
    </row>
    <row r="1261" spans="1:6" ht="25.5" outlineLevel="1" x14ac:dyDescent="0.2">
      <c r="A1261" s="37" t="s">
        <v>139</v>
      </c>
      <c r="B1261" s="38"/>
      <c r="C1261" s="36"/>
      <c r="D1261" s="36"/>
      <c r="E1261" s="36"/>
      <c r="F1261" s="36"/>
    </row>
    <row r="1262" spans="1:6" outlineLevel="1" x14ac:dyDescent="0.2">
      <c r="A1262" s="36">
        <v>1</v>
      </c>
      <c r="B1262" s="41" t="s">
        <v>1606</v>
      </c>
      <c r="C1262" s="36"/>
      <c r="D1262" s="36"/>
      <c r="E1262" s="36"/>
      <c r="F1262" s="36"/>
    </row>
    <row r="1263" spans="1:6" ht="25.5" outlineLevel="1" x14ac:dyDescent="0.2">
      <c r="A1263" s="36">
        <v>2</v>
      </c>
      <c r="B1263" s="41" t="s">
        <v>1607</v>
      </c>
      <c r="C1263" s="36"/>
      <c r="D1263" s="36"/>
      <c r="E1263" s="36"/>
      <c r="F1263" s="36"/>
    </row>
    <row r="1264" spans="1:6" ht="25.5" outlineLevel="1" x14ac:dyDescent="0.2">
      <c r="A1264" s="36">
        <v>3</v>
      </c>
      <c r="B1264" s="41" t="s">
        <v>1608</v>
      </c>
      <c r="C1264" s="36"/>
      <c r="D1264" s="36"/>
      <c r="E1264" s="36"/>
      <c r="F1264" s="36"/>
    </row>
    <row r="1265" spans="1:6" ht="25.5" outlineLevel="1" x14ac:dyDescent="0.2">
      <c r="A1265" s="36">
        <v>4</v>
      </c>
      <c r="B1265" s="41" t="s">
        <v>1609</v>
      </c>
      <c r="C1265" s="36"/>
      <c r="D1265" s="36"/>
      <c r="E1265" s="36"/>
      <c r="F1265" s="36"/>
    </row>
    <row r="1266" spans="1:6" ht="25.5" outlineLevel="1" x14ac:dyDescent="0.2">
      <c r="A1266" s="36">
        <v>5</v>
      </c>
      <c r="B1266" s="41" t="s">
        <v>1610</v>
      </c>
      <c r="C1266" s="36"/>
      <c r="D1266" s="36"/>
      <c r="E1266" s="36"/>
      <c r="F1266" s="36"/>
    </row>
    <row r="1267" spans="1:6" ht="25.5" outlineLevel="1" x14ac:dyDescent="0.2">
      <c r="A1267" s="36">
        <v>6</v>
      </c>
      <c r="B1267" s="41" t="s">
        <v>1611</v>
      </c>
      <c r="C1267" s="36"/>
      <c r="D1267" s="36"/>
      <c r="E1267" s="36"/>
      <c r="F1267" s="36"/>
    </row>
    <row r="1268" spans="1:6" outlineLevel="1" x14ac:dyDescent="0.2">
      <c r="A1268" s="36"/>
      <c r="B1268" s="36"/>
      <c r="C1268" s="36"/>
      <c r="D1268" s="36"/>
      <c r="E1268" s="36"/>
      <c r="F1268" s="36"/>
    </row>
    <row r="1269" spans="1:6" outlineLevel="1" x14ac:dyDescent="0.2">
      <c r="A1269" s="37" t="s">
        <v>141</v>
      </c>
      <c r="B1269" s="38"/>
      <c r="C1269" s="36"/>
      <c r="D1269" s="36"/>
      <c r="E1269" s="36"/>
      <c r="F1269" s="36"/>
    </row>
    <row r="1270" spans="1:6" ht="25.5" outlineLevel="1" x14ac:dyDescent="0.2">
      <c r="A1270" s="36">
        <v>1</v>
      </c>
      <c r="B1270" s="41" t="s">
        <v>1612</v>
      </c>
      <c r="C1270" s="36"/>
      <c r="D1270" s="36"/>
      <c r="E1270" s="36"/>
      <c r="F1270" s="36"/>
    </row>
    <row r="1271" spans="1:6" outlineLevel="1" x14ac:dyDescent="0.2">
      <c r="A1271" s="36">
        <v>2</v>
      </c>
      <c r="B1271" s="41" t="s">
        <v>1613</v>
      </c>
      <c r="C1271" s="36"/>
      <c r="D1271" s="36"/>
      <c r="E1271" s="36"/>
      <c r="F1271" s="36"/>
    </row>
    <row r="1272" spans="1:6" ht="25.5" outlineLevel="1" x14ac:dyDescent="0.2">
      <c r="A1272" s="36">
        <v>3</v>
      </c>
      <c r="B1272" s="41" t="s">
        <v>1614</v>
      </c>
      <c r="C1272" s="36"/>
      <c r="D1272" s="36"/>
      <c r="E1272" s="36"/>
      <c r="F1272" s="36"/>
    </row>
    <row r="1273" spans="1:6" ht="51" outlineLevel="1" x14ac:dyDescent="0.2">
      <c r="A1273" s="36">
        <v>4</v>
      </c>
      <c r="B1273" s="41" t="s">
        <v>1615</v>
      </c>
      <c r="C1273" s="36"/>
      <c r="D1273" s="36"/>
      <c r="E1273" s="36"/>
      <c r="F1273" s="36"/>
    </row>
    <row r="1274" spans="1:6" ht="38.25" outlineLevel="1" x14ac:dyDescent="0.2">
      <c r="A1274" s="36">
        <v>5</v>
      </c>
      <c r="B1274" s="41" t="s">
        <v>1616</v>
      </c>
      <c r="C1274" s="36"/>
      <c r="D1274" s="36"/>
      <c r="E1274" s="36"/>
      <c r="F1274" s="36"/>
    </row>
    <row r="1275" spans="1:6" ht="63.75" outlineLevel="1" x14ac:dyDescent="0.2">
      <c r="A1275" s="36">
        <v>6</v>
      </c>
      <c r="B1275" s="41" t="s">
        <v>1617</v>
      </c>
      <c r="C1275" s="36"/>
      <c r="D1275" s="36"/>
      <c r="E1275" s="36"/>
      <c r="F1275" s="36"/>
    </row>
    <row r="1276" spans="1:6" ht="25.5" outlineLevel="1" x14ac:dyDescent="0.2">
      <c r="A1276" s="36">
        <v>7</v>
      </c>
      <c r="B1276" s="41" t="s">
        <v>1618</v>
      </c>
      <c r="C1276" s="36"/>
      <c r="D1276" s="36"/>
      <c r="E1276" s="36"/>
      <c r="F1276" s="36"/>
    </row>
    <row r="1277" spans="1:6" ht="38.25" outlineLevel="1" x14ac:dyDescent="0.2">
      <c r="A1277" s="36">
        <v>8</v>
      </c>
      <c r="B1277" s="41" t="s">
        <v>1619</v>
      </c>
      <c r="C1277" s="36"/>
      <c r="D1277" s="36"/>
      <c r="E1277" s="36"/>
      <c r="F1277" s="36"/>
    </row>
    <row r="1278" spans="1:6" ht="25.5" outlineLevel="1" x14ac:dyDescent="0.2">
      <c r="A1278" s="36">
        <v>9</v>
      </c>
      <c r="B1278" s="41" t="s">
        <v>1620</v>
      </c>
      <c r="C1278" s="36"/>
      <c r="D1278" s="36"/>
      <c r="E1278" s="36"/>
      <c r="F1278" s="36"/>
    </row>
    <row r="1279" spans="1:6" ht="38.25" outlineLevel="1" x14ac:dyDescent="0.2">
      <c r="A1279" s="36">
        <v>10</v>
      </c>
      <c r="B1279" s="41" t="s">
        <v>1621</v>
      </c>
      <c r="C1279" s="36"/>
      <c r="D1279" s="36"/>
      <c r="E1279" s="36"/>
      <c r="F1279" s="36"/>
    </row>
    <row r="1280" spans="1:6" outlineLevel="1" x14ac:dyDescent="0.2">
      <c r="A1280" s="36"/>
      <c r="B1280" s="36"/>
      <c r="C1280" s="36"/>
      <c r="D1280" s="36"/>
      <c r="E1280" s="36"/>
      <c r="F1280" s="36"/>
    </row>
    <row r="1281" spans="1:6" outlineLevel="1" x14ac:dyDescent="0.2">
      <c r="A1281" s="37" t="s">
        <v>144</v>
      </c>
      <c r="B1281" s="38"/>
      <c r="C1281" s="36"/>
      <c r="D1281" s="36"/>
      <c r="E1281" s="36"/>
      <c r="F1281" s="36"/>
    </row>
    <row r="1282" spans="1:6" ht="25.5" outlineLevel="1" x14ac:dyDescent="0.2">
      <c r="A1282" s="36">
        <v>1</v>
      </c>
      <c r="B1282" s="41" t="s">
        <v>1622</v>
      </c>
      <c r="C1282" s="36"/>
      <c r="D1282" s="36"/>
      <c r="E1282" s="36"/>
      <c r="F1282" s="36"/>
    </row>
    <row r="1283" spans="1:6" outlineLevel="1" x14ac:dyDescent="0.2">
      <c r="A1283" s="36">
        <v>2</v>
      </c>
      <c r="B1283" s="41" t="s">
        <v>1623</v>
      </c>
      <c r="C1283" s="36"/>
      <c r="D1283" s="36"/>
      <c r="E1283" s="36"/>
      <c r="F1283" s="36"/>
    </row>
    <row r="1284" spans="1:6" ht="38.25" outlineLevel="1" x14ac:dyDescent="0.2">
      <c r="A1284" s="36">
        <v>3</v>
      </c>
      <c r="B1284" s="41" t="s">
        <v>1624</v>
      </c>
      <c r="C1284" s="36"/>
      <c r="D1284" s="36"/>
      <c r="E1284" s="36"/>
      <c r="F1284" s="36"/>
    </row>
    <row r="1285" spans="1:6" ht="25.5" outlineLevel="1" x14ac:dyDescent="0.2">
      <c r="A1285" s="36">
        <v>4</v>
      </c>
      <c r="B1285" s="41" t="s">
        <v>1625</v>
      </c>
      <c r="C1285" s="36"/>
      <c r="D1285" s="36"/>
      <c r="E1285" s="36"/>
      <c r="F1285" s="36"/>
    </row>
    <row r="1286" spans="1:6" ht="38.25" outlineLevel="1" x14ac:dyDescent="0.2">
      <c r="A1286" s="36">
        <v>5</v>
      </c>
      <c r="B1286" s="41" t="s">
        <v>1626</v>
      </c>
      <c r="C1286" s="36"/>
      <c r="D1286" s="36"/>
      <c r="E1286" s="36"/>
      <c r="F1286" s="36"/>
    </row>
    <row r="1287" spans="1:6" ht="25.5" outlineLevel="1" x14ac:dyDescent="0.2">
      <c r="A1287" s="36">
        <v>6</v>
      </c>
      <c r="B1287" s="41" t="s">
        <v>1627</v>
      </c>
      <c r="C1287" s="36"/>
      <c r="D1287" s="36"/>
      <c r="E1287" s="36"/>
      <c r="F1287" s="36"/>
    </row>
    <row r="1288" spans="1:6" outlineLevel="1" x14ac:dyDescent="0.2">
      <c r="A1288" s="36">
        <v>7</v>
      </c>
      <c r="B1288" s="41" t="s">
        <v>1628</v>
      </c>
      <c r="C1288" s="36"/>
      <c r="D1288" s="36"/>
      <c r="E1288" s="36"/>
      <c r="F1288" s="36"/>
    </row>
    <row r="1289" spans="1:6" outlineLevel="1" x14ac:dyDescent="0.2">
      <c r="A1289" s="36"/>
      <c r="B1289" s="36"/>
      <c r="C1289" s="36"/>
      <c r="D1289" s="36"/>
      <c r="E1289" s="36"/>
      <c r="F1289" s="36"/>
    </row>
    <row r="1290" spans="1:6" outlineLevel="1" x14ac:dyDescent="0.2">
      <c r="A1290" s="37" t="s">
        <v>147</v>
      </c>
      <c r="B1290" s="38"/>
      <c r="C1290" s="36"/>
      <c r="D1290" s="36"/>
      <c r="E1290" s="36"/>
      <c r="F1290" s="36"/>
    </row>
    <row r="1291" spans="1:6" outlineLevel="1" x14ac:dyDescent="0.2">
      <c r="A1291" s="36">
        <v>1</v>
      </c>
      <c r="B1291" s="41" t="s">
        <v>1629</v>
      </c>
      <c r="C1291" s="36"/>
      <c r="D1291" s="36"/>
      <c r="E1291" s="36"/>
      <c r="F1291" s="36"/>
    </row>
    <row r="1292" spans="1:6" outlineLevel="1" x14ac:dyDescent="0.2">
      <c r="A1292" s="36">
        <v>2</v>
      </c>
      <c r="B1292" s="41" t="s">
        <v>1630</v>
      </c>
      <c r="C1292" s="36"/>
      <c r="D1292" s="36"/>
      <c r="E1292" s="36"/>
      <c r="F1292" s="36"/>
    </row>
    <row r="1293" spans="1:6" ht="25.5" outlineLevel="1" x14ac:dyDescent="0.2">
      <c r="A1293" s="36">
        <v>3</v>
      </c>
      <c r="B1293" s="41" t="s">
        <v>1631</v>
      </c>
      <c r="C1293" s="36"/>
      <c r="D1293" s="36"/>
      <c r="E1293" s="36"/>
      <c r="F1293" s="36"/>
    </row>
    <row r="1294" spans="1:6" outlineLevel="1" x14ac:dyDescent="0.2">
      <c r="A1294" s="36">
        <v>4</v>
      </c>
      <c r="B1294" s="41" t="s">
        <v>1632</v>
      </c>
      <c r="C1294" s="36"/>
      <c r="D1294" s="36"/>
      <c r="E1294" s="36"/>
      <c r="F1294" s="36"/>
    </row>
    <row r="1295" spans="1:6" outlineLevel="1" x14ac:dyDescent="0.2">
      <c r="A1295" s="36">
        <v>5</v>
      </c>
      <c r="B1295" s="41" t="s">
        <v>1633</v>
      </c>
      <c r="C1295" s="36"/>
      <c r="D1295" s="36"/>
      <c r="E1295" s="36"/>
      <c r="F1295" s="36"/>
    </row>
    <row r="1296" spans="1:6" outlineLevel="1" x14ac:dyDescent="0.2">
      <c r="A1296" s="36"/>
      <c r="B1296" s="36"/>
      <c r="C1296" s="36"/>
      <c r="D1296" s="36"/>
      <c r="E1296" s="36"/>
      <c r="F1296" s="36"/>
    </row>
    <row r="1297" spans="1:6" outlineLevel="1" x14ac:dyDescent="0.2">
      <c r="A1297" s="37" t="s">
        <v>149</v>
      </c>
      <c r="B1297" s="38"/>
      <c r="C1297" s="36"/>
      <c r="D1297" s="36"/>
      <c r="E1297" s="36"/>
      <c r="F1297" s="36"/>
    </row>
    <row r="1298" spans="1:6" ht="25.5" outlineLevel="1" x14ac:dyDescent="0.2">
      <c r="A1298" s="36">
        <v>1</v>
      </c>
      <c r="B1298" s="41" t="s">
        <v>1634</v>
      </c>
      <c r="C1298" s="36"/>
      <c r="D1298" s="36"/>
      <c r="E1298" s="36"/>
      <c r="F1298" s="36"/>
    </row>
    <row r="1299" spans="1:6" outlineLevel="1" x14ac:dyDescent="0.2">
      <c r="A1299" s="36">
        <v>2</v>
      </c>
      <c r="B1299" s="41" t="s">
        <v>1635</v>
      </c>
      <c r="C1299" s="36"/>
      <c r="D1299" s="36"/>
      <c r="E1299" s="36"/>
      <c r="F1299" s="36"/>
    </row>
    <row r="1300" spans="1:6" outlineLevel="1" x14ac:dyDescent="0.2">
      <c r="A1300" s="36">
        <v>3</v>
      </c>
      <c r="B1300" s="41" t="s">
        <v>1636</v>
      </c>
      <c r="C1300" s="36"/>
      <c r="D1300" s="36"/>
      <c r="E1300" s="36"/>
      <c r="F1300" s="36"/>
    </row>
    <row r="1301" spans="1:6" outlineLevel="1" x14ac:dyDescent="0.2">
      <c r="A1301" s="36">
        <v>4</v>
      </c>
      <c r="B1301" s="41" t="s">
        <v>1637</v>
      </c>
      <c r="C1301" s="36"/>
      <c r="D1301" s="36"/>
      <c r="E1301" s="36"/>
      <c r="F1301" s="36"/>
    </row>
    <row r="1302" spans="1:6" outlineLevel="1" x14ac:dyDescent="0.2">
      <c r="A1302" s="36">
        <v>5</v>
      </c>
      <c r="B1302" s="41" t="s">
        <v>1633</v>
      </c>
      <c r="C1302" s="36"/>
      <c r="D1302" s="36"/>
      <c r="E1302" s="36"/>
      <c r="F1302" s="36"/>
    </row>
    <row r="1303" spans="1:6" outlineLevel="1" x14ac:dyDescent="0.2">
      <c r="A1303" s="36"/>
      <c r="B1303" s="36"/>
      <c r="C1303" s="36"/>
      <c r="D1303" s="36"/>
      <c r="E1303" s="36"/>
      <c r="F1303" s="36"/>
    </row>
    <row r="1304" spans="1:6" outlineLevel="1" x14ac:dyDescent="0.2">
      <c r="A1304" s="37" t="s">
        <v>151</v>
      </c>
      <c r="B1304" s="38"/>
      <c r="C1304" s="36"/>
      <c r="D1304" s="36"/>
      <c r="E1304" s="36"/>
      <c r="F1304" s="36"/>
    </row>
    <row r="1305" spans="1:6" outlineLevel="1" x14ac:dyDescent="0.2">
      <c r="A1305" s="36">
        <v>1</v>
      </c>
      <c r="B1305" s="41" t="s">
        <v>1638</v>
      </c>
      <c r="C1305" s="36"/>
      <c r="D1305" s="36"/>
      <c r="E1305" s="36"/>
      <c r="F1305" s="36"/>
    </row>
    <row r="1306" spans="1:6" outlineLevel="1" x14ac:dyDescent="0.2">
      <c r="A1306" s="36">
        <v>2</v>
      </c>
      <c r="B1306" s="41" t="s">
        <v>1639</v>
      </c>
      <c r="C1306" s="36"/>
      <c r="D1306" s="36"/>
      <c r="E1306" s="36"/>
      <c r="F1306" s="36"/>
    </row>
    <row r="1307" spans="1:6" ht="25.5" outlineLevel="1" x14ac:dyDescent="0.2">
      <c r="A1307" s="36">
        <v>3</v>
      </c>
      <c r="B1307" s="41" t="s">
        <v>1640</v>
      </c>
      <c r="C1307" s="36"/>
      <c r="D1307" s="36"/>
      <c r="E1307" s="36"/>
      <c r="F1307" s="36"/>
    </row>
    <row r="1308" spans="1:6" outlineLevel="1" x14ac:dyDescent="0.2">
      <c r="A1308" s="36">
        <v>4</v>
      </c>
      <c r="B1308" s="41" t="s">
        <v>1641</v>
      </c>
      <c r="C1308" s="36"/>
      <c r="D1308" s="36"/>
      <c r="E1308" s="36"/>
      <c r="F1308" s="36"/>
    </row>
    <row r="1309" spans="1:6" outlineLevel="1" x14ac:dyDescent="0.2">
      <c r="A1309" s="36">
        <v>5</v>
      </c>
      <c r="B1309" s="41" t="s">
        <v>1642</v>
      </c>
      <c r="C1309" s="36"/>
      <c r="D1309" s="36"/>
      <c r="E1309" s="36"/>
      <c r="F1309" s="36"/>
    </row>
    <row r="1310" spans="1:6" outlineLevel="1" x14ac:dyDescent="0.2">
      <c r="A1310" s="36"/>
      <c r="B1310" s="36"/>
      <c r="C1310" s="36"/>
      <c r="D1310" s="36"/>
      <c r="E1310" s="36"/>
      <c r="F1310" s="36"/>
    </row>
    <row r="1311" spans="1:6" outlineLevel="1" x14ac:dyDescent="0.2">
      <c r="A1311" s="37" t="s">
        <v>153</v>
      </c>
      <c r="B1311" s="38"/>
      <c r="C1311" s="36"/>
      <c r="D1311" s="36"/>
      <c r="E1311" s="36"/>
      <c r="F1311" s="36"/>
    </row>
    <row r="1312" spans="1:6" outlineLevel="1" x14ac:dyDescent="0.2">
      <c r="A1312" s="36">
        <v>1</v>
      </c>
      <c r="B1312" s="41" t="s">
        <v>1643</v>
      </c>
      <c r="C1312" s="36"/>
      <c r="D1312" s="36"/>
      <c r="E1312" s="36"/>
      <c r="F1312" s="36"/>
    </row>
    <row r="1313" spans="1:6" outlineLevel="1" x14ac:dyDescent="0.2">
      <c r="A1313" s="36">
        <v>2</v>
      </c>
      <c r="B1313" s="41" t="s">
        <v>1644</v>
      </c>
      <c r="C1313" s="36"/>
      <c r="D1313" s="36"/>
      <c r="E1313" s="36"/>
      <c r="F1313" s="36"/>
    </row>
    <row r="1314" spans="1:6" ht="25.5" outlineLevel="1" x14ac:dyDescent="0.2">
      <c r="A1314" s="36">
        <v>3</v>
      </c>
      <c r="B1314" s="41" t="s">
        <v>1645</v>
      </c>
      <c r="C1314" s="36"/>
      <c r="D1314" s="36"/>
      <c r="E1314" s="36"/>
      <c r="F1314" s="36"/>
    </row>
    <row r="1315" spans="1:6" outlineLevel="1" x14ac:dyDescent="0.2">
      <c r="A1315" s="36">
        <v>4</v>
      </c>
      <c r="B1315" s="41" t="s">
        <v>1633</v>
      </c>
      <c r="C1315" s="36"/>
      <c r="D1315" s="36"/>
      <c r="E1315" s="36"/>
      <c r="F1315" s="36"/>
    </row>
    <row r="1316" spans="1:6" outlineLevel="1" x14ac:dyDescent="0.2">
      <c r="A1316" s="36"/>
      <c r="B1316" s="36"/>
      <c r="C1316" s="36"/>
      <c r="D1316" s="36"/>
      <c r="E1316" s="36"/>
      <c r="F1316" s="36"/>
    </row>
    <row r="1317" spans="1:6" outlineLevel="1" x14ac:dyDescent="0.2">
      <c r="A1317" s="37" t="s">
        <v>155</v>
      </c>
      <c r="B1317" s="38"/>
      <c r="C1317" s="36"/>
      <c r="D1317" s="36"/>
      <c r="E1317" s="36"/>
      <c r="F1317" s="36"/>
    </row>
    <row r="1318" spans="1:6" ht="25.5" outlineLevel="1" x14ac:dyDescent="0.2">
      <c r="A1318" s="36">
        <v>1</v>
      </c>
      <c r="B1318" s="41" t="s">
        <v>1646</v>
      </c>
      <c r="C1318" s="36"/>
      <c r="D1318" s="36"/>
      <c r="E1318" s="36"/>
      <c r="F1318" s="36"/>
    </row>
    <row r="1319" spans="1:6" outlineLevel="1" x14ac:dyDescent="0.2">
      <c r="A1319" s="36">
        <v>2</v>
      </c>
      <c r="B1319" s="41" t="s">
        <v>1647</v>
      </c>
      <c r="C1319" s="36"/>
      <c r="D1319" s="36"/>
      <c r="E1319" s="36"/>
      <c r="F1319" s="36"/>
    </row>
    <row r="1320" spans="1:6" ht="25.5" outlineLevel="1" x14ac:dyDescent="0.2">
      <c r="A1320" s="36">
        <v>3</v>
      </c>
      <c r="B1320" s="41" t="s">
        <v>1648</v>
      </c>
      <c r="C1320" s="36"/>
      <c r="D1320" s="36"/>
      <c r="E1320" s="36"/>
      <c r="F1320" s="36"/>
    </row>
    <row r="1321" spans="1:6" outlineLevel="1" x14ac:dyDescent="0.2">
      <c r="A1321" s="36">
        <v>4</v>
      </c>
      <c r="B1321" s="41" t="s">
        <v>1649</v>
      </c>
      <c r="C1321" s="36"/>
      <c r="D1321" s="36"/>
      <c r="E1321" s="36"/>
      <c r="F1321" s="36"/>
    </row>
    <row r="1322" spans="1:6" ht="25.5" outlineLevel="1" x14ac:dyDescent="0.2">
      <c r="A1322" s="36">
        <v>5</v>
      </c>
      <c r="B1322" s="41" t="s">
        <v>1650</v>
      </c>
      <c r="C1322" s="36"/>
      <c r="D1322" s="36"/>
      <c r="E1322" s="36"/>
      <c r="F1322" s="36"/>
    </row>
    <row r="1323" spans="1:6" ht="25.5" outlineLevel="1" x14ac:dyDescent="0.2">
      <c r="A1323" s="36">
        <v>6</v>
      </c>
      <c r="B1323" s="41" t="s">
        <v>1651</v>
      </c>
      <c r="C1323" s="36"/>
      <c r="D1323" s="36"/>
      <c r="E1323" s="36"/>
      <c r="F1323" s="36"/>
    </row>
    <row r="1324" spans="1:6" ht="25.5" outlineLevel="1" x14ac:dyDescent="0.2">
      <c r="A1324" s="36">
        <v>7</v>
      </c>
      <c r="B1324" s="41" t="s">
        <v>1652</v>
      </c>
      <c r="C1324" s="36"/>
      <c r="D1324" s="36"/>
      <c r="E1324" s="36"/>
      <c r="F1324" s="36"/>
    </row>
    <row r="1325" spans="1:6" ht="25.5" outlineLevel="1" x14ac:dyDescent="0.2">
      <c r="A1325" s="36">
        <v>8</v>
      </c>
      <c r="B1325" s="41" t="s">
        <v>1653</v>
      </c>
      <c r="C1325" s="36"/>
      <c r="D1325" s="36"/>
      <c r="E1325" s="36"/>
      <c r="F1325" s="36"/>
    </row>
    <row r="1326" spans="1:6" outlineLevel="1" x14ac:dyDescent="0.2">
      <c r="A1326" s="36">
        <v>9</v>
      </c>
      <c r="B1326" s="41" t="s">
        <v>1654</v>
      </c>
      <c r="C1326" s="36"/>
      <c r="D1326" s="36"/>
      <c r="E1326" s="36"/>
      <c r="F1326" s="36"/>
    </row>
    <row r="1327" spans="1:6" ht="38.25" outlineLevel="1" x14ac:dyDescent="0.2">
      <c r="A1327" s="36">
        <v>10</v>
      </c>
      <c r="B1327" s="41" t="s">
        <v>1655</v>
      </c>
      <c r="C1327" s="36"/>
      <c r="D1327" s="36"/>
      <c r="E1327" s="36"/>
      <c r="F1327" s="36"/>
    </row>
    <row r="1328" spans="1:6" ht="38.25" outlineLevel="1" x14ac:dyDescent="0.2">
      <c r="A1328" s="36">
        <v>11</v>
      </c>
      <c r="B1328" s="41" t="s">
        <v>1656</v>
      </c>
      <c r="C1328" s="36"/>
      <c r="D1328" s="36"/>
      <c r="E1328" s="36"/>
      <c r="F1328" s="36"/>
    </row>
    <row r="1329" spans="1:6" ht="38.25" outlineLevel="1" x14ac:dyDescent="0.2">
      <c r="A1329" s="36">
        <v>12</v>
      </c>
      <c r="B1329" s="41" t="s">
        <v>1657</v>
      </c>
      <c r="C1329" s="36"/>
      <c r="D1329" s="36"/>
      <c r="E1329" s="36"/>
      <c r="F1329" s="36"/>
    </row>
    <row r="1330" spans="1:6" ht="25.5" outlineLevel="1" x14ac:dyDescent="0.2">
      <c r="A1330" s="36">
        <v>13</v>
      </c>
      <c r="B1330" s="41" t="s">
        <v>1658</v>
      </c>
      <c r="C1330" s="36"/>
      <c r="D1330" s="36"/>
      <c r="E1330" s="36"/>
      <c r="F1330" s="36"/>
    </row>
    <row r="1331" spans="1:6" ht="25.5" outlineLevel="1" x14ac:dyDescent="0.2">
      <c r="A1331" s="36">
        <v>14</v>
      </c>
      <c r="B1331" s="41" t="s">
        <v>1659</v>
      </c>
      <c r="C1331" s="36"/>
      <c r="D1331" s="36"/>
      <c r="E1331" s="36"/>
      <c r="F1331" s="36"/>
    </row>
    <row r="1332" spans="1:6" ht="38.25" outlineLevel="1" x14ac:dyDescent="0.2">
      <c r="A1332" s="36">
        <v>15</v>
      </c>
      <c r="B1332" s="41" t="s">
        <v>1660</v>
      </c>
      <c r="C1332" s="36"/>
      <c r="D1332" s="36"/>
      <c r="E1332" s="36"/>
      <c r="F1332" s="36"/>
    </row>
    <row r="1333" spans="1:6" ht="25.5" outlineLevel="1" x14ac:dyDescent="0.2">
      <c r="A1333" s="36">
        <v>16</v>
      </c>
      <c r="B1333" s="41" t="s">
        <v>1661</v>
      </c>
      <c r="C1333" s="36"/>
      <c r="D1333" s="36"/>
      <c r="E1333" s="36"/>
      <c r="F1333" s="36"/>
    </row>
    <row r="1334" spans="1:6" outlineLevel="1" x14ac:dyDescent="0.2">
      <c r="A1334" s="36"/>
      <c r="B1334" s="36"/>
      <c r="C1334" s="36"/>
      <c r="D1334" s="36"/>
      <c r="E1334" s="36"/>
      <c r="F1334" s="36"/>
    </row>
    <row r="1335" spans="1:6" ht="25.5" outlineLevel="1" x14ac:dyDescent="0.2">
      <c r="A1335" s="37" t="s">
        <v>158</v>
      </c>
      <c r="B1335" s="38"/>
      <c r="C1335" s="36"/>
      <c r="D1335" s="36"/>
      <c r="E1335" s="36"/>
      <c r="F1335" s="36"/>
    </row>
    <row r="1336" spans="1:6" ht="25.5" outlineLevel="1" x14ac:dyDescent="0.2">
      <c r="A1336" s="36">
        <v>1</v>
      </c>
      <c r="B1336" s="41" t="s">
        <v>1662</v>
      </c>
      <c r="C1336" s="36"/>
      <c r="D1336" s="36"/>
      <c r="E1336" s="36"/>
      <c r="F1336" s="36"/>
    </row>
    <row r="1337" spans="1:6" ht="38.25" outlineLevel="1" x14ac:dyDescent="0.2">
      <c r="A1337" s="36">
        <v>2</v>
      </c>
      <c r="B1337" s="41" t="s">
        <v>1663</v>
      </c>
      <c r="C1337" s="36"/>
      <c r="D1337" s="36"/>
      <c r="E1337" s="36"/>
      <c r="F1337" s="36"/>
    </row>
    <row r="1338" spans="1:6" ht="63.75" outlineLevel="1" x14ac:dyDescent="0.2">
      <c r="A1338" s="36">
        <v>3</v>
      </c>
      <c r="B1338" s="41" t="s">
        <v>1664</v>
      </c>
      <c r="C1338" s="36"/>
      <c r="D1338" s="36"/>
      <c r="E1338" s="36"/>
      <c r="F1338" s="36"/>
    </row>
    <row r="1339" spans="1:6" ht="38.25" outlineLevel="1" x14ac:dyDescent="0.2">
      <c r="A1339" s="36">
        <v>4</v>
      </c>
      <c r="B1339" s="41" t="s">
        <v>1665</v>
      </c>
      <c r="C1339" s="36"/>
      <c r="D1339" s="36"/>
      <c r="E1339" s="36"/>
      <c r="F1339" s="36"/>
    </row>
    <row r="1340" spans="1:6" ht="38.25" outlineLevel="1" x14ac:dyDescent="0.2">
      <c r="A1340" s="36">
        <v>5</v>
      </c>
      <c r="B1340" s="41" t="s">
        <v>1666</v>
      </c>
      <c r="C1340" s="36"/>
      <c r="D1340" s="36"/>
      <c r="E1340" s="36"/>
      <c r="F1340" s="36"/>
    </row>
    <row r="1341" spans="1:6" ht="25.5" outlineLevel="1" x14ac:dyDescent="0.2">
      <c r="A1341" s="36">
        <v>6</v>
      </c>
      <c r="B1341" s="41" t="s">
        <v>1667</v>
      </c>
      <c r="C1341" s="36"/>
      <c r="D1341" s="36"/>
      <c r="E1341" s="36"/>
      <c r="F1341" s="36"/>
    </row>
    <row r="1342" spans="1:6" outlineLevel="1" x14ac:dyDescent="0.2">
      <c r="A1342" s="36"/>
      <c r="B1342" s="36"/>
      <c r="C1342" s="36"/>
      <c r="D1342" s="36"/>
      <c r="E1342" s="36"/>
      <c r="F1342" s="36"/>
    </row>
    <row r="1343" spans="1:6" outlineLevel="1" x14ac:dyDescent="0.2">
      <c r="A1343" s="37" t="s">
        <v>161</v>
      </c>
      <c r="B1343" s="38"/>
      <c r="C1343" s="36"/>
      <c r="D1343" s="36"/>
      <c r="E1343" s="36"/>
      <c r="F1343" s="36"/>
    </row>
    <row r="1344" spans="1:6" outlineLevel="1" x14ac:dyDescent="0.2">
      <c r="A1344" s="36">
        <v>1</v>
      </c>
      <c r="B1344" s="41" t="s">
        <v>1668</v>
      </c>
      <c r="C1344" s="36"/>
      <c r="D1344" s="36"/>
      <c r="E1344" s="36"/>
      <c r="F1344" s="36"/>
    </row>
    <row r="1345" spans="1:6" outlineLevel="1" x14ac:dyDescent="0.2">
      <c r="A1345" s="36">
        <v>2</v>
      </c>
      <c r="B1345" s="41" t="s">
        <v>1669</v>
      </c>
      <c r="C1345" s="36"/>
      <c r="D1345" s="36"/>
      <c r="E1345" s="36"/>
      <c r="F1345" s="36"/>
    </row>
    <row r="1346" spans="1:6" ht="25.5" outlineLevel="1" x14ac:dyDescent="0.2">
      <c r="A1346" s="36">
        <v>3</v>
      </c>
      <c r="B1346" s="41" t="s">
        <v>1670</v>
      </c>
      <c r="C1346" s="36"/>
      <c r="D1346" s="36"/>
      <c r="E1346" s="36"/>
      <c r="F1346" s="36"/>
    </row>
    <row r="1347" spans="1:6" outlineLevel="1" x14ac:dyDescent="0.2">
      <c r="A1347" s="36">
        <v>4</v>
      </c>
      <c r="B1347" s="41" t="s">
        <v>1671</v>
      </c>
      <c r="C1347" s="36"/>
      <c r="D1347" s="36"/>
      <c r="E1347" s="36"/>
      <c r="F1347" s="36"/>
    </row>
    <row r="1348" spans="1:6" outlineLevel="1" x14ac:dyDescent="0.2">
      <c r="A1348" s="36">
        <v>5</v>
      </c>
      <c r="B1348" s="41" t="s">
        <v>1672</v>
      </c>
      <c r="C1348" s="36"/>
      <c r="D1348" s="36"/>
      <c r="E1348" s="36"/>
      <c r="F1348" s="36"/>
    </row>
    <row r="1349" spans="1:6" outlineLevel="1" x14ac:dyDescent="0.2">
      <c r="A1349" s="36"/>
      <c r="B1349" s="36"/>
      <c r="C1349" s="36"/>
      <c r="D1349" s="36"/>
      <c r="E1349" s="36"/>
      <c r="F1349" s="36"/>
    </row>
    <row r="1350" spans="1:6" outlineLevel="1" x14ac:dyDescent="0.2">
      <c r="A1350" s="37" t="s">
        <v>164</v>
      </c>
      <c r="B1350" s="38"/>
      <c r="C1350" s="36"/>
      <c r="D1350" s="36"/>
      <c r="E1350" s="36"/>
      <c r="F1350" s="36"/>
    </row>
    <row r="1351" spans="1:6" ht="25.5" outlineLevel="1" x14ac:dyDescent="0.2">
      <c r="A1351" s="36">
        <v>1</v>
      </c>
      <c r="B1351" s="41" t="s">
        <v>1673</v>
      </c>
      <c r="C1351" s="36"/>
      <c r="D1351" s="36"/>
      <c r="E1351" s="36"/>
      <c r="F1351" s="36"/>
    </row>
    <row r="1352" spans="1:6" ht="25.5" outlineLevel="1" x14ac:dyDescent="0.2">
      <c r="A1352" s="36">
        <v>2</v>
      </c>
      <c r="B1352" s="41" t="s">
        <v>1674</v>
      </c>
      <c r="C1352" s="36"/>
      <c r="D1352" s="36"/>
      <c r="E1352" s="36"/>
      <c r="F1352" s="36"/>
    </row>
    <row r="1353" spans="1:6" outlineLevel="1" x14ac:dyDescent="0.2">
      <c r="A1353" s="36">
        <v>3</v>
      </c>
      <c r="B1353" s="41" t="s">
        <v>1675</v>
      </c>
      <c r="C1353" s="36"/>
      <c r="D1353" s="36"/>
      <c r="E1353" s="36"/>
      <c r="F1353" s="36"/>
    </row>
    <row r="1354" spans="1:6" ht="25.5" outlineLevel="1" x14ac:dyDescent="0.2">
      <c r="A1354" s="36">
        <v>4</v>
      </c>
      <c r="B1354" s="41" t="s">
        <v>1676</v>
      </c>
      <c r="C1354" s="36"/>
      <c r="D1354" s="36"/>
      <c r="E1354" s="36"/>
      <c r="F1354" s="36"/>
    </row>
    <row r="1355" spans="1:6" ht="25.5" outlineLevel="1" x14ac:dyDescent="0.2">
      <c r="A1355" s="36">
        <v>5</v>
      </c>
      <c r="B1355" s="41" t="s">
        <v>1677</v>
      </c>
      <c r="C1355" s="36"/>
      <c r="D1355" s="36"/>
      <c r="E1355" s="36"/>
      <c r="F1355" s="36"/>
    </row>
    <row r="1356" spans="1:6" outlineLevel="1" x14ac:dyDescent="0.2">
      <c r="A1356" s="36"/>
      <c r="B1356" s="36"/>
      <c r="C1356" s="36"/>
      <c r="D1356" s="36"/>
      <c r="E1356" s="36"/>
      <c r="F1356" s="36"/>
    </row>
    <row r="1357" spans="1:6" ht="25.5" outlineLevel="1" x14ac:dyDescent="0.2">
      <c r="A1357" s="37" t="s">
        <v>167</v>
      </c>
      <c r="B1357" s="38"/>
      <c r="C1357" s="36"/>
      <c r="D1357" s="36"/>
      <c r="E1357" s="36"/>
      <c r="F1357" s="36"/>
    </row>
    <row r="1358" spans="1:6" outlineLevel="1" x14ac:dyDescent="0.2">
      <c r="A1358" s="36">
        <v>1</v>
      </c>
      <c r="B1358" s="41" t="s">
        <v>1678</v>
      </c>
      <c r="C1358" s="36"/>
      <c r="D1358" s="36"/>
      <c r="E1358" s="36"/>
      <c r="F1358" s="36"/>
    </row>
    <row r="1359" spans="1:6" outlineLevel="1" x14ac:dyDescent="0.2">
      <c r="A1359" s="36">
        <v>2</v>
      </c>
      <c r="B1359" s="41" t="s">
        <v>1679</v>
      </c>
      <c r="C1359" s="36"/>
      <c r="D1359" s="36"/>
      <c r="E1359" s="36"/>
      <c r="F1359" s="36"/>
    </row>
    <row r="1360" spans="1:6" outlineLevel="1" x14ac:dyDescent="0.2">
      <c r="A1360" s="36">
        <v>3</v>
      </c>
      <c r="B1360" s="41" t="s">
        <v>1680</v>
      </c>
      <c r="C1360" s="36"/>
      <c r="D1360" s="36"/>
      <c r="E1360" s="36"/>
      <c r="F1360" s="36"/>
    </row>
    <row r="1361" spans="1:6" outlineLevel="1" x14ac:dyDescent="0.2">
      <c r="A1361" s="36">
        <v>4</v>
      </c>
      <c r="B1361" s="41" t="s">
        <v>1681</v>
      </c>
      <c r="C1361" s="36"/>
      <c r="D1361" s="36"/>
      <c r="E1361" s="36"/>
      <c r="F1361" s="36"/>
    </row>
    <row r="1362" spans="1:6" outlineLevel="1" x14ac:dyDescent="0.2">
      <c r="A1362" s="36"/>
      <c r="B1362" s="36"/>
      <c r="C1362" s="36"/>
      <c r="D1362" s="36"/>
      <c r="E1362" s="36"/>
      <c r="F1362" s="36"/>
    </row>
    <row r="1363" spans="1:6" outlineLevel="1" x14ac:dyDescent="0.2">
      <c r="A1363" s="37" t="s">
        <v>169</v>
      </c>
      <c r="B1363" s="38"/>
      <c r="C1363" s="36"/>
      <c r="D1363" s="36"/>
      <c r="E1363" s="36"/>
      <c r="F1363" s="36"/>
    </row>
    <row r="1364" spans="1:6" ht="25.5" outlineLevel="1" x14ac:dyDescent="0.2">
      <c r="A1364" s="36">
        <v>1</v>
      </c>
      <c r="B1364" s="41" t="s">
        <v>1682</v>
      </c>
      <c r="C1364" s="36"/>
      <c r="D1364" s="36"/>
      <c r="E1364" s="36"/>
      <c r="F1364" s="36"/>
    </row>
    <row r="1365" spans="1:6" outlineLevel="1" x14ac:dyDescent="0.2">
      <c r="A1365" s="36">
        <v>2</v>
      </c>
      <c r="B1365" s="41" t="s">
        <v>1683</v>
      </c>
      <c r="C1365" s="36"/>
      <c r="D1365" s="36"/>
      <c r="E1365" s="36"/>
      <c r="F1365" s="36"/>
    </row>
    <row r="1366" spans="1:6" outlineLevel="1" x14ac:dyDescent="0.2">
      <c r="A1366" s="36">
        <v>3</v>
      </c>
      <c r="B1366" s="41" t="s">
        <v>1684</v>
      </c>
      <c r="C1366" s="36"/>
      <c r="D1366" s="36"/>
      <c r="E1366" s="36"/>
      <c r="F1366" s="36"/>
    </row>
    <row r="1367" spans="1:6" ht="25.5" outlineLevel="1" x14ac:dyDescent="0.2">
      <c r="A1367" s="36">
        <v>4</v>
      </c>
      <c r="B1367" s="41" t="s">
        <v>1685</v>
      </c>
      <c r="C1367" s="36"/>
      <c r="D1367" s="36"/>
      <c r="E1367" s="36"/>
      <c r="F1367" s="36"/>
    </row>
    <row r="1368" spans="1:6" outlineLevel="1" x14ac:dyDescent="0.2">
      <c r="A1368" s="36">
        <v>5</v>
      </c>
      <c r="B1368" s="41" t="s">
        <v>1686</v>
      </c>
      <c r="C1368" s="36"/>
      <c r="D1368" s="36"/>
      <c r="E1368" s="36"/>
      <c r="F1368" s="36"/>
    </row>
    <row r="1369" spans="1:6" outlineLevel="1" x14ac:dyDescent="0.2">
      <c r="A1369" s="36"/>
      <c r="B1369" s="36"/>
      <c r="C1369" s="36"/>
      <c r="D1369" s="36"/>
      <c r="E1369" s="36"/>
      <c r="F1369" s="36"/>
    </row>
    <row r="1370" spans="1:6" outlineLevel="1" x14ac:dyDescent="0.2">
      <c r="A1370" s="37" t="s">
        <v>172</v>
      </c>
      <c r="B1370" s="38"/>
      <c r="C1370" s="36"/>
      <c r="D1370" s="36"/>
      <c r="E1370" s="36"/>
      <c r="F1370" s="36"/>
    </row>
    <row r="1371" spans="1:6" outlineLevel="1" x14ac:dyDescent="0.2">
      <c r="A1371" s="36">
        <v>1</v>
      </c>
      <c r="B1371" s="41" t="s">
        <v>1687</v>
      </c>
      <c r="C1371" s="36"/>
      <c r="D1371" s="36"/>
      <c r="E1371" s="36"/>
      <c r="F1371" s="36"/>
    </row>
    <row r="1372" spans="1:6" outlineLevel="1" x14ac:dyDescent="0.2">
      <c r="A1372" s="36">
        <v>2</v>
      </c>
      <c r="B1372" s="41" t="s">
        <v>1679</v>
      </c>
      <c r="C1372" s="36"/>
      <c r="D1372" s="36"/>
      <c r="E1372" s="36"/>
      <c r="F1372" s="36"/>
    </row>
    <row r="1373" spans="1:6" outlineLevel="1" x14ac:dyDescent="0.2">
      <c r="A1373" s="36">
        <v>3</v>
      </c>
      <c r="B1373" s="41" t="s">
        <v>1680</v>
      </c>
      <c r="C1373" s="36"/>
      <c r="D1373" s="36"/>
      <c r="E1373" s="36"/>
      <c r="F1373" s="36"/>
    </row>
    <row r="1374" spans="1:6" outlineLevel="1" x14ac:dyDescent="0.2">
      <c r="A1374" s="36">
        <v>4</v>
      </c>
      <c r="B1374" s="41" t="s">
        <v>1681</v>
      </c>
      <c r="C1374" s="36"/>
      <c r="D1374" s="36"/>
      <c r="E1374" s="36"/>
      <c r="F1374" s="36"/>
    </row>
    <row r="1375" spans="1:6" outlineLevel="1" x14ac:dyDescent="0.2">
      <c r="A1375" s="36"/>
      <c r="B1375" s="36"/>
      <c r="C1375" s="36"/>
      <c r="D1375" s="36"/>
      <c r="E1375" s="36"/>
      <c r="F1375" s="36"/>
    </row>
    <row r="1376" spans="1:6" outlineLevel="1" x14ac:dyDescent="0.2">
      <c r="A1376" s="37" t="s">
        <v>174</v>
      </c>
      <c r="B1376" s="38"/>
      <c r="C1376" s="36"/>
      <c r="D1376" s="36"/>
      <c r="E1376" s="36"/>
      <c r="F1376" s="36"/>
    </row>
    <row r="1377" spans="1:6" ht="25.5" outlineLevel="1" x14ac:dyDescent="0.2">
      <c r="A1377" s="36">
        <v>1</v>
      </c>
      <c r="B1377" s="41" t="s">
        <v>1688</v>
      </c>
      <c r="C1377" s="36"/>
      <c r="D1377" s="36"/>
      <c r="E1377" s="36"/>
      <c r="F1377" s="36"/>
    </row>
    <row r="1378" spans="1:6" ht="25.5" outlineLevel="1" x14ac:dyDescent="0.2">
      <c r="A1378" s="36">
        <v>2</v>
      </c>
      <c r="B1378" s="41" t="s">
        <v>1689</v>
      </c>
      <c r="C1378" s="36"/>
      <c r="D1378" s="36"/>
      <c r="E1378" s="36"/>
      <c r="F1378" s="36"/>
    </row>
    <row r="1379" spans="1:6" ht="25.5" outlineLevel="1" x14ac:dyDescent="0.2">
      <c r="A1379" s="36">
        <v>3</v>
      </c>
      <c r="B1379" s="41" t="s">
        <v>1690</v>
      </c>
      <c r="C1379" s="36"/>
      <c r="D1379" s="36"/>
      <c r="E1379" s="36"/>
      <c r="F1379" s="36"/>
    </row>
    <row r="1380" spans="1:6" ht="25.5" outlineLevel="1" x14ac:dyDescent="0.2">
      <c r="A1380" s="36">
        <v>4</v>
      </c>
      <c r="B1380" s="41" t="s">
        <v>1691</v>
      </c>
      <c r="C1380" s="36"/>
      <c r="D1380" s="36"/>
      <c r="E1380" s="36"/>
      <c r="F1380" s="36"/>
    </row>
    <row r="1381" spans="1:6" outlineLevel="1" x14ac:dyDescent="0.2">
      <c r="A1381" s="36">
        <v>5</v>
      </c>
      <c r="B1381" s="41" t="s">
        <v>1692</v>
      </c>
      <c r="C1381" s="36"/>
      <c r="D1381" s="36"/>
      <c r="E1381" s="36"/>
      <c r="F1381" s="36"/>
    </row>
    <row r="1382" spans="1:6" outlineLevel="1" x14ac:dyDescent="0.2">
      <c r="A1382" s="36"/>
      <c r="B1382" s="36"/>
      <c r="C1382" s="36"/>
      <c r="D1382" s="36"/>
      <c r="E1382" s="36"/>
      <c r="F1382" s="36"/>
    </row>
    <row r="1383" spans="1:6" outlineLevel="1" x14ac:dyDescent="0.2">
      <c r="A1383" s="37" t="s">
        <v>176</v>
      </c>
      <c r="B1383" s="38"/>
      <c r="C1383" s="36"/>
      <c r="D1383" s="36"/>
      <c r="E1383" s="36"/>
      <c r="F1383" s="36"/>
    </row>
    <row r="1384" spans="1:6" ht="25.5" outlineLevel="1" x14ac:dyDescent="0.2">
      <c r="A1384" s="36">
        <v>1</v>
      </c>
      <c r="B1384" s="41" t="s">
        <v>1693</v>
      </c>
      <c r="C1384" s="36"/>
      <c r="D1384" s="36"/>
      <c r="E1384" s="36"/>
      <c r="F1384" s="36"/>
    </row>
    <row r="1385" spans="1:6" outlineLevel="1" x14ac:dyDescent="0.2">
      <c r="A1385" s="36">
        <v>2</v>
      </c>
      <c r="B1385" s="41" t="s">
        <v>1694</v>
      </c>
      <c r="C1385" s="36"/>
      <c r="D1385" s="36"/>
      <c r="E1385" s="36"/>
      <c r="F1385" s="36"/>
    </row>
    <row r="1386" spans="1:6" outlineLevel="1" x14ac:dyDescent="0.2">
      <c r="A1386" s="36">
        <v>3</v>
      </c>
      <c r="B1386" s="41" t="s">
        <v>1695</v>
      </c>
      <c r="C1386" s="36"/>
      <c r="D1386" s="36"/>
      <c r="E1386" s="36"/>
      <c r="F1386" s="36"/>
    </row>
    <row r="1387" spans="1:6" outlineLevel="1" x14ac:dyDescent="0.2">
      <c r="A1387" s="36">
        <v>4</v>
      </c>
      <c r="B1387" s="41" t="s">
        <v>1696</v>
      </c>
      <c r="C1387" s="36"/>
      <c r="D1387" s="36"/>
      <c r="E1387" s="36"/>
      <c r="F1387" s="36"/>
    </row>
    <row r="1388" spans="1:6" outlineLevel="1" x14ac:dyDescent="0.2">
      <c r="A1388" s="36"/>
      <c r="B1388" s="36"/>
      <c r="C1388" s="36"/>
      <c r="D1388" s="36"/>
      <c r="E1388" s="36"/>
      <c r="F1388" s="36"/>
    </row>
    <row r="1389" spans="1:6" outlineLevel="1" x14ac:dyDescent="0.2">
      <c r="A1389" s="37" t="s">
        <v>179</v>
      </c>
      <c r="B1389" s="38"/>
      <c r="C1389" s="36"/>
      <c r="D1389" s="36"/>
      <c r="E1389" s="36"/>
      <c r="F1389" s="36"/>
    </row>
    <row r="1390" spans="1:6" ht="25.5" outlineLevel="1" x14ac:dyDescent="0.2">
      <c r="A1390" s="36">
        <v>1</v>
      </c>
      <c r="B1390" s="41" t="s">
        <v>1697</v>
      </c>
      <c r="C1390" s="36"/>
      <c r="D1390" s="36"/>
      <c r="E1390" s="36"/>
      <c r="F1390" s="36"/>
    </row>
    <row r="1391" spans="1:6" ht="25.5" outlineLevel="1" x14ac:dyDescent="0.2">
      <c r="A1391" s="36">
        <v>2</v>
      </c>
      <c r="B1391" s="41" t="s">
        <v>1698</v>
      </c>
      <c r="C1391" s="36"/>
      <c r="D1391" s="36"/>
      <c r="E1391" s="36"/>
      <c r="F1391" s="36"/>
    </row>
    <row r="1392" spans="1:6" outlineLevel="1" x14ac:dyDescent="0.2">
      <c r="A1392" s="36">
        <v>3</v>
      </c>
      <c r="B1392" s="41" t="s">
        <v>1699</v>
      </c>
      <c r="C1392" s="36"/>
      <c r="D1392" s="36"/>
      <c r="E1392" s="36"/>
      <c r="F1392" s="36"/>
    </row>
    <row r="1393" spans="1:6" outlineLevel="1" x14ac:dyDescent="0.2">
      <c r="A1393" s="36">
        <v>4</v>
      </c>
      <c r="B1393" s="41" t="s">
        <v>1700</v>
      </c>
      <c r="C1393" s="36"/>
      <c r="D1393" s="36"/>
      <c r="E1393" s="36"/>
      <c r="F1393" s="36"/>
    </row>
    <row r="1394" spans="1:6" outlineLevel="1" x14ac:dyDescent="0.2">
      <c r="A1394" s="36"/>
      <c r="B1394" s="36"/>
      <c r="C1394" s="36"/>
      <c r="D1394" s="36"/>
      <c r="E1394" s="36"/>
      <c r="F1394" s="36"/>
    </row>
    <row r="1395" spans="1:6" outlineLevel="1" x14ac:dyDescent="0.2">
      <c r="A1395" s="37" t="s">
        <v>182</v>
      </c>
      <c r="B1395" s="38"/>
      <c r="C1395" s="36"/>
      <c r="D1395" s="36"/>
      <c r="E1395" s="36"/>
      <c r="F1395" s="36"/>
    </row>
    <row r="1396" spans="1:6" ht="25.5" outlineLevel="1" x14ac:dyDescent="0.2">
      <c r="A1396" s="36">
        <v>1</v>
      </c>
      <c r="B1396" s="41" t="s">
        <v>1701</v>
      </c>
      <c r="C1396" s="36"/>
      <c r="D1396" s="36"/>
      <c r="E1396" s="36"/>
      <c r="F1396" s="36"/>
    </row>
    <row r="1397" spans="1:6" ht="25.5" outlineLevel="1" x14ac:dyDescent="0.2">
      <c r="A1397" s="36">
        <v>2</v>
      </c>
      <c r="B1397" s="41" t="s">
        <v>1698</v>
      </c>
      <c r="C1397" s="36"/>
      <c r="D1397" s="36"/>
      <c r="E1397" s="36"/>
      <c r="F1397" s="36"/>
    </row>
    <row r="1398" spans="1:6" outlineLevel="1" x14ac:dyDescent="0.2">
      <c r="A1398" s="36">
        <v>3</v>
      </c>
      <c r="B1398" s="41" t="s">
        <v>1699</v>
      </c>
      <c r="C1398" s="36"/>
      <c r="D1398" s="36"/>
      <c r="E1398" s="36"/>
      <c r="F1398" s="36"/>
    </row>
    <row r="1399" spans="1:6" outlineLevel="1" x14ac:dyDescent="0.2">
      <c r="A1399" s="36">
        <v>4</v>
      </c>
      <c r="B1399" s="41" t="s">
        <v>1700</v>
      </c>
      <c r="C1399" s="36"/>
      <c r="D1399" s="36"/>
      <c r="E1399" s="36"/>
      <c r="F1399" s="36"/>
    </row>
    <row r="1400" spans="1:6" outlineLevel="1" x14ac:dyDescent="0.2">
      <c r="A1400" s="36"/>
      <c r="B1400" s="36"/>
      <c r="C1400" s="36"/>
      <c r="D1400" s="36"/>
      <c r="E1400" s="36"/>
      <c r="F1400" s="36"/>
    </row>
    <row r="1401" spans="1:6" outlineLevel="1" x14ac:dyDescent="0.2">
      <c r="A1401" s="37" t="s">
        <v>185</v>
      </c>
      <c r="B1401" s="38"/>
      <c r="C1401" s="36"/>
      <c r="D1401" s="36"/>
      <c r="E1401" s="36"/>
      <c r="F1401" s="36"/>
    </row>
    <row r="1402" spans="1:6" ht="25.5" outlineLevel="1" x14ac:dyDescent="0.2">
      <c r="A1402" s="36">
        <v>1</v>
      </c>
      <c r="B1402" s="41" t="s">
        <v>1702</v>
      </c>
      <c r="C1402" s="36"/>
      <c r="D1402" s="36"/>
      <c r="E1402" s="36"/>
      <c r="F1402" s="36"/>
    </row>
    <row r="1403" spans="1:6" outlineLevel="1" x14ac:dyDescent="0.2">
      <c r="A1403" s="36">
        <v>2</v>
      </c>
      <c r="B1403" s="41" t="s">
        <v>1703</v>
      </c>
      <c r="C1403" s="36"/>
      <c r="D1403" s="36"/>
      <c r="E1403" s="36"/>
      <c r="F1403" s="36"/>
    </row>
    <row r="1404" spans="1:6" outlineLevel="1" x14ac:dyDescent="0.2">
      <c r="A1404" s="36">
        <v>3</v>
      </c>
      <c r="B1404" s="41" t="s">
        <v>1704</v>
      </c>
      <c r="C1404" s="36"/>
      <c r="D1404" s="36"/>
      <c r="E1404" s="36"/>
      <c r="F1404" s="36"/>
    </row>
    <row r="1405" spans="1:6" ht="25.5" outlineLevel="1" x14ac:dyDescent="0.2">
      <c r="A1405" s="36">
        <v>4</v>
      </c>
      <c r="B1405" s="41" t="s">
        <v>1705</v>
      </c>
      <c r="C1405" s="36"/>
      <c r="D1405" s="36"/>
      <c r="E1405" s="36"/>
      <c r="F1405" s="36"/>
    </row>
    <row r="1406" spans="1:6" ht="25.5" outlineLevel="1" x14ac:dyDescent="0.2">
      <c r="A1406" s="36">
        <v>5</v>
      </c>
      <c r="B1406" s="41" t="s">
        <v>1706</v>
      </c>
      <c r="C1406" s="36"/>
      <c r="D1406" s="36"/>
      <c r="E1406" s="36"/>
      <c r="F1406" s="36"/>
    </row>
    <row r="1407" spans="1:6" outlineLevel="1" x14ac:dyDescent="0.2">
      <c r="A1407" s="36"/>
      <c r="B1407" s="36"/>
      <c r="C1407" s="36"/>
      <c r="D1407" s="36"/>
      <c r="E1407" s="36"/>
      <c r="F1407" s="36"/>
    </row>
    <row r="1408" spans="1:6" outlineLevel="1" x14ac:dyDescent="0.2">
      <c r="A1408" s="37" t="s">
        <v>188</v>
      </c>
      <c r="B1408" s="38"/>
      <c r="C1408" s="36"/>
      <c r="D1408" s="36"/>
      <c r="E1408" s="36"/>
      <c r="F1408" s="36"/>
    </row>
    <row r="1409" spans="1:6" outlineLevel="1" x14ac:dyDescent="0.2">
      <c r="A1409" s="36">
        <v>1</v>
      </c>
      <c r="B1409" s="41" t="s">
        <v>1707</v>
      </c>
      <c r="C1409" s="36"/>
      <c r="D1409" s="36"/>
      <c r="E1409" s="36"/>
      <c r="F1409" s="36"/>
    </row>
    <row r="1410" spans="1:6" ht="25.5" outlineLevel="1" x14ac:dyDescent="0.2">
      <c r="A1410" s="36">
        <v>2</v>
      </c>
      <c r="B1410" s="41" t="s">
        <v>1698</v>
      </c>
      <c r="C1410" s="36"/>
      <c r="D1410" s="36"/>
      <c r="E1410" s="36"/>
      <c r="F1410" s="36"/>
    </row>
    <row r="1411" spans="1:6" outlineLevel="1" x14ac:dyDescent="0.2">
      <c r="A1411" s="36">
        <v>3</v>
      </c>
      <c r="B1411" s="41" t="s">
        <v>1699</v>
      </c>
      <c r="C1411" s="36"/>
      <c r="D1411" s="36"/>
      <c r="E1411" s="36"/>
      <c r="F1411" s="36"/>
    </row>
    <row r="1412" spans="1:6" outlineLevel="1" x14ac:dyDescent="0.2">
      <c r="A1412" s="36">
        <v>4</v>
      </c>
      <c r="B1412" s="41" t="s">
        <v>1700</v>
      </c>
      <c r="C1412" s="36"/>
      <c r="D1412" s="36"/>
      <c r="E1412" s="36"/>
      <c r="F1412" s="36"/>
    </row>
    <row r="1413" spans="1:6" outlineLevel="1" x14ac:dyDescent="0.2">
      <c r="A1413" s="36"/>
      <c r="B1413" s="36"/>
      <c r="C1413" s="36"/>
      <c r="D1413" s="36"/>
      <c r="E1413" s="36"/>
      <c r="F1413" s="36"/>
    </row>
    <row r="1414" spans="1:6" ht="25.5" outlineLevel="1" x14ac:dyDescent="0.2">
      <c r="A1414" s="37" t="s">
        <v>191</v>
      </c>
      <c r="B1414" s="38"/>
      <c r="C1414" s="36"/>
      <c r="D1414" s="36"/>
      <c r="E1414" s="36"/>
      <c r="F1414" s="36"/>
    </row>
    <row r="1415" spans="1:6" ht="25.5" outlineLevel="1" x14ac:dyDescent="0.2">
      <c r="A1415" s="36">
        <v>1</v>
      </c>
      <c r="B1415" s="41" t="s">
        <v>1708</v>
      </c>
      <c r="C1415" s="36"/>
      <c r="D1415" s="36"/>
      <c r="E1415" s="36"/>
      <c r="F1415" s="36"/>
    </row>
    <row r="1416" spans="1:6" ht="25.5" outlineLevel="1" x14ac:dyDescent="0.2">
      <c r="A1416" s="36">
        <v>2</v>
      </c>
      <c r="B1416" s="41" t="s">
        <v>1698</v>
      </c>
      <c r="C1416" s="36"/>
      <c r="D1416" s="36"/>
      <c r="E1416" s="36"/>
      <c r="F1416" s="36"/>
    </row>
    <row r="1417" spans="1:6" outlineLevel="1" x14ac:dyDescent="0.2">
      <c r="A1417" s="36">
        <v>3</v>
      </c>
      <c r="B1417" s="41" t="s">
        <v>1699</v>
      </c>
      <c r="C1417" s="36"/>
      <c r="D1417" s="36"/>
      <c r="E1417" s="36"/>
      <c r="F1417" s="36"/>
    </row>
    <row r="1418" spans="1:6" outlineLevel="1" x14ac:dyDescent="0.2">
      <c r="A1418" s="36">
        <v>4</v>
      </c>
      <c r="B1418" s="41" t="s">
        <v>1700</v>
      </c>
      <c r="C1418" s="36"/>
      <c r="D1418" s="36"/>
      <c r="E1418" s="36"/>
      <c r="F1418" s="36"/>
    </row>
    <row r="1419" spans="1:6" outlineLevel="1" x14ac:dyDescent="0.2">
      <c r="A1419" s="36"/>
      <c r="B1419" s="36"/>
      <c r="C1419" s="36"/>
      <c r="D1419" s="36"/>
      <c r="E1419" s="36"/>
      <c r="F1419" s="36"/>
    </row>
    <row r="1420" spans="1:6" outlineLevel="1" x14ac:dyDescent="0.2">
      <c r="A1420" s="37" t="s">
        <v>194</v>
      </c>
      <c r="B1420" s="38"/>
      <c r="C1420" s="36"/>
      <c r="D1420" s="36"/>
      <c r="E1420" s="36"/>
      <c r="F1420" s="36"/>
    </row>
    <row r="1421" spans="1:6" outlineLevel="1" x14ac:dyDescent="0.2">
      <c r="A1421" s="36">
        <v>1</v>
      </c>
      <c r="B1421" s="41" t="s">
        <v>1709</v>
      </c>
      <c r="C1421" s="36"/>
      <c r="D1421" s="36"/>
      <c r="E1421" s="36"/>
      <c r="F1421" s="36"/>
    </row>
    <row r="1422" spans="1:6" ht="25.5" outlineLevel="1" x14ac:dyDescent="0.2">
      <c r="A1422" s="36">
        <v>2</v>
      </c>
      <c r="B1422" s="41" t="s">
        <v>1698</v>
      </c>
      <c r="C1422" s="36"/>
      <c r="D1422" s="36"/>
      <c r="E1422" s="36"/>
      <c r="F1422" s="36"/>
    </row>
    <row r="1423" spans="1:6" outlineLevel="1" x14ac:dyDescent="0.2">
      <c r="A1423" s="36">
        <v>3</v>
      </c>
      <c r="B1423" s="41" t="s">
        <v>1699</v>
      </c>
      <c r="C1423" s="36"/>
      <c r="D1423" s="36"/>
      <c r="E1423" s="36"/>
      <c r="F1423" s="36"/>
    </row>
    <row r="1424" spans="1:6" outlineLevel="1" x14ac:dyDescent="0.2">
      <c r="A1424" s="36">
        <v>4</v>
      </c>
      <c r="B1424" s="41" t="s">
        <v>1700</v>
      </c>
      <c r="C1424" s="36"/>
      <c r="D1424" s="36"/>
      <c r="E1424" s="36"/>
      <c r="F1424" s="36"/>
    </row>
    <row r="1425" spans="1:6" outlineLevel="1" x14ac:dyDescent="0.2">
      <c r="A1425" s="36"/>
      <c r="B1425" s="36"/>
      <c r="C1425" s="36"/>
      <c r="D1425" s="36"/>
      <c r="E1425" s="36"/>
      <c r="F1425" s="36"/>
    </row>
    <row r="1426" spans="1:6" outlineLevel="1" x14ac:dyDescent="0.2">
      <c r="A1426" s="37" t="s">
        <v>197</v>
      </c>
      <c r="B1426" s="38"/>
      <c r="C1426" s="36"/>
      <c r="D1426" s="36"/>
      <c r="E1426" s="36"/>
      <c r="F1426" s="36"/>
    </row>
    <row r="1427" spans="1:6" ht="25.5" outlineLevel="1" x14ac:dyDescent="0.2">
      <c r="A1427" s="36">
        <v>1</v>
      </c>
      <c r="B1427" s="41" t="s">
        <v>1710</v>
      </c>
      <c r="C1427" s="36"/>
      <c r="D1427" s="36"/>
      <c r="E1427" s="36"/>
      <c r="F1427" s="36"/>
    </row>
    <row r="1428" spans="1:6" ht="25.5" outlineLevel="1" x14ac:dyDescent="0.2">
      <c r="A1428" s="36">
        <v>2</v>
      </c>
      <c r="B1428" s="41" t="s">
        <v>1698</v>
      </c>
      <c r="C1428" s="36"/>
      <c r="D1428" s="36"/>
      <c r="E1428" s="36"/>
      <c r="F1428" s="36"/>
    </row>
    <row r="1429" spans="1:6" outlineLevel="1" x14ac:dyDescent="0.2">
      <c r="A1429" s="36">
        <v>3</v>
      </c>
      <c r="B1429" s="41" t="s">
        <v>1699</v>
      </c>
      <c r="C1429" s="36"/>
      <c r="D1429" s="36"/>
      <c r="E1429" s="36"/>
      <c r="F1429" s="36"/>
    </row>
    <row r="1430" spans="1:6" outlineLevel="1" x14ac:dyDescent="0.2">
      <c r="A1430" s="36">
        <v>4</v>
      </c>
      <c r="B1430" s="41" t="s">
        <v>1700</v>
      </c>
      <c r="C1430" s="36"/>
      <c r="D1430" s="36"/>
      <c r="E1430" s="36"/>
      <c r="F1430" s="36"/>
    </row>
    <row r="1431" spans="1:6" outlineLevel="1" x14ac:dyDescent="0.2">
      <c r="A1431" s="36"/>
      <c r="B1431" s="36"/>
      <c r="C1431" s="36"/>
      <c r="D1431" s="36"/>
      <c r="E1431" s="36"/>
      <c r="F1431" s="36"/>
    </row>
    <row r="1432" spans="1:6" outlineLevel="1" x14ac:dyDescent="0.2">
      <c r="A1432" s="37" t="s">
        <v>200</v>
      </c>
      <c r="B1432" s="38"/>
      <c r="C1432" s="36"/>
      <c r="D1432" s="36"/>
      <c r="E1432" s="36"/>
      <c r="F1432" s="36"/>
    </row>
    <row r="1433" spans="1:6" outlineLevel="1" x14ac:dyDescent="0.2">
      <c r="A1433" s="36">
        <v>1</v>
      </c>
      <c r="B1433" s="41" t="s">
        <v>1711</v>
      </c>
      <c r="C1433" s="36"/>
      <c r="D1433" s="36"/>
      <c r="E1433" s="36"/>
      <c r="F1433" s="36"/>
    </row>
    <row r="1434" spans="1:6" ht="25.5" outlineLevel="1" x14ac:dyDescent="0.2">
      <c r="A1434" s="36">
        <v>2</v>
      </c>
      <c r="B1434" s="41" t="s">
        <v>1712</v>
      </c>
      <c r="C1434" s="36"/>
      <c r="D1434" s="36"/>
      <c r="E1434" s="36"/>
      <c r="F1434" s="36"/>
    </row>
    <row r="1435" spans="1:6" outlineLevel="1" x14ac:dyDescent="0.2">
      <c r="A1435" s="36"/>
      <c r="B1435" s="36"/>
      <c r="C1435" s="36"/>
      <c r="D1435" s="36"/>
      <c r="E1435" s="36"/>
      <c r="F1435" s="36"/>
    </row>
    <row r="1436" spans="1:6" ht="25.5" outlineLevel="1" x14ac:dyDescent="0.2">
      <c r="A1436" s="37" t="s">
        <v>203</v>
      </c>
      <c r="B1436" s="38"/>
      <c r="C1436" s="36"/>
      <c r="D1436" s="36"/>
      <c r="E1436" s="36"/>
      <c r="F1436" s="36"/>
    </row>
    <row r="1437" spans="1:6" outlineLevel="1" x14ac:dyDescent="0.2">
      <c r="A1437" s="36">
        <v>1</v>
      </c>
      <c r="B1437" s="41" t="s">
        <v>1713</v>
      </c>
      <c r="C1437" s="36"/>
      <c r="D1437" s="36"/>
      <c r="E1437" s="36"/>
      <c r="F1437" s="36"/>
    </row>
    <row r="1438" spans="1:6" ht="25.5" outlineLevel="1" x14ac:dyDescent="0.2">
      <c r="A1438" s="36">
        <v>2</v>
      </c>
      <c r="B1438" s="41" t="s">
        <v>1712</v>
      </c>
      <c r="C1438" s="36"/>
      <c r="D1438" s="36"/>
      <c r="E1438" s="36"/>
      <c r="F1438" s="36"/>
    </row>
    <row r="1439" spans="1:6" outlineLevel="1" x14ac:dyDescent="0.2">
      <c r="A1439" s="36"/>
      <c r="B1439" s="36"/>
      <c r="C1439" s="36"/>
      <c r="D1439" s="36"/>
      <c r="E1439" s="36"/>
      <c r="F1439" s="36"/>
    </row>
    <row r="1440" spans="1:6" outlineLevel="1" x14ac:dyDescent="0.2">
      <c r="A1440" s="37" t="s">
        <v>205</v>
      </c>
      <c r="B1440" s="38"/>
      <c r="C1440" s="36"/>
      <c r="D1440" s="36"/>
      <c r="E1440" s="36"/>
      <c r="F1440" s="36"/>
    </row>
    <row r="1441" spans="1:6" outlineLevel="1" x14ac:dyDescent="0.2">
      <c r="A1441" s="36">
        <v>1</v>
      </c>
      <c r="B1441" s="41" t="s">
        <v>1714</v>
      </c>
      <c r="C1441" s="36"/>
      <c r="D1441" s="36"/>
      <c r="E1441" s="36"/>
      <c r="F1441" s="36"/>
    </row>
    <row r="1442" spans="1:6" ht="25.5" outlineLevel="1" x14ac:dyDescent="0.2">
      <c r="A1442" s="36">
        <v>2</v>
      </c>
      <c r="B1442" s="41" t="s">
        <v>1712</v>
      </c>
      <c r="C1442" s="36"/>
      <c r="D1442" s="36"/>
      <c r="E1442" s="36"/>
      <c r="F1442" s="36"/>
    </row>
    <row r="1443" spans="1:6" outlineLevel="1" x14ac:dyDescent="0.2">
      <c r="A1443" s="36"/>
      <c r="B1443" s="36"/>
      <c r="C1443" s="36"/>
      <c r="D1443" s="36"/>
      <c r="E1443" s="36"/>
      <c r="F1443" s="36"/>
    </row>
    <row r="1444" spans="1:6" outlineLevel="1" x14ac:dyDescent="0.2">
      <c r="A1444" s="37" t="s">
        <v>207</v>
      </c>
      <c r="B1444" s="38"/>
      <c r="C1444" s="36"/>
      <c r="D1444" s="36"/>
      <c r="E1444" s="36"/>
      <c r="F1444" s="36"/>
    </row>
    <row r="1445" spans="1:6" outlineLevel="1" x14ac:dyDescent="0.2">
      <c r="A1445" s="36">
        <v>1</v>
      </c>
      <c r="B1445" s="41" t="s">
        <v>1715</v>
      </c>
      <c r="C1445" s="36"/>
      <c r="D1445" s="36"/>
      <c r="E1445" s="36"/>
      <c r="F1445" s="36"/>
    </row>
    <row r="1446" spans="1:6" ht="25.5" outlineLevel="1" x14ac:dyDescent="0.2">
      <c r="A1446" s="36">
        <v>2</v>
      </c>
      <c r="B1446" s="41" t="s">
        <v>1712</v>
      </c>
      <c r="C1446" s="36"/>
      <c r="D1446" s="36"/>
      <c r="E1446" s="36"/>
      <c r="F1446" s="36"/>
    </row>
    <row r="1447" spans="1:6" outlineLevel="1" x14ac:dyDescent="0.2">
      <c r="A1447" s="36"/>
      <c r="B1447" s="36"/>
      <c r="C1447" s="36"/>
      <c r="D1447" s="36"/>
      <c r="E1447" s="36"/>
      <c r="F1447" s="36"/>
    </row>
    <row r="1448" spans="1:6" outlineLevel="1" x14ac:dyDescent="0.2">
      <c r="A1448" s="37" t="s">
        <v>209</v>
      </c>
      <c r="B1448" s="38"/>
      <c r="C1448" s="36"/>
      <c r="D1448" s="36"/>
      <c r="E1448" s="36"/>
      <c r="F1448" s="36"/>
    </row>
    <row r="1449" spans="1:6" ht="25.5" outlineLevel="1" x14ac:dyDescent="0.2">
      <c r="A1449" s="36">
        <v>1</v>
      </c>
      <c r="B1449" s="41" t="s">
        <v>1716</v>
      </c>
      <c r="C1449" s="36"/>
      <c r="D1449" s="36"/>
      <c r="E1449" s="36"/>
      <c r="F1449" s="36"/>
    </row>
    <row r="1450" spans="1:6" ht="25.5" outlineLevel="1" x14ac:dyDescent="0.2">
      <c r="A1450" s="36">
        <v>2</v>
      </c>
      <c r="B1450" s="41" t="s">
        <v>1712</v>
      </c>
      <c r="C1450" s="36"/>
      <c r="D1450" s="36"/>
      <c r="E1450" s="36"/>
      <c r="F1450" s="36"/>
    </row>
    <row r="1451" spans="1:6" outlineLevel="1" x14ac:dyDescent="0.2">
      <c r="A1451" s="36"/>
      <c r="B1451" s="36"/>
      <c r="C1451" s="36"/>
      <c r="D1451" s="36"/>
      <c r="E1451" s="36"/>
      <c r="F1451" s="36"/>
    </row>
    <row r="1452" spans="1:6" outlineLevel="1" x14ac:dyDescent="0.2">
      <c r="A1452" s="37" t="s">
        <v>212</v>
      </c>
      <c r="B1452" s="38"/>
      <c r="C1452" s="36"/>
      <c r="D1452" s="36"/>
      <c r="E1452" s="36"/>
      <c r="F1452" s="36"/>
    </row>
    <row r="1453" spans="1:6" ht="25.5" outlineLevel="1" x14ac:dyDescent="0.2">
      <c r="A1453" s="36">
        <v>1</v>
      </c>
      <c r="B1453" s="41" t="s">
        <v>1717</v>
      </c>
      <c r="C1453" s="36"/>
      <c r="D1453" s="36"/>
      <c r="E1453" s="36"/>
      <c r="F1453" s="36"/>
    </row>
    <row r="1454" spans="1:6" outlineLevel="1" x14ac:dyDescent="0.2">
      <c r="A1454" s="36">
        <v>2</v>
      </c>
      <c r="B1454" s="41" t="s">
        <v>1718</v>
      </c>
      <c r="C1454" s="36"/>
      <c r="D1454" s="36"/>
      <c r="E1454" s="36"/>
      <c r="F1454" s="36"/>
    </row>
    <row r="1455" spans="1:6" outlineLevel="1" x14ac:dyDescent="0.2">
      <c r="A1455" s="36">
        <v>3</v>
      </c>
      <c r="B1455" s="41" t="s">
        <v>1719</v>
      </c>
      <c r="C1455" s="36"/>
      <c r="D1455" s="36"/>
      <c r="E1455" s="36"/>
      <c r="F1455" s="36"/>
    </row>
    <row r="1456" spans="1:6" ht="25.5" outlineLevel="1" x14ac:dyDescent="0.2">
      <c r="A1456" s="36">
        <v>4</v>
      </c>
      <c r="B1456" s="41" t="s">
        <v>1720</v>
      </c>
      <c r="C1456" s="36"/>
      <c r="D1456" s="36"/>
      <c r="E1456" s="36"/>
      <c r="F1456" s="36"/>
    </row>
    <row r="1457" spans="1:6" outlineLevel="1" x14ac:dyDescent="0.2">
      <c r="A1457" s="36">
        <v>5</v>
      </c>
      <c r="B1457" s="41" t="s">
        <v>1721</v>
      </c>
      <c r="C1457" s="36"/>
      <c r="D1457" s="36"/>
      <c r="E1457" s="36"/>
      <c r="F1457" s="36"/>
    </row>
    <row r="1458" spans="1:6" ht="25.5" outlineLevel="1" x14ac:dyDescent="0.2">
      <c r="A1458" s="36">
        <v>6</v>
      </c>
      <c r="B1458" s="41" t="s">
        <v>1722</v>
      </c>
      <c r="C1458" s="36"/>
      <c r="D1458" s="36"/>
      <c r="E1458" s="36"/>
      <c r="F1458" s="36"/>
    </row>
    <row r="1459" spans="1:6" ht="38.25" outlineLevel="1" x14ac:dyDescent="0.2">
      <c r="A1459" s="36">
        <v>7</v>
      </c>
      <c r="B1459" s="41" t="s">
        <v>1723</v>
      </c>
      <c r="C1459" s="36"/>
      <c r="D1459" s="36"/>
      <c r="E1459" s="36"/>
      <c r="F1459" s="36"/>
    </row>
    <row r="1460" spans="1:6" ht="25.5" outlineLevel="1" x14ac:dyDescent="0.2">
      <c r="A1460" s="36">
        <v>8</v>
      </c>
      <c r="B1460" s="41" t="s">
        <v>1724</v>
      </c>
      <c r="C1460" s="36"/>
      <c r="D1460" s="36"/>
      <c r="E1460" s="36"/>
      <c r="F1460" s="36"/>
    </row>
    <row r="1461" spans="1:6" outlineLevel="1" x14ac:dyDescent="0.2">
      <c r="A1461" s="36"/>
      <c r="B1461" s="36"/>
      <c r="C1461" s="36"/>
      <c r="D1461" s="36"/>
      <c r="E1461" s="36"/>
      <c r="F1461" s="36"/>
    </row>
    <row r="1462" spans="1:6" outlineLevel="1" x14ac:dyDescent="0.2">
      <c r="A1462" s="37" t="s">
        <v>214</v>
      </c>
      <c r="B1462" s="38"/>
      <c r="C1462" s="36"/>
      <c r="D1462" s="36"/>
      <c r="E1462" s="36"/>
      <c r="F1462" s="36"/>
    </row>
    <row r="1463" spans="1:6" ht="25.5" outlineLevel="1" x14ac:dyDescent="0.2">
      <c r="A1463" s="36">
        <v>1</v>
      </c>
      <c r="B1463" s="41" t="s">
        <v>1725</v>
      </c>
      <c r="C1463" s="36"/>
      <c r="D1463" s="36"/>
      <c r="E1463" s="36"/>
      <c r="F1463" s="36"/>
    </row>
    <row r="1464" spans="1:6" outlineLevel="1" x14ac:dyDescent="0.2">
      <c r="A1464" s="36">
        <v>2</v>
      </c>
      <c r="B1464" s="41" t="s">
        <v>1726</v>
      </c>
      <c r="C1464" s="36"/>
      <c r="D1464" s="36"/>
      <c r="E1464" s="36"/>
      <c r="F1464" s="36"/>
    </row>
    <row r="1465" spans="1:6" ht="25.5" outlineLevel="1" x14ac:dyDescent="0.2">
      <c r="A1465" s="36">
        <v>3</v>
      </c>
      <c r="B1465" s="41" t="s">
        <v>1727</v>
      </c>
      <c r="C1465" s="36"/>
      <c r="D1465" s="36"/>
      <c r="E1465" s="36"/>
      <c r="F1465" s="36"/>
    </row>
    <row r="1466" spans="1:6" ht="25.5" outlineLevel="1" x14ac:dyDescent="0.2">
      <c r="A1466" s="36">
        <v>4</v>
      </c>
      <c r="B1466" s="41" t="s">
        <v>1728</v>
      </c>
      <c r="C1466" s="36"/>
      <c r="D1466" s="36"/>
      <c r="E1466" s="36"/>
      <c r="F1466" s="36"/>
    </row>
    <row r="1467" spans="1:6" outlineLevel="1" x14ac:dyDescent="0.2">
      <c r="A1467" s="36">
        <v>5</v>
      </c>
      <c r="B1467" s="41" t="s">
        <v>1729</v>
      </c>
      <c r="C1467" s="36"/>
      <c r="D1467" s="36"/>
      <c r="E1467" s="36"/>
      <c r="F1467" s="36"/>
    </row>
    <row r="1468" spans="1:6" outlineLevel="1" x14ac:dyDescent="0.2">
      <c r="A1468" s="36"/>
      <c r="B1468" s="36"/>
      <c r="C1468" s="36"/>
      <c r="D1468" s="36"/>
      <c r="E1468" s="36"/>
      <c r="F1468" s="36"/>
    </row>
    <row r="1469" spans="1:6" outlineLevel="1" x14ac:dyDescent="0.2">
      <c r="A1469" s="37" t="s">
        <v>216</v>
      </c>
      <c r="B1469" s="38"/>
      <c r="C1469" s="36"/>
      <c r="D1469" s="36"/>
      <c r="E1469" s="36"/>
      <c r="F1469" s="36"/>
    </row>
    <row r="1470" spans="1:6" outlineLevel="1" x14ac:dyDescent="0.2">
      <c r="A1470" s="36">
        <v>1</v>
      </c>
      <c r="B1470" s="41" t="s">
        <v>1730</v>
      </c>
      <c r="C1470" s="36"/>
      <c r="D1470" s="36"/>
      <c r="E1470" s="36"/>
      <c r="F1470" s="36"/>
    </row>
    <row r="1471" spans="1:6" outlineLevel="1" x14ac:dyDescent="0.2">
      <c r="A1471" s="36">
        <v>2</v>
      </c>
      <c r="B1471" s="41" t="s">
        <v>1731</v>
      </c>
      <c r="C1471" s="36"/>
      <c r="D1471" s="36"/>
      <c r="E1471" s="36"/>
      <c r="F1471" s="36"/>
    </row>
    <row r="1472" spans="1:6" ht="25.5" outlineLevel="1" x14ac:dyDescent="0.2">
      <c r="A1472" s="36">
        <v>3</v>
      </c>
      <c r="B1472" s="41" t="s">
        <v>1732</v>
      </c>
      <c r="C1472" s="36"/>
      <c r="D1472" s="36"/>
      <c r="E1472" s="36"/>
      <c r="F1472" s="36"/>
    </row>
    <row r="1473" spans="1:6" outlineLevel="1" x14ac:dyDescent="0.2">
      <c r="A1473" s="36">
        <v>4</v>
      </c>
      <c r="B1473" s="41" t="s">
        <v>1733</v>
      </c>
      <c r="C1473" s="36"/>
      <c r="D1473" s="36"/>
      <c r="E1473" s="36"/>
      <c r="F1473" s="36"/>
    </row>
    <row r="1474" spans="1:6" ht="25.5" outlineLevel="1" x14ac:dyDescent="0.2">
      <c r="A1474" s="36">
        <v>5</v>
      </c>
      <c r="B1474" s="41" t="s">
        <v>1734</v>
      </c>
      <c r="C1474" s="36"/>
      <c r="D1474" s="36"/>
      <c r="E1474" s="36"/>
      <c r="F1474" s="36"/>
    </row>
    <row r="1475" spans="1:6" outlineLevel="1" x14ac:dyDescent="0.2">
      <c r="A1475" s="36"/>
      <c r="B1475" s="36"/>
      <c r="C1475" s="36"/>
      <c r="D1475" s="36"/>
      <c r="E1475" s="36"/>
      <c r="F1475" s="36"/>
    </row>
    <row r="1476" spans="1:6" outlineLevel="1" x14ac:dyDescent="0.2">
      <c r="A1476" s="37" t="s">
        <v>219</v>
      </c>
      <c r="B1476" s="38"/>
      <c r="C1476" s="36"/>
      <c r="D1476" s="36"/>
      <c r="E1476" s="36"/>
      <c r="F1476" s="36"/>
    </row>
    <row r="1477" spans="1:6" outlineLevel="1" x14ac:dyDescent="0.2">
      <c r="A1477" s="36">
        <v>1</v>
      </c>
      <c r="B1477" s="41" t="s">
        <v>1735</v>
      </c>
      <c r="C1477" s="36"/>
      <c r="D1477" s="36"/>
      <c r="E1477" s="36"/>
      <c r="F1477" s="36"/>
    </row>
    <row r="1478" spans="1:6" outlineLevel="1" x14ac:dyDescent="0.2">
      <c r="A1478" s="36">
        <v>2</v>
      </c>
      <c r="B1478" s="41" t="s">
        <v>1736</v>
      </c>
      <c r="C1478" s="36"/>
      <c r="D1478" s="36"/>
      <c r="E1478" s="36"/>
      <c r="F1478" s="36"/>
    </row>
    <row r="1479" spans="1:6" outlineLevel="1" x14ac:dyDescent="0.2">
      <c r="A1479" s="36">
        <v>3</v>
      </c>
      <c r="B1479" s="41" t="s">
        <v>1737</v>
      </c>
      <c r="C1479" s="36"/>
      <c r="D1479" s="36"/>
      <c r="E1479" s="36"/>
      <c r="F1479" s="36"/>
    </row>
    <row r="1480" spans="1:6" outlineLevel="1" x14ac:dyDescent="0.2">
      <c r="A1480" s="36"/>
      <c r="B1480" s="36"/>
      <c r="C1480" s="36"/>
      <c r="D1480" s="36"/>
      <c r="E1480" s="36"/>
      <c r="F1480" s="36"/>
    </row>
    <row r="1481" spans="1:6" outlineLevel="1" x14ac:dyDescent="0.2">
      <c r="A1481" s="37" t="s">
        <v>221</v>
      </c>
      <c r="B1481" s="38"/>
      <c r="C1481" s="36"/>
      <c r="D1481" s="36"/>
      <c r="E1481" s="36"/>
      <c r="F1481" s="36"/>
    </row>
    <row r="1482" spans="1:6" ht="25.5" outlineLevel="1" x14ac:dyDescent="0.2">
      <c r="A1482" s="36">
        <v>1</v>
      </c>
      <c r="B1482" s="41" t="s">
        <v>1738</v>
      </c>
      <c r="C1482" s="36"/>
      <c r="D1482" s="36"/>
      <c r="E1482" s="36"/>
      <c r="F1482" s="36"/>
    </row>
    <row r="1483" spans="1:6" outlineLevel="1" x14ac:dyDescent="0.2">
      <c r="A1483" s="36">
        <v>2</v>
      </c>
      <c r="B1483" s="41" t="s">
        <v>1739</v>
      </c>
      <c r="C1483" s="36"/>
      <c r="D1483" s="36"/>
      <c r="E1483" s="36"/>
      <c r="F1483" s="36"/>
    </row>
    <row r="1484" spans="1:6" outlineLevel="1" x14ac:dyDescent="0.2">
      <c r="A1484" s="36">
        <v>3</v>
      </c>
      <c r="B1484" s="41" t="s">
        <v>1740</v>
      </c>
      <c r="C1484" s="36"/>
      <c r="D1484" s="36"/>
      <c r="E1484" s="36"/>
      <c r="F1484" s="36"/>
    </row>
    <row r="1485" spans="1:6" outlineLevel="1" x14ac:dyDescent="0.2">
      <c r="A1485" s="36">
        <v>4</v>
      </c>
      <c r="B1485" s="41" t="s">
        <v>1741</v>
      </c>
      <c r="C1485" s="36"/>
      <c r="D1485" s="36"/>
      <c r="E1485" s="36"/>
      <c r="F1485" s="36"/>
    </row>
    <row r="1486" spans="1:6" outlineLevel="1" x14ac:dyDescent="0.2">
      <c r="A1486" s="36"/>
      <c r="B1486" s="36"/>
      <c r="C1486" s="36"/>
      <c r="D1486" s="36"/>
      <c r="E1486" s="36"/>
      <c r="F1486" s="36"/>
    </row>
    <row r="1487" spans="1:6" outlineLevel="1" x14ac:dyDescent="0.2">
      <c r="A1487" s="37" t="s">
        <v>223</v>
      </c>
      <c r="B1487" s="38"/>
      <c r="C1487" s="36"/>
      <c r="D1487" s="36"/>
      <c r="E1487" s="36"/>
      <c r="F1487" s="36"/>
    </row>
    <row r="1488" spans="1:6" ht="25.5" outlineLevel="1" x14ac:dyDescent="0.2">
      <c r="A1488" s="36">
        <v>1</v>
      </c>
      <c r="B1488" s="41" t="s">
        <v>1742</v>
      </c>
      <c r="C1488" s="36"/>
      <c r="D1488" s="36"/>
      <c r="E1488" s="36"/>
      <c r="F1488" s="36"/>
    </row>
    <row r="1489" spans="1:6" ht="25.5" outlineLevel="1" x14ac:dyDescent="0.2">
      <c r="A1489" s="36">
        <v>2</v>
      </c>
      <c r="B1489" s="41" t="s">
        <v>1743</v>
      </c>
      <c r="C1489" s="36"/>
      <c r="D1489" s="36"/>
      <c r="E1489" s="36"/>
      <c r="F1489" s="36"/>
    </row>
    <row r="1490" spans="1:6" ht="25.5" outlineLevel="1" x14ac:dyDescent="0.2">
      <c r="A1490" s="36">
        <v>3</v>
      </c>
      <c r="B1490" s="41" t="s">
        <v>1744</v>
      </c>
      <c r="C1490" s="36"/>
      <c r="D1490" s="36"/>
      <c r="E1490" s="36"/>
      <c r="F1490" s="36"/>
    </row>
    <row r="1491" spans="1:6" outlineLevel="1" x14ac:dyDescent="0.2">
      <c r="A1491" s="36">
        <v>4</v>
      </c>
      <c r="B1491" s="41" t="s">
        <v>1745</v>
      </c>
      <c r="C1491" s="36"/>
      <c r="D1491" s="36"/>
      <c r="E1491" s="36"/>
      <c r="F1491" s="36"/>
    </row>
    <row r="1492" spans="1:6" outlineLevel="1" x14ac:dyDescent="0.2">
      <c r="A1492" s="36"/>
      <c r="B1492" s="36"/>
      <c r="C1492" s="36"/>
      <c r="D1492" s="36"/>
      <c r="E1492" s="36"/>
      <c r="F1492" s="36"/>
    </row>
    <row r="1493" spans="1:6" outlineLevel="1" x14ac:dyDescent="0.2">
      <c r="A1493" s="37" t="s">
        <v>225</v>
      </c>
      <c r="B1493" s="38"/>
      <c r="C1493" s="36"/>
      <c r="D1493" s="36"/>
      <c r="E1493" s="36"/>
      <c r="F1493" s="36"/>
    </row>
    <row r="1494" spans="1:6" ht="25.5" outlineLevel="1" x14ac:dyDescent="0.2">
      <c r="A1494" s="36">
        <v>1</v>
      </c>
      <c r="B1494" s="41" t="s">
        <v>1746</v>
      </c>
      <c r="C1494" s="36"/>
      <c r="D1494" s="36"/>
      <c r="E1494" s="36"/>
      <c r="F1494" s="36"/>
    </row>
    <row r="1495" spans="1:6" outlineLevel="1" x14ac:dyDescent="0.2">
      <c r="A1495" s="36">
        <v>2</v>
      </c>
      <c r="B1495" s="41" t="s">
        <v>1747</v>
      </c>
      <c r="C1495" s="36"/>
      <c r="D1495" s="36"/>
      <c r="E1495" s="36"/>
      <c r="F1495" s="36"/>
    </row>
    <row r="1496" spans="1:6" outlineLevel="1" x14ac:dyDescent="0.2">
      <c r="A1496" s="36">
        <v>3</v>
      </c>
      <c r="B1496" s="41" t="s">
        <v>1748</v>
      </c>
      <c r="C1496" s="36"/>
      <c r="D1496" s="36"/>
      <c r="E1496" s="36"/>
      <c r="F1496" s="36"/>
    </row>
    <row r="1497" spans="1:6" outlineLevel="1" x14ac:dyDescent="0.2">
      <c r="A1497" s="36">
        <v>4</v>
      </c>
      <c r="B1497" s="41" t="s">
        <v>1749</v>
      </c>
      <c r="C1497" s="36"/>
      <c r="D1497" s="36"/>
      <c r="E1497" s="36"/>
      <c r="F1497" s="36"/>
    </row>
    <row r="1498" spans="1:6" outlineLevel="1" x14ac:dyDescent="0.2">
      <c r="A1498" s="36"/>
      <c r="B1498" s="36"/>
      <c r="C1498" s="36"/>
      <c r="D1498" s="36"/>
      <c r="E1498" s="36"/>
      <c r="F1498" s="36"/>
    </row>
    <row r="1499" spans="1:6" outlineLevel="1" x14ac:dyDescent="0.2">
      <c r="A1499" s="37" t="s">
        <v>227</v>
      </c>
      <c r="B1499" s="38"/>
      <c r="C1499" s="36"/>
      <c r="D1499" s="36"/>
      <c r="E1499" s="36"/>
      <c r="F1499" s="36"/>
    </row>
    <row r="1500" spans="1:6" ht="25.5" outlineLevel="1" x14ac:dyDescent="0.2">
      <c r="A1500" s="36">
        <v>1</v>
      </c>
      <c r="B1500" s="41" t="s">
        <v>1750</v>
      </c>
      <c r="C1500" s="36"/>
      <c r="D1500" s="36"/>
      <c r="E1500" s="36"/>
      <c r="F1500" s="36"/>
    </row>
    <row r="1501" spans="1:6" outlineLevel="1" x14ac:dyDescent="0.2">
      <c r="A1501" s="36">
        <v>2</v>
      </c>
      <c r="B1501" s="41" t="s">
        <v>1751</v>
      </c>
      <c r="C1501" s="36"/>
      <c r="D1501" s="36"/>
      <c r="E1501" s="36"/>
      <c r="F1501" s="36"/>
    </row>
    <row r="1502" spans="1:6" outlineLevel="1" x14ac:dyDescent="0.2">
      <c r="A1502" s="36">
        <v>3</v>
      </c>
      <c r="B1502" s="41" t="s">
        <v>1752</v>
      </c>
      <c r="C1502" s="36"/>
      <c r="D1502" s="36"/>
      <c r="E1502" s="36"/>
      <c r="F1502" s="36"/>
    </row>
    <row r="1503" spans="1:6" outlineLevel="1" x14ac:dyDescent="0.2">
      <c r="A1503" s="36">
        <v>4</v>
      </c>
      <c r="B1503" s="41" t="s">
        <v>1753</v>
      </c>
      <c r="C1503" s="36"/>
      <c r="D1503" s="36"/>
      <c r="E1503" s="36"/>
      <c r="F1503" s="36"/>
    </row>
    <row r="1504" spans="1:6" outlineLevel="1" x14ac:dyDescent="0.2">
      <c r="A1504" s="36"/>
      <c r="B1504" s="36"/>
      <c r="C1504" s="36"/>
      <c r="D1504" s="36"/>
      <c r="E1504" s="36"/>
      <c r="F1504" s="36"/>
    </row>
    <row r="1505" spans="1:6" outlineLevel="1" x14ac:dyDescent="0.2">
      <c r="A1505" s="37" t="s">
        <v>230</v>
      </c>
      <c r="B1505" s="38"/>
      <c r="C1505" s="36"/>
      <c r="D1505" s="36"/>
      <c r="E1505" s="36"/>
      <c r="F1505" s="36"/>
    </row>
    <row r="1506" spans="1:6" outlineLevel="1" x14ac:dyDescent="0.2">
      <c r="A1506" s="36">
        <v>1</v>
      </c>
      <c r="B1506" s="41" t="s">
        <v>1754</v>
      </c>
      <c r="C1506" s="36"/>
      <c r="D1506" s="36"/>
      <c r="E1506" s="36"/>
      <c r="F1506" s="36"/>
    </row>
    <row r="1507" spans="1:6" outlineLevel="1" x14ac:dyDescent="0.2">
      <c r="A1507" s="36">
        <v>2</v>
      </c>
      <c r="B1507" s="41" t="s">
        <v>1755</v>
      </c>
      <c r="C1507" s="36"/>
      <c r="D1507" s="36"/>
      <c r="E1507" s="36"/>
      <c r="F1507" s="36"/>
    </row>
    <row r="1508" spans="1:6" ht="25.5" outlineLevel="1" x14ac:dyDescent="0.2">
      <c r="A1508" s="36">
        <v>3</v>
      </c>
      <c r="B1508" s="41" t="s">
        <v>1756</v>
      </c>
      <c r="C1508" s="36"/>
      <c r="D1508" s="36"/>
      <c r="E1508" s="36"/>
      <c r="F1508" s="36"/>
    </row>
    <row r="1509" spans="1:6" outlineLevel="1" x14ac:dyDescent="0.2">
      <c r="A1509" s="36">
        <v>4</v>
      </c>
      <c r="B1509" s="41" t="s">
        <v>1757</v>
      </c>
      <c r="C1509" s="36"/>
      <c r="D1509" s="36"/>
      <c r="E1509" s="36"/>
      <c r="F1509" s="36"/>
    </row>
    <row r="1510" spans="1:6" outlineLevel="1" x14ac:dyDescent="0.2">
      <c r="A1510" s="36"/>
      <c r="B1510" s="36"/>
      <c r="C1510" s="36"/>
      <c r="D1510" s="36"/>
      <c r="E1510" s="36"/>
      <c r="F1510" s="36"/>
    </row>
    <row r="1511" spans="1:6" outlineLevel="1" x14ac:dyDescent="0.2">
      <c r="A1511" s="37" t="s">
        <v>232</v>
      </c>
      <c r="B1511" s="38"/>
      <c r="C1511" s="36"/>
      <c r="D1511" s="36"/>
      <c r="E1511" s="36"/>
      <c r="F1511" s="36"/>
    </row>
    <row r="1512" spans="1:6" outlineLevel="1" x14ac:dyDescent="0.2">
      <c r="A1512" s="36">
        <v>1</v>
      </c>
      <c r="B1512" s="41" t="s">
        <v>1758</v>
      </c>
      <c r="C1512" s="36"/>
      <c r="D1512" s="36"/>
      <c r="E1512" s="36"/>
      <c r="F1512" s="36"/>
    </row>
    <row r="1513" spans="1:6" outlineLevel="1" x14ac:dyDescent="0.2">
      <c r="A1513" s="36">
        <v>2</v>
      </c>
      <c r="B1513" s="41" t="s">
        <v>1759</v>
      </c>
      <c r="C1513" s="36"/>
      <c r="D1513" s="36"/>
      <c r="E1513" s="36"/>
      <c r="F1513" s="36"/>
    </row>
    <row r="1514" spans="1:6" outlineLevel="1" x14ac:dyDescent="0.2">
      <c r="A1514" s="36">
        <v>3</v>
      </c>
      <c r="B1514" s="41" t="s">
        <v>1760</v>
      </c>
      <c r="C1514" s="36"/>
      <c r="D1514" s="36"/>
      <c r="E1514" s="36"/>
      <c r="F1514" s="36"/>
    </row>
    <row r="1515" spans="1:6" outlineLevel="1" x14ac:dyDescent="0.2">
      <c r="A1515" s="36"/>
      <c r="B1515" s="36"/>
      <c r="C1515" s="36"/>
      <c r="D1515" s="36"/>
      <c r="E1515" s="36"/>
      <c r="F1515" s="36"/>
    </row>
    <row r="1516" spans="1:6" outlineLevel="1" x14ac:dyDescent="0.2">
      <c r="A1516" s="37" t="s">
        <v>234</v>
      </c>
      <c r="B1516" s="38"/>
      <c r="C1516" s="36"/>
      <c r="D1516" s="36"/>
      <c r="E1516" s="36"/>
      <c r="F1516" s="36"/>
    </row>
    <row r="1517" spans="1:6" ht="25.5" outlineLevel="1" x14ac:dyDescent="0.2">
      <c r="A1517" s="36">
        <v>1</v>
      </c>
      <c r="B1517" s="41" t="s">
        <v>1761</v>
      </c>
      <c r="C1517" s="36"/>
      <c r="D1517" s="36"/>
      <c r="E1517" s="36"/>
      <c r="F1517" s="36"/>
    </row>
    <row r="1518" spans="1:6" outlineLevel="1" x14ac:dyDescent="0.2">
      <c r="A1518" s="36">
        <v>2</v>
      </c>
      <c r="B1518" s="41" t="s">
        <v>1762</v>
      </c>
      <c r="C1518" s="36"/>
      <c r="D1518" s="36"/>
      <c r="E1518" s="36"/>
      <c r="F1518" s="36"/>
    </row>
    <row r="1519" spans="1:6" outlineLevel="1" x14ac:dyDescent="0.2">
      <c r="A1519" s="36">
        <v>3</v>
      </c>
      <c r="B1519" s="41" t="s">
        <v>1763</v>
      </c>
      <c r="C1519" s="36"/>
      <c r="D1519" s="36"/>
      <c r="E1519" s="36"/>
      <c r="F1519" s="36"/>
    </row>
    <row r="1520" spans="1:6" ht="25.5" outlineLevel="1" x14ac:dyDescent="0.2">
      <c r="A1520" s="36">
        <v>4</v>
      </c>
      <c r="B1520" s="41" t="s">
        <v>1764</v>
      </c>
      <c r="C1520" s="36"/>
      <c r="D1520" s="36"/>
      <c r="E1520" s="36"/>
      <c r="F1520" s="36"/>
    </row>
    <row r="1521" spans="1:6" ht="25.5" outlineLevel="1" x14ac:dyDescent="0.2">
      <c r="A1521" s="36">
        <v>5</v>
      </c>
      <c r="B1521" s="41" t="s">
        <v>1765</v>
      </c>
      <c r="C1521" s="36"/>
      <c r="D1521" s="36"/>
      <c r="E1521" s="36"/>
      <c r="F1521" s="36"/>
    </row>
    <row r="1522" spans="1:6" outlineLevel="1" x14ac:dyDescent="0.2">
      <c r="A1522" s="36"/>
      <c r="B1522" s="36"/>
      <c r="C1522" s="36"/>
      <c r="D1522" s="36"/>
      <c r="E1522" s="36"/>
      <c r="F1522" s="36"/>
    </row>
    <row r="1523" spans="1:6" outlineLevel="1" x14ac:dyDescent="0.2">
      <c r="A1523" s="37" t="s">
        <v>236</v>
      </c>
      <c r="B1523" s="38"/>
      <c r="C1523" s="36"/>
      <c r="D1523" s="36"/>
      <c r="E1523" s="36"/>
      <c r="F1523" s="36"/>
    </row>
    <row r="1524" spans="1:6" outlineLevel="1" x14ac:dyDescent="0.2">
      <c r="A1524" s="36">
        <v>1</v>
      </c>
      <c r="B1524" s="41" t="s">
        <v>1766</v>
      </c>
      <c r="C1524" s="36"/>
      <c r="D1524" s="36"/>
      <c r="E1524" s="36"/>
      <c r="F1524" s="36"/>
    </row>
    <row r="1525" spans="1:6" outlineLevel="1" x14ac:dyDescent="0.2">
      <c r="A1525" s="36">
        <v>2</v>
      </c>
      <c r="B1525" s="41" t="s">
        <v>1759</v>
      </c>
      <c r="C1525" s="36"/>
      <c r="D1525" s="36"/>
      <c r="E1525" s="36"/>
      <c r="F1525" s="36"/>
    </row>
    <row r="1526" spans="1:6" outlineLevel="1" x14ac:dyDescent="0.2">
      <c r="A1526" s="36">
        <v>3</v>
      </c>
      <c r="B1526" s="41" t="s">
        <v>1760</v>
      </c>
      <c r="C1526" s="36"/>
      <c r="D1526" s="36"/>
      <c r="E1526" s="36"/>
      <c r="F1526" s="36"/>
    </row>
    <row r="1527" spans="1:6" outlineLevel="1" x14ac:dyDescent="0.2">
      <c r="A1527" s="36"/>
      <c r="B1527" s="36"/>
      <c r="C1527" s="36"/>
      <c r="D1527" s="36"/>
      <c r="E1527" s="36"/>
      <c r="F1527" s="36"/>
    </row>
    <row r="1528" spans="1:6" outlineLevel="1" x14ac:dyDescent="0.2">
      <c r="A1528" s="37" t="s">
        <v>238</v>
      </c>
      <c r="B1528" s="38"/>
      <c r="C1528" s="36"/>
      <c r="D1528" s="36"/>
      <c r="E1528" s="36"/>
      <c r="F1528" s="36"/>
    </row>
    <row r="1529" spans="1:6" outlineLevel="1" x14ac:dyDescent="0.2">
      <c r="A1529" s="36">
        <v>1</v>
      </c>
      <c r="B1529" s="41" t="s">
        <v>1767</v>
      </c>
      <c r="C1529" s="36"/>
      <c r="D1529" s="36"/>
      <c r="E1529" s="36"/>
      <c r="F1529" s="36"/>
    </row>
    <row r="1530" spans="1:6" outlineLevel="1" x14ac:dyDescent="0.2">
      <c r="A1530" s="36">
        <v>2</v>
      </c>
      <c r="B1530" s="41" t="s">
        <v>1768</v>
      </c>
      <c r="C1530" s="36"/>
      <c r="D1530" s="36"/>
      <c r="E1530" s="36"/>
      <c r="F1530" s="36"/>
    </row>
    <row r="1531" spans="1:6" ht="25.5" outlineLevel="1" x14ac:dyDescent="0.2">
      <c r="A1531" s="36">
        <v>3</v>
      </c>
      <c r="B1531" s="41" t="s">
        <v>1769</v>
      </c>
      <c r="C1531" s="36"/>
      <c r="D1531" s="36"/>
      <c r="E1531" s="36"/>
      <c r="F1531" s="36"/>
    </row>
    <row r="1532" spans="1:6" outlineLevel="1" x14ac:dyDescent="0.2">
      <c r="A1532" s="36">
        <v>4</v>
      </c>
      <c r="B1532" s="41" t="s">
        <v>1770</v>
      </c>
      <c r="C1532" s="36"/>
      <c r="D1532" s="36"/>
      <c r="E1532" s="36"/>
      <c r="F1532" s="36"/>
    </row>
    <row r="1533" spans="1:6" outlineLevel="1" x14ac:dyDescent="0.2">
      <c r="A1533" s="36"/>
      <c r="B1533" s="36"/>
      <c r="C1533" s="36"/>
      <c r="D1533" s="36"/>
      <c r="E1533" s="36"/>
      <c r="F1533" s="36"/>
    </row>
    <row r="1534" spans="1:6" outlineLevel="1" x14ac:dyDescent="0.2">
      <c r="A1534" s="37" t="s">
        <v>240</v>
      </c>
      <c r="B1534" s="38"/>
      <c r="C1534" s="36"/>
      <c r="D1534" s="36"/>
      <c r="E1534" s="36"/>
      <c r="F1534" s="36"/>
    </row>
    <row r="1535" spans="1:6" outlineLevel="1" x14ac:dyDescent="0.2">
      <c r="A1535" s="36">
        <v>1</v>
      </c>
      <c r="B1535" s="41" t="s">
        <v>1771</v>
      </c>
      <c r="C1535" s="36"/>
      <c r="D1535" s="36"/>
      <c r="E1535" s="36"/>
      <c r="F1535" s="36"/>
    </row>
    <row r="1536" spans="1:6" outlineLevel="1" x14ac:dyDescent="0.2">
      <c r="A1536" s="36">
        <v>2</v>
      </c>
      <c r="B1536" s="41" t="s">
        <v>1772</v>
      </c>
      <c r="C1536" s="36"/>
      <c r="D1536" s="36"/>
      <c r="E1536" s="36"/>
      <c r="F1536" s="36"/>
    </row>
    <row r="1537" spans="1:6" outlineLevel="1" x14ac:dyDescent="0.2">
      <c r="A1537" s="36">
        <v>3</v>
      </c>
      <c r="B1537" s="41" t="s">
        <v>1773</v>
      </c>
      <c r="C1537" s="36"/>
      <c r="D1537" s="36"/>
      <c r="E1537" s="36"/>
      <c r="F1537" s="36"/>
    </row>
    <row r="1538" spans="1:6" outlineLevel="1" x14ac:dyDescent="0.2">
      <c r="A1538" s="36">
        <v>4</v>
      </c>
      <c r="B1538" s="41" t="s">
        <v>1774</v>
      </c>
      <c r="C1538" s="36"/>
      <c r="D1538" s="36"/>
      <c r="E1538" s="36"/>
      <c r="F1538" s="36"/>
    </row>
    <row r="1539" spans="1:6" outlineLevel="1" x14ac:dyDescent="0.2">
      <c r="A1539" s="36"/>
      <c r="B1539" s="36"/>
      <c r="C1539" s="36"/>
      <c r="D1539" s="36"/>
      <c r="E1539" s="36"/>
      <c r="F1539" s="36"/>
    </row>
    <row r="1540" spans="1:6" outlineLevel="1" x14ac:dyDescent="0.2">
      <c r="A1540" s="37" t="s">
        <v>243</v>
      </c>
      <c r="B1540" s="38"/>
      <c r="C1540" s="36"/>
      <c r="D1540" s="36"/>
      <c r="E1540" s="36"/>
      <c r="F1540" s="36"/>
    </row>
    <row r="1541" spans="1:6" ht="25.5" outlineLevel="1" x14ac:dyDescent="0.2">
      <c r="A1541" s="36">
        <v>1</v>
      </c>
      <c r="B1541" s="41" t="s">
        <v>1775</v>
      </c>
      <c r="C1541" s="36"/>
      <c r="D1541" s="36"/>
      <c r="E1541" s="36"/>
      <c r="F1541" s="36"/>
    </row>
    <row r="1542" spans="1:6" outlineLevel="1" x14ac:dyDescent="0.2">
      <c r="A1542" s="36">
        <v>2</v>
      </c>
      <c r="B1542" s="41" t="s">
        <v>1776</v>
      </c>
      <c r="C1542" s="36"/>
      <c r="D1542" s="36"/>
      <c r="E1542" s="36"/>
      <c r="F1542" s="36"/>
    </row>
    <row r="1543" spans="1:6" ht="25.5" outlineLevel="1" x14ac:dyDescent="0.2">
      <c r="A1543" s="36">
        <v>3</v>
      </c>
      <c r="B1543" s="41" t="s">
        <v>1777</v>
      </c>
      <c r="C1543" s="36"/>
      <c r="D1543" s="36"/>
      <c r="E1543" s="36"/>
      <c r="F1543" s="36"/>
    </row>
    <row r="1544" spans="1:6" outlineLevel="1" x14ac:dyDescent="0.2">
      <c r="A1544" s="36">
        <v>4</v>
      </c>
      <c r="B1544" s="41" t="s">
        <v>1778</v>
      </c>
      <c r="C1544" s="36"/>
      <c r="D1544" s="36"/>
      <c r="E1544" s="36"/>
      <c r="F1544" s="36"/>
    </row>
    <row r="1545" spans="1:6" outlineLevel="1" x14ac:dyDescent="0.2">
      <c r="A1545" s="36"/>
      <c r="B1545" s="36"/>
      <c r="C1545" s="36"/>
      <c r="D1545" s="36"/>
      <c r="E1545" s="36"/>
      <c r="F1545" s="36"/>
    </row>
    <row r="1546" spans="1:6" outlineLevel="1" x14ac:dyDescent="0.2">
      <c r="A1546" s="37" t="s">
        <v>245</v>
      </c>
      <c r="B1546" s="38"/>
      <c r="C1546" s="36"/>
      <c r="D1546" s="36"/>
      <c r="E1546" s="36"/>
      <c r="F1546" s="36"/>
    </row>
    <row r="1547" spans="1:6" outlineLevel="1" x14ac:dyDescent="0.2">
      <c r="A1547" s="36">
        <v>1</v>
      </c>
      <c r="B1547" s="41" t="s">
        <v>1779</v>
      </c>
      <c r="C1547" s="36"/>
      <c r="D1547" s="36"/>
      <c r="E1547" s="36"/>
      <c r="F1547" s="36"/>
    </row>
    <row r="1548" spans="1:6" outlineLevel="1" x14ac:dyDescent="0.2">
      <c r="A1548" s="36">
        <v>2</v>
      </c>
      <c r="B1548" s="41" t="s">
        <v>1759</v>
      </c>
      <c r="C1548" s="36"/>
      <c r="D1548" s="36"/>
      <c r="E1548" s="36"/>
      <c r="F1548" s="36"/>
    </row>
    <row r="1549" spans="1:6" outlineLevel="1" x14ac:dyDescent="0.2">
      <c r="A1549" s="36">
        <v>3</v>
      </c>
      <c r="B1549" s="41" t="s">
        <v>1760</v>
      </c>
      <c r="C1549" s="36"/>
      <c r="D1549" s="36"/>
      <c r="E1549" s="36"/>
      <c r="F1549" s="36"/>
    </row>
    <row r="1550" spans="1:6" outlineLevel="1" x14ac:dyDescent="0.2">
      <c r="A1550" s="36"/>
      <c r="B1550" s="36"/>
      <c r="C1550" s="36"/>
      <c r="D1550" s="36"/>
      <c r="E1550" s="36"/>
      <c r="F1550" s="36"/>
    </row>
    <row r="1551" spans="1:6" outlineLevel="1" x14ac:dyDescent="0.2">
      <c r="A1551" s="37" t="s">
        <v>247</v>
      </c>
      <c r="B1551" s="38"/>
      <c r="C1551" s="36"/>
      <c r="D1551" s="36"/>
      <c r="E1551" s="36"/>
      <c r="F1551" s="36"/>
    </row>
    <row r="1552" spans="1:6" ht="25.5" outlineLevel="1" x14ac:dyDescent="0.2">
      <c r="A1552" s="36">
        <v>1</v>
      </c>
      <c r="B1552" s="41" t="s">
        <v>1780</v>
      </c>
      <c r="C1552" s="36"/>
      <c r="D1552" s="36"/>
      <c r="E1552" s="36"/>
      <c r="F1552" s="36"/>
    </row>
    <row r="1553" spans="1:6" outlineLevel="1" x14ac:dyDescent="0.2">
      <c r="A1553" s="36">
        <v>2</v>
      </c>
      <c r="B1553" s="41" t="s">
        <v>1781</v>
      </c>
      <c r="C1553" s="36"/>
      <c r="D1553" s="36"/>
      <c r="E1553" s="36"/>
      <c r="F1553" s="36"/>
    </row>
    <row r="1554" spans="1:6" ht="25.5" outlineLevel="1" x14ac:dyDescent="0.2">
      <c r="A1554" s="36">
        <v>3</v>
      </c>
      <c r="B1554" s="41" t="s">
        <v>1782</v>
      </c>
      <c r="C1554" s="36"/>
      <c r="D1554" s="36"/>
      <c r="E1554" s="36"/>
      <c r="F1554" s="36"/>
    </row>
    <row r="1555" spans="1:6" outlineLevel="1" x14ac:dyDescent="0.2">
      <c r="A1555" s="36">
        <v>4</v>
      </c>
      <c r="B1555" s="41" t="s">
        <v>1783</v>
      </c>
      <c r="C1555" s="36"/>
      <c r="D1555" s="36"/>
      <c r="E1555" s="36"/>
      <c r="F1555" s="36"/>
    </row>
    <row r="1556" spans="1:6" outlineLevel="1" x14ac:dyDescent="0.2">
      <c r="A1556" s="36"/>
      <c r="B1556" s="36"/>
      <c r="C1556" s="36"/>
      <c r="D1556" s="36"/>
      <c r="E1556" s="36"/>
      <c r="F1556" s="36"/>
    </row>
    <row r="1557" spans="1:6" outlineLevel="1" x14ac:dyDescent="0.2">
      <c r="A1557" s="37" t="s">
        <v>250</v>
      </c>
      <c r="B1557" s="38"/>
      <c r="C1557" s="36"/>
      <c r="D1557" s="36"/>
      <c r="E1557" s="36"/>
      <c r="F1557" s="36"/>
    </row>
    <row r="1558" spans="1:6" ht="25.5" outlineLevel="1" x14ac:dyDescent="0.2">
      <c r="A1558" s="36">
        <v>1</v>
      </c>
      <c r="B1558" s="41" t="s">
        <v>1784</v>
      </c>
      <c r="C1558" s="36"/>
      <c r="D1558" s="36"/>
      <c r="E1558" s="36"/>
      <c r="F1558" s="36"/>
    </row>
    <row r="1559" spans="1:6" outlineLevel="1" x14ac:dyDescent="0.2">
      <c r="A1559" s="36">
        <v>2</v>
      </c>
      <c r="B1559" s="41" t="s">
        <v>1785</v>
      </c>
      <c r="C1559" s="36"/>
      <c r="D1559" s="36"/>
      <c r="E1559" s="36"/>
      <c r="F1559" s="36"/>
    </row>
    <row r="1560" spans="1:6" outlineLevel="1" x14ac:dyDescent="0.2">
      <c r="A1560" s="36">
        <v>3</v>
      </c>
      <c r="B1560" s="41" t="s">
        <v>1786</v>
      </c>
      <c r="C1560" s="36"/>
      <c r="D1560" s="36"/>
      <c r="E1560" s="36"/>
      <c r="F1560" s="36"/>
    </row>
    <row r="1561" spans="1:6" outlineLevel="1" x14ac:dyDescent="0.2">
      <c r="A1561" s="36">
        <v>4</v>
      </c>
      <c r="B1561" s="41" t="s">
        <v>1787</v>
      </c>
      <c r="C1561" s="36"/>
      <c r="D1561" s="36"/>
      <c r="E1561" s="36"/>
      <c r="F1561" s="36"/>
    </row>
    <row r="1562" spans="1:6" outlineLevel="1" x14ac:dyDescent="0.2">
      <c r="A1562" s="36"/>
      <c r="B1562" s="36"/>
      <c r="C1562" s="36"/>
      <c r="D1562" s="36"/>
      <c r="E1562" s="36"/>
      <c r="F1562" s="36"/>
    </row>
    <row r="1563" spans="1:6" outlineLevel="1" x14ac:dyDescent="0.2">
      <c r="A1563" s="37" t="s">
        <v>254</v>
      </c>
      <c r="B1563" s="38"/>
      <c r="C1563" s="36"/>
      <c r="D1563" s="36"/>
      <c r="E1563" s="36"/>
      <c r="F1563" s="36"/>
    </row>
    <row r="1564" spans="1:6" ht="25.5" outlineLevel="1" x14ac:dyDescent="0.2">
      <c r="A1564" s="36">
        <v>1</v>
      </c>
      <c r="B1564" s="41" t="s">
        <v>1788</v>
      </c>
      <c r="C1564" s="36"/>
      <c r="D1564" s="36"/>
      <c r="E1564" s="36"/>
      <c r="F1564" s="36"/>
    </row>
    <row r="1565" spans="1:6" outlineLevel="1" x14ac:dyDescent="0.2">
      <c r="A1565" s="36">
        <v>2</v>
      </c>
      <c r="B1565" s="41" t="s">
        <v>1785</v>
      </c>
      <c r="C1565" s="36"/>
      <c r="D1565" s="36"/>
      <c r="E1565" s="36"/>
      <c r="F1565" s="36"/>
    </row>
    <row r="1566" spans="1:6" outlineLevel="1" x14ac:dyDescent="0.2">
      <c r="A1566" s="36">
        <v>3</v>
      </c>
      <c r="B1566" s="41" t="s">
        <v>1786</v>
      </c>
      <c r="C1566" s="36"/>
      <c r="D1566" s="36"/>
      <c r="E1566" s="36"/>
      <c r="F1566" s="36"/>
    </row>
    <row r="1567" spans="1:6" outlineLevel="1" x14ac:dyDescent="0.2">
      <c r="A1567" s="36">
        <v>4</v>
      </c>
      <c r="B1567" s="41" t="s">
        <v>1787</v>
      </c>
      <c r="C1567" s="36"/>
      <c r="D1567" s="36"/>
      <c r="E1567" s="36"/>
      <c r="F1567" s="36"/>
    </row>
    <row r="1568" spans="1:6" outlineLevel="1" x14ac:dyDescent="0.2">
      <c r="A1568" s="36"/>
      <c r="B1568" s="36"/>
      <c r="C1568" s="36"/>
      <c r="D1568" s="36"/>
      <c r="E1568" s="36"/>
      <c r="F1568" s="36"/>
    </row>
    <row r="1569" spans="1:6" outlineLevel="1" x14ac:dyDescent="0.2">
      <c r="A1569" s="37" t="s">
        <v>257</v>
      </c>
      <c r="B1569" s="38"/>
      <c r="C1569" s="36"/>
      <c r="D1569" s="36"/>
      <c r="E1569" s="36"/>
      <c r="F1569" s="36"/>
    </row>
    <row r="1570" spans="1:6" outlineLevel="1" x14ac:dyDescent="0.2">
      <c r="A1570" s="36">
        <v>1</v>
      </c>
      <c r="B1570" s="41" t="s">
        <v>1789</v>
      </c>
      <c r="C1570" s="36"/>
      <c r="D1570" s="36"/>
      <c r="E1570" s="36"/>
      <c r="F1570" s="36"/>
    </row>
    <row r="1571" spans="1:6" outlineLevel="1" x14ac:dyDescent="0.2">
      <c r="A1571" s="36">
        <v>2</v>
      </c>
      <c r="B1571" s="41" t="s">
        <v>1785</v>
      </c>
      <c r="C1571" s="36"/>
      <c r="D1571" s="36"/>
      <c r="E1571" s="36"/>
      <c r="F1571" s="36"/>
    </row>
    <row r="1572" spans="1:6" outlineLevel="1" x14ac:dyDescent="0.2">
      <c r="A1572" s="36">
        <v>3</v>
      </c>
      <c r="B1572" s="41" t="s">
        <v>1786</v>
      </c>
      <c r="C1572" s="36"/>
      <c r="D1572" s="36"/>
      <c r="E1572" s="36"/>
      <c r="F1572" s="36"/>
    </row>
    <row r="1573" spans="1:6" outlineLevel="1" x14ac:dyDescent="0.2">
      <c r="A1573" s="36">
        <v>4</v>
      </c>
      <c r="B1573" s="41" t="s">
        <v>1787</v>
      </c>
      <c r="C1573" s="36"/>
      <c r="D1573" s="36"/>
      <c r="E1573" s="36"/>
      <c r="F1573" s="36"/>
    </row>
    <row r="1574" spans="1:6" outlineLevel="1" x14ac:dyDescent="0.2">
      <c r="A1574" s="36"/>
      <c r="B1574" s="36"/>
      <c r="C1574" s="36"/>
      <c r="D1574" s="36"/>
      <c r="E1574" s="36"/>
      <c r="F1574" s="36"/>
    </row>
    <row r="1575" spans="1:6" outlineLevel="1" x14ac:dyDescent="0.2">
      <c r="A1575" s="37" t="s">
        <v>260</v>
      </c>
      <c r="B1575" s="38"/>
      <c r="C1575" s="36"/>
      <c r="D1575" s="36"/>
      <c r="E1575" s="36"/>
      <c r="F1575" s="36"/>
    </row>
    <row r="1576" spans="1:6" ht="25.5" outlineLevel="1" x14ac:dyDescent="0.2">
      <c r="A1576" s="36">
        <v>1</v>
      </c>
      <c r="B1576" s="41" t="s">
        <v>1790</v>
      </c>
      <c r="C1576" s="36"/>
      <c r="D1576" s="36"/>
      <c r="E1576" s="36"/>
      <c r="F1576" s="36"/>
    </row>
    <row r="1577" spans="1:6" outlineLevel="1" x14ac:dyDescent="0.2">
      <c r="A1577" s="36">
        <v>2</v>
      </c>
      <c r="B1577" s="41" t="s">
        <v>1785</v>
      </c>
      <c r="C1577" s="36"/>
      <c r="D1577" s="36"/>
      <c r="E1577" s="36"/>
      <c r="F1577" s="36"/>
    </row>
    <row r="1578" spans="1:6" outlineLevel="1" x14ac:dyDescent="0.2">
      <c r="A1578" s="36">
        <v>3</v>
      </c>
      <c r="B1578" s="41" t="s">
        <v>1786</v>
      </c>
      <c r="C1578" s="36"/>
      <c r="D1578" s="36"/>
      <c r="E1578" s="36"/>
      <c r="F1578" s="36"/>
    </row>
    <row r="1579" spans="1:6" outlineLevel="1" x14ac:dyDescent="0.2">
      <c r="A1579" s="36">
        <v>4</v>
      </c>
      <c r="B1579" s="41" t="s">
        <v>1787</v>
      </c>
      <c r="C1579" s="36"/>
      <c r="D1579" s="36"/>
      <c r="E1579" s="36"/>
      <c r="F1579" s="36"/>
    </row>
    <row r="1580" spans="1:6" outlineLevel="1" x14ac:dyDescent="0.2">
      <c r="A1580" s="36"/>
      <c r="B1580" s="36"/>
      <c r="C1580" s="36"/>
      <c r="D1580" s="36"/>
      <c r="E1580" s="36"/>
      <c r="F1580" s="36"/>
    </row>
    <row r="1581" spans="1:6" outlineLevel="1" x14ac:dyDescent="0.2">
      <c r="A1581" s="37" t="s">
        <v>1791</v>
      </c>
      <c r="B1581" s="38"/>
      <c r="C1581" s="36"/>
      <c r="D1581" s="36"/>
      <c r="E1581" s="36"/>
      <c r="F1581" s="36"/>
    </row>
    <row r="1582" spans="1:6" outlineLevel="1" x14ac:dyDescent="0.2">
      <c r="A1582" s="36">
        <v>1</v>
      </c>
      <c r="B1582" s="41" t="s">
        <v>1792</v>
      </c>
      <c r="C1582" s="36"/>
      <c r="D1582" s="36"/>
      <c r="E1582" s="36"/>
      <c r="F1582" s="36"/>
    </row>
    <row r="1583" spans="1:6" outlineLevel="1" x14ac:dyDescent="0.2">
      <c r="A1583" s="36">
        <v>2</v>
      </c>
      <c r="B1583" s="41" t="s">
        <v>1793</v>
      </c>
      <c r="C1583" s="36"/>
      <c r="D1583" s="36"/>
      <c r="E1583" s="36"/>
      <c r="F1583" s="36"/>
    </row>
    <row r="1584" spans="1:6" ht="25.5" outlineLevel="1" x14ac:dyDescent="0.2">
      <c r="A1584" s="36">
        <v>3</v>
      </c>
      <c r="B1584" s="41" t="s">
        <v>1794</v>
      </c>
      <c r="C1584" s="36"/>
      <c r="D1584" s="36"/>
      <c r="E1584" s="36"/>
      <c r="F1584" s="36"/>
    </row>
    <row r="1585" spans="1:6" outlineLevel="1" x14ac:dyDescent="0.2">
      <c r="A1585" s="36"/>
      <c r="B1585" s="36"/>
      <c r="C1585" s="36"/>
      <c r="D1585" s="36"/>
      <c r="E1585" s="36"/>
      <c r="F1585" s="36"/>
    </row>
    <row r="1586" spans="1:6" outlineLevel="1" x14ac:dyDescent="0.2">
      <c r="A1586" s="37" t="s">
        <v>1795</v>
      </c>
      <c r="B1586" s="38"/>
      <c r="C1586" s="36"/>
      <c r="D1586" s="36"/>
      <c r="E1586" s="36"/>
      <c r="F1586" s="36"/>
    </row>
    <row r="1587" spans="1:6" ht="25.5" outlineLevel="1" x14ac:dyDescent="0.2">
      <c r="A1587" s="36">
        <v>1</v>
      </c>
      <c r="B1587" s="41" t="s">
        <v>1796</v>
      </c>
      <c r="C1587" s="36"/>
      <c r="D1587" s="36"/>
      <c r="E1587" s="36"/>
      <c r="F1587" s="36"/>
    </row>
    <row r="1588" spans="1:6" outlineLevel="1" x14ac:dyDescent="0.2">
      <c r="A1588" s="36">
        <v>2</v>
      </c>
      <c r="B1588" s="41" t="s">
        <v>1793</v>
      </c>
      <c r="C1588" s="36"/>
      <c r="D1588" s="36"/>
      <c r="E1588" s="36"/>
      <c r="F1588" s="36"/>
    </row>
    <row r="1589" spans="1:6" ht="25.5" outlineLevel="1" x14ac:dyDescent="0.2">
      <c r="A1589" s="36">
        <v>3</v>
      </c>
      <c r="B1589" s="41" t="s">
        <v>1794</v>
      </c>
      <c r="C1589" s="36"/>
      <c r="D1589" s="36"/>
      <c r="E1589" s="36"/>
      <c r="F1589" s="36"/>
    </row>
    <row r="1590" spans="1:6" outlineLevel="1" x14ac:dyDescent="0.2">
      <c r="A1590" s="36"/>
      <c r="B1590" s="36"/>
      <c r="C1590" s="36"/>
      <c r="D1590" s="36"/>
      <c r="E1590" s="36"/>
      <c r="F1590" s="36"/>
    </row>
    <row r="1591" spans="1:6" outlineLevel="1" x14ac:dyDescent="0.2">
      <c r="A1591" s="37" t="s">
        <v>1797</v>
      </c>
      <c r="B1591" s="38"/>
      <c r="C1591" s="36"/>
      <c r="D1591" s="36"/>
      <c r="E1591" s="36"/>
      <c r="F1591" s="36"/>
    </row>
    <row r="1592" spans="1:6" ht="25.5" outlineLevel="1" x14ac:dyDescent="0.2">
      <c r="A1592" s="36">
        <v>1</v>
      </c>
      <c r="B1592" s="41" t="s">
        <v>1798</v>
      </c>
      <c r="C1592" s="36"/>
      <c r="D1592" s="36"/>
      <c r="E1592" s="36"/>
      <c r="F1592" s="36"/>
    </row>
    <row r="1593" spans="1:6" outlineLevel="1" x14ac:dyDescent="0.2">
      <c r="A1593" s="36">
        <v>2</v>
      </c>
      <c r="B1593" s="41" t="s">
        <v>1799</v>
      </c>
      <c r="C1593" s="36"/>
      <c r="D1593" s="36"/>
      <c r="E1593" s="36"/>
      <c r="F1593" s="36"/>
    </row>
    <row r="1594" spans="1:6" outlineLevel="1" x14ac:dyDescent="0.2">
      <c r="A1594" s="36">
        <v>3</v>
      </c>
      <c r="B1594" s="41" t="s">
        <v>1800</v>
      </c>
      <c r="C1594" s="36"/>
      <c r="D1594" s="36"/>
      <c r="E1594" s="36"/>
      <c r="F1594" s="36"/>
    </row>
    <row r="1595" spans="1:6" outlineLevel="1" x14ac:dyDescent="0.2">
      <c r="A1595" s="36">
        <v>4</v>
      </c>
      <c r="B1595" s="41" t="s">
        <v>1801</v>
      </c>
      <c r="C1595" s="36"/>
      <c r="D1595" s="36"/>
      <c r="E1595" s="36"/>
      <c r="F1595" s="36"/>
    </row>
    <row r="1596" spans="1:6" ht="25.5" outlineLevel="1" x14ac:dyDescent="0.2">
      <c r="A1596" s="36">
        <v>5</v>
      </c>
      <c r="B1596" s="41" t="s">
        <v>1802</v>
      </c>
      <c r="C1596" s="36"/>
      <c r="D1596" s="36"/>
      <c r="E1596" s="36"/>
      <c r="F1596" s="36"/>
    </row>
    <row r="1597" spans="1:6" outlineLevel="1" x14ac:dyDescent="0.2">
      <c r="A1597" s="36"/>
      <c r="B1597" s="36"/>
      <c r="C1597" s="36"/>
      <c r="D1597" s="36"/>
      <c r="E1597" s="36"/>
      <c r="F1597" s="36"/>
    </row>
    <row r="1598" spans="1:6" outlineLevel="1" x14ac:dyDescent="0.2">
      <c r="A1598" s="37" t="s">
        <v>1803</v>
      </c>
      <c r="B1598" s="38"/>
      <c r="C1598" s="36"/>
      <c r="D1598" s="36"/>
      <c r="E1598" s="36"/>
      <c r="F1598" s="36"/>
    </row>
    <row r="1599" spans="1:6" outlineLevel="1" x14ac:dyDescent="0.2">
      <c r="A1599" s="36">
        <v>1</v>
      </c>
      <c r="B1599" s="41" t="s">
        <v>1804</v>
      </c>
      <c r="C1599" s="36"/>
      <c r="D1599" s="36"/>
      <c r="E1599" s="36"/>
      <c r="F1599" s="36"/>
    </row>
    <row r="1600" spans="1:6" outlineLevel="1" x14ac:dyDescent="0.2">
      <c r="A1600" s="36">
        <v>2</v>
      </c>
      <c r="B1600" s="41" t="s">
        <v>1793</v>
      </c>
      <c r="C1600" s="36"/>
      <c r="D1600" s="36"/>
      <c r="E1600" s="36"/>
      <c r="F1600" s="36"/>
    </row>
    <row r="1601" spans="1:6" ht="25.5" outlineLevel="1" x14ac:dyDescent="0.2">
      <c r="A1601" s="36">
        <v>3</v>
      </c>
      <c r="B1601" s="41" t="s">
        <v>1794</v>
      </c>
      <c r="C1601" s="36"/>
      <c r="D1601" s="36"/>
      <c r="E1601" s="36"/>
      <c r="F1601" s="36"/>
    </row>
    <row r="1602" spans="1:6" outlineLevel="1" x14ac:dyDescent="0.2">
      <c r="A1602" s="36"/>
      <c r="B1602" s="36"/>
      <c r="C1602" s="36"/>
      <c r="D1602" s="36"/>
      <c r="E1602" s="36"/>
      <c r="F1602" s="36"/>
    </row>
    <row r="1603" spans="1:6" outlineLevel="1" x14ac:dyDescent="0.2">
      <c r="A1603" s="37" t="s">
        <v>1805</v>
      </c>
      <c r="B1603" s="38"/>
      <c r="C1603" s="36"/>
      <c r="D1603" s="36"/>
      <c r="E1603" s="36"/>
      <c r="F1603" s="36"/>
    </row>
    <row r="1604" spans="1:6" outlineLevel="1" x14ac:dyDescent="0.2">
      <c r="A1604" s="36">
        <v>1</v>
      </c>
      <c r="B1604" s="41" t="s">
        <v>1806</v>
      </c>
      <c r="C1604" s="36"/>
      <c r="D1604" s="36"/>
      <c r="E1604" s="36"/>
      <c r="F1604" s="36"/>
    </row>
    <row r="1605" spans="1:6" outlineLevel="1" x14ac:dyDescent="0.2">
      <c r="A1605" s="36">
        <v>2</v>
      </c>
      <c r="B1605" s="41" t="s">
        <v>1793</v>
      </c>
      <c r="C1605" s="36"/>
      <c r="D1605" s="36"/>
      <c r="E1605" s="36"/>
      <c r="F1605" s="36"/>
    </row>
    <row r="1606" spans="1:6" ht="25.5" outlineLevel="1" x14ac:dyDescent="0.2">
      <c r="A1606" s="36">
        <v>3</v>
      </c>
      <c r="B1606" s="41" t="s">
        <v>1794</v>
      </c>
      <c r="C1606" s="36"/>
      <c r="D1606" s="36"/>
      <c r="E1606" s="36"/>
      <c r="F1606" s="36"/>
    </row>
    <row r="1607" spans="1:6" outlineLevel="1" x14ac:dyDescent="0.2">
      <c r="A1607" s="36"/>
      <c r="B1607" s="36"/>
      <c r="C1607" s="36"/>
      <c r="D1607" s="36"/>
      <c r="E1607" s="36"/>
      <c r="F1607" s="36"/>
    </row>
    <row r="1608" spans="1:6" ht="25.5" outlineLevel="1" x14ac:dyDescent="0.2">
      <c r="A1608" s="37" t="s">
        <v>1807</v>
      </c>
      <c r="B1608" s="38"/>
      <c r="C1608" s="36"/>
      <c r="D1608" s="36"/>
      <c r="E1608" s="36"/>
      <c r="F1608" s="36"/>
    </row>
    <row r="1609" spans="1:6" outlineLevel="1" x14ac:dyDescent="0.2">
      <c r="A1609" s="36">
        <v>1</v>
      </c>
      <c r="B1609" s="41" t="s">
        <v>1808</v>
      </c>
      <c r="C1609" s="36"/>
      <c r="D1609" s="36"/>
      <c r="E1609" s="36"/>
      <c r="F1609" s="36"/>
    </row>
    <row r="1610" spans="1:6" outlineLevel="1" x14ac:dyDescent="0.2">
      <c r="A1610" s="36">
        <v>2</v>
      </c>
      <c r="B1610" s="41" t="s">
        <v>1793</v>
      </c>
      <c r="C1610" s="36"/>
      <c r="D1610" s="36"/>
      <c r="E1610" s="36"/>
      <c r="F1610" s="36"/>
    </row>
    <row r="1611" spans="1:6" ht="25.5" outlineLevel="1" x14ac:dyDescent="0.2">
      <c r="A1611" s="36">
        <v>3</v>
      </c>
      <c r="B1611" s="41" t="s">
        <v>1794</v>
      </c>
      <c r="C1611" s="36"/>
      <c r="D1611" s="36"/>
      <c r="E1611" s="36"/>
      <c r="F1611" s="36"/>
    </row>
    <row r="1612" spans="1:6" outlineLevel="1" x14ac:dyDescent="0.2">
      <c r="A1612" s="36"/>
      <c r="B1612" s="36"/>
      <c r="C1612" s="36"/>
      <c r="D1612" s="36"/>
      <c r="E1612" s="36"/>
      <c r="F1612" s="36"/>
    </row>
    <row r="1613" spans="1:6" outlineLevel="1" x14ac:dyDescent="0.2">
      <c r="A1613" s="37" t="s">
        <v>1809</v>
      </c>
      <c r="B1613" s="38"/>
      <c r="C1613" s="36"/>
      <c r="D1613" s="36"/>
      <c r="E1613" s="36"/>
      <c r="F1613" s="36"/>
    </row>
    <row r="1614" spans="1:6" outlineLevel="1" x14ac:dyDescent="0.2">
      <c r="A1614" s="36">
        <v>1</v>
      </c>
      <c r="B1614" s="41" t="s">
        <v>1810</v>
      </c>
      <c r="C1614" s="36"/>
      <c r="D1614" s="36"/>
      <c r="E1614" s="36"/>
      <c r="F1614" s="36"/>
    </row>
    <row r="1615" spans="1:6" ht="25.5" outlineLevel="1" x14ac:dyDescent="0.2">
      <c r="A1615" s="36">
        <v>2</v>
      </c>
      <c r="B1615" s="41" t="s">
        <v>1811</v>
      </c>
      <c r="C1615" s="36"/>
      <c r="D1615" s="36"/>
      <c r="E1615" s="36"/>
      <c r="F1615" s="36"/>
    </row>
    <row r="1616" spans="1:6" ht="25.5" outlineLevel="1" x14ac:dyDescent="0.2">
      <c r="A1616" s="36">
        <v>3</v>
      </c>
      <c r="B1616" s="41" t="s">
        <v>1812</v>
      </c>
      <c r="C1616" s="36"/>
      <c r="D1616" s="36"/>
      <c r="E1616" s="36"/>
      <c r="F1616" s="36"/>
    </row>
    <row r="1617" spans="1:6" ht="25.5" outlineLevel="1" x14ac:dyDescent="0.2">
      <c r="A1617" s="36">
        <v>4</v>
      </c>
      <c r="B1617" s="41" t="s">
        <v>1813</v>
      </c>
      <c r="C1617" s="36"/>
      <c r="D1617" s="36"/>
      <c r="E1617" s="36"/>
      <c r="F1617" s="36"/>
    </row>
    <row r="1618" spans="1:6" ht="25.5" outlineLevel="1" x14ac:dyDescent="0.2">
      <c r="A1618" s="36">
        <v>5</v>
      </c>
      <c r="B1618" s="41" t="s">
        <v>1814</v>
      </c>
      <c r="C1618" s="36"/>
      <c r="D1618" s="36"/>
      <c r="E1618" s="36"/>
      <c r="F1618" s="36"/>
    </row>
    <row r="1619" spans="1:6" ht="25.5" outlineLevel="1" x14ac:dyDescent="0.2">
      <c r="A1619" s="36">
        <v>6</v>
      </c>
      <c r="B1619" s="41" t="s">
        <v>1815</v>
      </c>
      <c r="C1619" s="36"/>
      <c r="D1619" s="36"/>
      <c r="E1619" s="36"/>
      <c r="F1619" s="36"/>
    </row>
    <row r="1620" spans="1:6" outlineLevel="1" x14ac:dyDescent="0.2">
      <c r="A1620" s="36"/>
      <c r="B1620" s="36"/>
      <c r="C1620" s="36"/>
      <c r="D1620" s="36"/>
      <c r="E1620" s="36"/>
      <c r="F1620" s="36"/>
    </row>
    <row r="1621" spans="1:6" outlineLevel="1" x14ac:dyDescent="0.2">
      <c r="A1621" s="37" t="s">
        <v>1816</v>
      </c>
      <c r="B1621" s="38"/>
      <c r="C1621" s="36"/>
      <c r="D1621" s="36"/>
      <c r="E1621" s="36"/>
      <c r="F1621" s="36"/>
    </row>
    <row r="1622" spans="1:6" ht="25.5" outlineLevel="1" x14ac:dyDescent="0.2">
      <c r="A1622" s="36">
        <v>1</v>
      </c>
      <c r="B1622" s="41" t="s">
        <v>1817</v>
      </c>
      <c r="C1622" s="36"/>
      <c r="D1622" s="36"/>
      <c r="E1622" s="36"/>
      <c r="F1622" s="36"/>
    </row>
    <row r="1623" spans="1:6" outlineLevel="1" x14ac:dyDescent="0.2">
      <c r="A1623" s="36">
        <v>2</v>
      </c>
      <c r="B1623" s="41" t="s">
        <v>1818</v>
      </c>
      <c r="C1623" s="36"/>
      <c r="D1623" s="36"/>
      <c r="E1623" s="36"/>
      <c r="F1623" s="36"/>
    </row>
    <row r="1624" spans="1:6" ht="25.5" outlineLevel="1" x14ac:dyDescent="0.2">
      <c r="A1624" s="36">
        <v>3</v>
      </c>
      <c r="B1624" s="41" t="s">
        <v>1819</v>
      </c>
      <c r="C1624" s="36"/>
      <c r="D1624" s="36"/>
      <c r="E1624" s="36"/>
      <c r="F1624" s="36"/>
    </row>
    <row r="1625" spans="1:6" ht="25.5" outlineLevel="1" x14ac:dyDescent="0.2">
      <c r="A1625" s="36">
        <v>4</v>
      </c>
      <c r="B1625" s="41" t="s">
        <v>1820</v>
      </c>
      <c r="C1625" s="36"/>
      <c r="D1625" s="36"/>
      <c r="E1625" s="36"/>
      <c r="F1625" s="36"/>
    </row>
    <row r="1626" spans="1:6" outlineLevel="1" x14ac:dyDescent="0.2">
      <c r="A1626" s="36">
        <v>5</v>
      </c>
      <c r="B1626" s="41" t="s">
        <v>1821</v>
      </c>
      <c r="C1626" s="36"/>
      <c r="D1626" s="36"/>
      <c r="E1626" s="36"/>
      <c r="F1626" s="36"/>
    </row>
    <row r="1627" spans="1:6" outlineLevel="1" x14ac:dyDescent="0.2">
      <c r="A1627" s="36"/>
      <c r="B1627" s="36"/>
      <c r="C1627" s="36"/>
      <c r="D1627" s="36"/>
      <c r="E1627" s="36"/>
      <c r="F1627" s="36"/>
    </row>
    <row r="1628" spans="1:6" outlineLevel="1" x14ac:dyDescent="0.2">
      <c r="A1628" s="37" t="s">
        <v>1822</v>
      </c>
      <c r="B1628" s="38"/>
      <c r="C1628" s="36"/>
      <c r="D1628" s="36"/>
      <c r="E1628" s="36"/>
      <c r="F1628" s="36"/>
    </row>
    <row r="1629" spans="1:6" ht="25.5" outlineLevel="1" x14ac:dyDescent="0.2">
      <c r="A1629" s="36">
        <v>1</v>
      </c>
      <c r="B1629" s="41" t="s">
        <v>1823</v>
      </c>
      <c r="C1629" s="36"/>
      <c r="D1629" s="36"/>
      <c r="E1629" s="36"/>
      <c r="F1629" s="36"/>
    </row>
    <row r="1630" spans="1:6" outlineLevel="1" x14ac:dyDescent="0.2">
      <c r="A1630" s="36">
        <v>2</v>
      </c>
      <c r="B1630" s="41" t="s">
        <v>1824</v>
      </c>
      <c r="C1630" s="36"/>
      <c r="D1630" s="36"/>
      <c r="E1630" s="36"/>
      <c r="F1630" s="36"/>
    </row>
    <row r="1631" spans="1:6" ht="25.5" outlineLevel="1" x14ac:dyDescent="0.2">
      <c r="A1631" s="36">
        <v>3</v>
      </c>
      <c r="B1631" s="41" t="s">
        <v>1825</v>
      </c>
      <c r="C1631" s="36"/>
      <c r="D1631" s="36"/>
      <c r="E1631" s="36"/>
      <c r="F1631" s="36"/>
    </row>
    <row r="1632" spans="1:6" ht="25.5" outlineLevel="1" x14ac:dyDescent="0.2">
      <c r="A1632" s="36">
        <v>4</v>
      </c>
      <c r="B1632" s="41" t="s">
        <v>1826</v>
      </c>
      <c r="C1632" s="36"/>
      <c r="D1632" s="36"/>
      <c r="E1632" s="36"/>
      <c r="F1632" s="36"/>
    </row>
    <row r="1633" spans="1:6" ht="25.5" outlineLevel="1" x14ac:dyDescent="0.2">
      <c r="A1633" s="36">
        <v>5</v>
      </c>
      <c r="B1633" s="41" t="s">
        <v>1827</v>
      </c>
      <c r="C1633" s="36"/>
      <c r="D1633" s="36"/>
      <c r="E1633" s="36"/>
      <c r="F1633" s="36"/>
    </row>
    <row r="1634" spans="1:6" outlineLevel="1" x14ac:dyDescent="0.2">
      <c r="A1634" s="36"/>
      <c r="B1634" s="36"/>
      <c r="C1634" s="36"/>
      <c r="D1634" s="36"/>
      <c r="E1634" s="36"/>
      <c r="F1634" s="36"/>
    </row>
    <row r="1635" spans="1:6" outlineLevel="1" x14ac:dyDescent="0.2">
      <c r="A1635" s="37" t="s">
        <v>1828</v>
      </c>
      <c r="B1635" s="38"/>
      <c r="C1635" s="36"/>
      <c r="D1635" s="36"/>
      <c r="E1635" s="36"/>
      <c r="F1635" s="36"/>
    </row>
    <row r="1636" spans="1:6" outlineLevel="1" x14ac:dyDescent="0.2">
      <c r="A1636" s="36">
        <v>1</v>
      </c>
      <c r="B1636" s="41" t="s">
        <v>1829</v>
      </c>
      <c r="C1636" s="36"/>
      <c r="D1636" s="36"/>
      <c r="E1636" s="36"/>
      <c r="F1636" s="36"/>
    </row>
    <row r="1637" spans="1:6" outlineLevel="1" x14ac:dyDescent="0.2">
      <c r="A1637" s="36">
        <v>2</v>
      </c>
      <c r="B1637" s="41" t="s">
        <v>1793</v>
      </c>
      <c r="C1637" s="36"/>
      <c r="D1637" s="36"/>
      <c r="E1637" s="36"/>
      <c r="F1637" s="36"/>
    </row>
    <row r="1638" spans="1:6" ht="25.5" outlineLevel="1" x14ac:dyDescent="0.2">
      <c r="A1638" s="36">
        <v>3</v>
      </c>
      <c r="B1638" s="41" t="s">
        <v>1794</v>
      </c>
      <c r="C1638" s="36"/>
      <c r="D1638" s="36"/>
      <c r="E1638" s="36"/>
      <c r="F1638" s="36"/>
    </row>
    <row r="1639" spans="1:6" outlineLevel="1" x14ac:dyDescent="0.2">
      <c r="A1639" s="36"/>
      <c r="B1639" s="36"/>
      <c r="C1639" s="36"/>
      <c r="D1639" s="36"/>
      <c r="E1639" s="36"/>
      <c r="F1639" s="36"/>
    </row>
    <row r="1640" spans="1:6" outlineLevel="1" x14ac:dyDescent="0.2">
      <c r="A1640" s="37" t="s">
        <v>1830</v>
      </c>
      <c r="B1640" s="38"/>
      <c r="C1640" s="36"/>
      <c r="D1640" s="36"/>
      <c r="E1640" s="36"/>
      <c r="F1640" s="36"/>
    </row>
    <row r="1641" spans="1:6" outlineLevel="1" x14ac:dyDescent="0.2">
      <c r="A1641" s="36">
        <v>1</v>
      </c>
      <c r="B1641" s="41" t="s">
        <v>1831</v>
      </c>
      <c r="C1641" s="36"/>
      <c r="D1641" s="36"/>
      <c r="E1641" s="36"/>
      <c r="F1641" s="36"/>
    </row>
    <row r="1642" spans="1:6" outlineLevel="1" x14ac:dyDescent="0.2">
      <c r="A1642" s="36">
        <v>2</v>
      </c>
      <c r="B1642" s="41" t="s">
        <v>1793</v>
      </c>
      <c r="C1642" s="36"/>
      <c r="D1642" s="36"/>
      <c r="E1642" s="36"/>
      <c r="F1642" s="36"/>
    </row>
    <row r="1643" spans="1:6" ht="25.5" outlineLevel="1" x14ac:dyDescent="0.2">
      <c r="A1643" s="36">
        <v>3</v>
      </c>
      <c r="B1643" s="41" t="s">
        <v>1794</v>
      </c>
      <c r="C1643" s="36"/>
      <c r="D1643" s="36"/>
      <c r="E1643" s="36"/>
      <c r="F1643" s="36"/>
    </row>
    <row r="1644" spans="1:6" outlineLevel="1" x14ac:dyDescent="0.2">
      <c r="A1644" s="36"/>
      <c r="B1644" s="36"/>
      <c r="C1644" s="36"/>
      <c r="D1644" s="36"/>
      <c r="E1644" s="36"/>
      <c r="F1644" s="36"/>
    </row>
    <row r="1645" spans="1:6" outlineLevel="1" x14ac:dyDescent="0.2">
      <c r="A1645" s="37" t="s">
        <v>1832</v>
      </c>
      <c r="B1645" s="38"/>
      <c r="C1645" s="36"/>
      <c r="D1645" s="36"/>
      <c r="E1645" s="36"/>
      <c r="F1645" s="36"/>
    </row>
    <row r="1646" spans="1:6" outlineLevel="1" x14ac:dyDescent="0.2">
      <c r="A1646" s="36">
        <v>1</v>
      </c>
      <c r="B1646" s="41" t="s">
        <v>1833</v>
      </c>
      <c r="C1646" s="36"/>
      <c r="D1646" s="36"/>
      <c r="E1646" s="36"/>
      <c r="F1646" s="36"/>
    </row>
    <row r="1647" spans="1:6" outlineLevel="1" x14ac:dyDescent="0.2">
      <c r="A1647" s="36">
        <v>2</v>
      </c>
      <c r="B1647" s="41" t="s">
        <v>1793</v>
      </c>
      <c r="C1647" s="36"/>
      <c r="D1647" s="36"/>
      <c r="E1647" s="36"/>
      <c r="F1647" s="36"/>
    </row>
    <row r="1648" spans="1:6" ht="25.5" outlineLevel="1" x14ac:dyDescent="0.2">
      <c r="A1648" s="36">
        <v>3</v>
      </c>
      <c r="B1648" s="41" t="s">
        <v>1794</v>
      </c>
      <c r="C1648" s="36"/>
      <c r="D1648" s="36"/>
      <c r="E1648" s="36"/>
      <c r="F1648" s="36"/>
    </row>
    <row r="1649" spans="1:6" outlineLevel="1" x14ac:dyDescent="0.2">
      <c r="A1649" s="36"/>
      <c r="B1649" s="36"/>
      <c r="C1649" s="36"/>
      <c r="D1649" s="36"/>
      <c r="E1649" s="36"/>
      <c r="F1649" s="36"/>
    </row>
    <row r="1650" spans="1:6" ht="25.5" outlineLevel="1" x14ac:dyDescent="0.2">
      <c r="A1650" s="37" t="s">
        <v>1834</v>
      </c>
      <c r="B1650" s="38"/>
      <c r="C1650" s="36"/>
      <c r="D1650" s="36"/>
      <c r="E1650" s="36"/>
      <c r="F1650" s="36"/>
    </row>
    <row r="1651" spans="1:6" outlineLevel="1" x14ac:dyDescent="0.2">
      <c r="A1651" s="36">
        <v>1</v>
      </c>
      <c r="B1651" s="41" t="s">
        <v>1835</v>
      </c>
      <c r="C1651" s="36"/>
      <c r="D1651" s="36"/>
      <c r="E1651" s="36"/>
      <c r="F1651" s="36"/>
    </row>
    <row r="1652" spans="1:6" outlineLevel="1" x14ac:dyDescent="0.2">
      <c r="A1652" s="36">
        <v>2</v>
      </c>
      <c r="B1652" s="41" t="s">
        <v>1793</v>
      </c>
      <c r="C1652" s="36"/>
      <c r="D1652" s="36"/>
      <c r="E1652" s="36"/>
      <c r="F1652" s="36"/>
    </row>
    <row r="1653" spans="1:6" ht="25.5" outlineLevel="1" x14ac:dyDescent="0.2">
      <c r="A1653" s="36">
        <v>3</v>
      </c>
      <c r="B1653" s="41" t="s">
        <v>1794</v>
      </c>
      <c r="C1653" s="36"/>
      <c r="D1653" s="36"/>
      <c r="E1653" s="36"/>
      <c r="F1653" s="36"/>
    </row>
    <row r="1654" spans="1:6" outlineLevel="1" x14ac:dyDescent="0.2">
      <c r="A1654" s="36"/>
      <c r="B1654" s="36"/>
      <c r="C1654" s="36"/>
      <c r="D1654" s="36"/>
      <c r="E1654" s="36"/>
      <c r="F1654" s="36"/>
    </row>
    <row r="1655" spans="1:6" outlineLevel="1" x14ac:dyDescent="0.2">
      <c r="A1655" s="37" t="s">
        <v>351</v>
      </c>
      <c r="B1655" s="38"/>
      <c r="C1655" s="36"/>
      <c r="D1655" s="36"/>
      <c r="E1655" s="36"/>
      <c r="F1655" s="36"/>
    </row>
    <row r="1656" spans="1:6" ht="25.5" outlineLevel="1" x14ac:dyDescent="0.2">
      <c r="A1656" s="36">
        <v>1</v>
      </c>
      <c r="B1656" s="41" t="s">
        <v>1836</v>
      </c>
      <c r="C1656" s="36"/>
      <c r="D1656" s="36"/>
      <c r="E1656" s="36"/>
      <c r="F1656" s="36"/>
    </row>
    <row r="1657" spans="1:6" outlineLevel="1" x14ac:dyDescent="0.2">
      <c r="A1657" s="36">
        <v>2</v>
      </c>
      <c r="B1657" s="41" t="s">
        <v>1837</v>
      </c>
      <c r="C1657" s="36"/>
      <c r="D1657" s="36"/>
      <c r="E1657" s="36"/>
      <c r="F1657" s="36"/>
    </row>
    <row r="1658" spans="1:6" outlineLevel="1" x14ac:dyDescent="0.2">
      <c r="A1658" s="36">
        <v>3</v>
      </c>
      <c r="B1658" s="41" t="s">
        <v>1838</v>
      </c>
      <c r="C1658" s="36"/>
      <c r="D1658" s="36"/>
      <c r="E1658" s="36"/>
      <c r="F1658" s="36"/>
    </row>
    <row r="1659" spans="1:6" ht="25.5" outlineLevel="1" x14ac:dyDescent="0.2">
      <c r="A1659" s="36">
        <v>4</v>
      </c>
      <c r="B1659" s="41" t="s">
        <v>1839</v>
      </c>
      <c r="C1659" s="36"/>
      <c r="D1659" s="36"/>
      <c r="E1659" s="36"/>
      <c r="F1659" s="36"/>
    </row>
    <row r="1660" spans="1:6" outlineLevel="1" x14ac:dyDescent="0.2">
      <c r="A1660" s="36">
        <v>5</v>
      </c>
      <c r="B1660" s="41" t="s">
        <v>1840</v>
      </c>
      <c r="C1660" s="36"/>
      <c r="D1660" s="36"/>
      <c r="E1660" s="36"/>
      <c r="F1660" s="36"/>
    </row>
    <row r="1661" spans="1:6" ht="25.5" outlineLevel="1" x14ac:dyDescent="0.2">
      <c r="A1661" s="36">
        <v>6</v>
      </c>
      <c r="B1661" s="41" t="s">
        <v>1841</v>
      </c>
      <c r="C1661" s="36"/>
      <c r="D1661" s="36"/>
      <c r="E1661" s="36"/>
      <c r="F1661" s="36"/>
    </row>
    <row r="1662" spans="1:6" outlineLevel="1" x14ac:dyDescent="0.2">
      <c r="A1662" s="36"/>
      <c r="B1662" s="36"/>
      <c r="C1662" s="36"/>
      <c r="D1662" s="36"/>
      <c r="E1662" s="36"/>
      <c r="F1662" s="36"/>
    </row>
    <row r="1663" spans="1:6" outlineLevel="1" x14ac:dyDescent="0.2">
      <c r="A1663" s="37" t="s">
        <v>353</v>
      </c>
      <c r="B1663" s="38"/>
      <c r="C1663" s="36"/>
      <c r="D1663" s="36"/>
      <c r="E1663" s="36"/>
      <c r="F1663" s="36"/>
    </row>
    <row r="1664" spans="1:6" ht="25.5" outlineLevel="1" x14ac:dyDescent="0.2">
      <c r="A1664" s="36">
        <v>1</v>
      </c>
      <c r="B1664" s="41" t="s">
        <v>1842</v>
      </c>
      <c r="C1664" s="36"/>
      <c r="D1664" s="36"/>
      <c r="E1664" s="36"/>
      <c r="F1664" s="36"/>
    </row>
    <row r="1665" spans="1:6" outlineLevel="1" x14ac:dyDescent="0.2">
      <c r="A1665" s="36">
        <v>2</v>
      </c>
      <c r="B1665" s="41" t="s">
        <v>1843</v>
      </c>
      <c r="C1665" s="36"/>
      <c r="D1665" s="36"/>
      <c r="E1665" s="36"/>
      <c r="F1665" s="36"/>
    </row>
    <row r="1666" spans="1:6" ht="25.5" outlineLevel="1" x14ac:dyDescent="0.2">
      <c r="A1666" s="36">
        <v>3</v>
      </c>
      <c r="B1666" s="41" t="s">
        <v>1844</v>
      </c>
      <c r="C1666" s="36"/>
      <c r="D1666" s="36"/>
      <c r="E1666" s="36"/>
      <c r="F1666" s="36"/>
    </row>
    <row r="1667" spans="1:6" ht="25.5" outlineLevel="1" x14ac:dyDescent="0.2">
      <c r="A1667" s="36">
        <v>4</v>
      </c>
      <c r="B1667" s="41" t="s">
        <v>1845</v>
      </c>
      <c r="C1667" s="36"/>
      <c r="D1667" s="36"/>
      <c r="E1667" s="36"/>
      <c r="F1667" s="36"/>
    </row>
    <row r="1668" spans="1:6" ht="25.5" outlineLevel="1" x14ac:dyDescent="0.2">
      <c r="A1668" s="36">
        <v>5</v>
      </c>
      <c r="B1668" s="41" t="s">
        <v>1846</v>
      </c>
      <c r="C1668" s="36"/>
      <c r="D1668" s="36"/>
      <c r="E1668" s="36"/>
      <c r="F1668" s="36"/>
    </row>
    <row r="1669" spans="1:6" ht="25.5" outlineLevel="1" x14ac:dyDescent="0.2">
      <c r="A1669" s="36">
        <v>6</v>
      </c>
      <c r="B1669" s="41" t="s">
        <v>1847</v>
      </c>
      <c r="C1669" s="36"/>
      <c r="D1669" s="36"/>
      <c r="E1669" s="36"/>
      <c r="F1669" s="36"/>
    </row>
    <row r="1670" spans="1:6" outlineLevel="1" x14ac:dyDescent="0.2">
      <c r="A1670" s="36">
        <v>7</v>
      </c>
      <c r="B1670" s="41" t="s">
        <v>1848</v>
      </c>
      <c r="C1670" s="36"/>
      <c r="D1670" s="36"/>
      <c r="E1670" s="36"/>
      <c r="F1670" s="36"/>
    </row>
    <row r="1671" spans="1:6" outlineLevel="1" x14ac:dyDescent="0.2">
      <c r="A1671" s="36"/>
      <c r="B1671" s="36"/>
      <c r="C1671" s="36"/>
      <c r="D1671" s="36"/>
      <c r="E1671" s="36"/>
      <c r="F1671" s="36"/>
    </row>
    <row r="1672" spans="1:6" outlineLevel="1" x14ac:dyDescent="0.2">
      <c r="A1672" s="37" t="s">
        <v>355</v>
      </c>
      <c r="B1672" s="38"/>
      <c r="C1672" s="36"/>
      <c r="D1672" s="36"/>
      <c r="E1672" s="36"/>
      <c r="F1672" s="36"/>
    </row>
    <row r="1673" spans="1:6" ht="25.5" outlineLevel="1" x14ac:dyDescent="0.2">
      <c r="A1673" s="36">
        <v>1</v>
      </c>
      <c r="B1673" s="41" t="s">
        <v>1849</v>
      </c>
      <c r="C1673" s="36"/>
      <c r="D1673" s="36"/>
      <c r="E1673" s="36"/>
      <c r="F1673" s="36"/>
    </row>
    <row r="1674" spans="1:6" outlineLevel="1" x14ac:dyDescent="0.2">
      <c r="A1674" s="36">
        <v>2</v>
      </c>
      <c r="B1674" s="41" t="s">
        <v>1850</v>
      </c>
      <c r="C1674" s="36"/>
      <c r="D1674" s="36"/>
      <c r="E1674" s="36"/>
      <c r="F1674" s="36"/>
    </row>
    <row r="1675" spans="1:6" ht="25.5" outlineLevel="1" x14ac:dyDescent="0.2">
      <c r="A1675" s="36">
        <v>3</v>
      </c>
      <c r="B1675" s="41" t="s">
        <v>1851</v>
      </c>
      <c r="C1675" s="36"/>
      <c r="D1675" s="36"/>
      <c r="E1675" s="36"/>
      <c r="F1675" s="36"/>
    </row>
    <row r="1676" spans="1:6" ht="25.5" outlineLevel="1" x14ac:dyDescent="0.2">
      <c r="A1676" s="36">
        <v>4</v>
      </c>
      <c r="B1676" s="41" t="s">
        <v>1852</v>
      </c>
      <c r="C1676" s="36"/>
      <c r="D1676" s="36"/>
      <c r="E1676" s="36"/>
      <c r="F1676" s="36"/>
    </row>
    <row r="1677" spans="1:6" outlineLevel="1" x14ac:dyDescent="0.2">
      <c r="A1677" s="36">
        <v>5</v>
      </c>
      <c r="B1677" s="41" t="s">
        <v>1853</v>
      </c>
      <c r="C1677" s="36"/>
      <c r="D1677" s="36"/>
      <c r="E1677" s="36"/>
      <c r="F1677" s="36"/>
    </row>
    <row r="1678" spans="1:6" ht="25.5" outlineLevel="1" x14ac:dyDescent="0.2">
      <c r="A1678" s="36">
        <v>6</v>
      </c>
      <c r="B1678" s="41" t="s">
        <v>1854</v>
      </c>
      <c r="C1678" s="36"/>
      <c r="D1678" s="36"/>
      <c r="E1678" s="36"/>
      <c r="F1678" s="36"/>
    </row>
    <row r="1679" spans="1:6" ht="25.5" outlineLevel="1" x14ac:dyDescent="0.2">
      <c r="A1679" s="36">
        <v>7</v>
      </c>
      <c r="B1679" s="41" t="s">
        <v>1855</v>
      </c>
      <c r="C1679" s="36"/>
      <c r="D1679" s="36"/>
      <c r="E1679" s="36"/>
      <c r="F1679" s="36"/>
    </row>
    <row r="1680" spans="1:6" ht="25.5" outlineLevel="1" x14ac:dyDescent="0.2">
      <c r="A1680" s="36">
        <v>8</v>
      </c>
      <c r="B1680" s="41" t="s">
        <v>1856</v>
      </c>
      <c r="C1680" s="36"/>
      <c r="D1680" s="36"/>
      <c r="E1680" s="36"/>
      <c r="F1680" s="36"/>
    </row>
    <row r="1681" spans="1:6" outlineLevel="1" x14ac:dyDescent="0.2">
      <c r="A1681" s="36"/>
      <c r="B1681" s="36"/>
      <c r="C1681" s="36"/>
      <c r="D1681" s="36"/>
      <c r="E1681" s="36"/>
      <c r="F1681" s="36"/>
    </row>
    <row r="1682" spans="1:6" outlineLevel="1" x14ac:dyDescent="0.2">
      <c r="A1682" s="37" t="s">
        <v>357</v>
      </c>
      <c r="B1682" s="38"/>
      <c r="C1682" s="36"/>
      <c r="D1682" s="36"/>
      <c r="E1682" s="36"/>
      <c r="F1682" s="36"/>
    </row>
    <row r="1683" spans="1:6" outlineLevel="1" x14ac:dyDescent="0.2">
      <c r="A1683" s="36">
        <v>1</v>
      </c>
      <c r="B1683" s="41" t="s">
        <v>1857</v>
      </c>
      <c r="C1683" s="36"/>
      <c r="D1683" s="36"/>
      <c r="E1683" s="36"/>
      <c r="F1683" s="36"/>
    </row>
    <row r="1684" spans="1:6" outlineLevel="1" x14ac:dyDescent="0.2">
      <c r="A1684" s="36">
        <v>2</v>
      </c>
      <c r="B1684" s="41" t="s">
        <v>1858</v>
      </c>
      <c r="C1684" s="36"/>
      <c r="D1684" s="36"/>
      <c r="E1684" s="36"/>
      <c r="F1684" s="36"/>
    </row>
    <row r="1685" spans="1:6" outlineLevel="1" x14ac:dyDescent="0.2">
      <c r="A1685" s="36">
        <v>3</v>
      </c>
      <c r="B1685" s="41" t="s">
        <v>1859</v>
      </c>
      <c r="C1685" s="36"/>
      <c r="D1685" s="36"/>
      <c r="E1685" s="36"/>
      <c r="F1685" s="36"/>
    </row>
    <row r="1686" spans="1:6" outlineLevel="1" x14ac:dyDescent="0.2">
      <c r="A1686" s="36">
        <v>4</v>
      </c>
      <c r="B1686" s="41" t="s">
        <v>1860</v>
      </c>
      <c r="C1686" s="36"/>
      <c r="D1686" s="36"/>
      <c r="E1686" s="36"/>
      <c r="F1686" s="36"/>
    </row>
    <row r="1687" spans="1:6" ht="25.5" outlineLevel="1" x14ac:dyDescent="0.2">
      <c r="A1687" s="36">
        <v>5</v>
      </c>
      <c r="B1687" s="41" t="s">
        <v>1861</v>
      </c>
      <c r="C1687" s="36"/>
      <c r="D1687" s="36"/>
      <c r="E1687" s="36"/>
      <c r="F1687" s="36"/>
    </row>
    <row r="1688" spans="1:6" outlineLevel="1" x14ac:dyDescent="0.2">
      <c r="A1688" s="36"/>
      <c r="B1688" s="36"/>
      <c r="C1688" s="36"/>
      <c r="D1688" s="36"/>
      <c r="E1688" s="36"/>
      <c r="F1688" s="36"/>
    </row>
    <row r="1689" spans="1:6" outlineLevel="1" x14ac:dyDescent="0.2">
      <c r="A1689" s="37" t="s">
        <v>359</v>
      </c>
      <c r="B1689" s="38"/>
      <c r="C1689" s="36"/>
      <c r="D1689" s="36"/>
      <c r="E1689" s="36"/>
      <c r="F1689" s="36"/>
    </row>
    <row r="1690" spans="1:6" outlineLevel="1" x14ac:dyDescent="0.2">
      <c r="A1690" s="36">
        <v>1</v>
      </c>
      <c r="B1690" s="41" t="s">
        <v>1862</v>
      </c>
      <c r="C1690" s="36"/>
      <c r="D1690" s="36"/>
      <c r="E1690" s="36"/>
      <c r="F1690" s="36"/>
    </row>
    <row r="1691" spans="1:6" ht="25.5" outlineLevel="1" x14ac:dyDescent="0.2">
      <c r="A1691" s="36">
        <v>2</v>
      </c>
      <c r="B1691" s="41" t="s">
        <v>1863</v>
      </c>
      <c r="C1691" s="36"/>
      <c r="D1691" s="36"/>
      <c r="E1691" s="36"/>
      <c r="F1691" s="36"/>
    </row>
    <row r="1692" spans="1:6" ht="25.5" outlineLevel="1" x14ac:dyDescent="0.2">
      <c r="A1692" s="36">
        <v>3</v>
      </c>
      <c r="B1692" s="41" t="s">
        <v>1864</v>
      </c>
      <c r="C1692" s="36"/>
      <c r="D1692" s="36"/>
      <c r="E1692" s="36"/>
      <c r="F1692" s="36"/>
    </row>
    <row r="1693" spans="1:6" ht="38.25" outlineLevel="1" x14ac:dyDescent="0.2">
      <c r="A1693" s="36">
        <v>4</v>
      </c>
      <c r="B1693" s="41" t="s">
        <v>1865</v>
      </c>
      <c r="C1693" s="36"/>
      <c r="D1693" s="36"/>
      <c r="E1693" s="36"/>
      <c r="F1693" s="36"/>
    </row>
    <row r="1694" spans="1:6" ht="25.5" outlineLevel="1" x14ac:dyDescent="0.2">
      <c r="A1694" s="36">
        <v>5</v>
      </c>
      <c r="B1694" s="41" t="s">
        <v>1866</v>
      </c>
      <c r="C1694" s="36"/>
      <c r="D1694" s="36"/>
      <c r="E1694" s="36"/>
      <c r="F1694" s="36"/>
    </row>
    <row r="1695" spans="1:6" ht="25.5" outlineLevel="1" x14ac:dyDescent="0.2">
      <c r="A1695" s="36">
        <v>6</v>
      </c>
      <c r="B1695" s="41" t="s">
        <v>1867</v>
      </c>
      <c r="C1695" s="36"/>
      <c r="D1695" s="36"/>
      <c r="E1695" s="36"/>
      <c r="F1695" s="36"/>
    </row>
    <row r="1696" spans="1:6" ht="25.5" outlineLevel="1" x14ac:dyDescent="0.2">
      <c r="A1696" s="36">
        <v>7</v>
      </c>
      <c r="B1696" s="41" t="s">
        <v>1868</v>
      </c>
      <c r="C1696" s="36"/>
      <c r="D1696" s="36"/>
      <c r="E1696" s="36"/>
      <c r="F1696" s="36"/>
    </row>
    <row r="1697" spans="1:6" outlineLevel="1" x14ac:dyDescent="0.2">
      <c r="A1697" s="36"/>
      <c r="B1697" s="36"/>
      <c r="C1697" s="36"/>
      <c r="D1697" s="36"/>
      <c r="E1697" s="36"/>
      <c r="F1697" s="36"/>
    </row>
    <row r="1698" spans="1:6" outlineLevel="1" x14ac:dyDescent="0.2">
      <c r="A1698" s="37" t="s">
        <v>361</v>
      </c>
      <c r="B1698" s="38"/>
      <c r="C1698" s="36"/>
      <c r="D1698" s="36"/>
      <c r="E1698" s="36"/>
      <c r="F1698" s="36"/>
    </row>
    <row r="1699" spans="1:6" outlineLevel="1" x14ac:dyDescent="0.2">
      <c r="A1699" s="36">
        <v>1</v>
      </c>
      <c r="B1699" s="41" t="s">
        <v>1869</v>
      </c>
      <c r="C1699" s="36"/>
      <c r="D1699" s="36"/>
      <c r="E1699" s="36"/>
      <c r="F1699" s="36"/>
    </row>
    <row r="1700" spans="1:6" ht="25.5" outlineLevel="1" x14ac:dyDescent="0.2">
      <c r="A1700" s="36">
        <v>2</v>
      </c>
      <c r="B1700" s="41" t="s">
        <v>1863</v>
      </c>
      <c r="C1700" s="36"/>
      <c r="D1700" s="36"/>
      <c r="E1700" s="36"/>
      <c r="F1700" s="36"/>
    </row>
    <row r="1701" spans="1:6" ht="25.5" outlineLevel="1" x14ac:dyDescent="0.2">
      <c r="A1701" s="36">
        <v>3</v>
      </c>
      <c r="B1701" s="41" t="s">
        <v>1864</v>
      </c>
      <c r="C1701" s="36"/>
      <c r="D1701" s="36"/>
      <c r="E1701" s="36"/>
      <c r="F1701" s="36"/>
    </row>
    <row r="1702" spans="1:6" ht="38.25" outlineLevel="1" x14ac:dyDescent="0.2">
      <c r="A1702" s="36">
        <v>4</v>
      </c>
      <c r="B1702" s="41" t="s">
        <v>1865</v>
      </c>
      <c r="C1702" s="36"/>
      <c r="D1702" s="36"/>
      <c r="E1702" s="36"/>
      <c r="F1702" s="36"/>
    </row>
    <row r="1703" spans="1:6" ht="25.5" outlineLevel="1" x14ac:dyDescent="0.2">
      <c r="A1703" s="36">
        <v>5</v>
      </c>
      <c r="B1703" s="41" t="s">
        <v>1866</v>
      </c>
      <c r="C1703" s="36"/>
      <c r="D1703" s="36"/>
      <c r="E1703" s="36"/>
      <c r="F1703" s="36"/>
    </row>
    <row r="1704" spans="1:6" ht="25.5" outlineLevel="1" x14ac:dyDescent="0.2">
      <c r="A1704" s="36">
        <v>6</v>
      </c>
      <c r="B1704" s="41" t="s">
        <v>1867</v>
      </c>
      <c r="C1704" s="36"/>
      <c r="D1704" s="36"/>
      <c r="E1704" s="36"/>
      <c r="F1704" s="36"/>
    </row>
    <row r="1705" spans="1:6" ht="25.5" outlineLevel="1" x14ac:dyDescent="0.2">
      <c r="A1705" s="36">
        <v>7</v>
      </c>
      <c r="B1705" s="41" t="s">
        <v>1868</v>
      </c>
      <c r="C1705" s="36"/>
      <c r="D1705" s="36"/>
      <c r="E1705" s="36"/>
      <c r="F1705" s="36"/>
    </row>
    <row r="1706" spans="1:6" outlineLevel="1" x14ac:dyDescent="0.2">
      <c r="A1706" s="36"/>
      <c r="B1706" s="36"/>
      <c r="C1706" s="36"/>
      <c r="D1706" s="36"/>
      <c r="E1706" s="36"/>
      <c r="F1706" s="36"/>
    </row>
    <row r="1707" spans="1:6" outlineLevel="1" x14ac:dyDescent="0.2">
      <c r="A1707" s="37" t="s">
        <v>363</v>
      </c>
      <c r="B1707" s="38"/>
      <c r="C1707" s="36"/>
      <c r="D1707" s="36"/>
      <c r="E1707" s="36"/>
      <c r="F1707" s="36"/>
    </row>
    <row r="1708" spans="1:6" outlineLevel="1" x14ac:dyDescent="0.2">
      <c r="A1708" s="36">
        <v>1</v>
      </c>
      <c r="B1708" s="41" t="s">
        <v>1870</v>
      </c>
      <c r="C1708" s="36"/>
      <c r="D1708" s="36"/>
      <c r="E1708" s="36"/>
      <c r="F1708" s="36"/>
    </row>
    <row r="1709" spans="1:6" ht="25.5" outlineLevel="1" x14ac:dyDescent="0.2">
      <c r="A1709" s="36">
        <v>2</v>
      </c>
      <c r="B1709" s="41" t="s">
        <v>1863</v>
      </c>
      <c r="C1709" s="36"/>
      <c r="D1709" s="36"/>
      <c r="E1709" s="36"/>
      <c r="F1709" s="36"/>
    </row>
    <row r="1710" spans="1:6" ht="25.5" outlineLevel="1" x14ac:dyDescent="0.2">
      <c r="A1710" s="36">
        <v>3</v>
      </c>
      <c r="B1710" s="41" t="s">
        <v>1864</v>
      </c>
      <c r="C1710" s="36"/>
      <c r="D1710" s="36"/>
      <c r="E1710" s="36"/>
      <c r="F1710" s="36"/>
    </row>
    <row r="1711" spans="1:6" ht="38.25" outlineLevel="1" x14ac:dyDescent="0.2">
      <c r="A1711" s="36">
        <v>4</v>
      </c>
      <c r="B1711" s="41" t="s">
        <v>1865</v>
      </c>
      <c r="C1711" s="36"/>
      <c r="D1711" s="36"/>
      <c r="E1711" s="36"/>
      <c r="F1711" s="36"/>
    </row>
    <row r="1712" spans="1:6" ht="25.5" outlineLevel="1" x14ac:dyDescent="0.2">
      <c r="A1712" s="36">
        <v>5</v>
      </c>
      <c r="B1712" s="41" t="s">
        <v>1866</v>
      </c>
      <c r="C1712" s="36"/>
      <c r="D1712" s="36"/>
      <c r="E1712" s="36"/>
      <c r="F1712" s="36"/>
    </row>
    <row r="1713" spans="1:6" ht="25.5" outlineLevel="1" x14ac:dyDescent="0.2">
      <c r="A1713" s="36">
        <v>6</v>
      </c>
      <c r="B1713" s="41" t="s">
        <v>1867</v>
      </c>
      <c r="C1713" s="36"/>
      <c r="D1713" s="36"/>
      <c r="E1713" s="36"/>
      <c r="F1713" s="36"/>
    </row>
    <row r="1714" spans="1:6" ht="25.5" outlineLevel="1" x14ac:dyDescent="0.2">
      <c r="A1714" s="36">
        <v>7</v>
      </c>
      <c r="B1714" s="41" t="s">
        <v>1868</v>
      </c>
      <c r="C1714" s="36"/>
      <c r="D1714" s="36"/>
      <c r="E1714" s="36"/>
      <c r="F1714" s="36"/>
    </row>
    <row r="1715" spans="1:6" outlineLevel="1" x14ac:dyDescent="0.2">
      <c r="A1715" s="36"/>
      <c r="B1715" s="36"/>
      <c r="C1715" s="36"/>
      <c r="D1715" s="36"/>
      <c r="E1715" s="36"/>
      <c r="F1715" s="36"/>
    </row>
    <row r="1716" spans="1:6" outlineLevel="1" x14ac:dyDescent="0.2">
      <c r="A1716" s="37" t="s">
        <v>341</v>
      </c>
      <c r="B1716" s="38"/>
      <c r="C1716" s="36"/>
      <c r="D1716" s="36"/>
      <c r="E1716" s="36"/>
      <c r="F1716" s="36"/>
    </row>
    <row r="1717" spans="1:6" outlineLevel="1" x14ac:dyDescent="0.2">
      <c r="A1717" s="36">
        <v>1</v>
      </c>
      <c r="B1717" s="41" t="s">
        <v>1871</v>
      </c>
      <c r="C1717" s="36"/>
      <c r="D1717" s="36"/>
      <c r="E1717" s="36"/>
      <c r="F1717" s="36"/>
    </row>
    <row r="1718" spans="1:6" outlineLevel="1" x14ac:dyDescent="0.2">
      <c r="A1718" s="36">
        <v>2</v>
      </c>
      <c r="B1718" s="41" t="s">
        <v>1872</v>
      </c>
      <c r="C1718" s="36"/>
      <c r="D1718" s="36"/>
      <c r="E1718" s="36"/>
      <c r="F1718" s="36"/>
    </row>
    <row r="1719" spans="1:6" ht="25.5" outlineLevel="1" x14ac:dyDescent="0.2">
      <c r="A1719" s="36">
        <v>3</v>
      </c>
      <c r="B1719" s="41" t="s">
        <v>1873</v>
      </c>
      <c r="C1719" s="36"/>
      <c r="D1719" s="36"/>
      <c r="E1719" s="36"/>
      <c r="F1719" s="36"/>
    </row>
    <row r="1720" spans="1:6" ht="25.5" outlineLevel="1" x14ac:dyDescent="0.2">
      <c r="A1720" s="36">
        <v>4</v>
      </c>
      <c r="B1720" s="41" t="s">
        <v>1874</v>
      </c>
      <c r="C1720" s="36"/>
      <c r="D1720" s="36"/>
      <c r="E1720" s="36"/>
      <c r="F1720" s="36"/>
    </row>
    <row r="1721" spans="1:6" outlineLevel="1" x14ac:dyDescent="0.2">
      <c r="A1721" s="36"/>
      <c r="B1721" s="36"/>
      <c r="C1721" s="36"/>
      <c r="D1721" s="36"/>
      <c r="E1721" s="36"/>
      <c r="F1721" s="36"/>
    </row>
    <row r="1722" spans="1:6" outlineLevel="1" x14ac:dyDescent="0.2">
      <c r="A1722" s="37" t="s">
        <v>343</v>
      </c>
      <c r="B1722" s="38"/>
      <c r="C1722" s="36"/>
      <c r="D1722" s="36"/>
      <c r="E1722" s="36"/>
      <c r="F1722" s="36"/>
    </row>
    <row r="1723" spans="1:6" outlineLevel="1" x14ac:dyDescent="0.2">
      <c r="A1723" s="36">
        <v>1</v>
      </c>
      <c r="B1723" s="41" t="s">
        <v>1875</v>
      </c>
      <c r="C1723" s="36"/>
      <c r="D1723" s="36"/>
      <c r="E1723" s="36"/>
      <c r="F1723" s="36"/>
    </row>
    <row r="1724" spans="1:6" ht="25.5" outlineLevel="1" x14ac:dyDescent="0.2">
      <c r="A1724" s="36">
        <v>2</v>
      </c>
      <c r="B1724" s="41" t="s">
        <v>1876</v>
      </c>
      <c r="C1724" s="36"/>
      <c r="D1724" s="36"/>
      <c r="E1724" s="36"/>
      <c r="F1724" s="36"/>
    </row>
    <row r="1725" spans="1:6" ht="25.5" outlineLevel="1" x14ac:dyDescent="0.2">
      <c r="A1725" s="36">
        <v>3</v>
      </c>
      <c r="B1725" s="41" t="s">
        <v>1877</v>
      </c>
      <c r="C1725" s="36"/>
      <c r="D1725" s="36"/>
      <c r="E1725" s="36"/>
      <c r="F1725" s="36"/>
    </row>
    <row r="1726" spans="1:6" ht="25.5" outlineLevel="1" x14ac:dyDescent="0.2">
      <c r="A1726" s="36">
        <v>4</v>
      </c>
      <c r="B1726" s="41" t="s">
        <v>1878</v>
      </c>
      <c r="C1726" s="36"/>
      <c r="D1726" s="36"/>
      <c r="E1726" s="36"/>
      <c r="F1726" s="36"/>
    </row>
    <row r="1727" spans="1:6" outlineLevel="1" x14ac:dyDescent="0.2">
      <c r="A1727" s="36"/>
      <c r="B1727" s="36"/>
      <c r="C1727" s="36"/>
      <c r="D1727" s="36"/>
      <c r="E1727" s="36"/>
      <c r="F1727" s="36"/>
    </row>
    <row r="1728" spans="1:6" outlineLevel="1" x14ac:dyDescent="0.2">
      <c r="A1728" s="37" t="s">
        <v>345</v>
      </c>
      <c r="B1728" s="38"/>
      <c r="C1728" s="36"/>
      <c r="D1728" s="36"/>
      <c r="E1728" s="36"/>
      <c r="F1728" s="36"/>
    </row>
    <row r="1729" spans="1:6" outlineLevel="1" x14ac:dyDescent="0.2">
      <c r="A1729" s="36">
        <v>1</v>
      </c>
      <c r="B1729" s="41" t="s">
        <v>1879</v>
      </c>
      <c r="C1729" s="36"/>
      <c r="D1729" s="36"/>
      <c r="E1729" s="36"/>
      <c r="F1729" s="36"/>
    </row>
    <row r="1730" spans="1:6" outlineLevel="1" x14ac:dyDescent="0.2">
      <c r="A1730" s="36">
        <v>2</v>
      </c>
      <c r="B1730" s="41" t="s">
        <v>1880</v>
      </c>
      <c r="C1730" s="36"/>
      <c r="D1730" s="36"/>
      <c r="E1730" s="36"/>
      <c r="F1730" s="36"/>
    </row>
    <row r="1731" spans="1:6" outlineLevel="1" x14ac:dyDescent="0.2">
      <c r="A1731" s="36">
        <v>3</v>
      </c>
      <c r="B1731" s="41" t="s">
        <v>1881</v>
      </c>
      <c r="C1731" s="36"/>
      <c r="D1731" s="36"/>
      <c r="E1731" s="36"/>
      <c r="F1731" s="36"/>
    </row>
    <row r="1732" spans="1:6" outlineLevel="1" x14ac:dyDescent="0.2">
      <c r="A1732" s="36">
        <v>4</v>
      </c>
      <c r="B1732" s="41" t="s">
        <v>1882</v>
      </c>
      <c r="C1732" s="36"/>
      <c r="D1732" s="36"/>
      <c r="E1732" s="36"/>
      <c r="F1732" s="36"/>
    </row>
    <row r="1733" spans="1:6" outlineLevel="1" x14ac:dyDescent="0.2">
      <c r="A1733" s="36">
        <v>5</v>
      </c>
      <c r="B1733" s="41" t="s">
        <v>1883</v>
      </c>
      <c r="C1733" s="36"/>
      <c r="D1733" s="36"/>
      <c r="E1733" s="36"/>
      <c r="F1733" s="36"/>
    </row>
    <row r="1734" spans="1:6" outlineLevel="1" x14ac:dyDescent="0.2">
      <c r="A1734" s="36"/>
      <c r="B1734" s="36"/>
      <c r="C1734" s="36"/>
      <c r="D1734" s="36"/>
      <c r="E1734" s="36"/>
      <c r="F1734" s="36"/>
    </row>
    <row r="1735" spans="1:6" outlineLevel="1" x14ac:dyDescent="0.2">
      <c r="A1735" s="37" t="s">
        <v>347</v>
      </c>
      <c r="B1735" s="38"/>
      <c r="C1735" s="36"/>
      <c r="D1735" s="36"/>
      <c r="E1735" s="36"/>
      <c r="F1735" s="36"/>
    </row>
    <row r="1736" spans="1:6" outlineLevel="1" x14ac:dyDescent="0.2">
      <c r="A1736" s="36">
        <v>1</v>
      </c>
      <c r="B1736" s="41" t="s">
        <v>1884</v>
      </c>
      <c r="C1736" s="36"/>
      <c r="D1736" s="36"/>
      <c r="E1736" s="36"/>
      <c r="F1736" s="36"/>
    </row>
    <row r="1737" spans="1:6" ht="25.5" outlineLevel="1" x14ac:dyDescent="0.2">
      <c r="A1737" s="36">
        <v>2</v>
      </c>
      <c r="B1737" s="41" t="s">
        <v>1885</v>
      </c>
      <c r="C1737" s="36"/>
      <c r="D1737" s="36"/>
      <c r="E1737" s="36"/>
      <c r="F1737" s="36"/>
    </row>
    <row r="1738" spans="1:6" ht="25.5" outlineLevel="1" x14ac:dyDescent="0.2">
      <c r="A1738" s="36">
        <v>3</v>
      </c>
      <c r="B1738" s="41" t="s">
        <v>1886</v>
      </c>
      <c r="C1738" s="36"/>
      <c r="D1738" s="36"/>
      <c r="E1738" s="36"/>
      <c r="F1738" s="36"/>
    </row>
    <row r="1739" spans="1:6" ht="25.5" outlineLevel="1" x14ac:dyDescent="0.2">
      <c r="A1739" s="36">
        <v>4</v>
      </c>
      <c r="B1739" s="41" t="s">
        <v>1887</v>
      </c>
      <c r="C1739" s="36"/>
      <c r="D1739" s="36"/>
      <c r="E1739" s="36"/>
      <c r="F1739" s="36"/>
    </row>
    <row r="1740" spans="1:6" ht="25.5" outlineLevel="1" x14ac:dyDescent="0.2">
      <c r="A1740" s="36">
        <v>5</v>
      </c>
      <c r="B1740" s="41" t="s">
        <v>1888</v>
      </c>
      <c r="C1740" s="36"/>
      <c r="D1740" s="36"/>
      <c r="E1740" s="36"/>
      <c r="F1740" s="36"/>
    </row>
    <row r="1741" spans="1:6" ht="25.5" outlineLevel="1" x14ac:dyDescent="0.2">
      <c r="A1741" s="36">
        <v>6</v>
      </c>
      <c r="B1741" s="41" t="s">
        <v>1889</v>
      </c>
      <c r="C1741" s="36"/>
      <c r="D1741" s="36"/>
      <c r="E1741" s="36"/>
      <c r="F1741" s="36"/>
    </row>
    <row r="1742" spans="1:6" outlineLevel="1" x14ac:dyDescent="0.2">
      <c r="A1742" s="36"/>
      <c r="B1742" s="36"/>
      <c r="C1742" s="36"/>
      <c r="D1742" s="36"/>
      <c r="E1742" s="36"/>
      <c r="F1742" s="36"/>
    </row>
    <row r="1743" spans="1:6" outlineLevel="1" x14ac:dyDescent="0.2">
      <c r="A1743" s="37" t="s">
        <v>349</v>
      </c>
      <c r="B1743" s="38"/>
      <c r="C1743" s="36"/>
      <c r="D1743" s="36"/>
      <c r="E1743" s="36"/>
      <c r="F1743" s="36"/>
    </row>
    <row r="1744" spans="1:6" outlineLevel="1" x14ac:dyDescent="0.2">
      <c r="A1744" s="36">
        <v>1</v>
      </c>
      <c r="B1744" s="41" t="s">
        <v>1890</v>
      </c>
      <c r="C1744" s="36"/>
      <c r="D1744" s="36"/>
      <c r="E1744" s="36"/>
      <c r="F1744" s="36"/>
    </row>
    <row r="1745" spans="1:6" ht="25.5" outlineLevel="1" x14ac:dyDescent="0.2">
      <c r="A1745" s="36">
        <v>2</v>
      </c>
      <c r="B1745" s="41" t="s">
        <v>1885</v>
      </c>
      <c r="C1745" s="36"/>
      <c r="D1745" s="36"/>
      <c r="E1745" s="36"/>
      <c r="F1745" s="36"/>
    </row>
    <row r="1746" spans="1:6" ht="25.5" outlineLevel="1" x14ac:dyDescent="0.2">
      <c r="A1746" s="36">
        <v>3</v>
      </c>
      <c r="B1746" s="41" t="s">
        <v>1886</v>
      </c>
      <c r="C1746" s="36"/>
      <c r="D1746" s="36"/>
      <c r="E1746" s="36"/>
      <c r="F1746" s="36"/>
    </row>
    <row r="1747" spans="1:6" ht="25.5" outlineLevel="1" x14ac:dyDescent="0.2">
      <c r="A1747" s="36">
        <v>4</v>
      </c>
      <c r="B1747" s="41" t="s">
        <v>1887</v>
      </c>
      <c r="C1747" s="36"/>
      <c r="D1747" s="36"/>
      <c r="E1747" s="36"/>
      <c r="F1747" s="36"/>
    </row>
    <row r="1748" spans="1:6" ht="25.5" outlineLevel="1" x14ac:dyDescent="0.2">
      <c r="A1748" s="36">
        <v>5</v>
      </c>
      <c r="B1748" s="41" t="s">
        <v>1888</v>
      </c>
      <c r="C1748" s="36"/>
      <c r="D1748" s="36"/>
      <c r="E1748" s="36"/>
      <c r="F1748" s="36"/>
    </row>
    <row r="1749" spans="1:6" ht="25.5" outlineLevel="1" x14ac:dyDescent="0.2">
      <c r="A1749" s="36">
        <v>6</v>
      </c>
      <c r="B1749" s="41" t="s">
        <v>1889</v>
      </c>
      <c r="C1749" s="36"/>
      <c r="D1749" s="36"/>
      <c r="E1749" s="36"/>
      <c r="F1749" s="36"/>
    </row>
    <row r="1750" spans="1:6" outlineLevel="1" x14ac:dyDescent="0.2">
      <c r="A1750" s="36"/>
      <c r="B1750" s="36"/>
      <c r="C1750" s="36"/>
      <c r="D1750" s="36"/>
      <c r="E1750" s="36"/>
      <c r="F1750" s="36"/>
    </row>
    <row r="1751" spans="1:6" outlineLevel="1" x14ac:dyDescent="0.2">
      <c r="A1751" s="37" t="s">
        <v>482</v>
      </c>
      <c r="B1751" s="38"/>
      <c r="C1751" s="36"/>
      <c r="D1751" s="36"/>
      <c r="E1751" s="36"/>
      <c r="F1751" s="36"/>
    </row>
    <row r="1752" spans="1:6" outlineLevel="1" x14ac:dyDescent="0.2">
      <c r="A1752" s="36">
        <v>1</v>
      </c>
      <c r="B1752" s="41" t="s">
        <v>1891</v>
      </c>
      <c r="C1752" s="36"/>
      <c r="D1752" s="36"/>
      <c r="E1752" s="36"/>
      <c r="F1752" s="36"/>
    </row>
    <row r="1753" spans="1:6" ht="25.5" outlineLevel="1" x14ac:dyDescent="0.2">
      <c r="A1753" s="36">
        <v>2</v>
      </c>
      <c r="B1753" s="41" t="s">
        <v>1892</v>
      </c>
      <c r="C1753" s="36"/>
      <c r="D1753" s="36"/>
      <c r="E1753" s="36"/>
      <c r="F1753" s="36"/>
    </row>
    <row r="1754" spans="1:6" ht="25.5" outlineLevel="1" x14ac:dyDescent="0.2">
      <c r="A1754" s="36">
        <v>3</v>
      </c>
      <c r="B1754" s="41" t="s">
        <v>1893</v>
      </c>
      <c r="C1754" s="36"/>
      <c r="D1754" s="36"/>
      <c r="E1754" s="36"/>
      <c r="F1754" s="36"/>
    </row>
    <row r="1755" spans="1:6" outlineLevel="1" x14ac:dyDescent="0.2">
      <c r="A1755" s="36">
        <v>4</v>
      </c>
      <c r="B1755" s="41" t="s">
        <v>1894</v>
      </c>
      <c r="C1755" s="36"/>
      <c r="D1755" s="36"/>
      <c r="E1755" s="36"/>
      <c r="F1755" s="36"/>
    </row>
    <row r="1756" spans="1:6" outlineLevel="1" x14ac:dyDescent="0.2">
      <c r="A1756" s="36"/>
      <c r="B1756" s="36"/>
      <c r="C1756" s="36"/>
      <c r="D1756" s="36"/>
      <c r="E1756" s="36"/>
      <c r="F1756" s="36"/>
    </row>
    <row r="1757" spans="1:6" outlineLevel="1" x14ac:dyDescent="0.2">
      <c r="A1757" s="37" t="s">
        <v>484</v>
      </c>
      <c r="B1757" s="38"/>
      <c r="C1757" s="36"/>
      <c r="D1757" s="36"/>
      <c r="E1757" s="36"/>
      <c r="F1757" s="36"/>
    </row>
    <row r="1758" spans="1:6" ht="25.5" outlineLevel="1" x14ac:dyDescent="0.2">
      <c r="A1758" s="36">
        <v>1</v>
      </c>
      <c r="B1758" s="41" t="s">
        <v>1895</v>
      </c>
      <c r="C1758" s="36"/>
      <c r="D1758" s="36"/>
      <c r="E1758" s="36"/>
      <c r="F1758" s="36"/>
    </row>
    <row r="1759" spans="1:6" outlineLevel="1" x14ac:dyDescent="0.2">
      <c r="A1759" s="36">
        <v>2</v>
      </c>
      <c r="B1759" s="41" t="s">
        <v>1896</v>
      </c>
      <c r="C1759" s="36"/>
      <c r="D1759" s="36"/>
      <c r="E1759" s="36"/>
      <c r="F1759" s="36"/>
    </row>
    <row r="1760" spans="1:6" outlineLevel="1" x14ac:dyDescent="0.2">
      <c r="A1760" s="36">
        <v>3</v>
      </c>
      <c r="B1760" s="41" t="s">
        <v>1897</v>
      </c>
      <c r="C1760" s="36"/>
      <c r="D1760" s="36"/>
      <c r="E1760" s="36"/>
      <c r="F1760" s="36"/>
    </row>
    <row r="1761" spans="1:6" ht="25.5" outlineLevel="1" x14ac:dyDescent="0.2">
      <c r="A1761" s="36">
        <v>4</v>
      </c>
      <c r="B1761" s="41" t="s">
        <v>1898</v>
      </c>
      <c r="C1761" s="36"/>
      <c r="D1761" s="36"/>
      <c r="E1761" s="36"/>
      <c r="F1761" s="36"/>
    </row>
    <row r="1762" spans="1:6" outlineLevel="1" x14ac:dyDescent="0.2">
      <c r="A1762" s="36"/>
      <c r="B1762" s="36"/>
      <c r="C1762" s="36"/>
      <c r="D1762" s="36"/>
      <c r="E1762" s="36"/>
      <c r="F1762" s="36"/>
    </row>
    <row r="1763" spans="1:6" outlineLevel="1" x14ac:dyDescent="0.2">
      <c r="A1763" s="37" t="s">
        <v>486</v>
      </c>
      <c r="B1763" s="38"/>
      <c r="C1763" s="36"/>
      <c r="D1763" s="36"/>
      <c r="E1763" s="36"/>
      <c r="F1763" s="36"/>
    </row>
    <row r="1764" spans="1:6" ht="25.5" outlineLevel="1" x14ac:dyDescent="0.2">
      <c r="A1764" s="36">
        <v>1</v>
      </c>
      <c r="B1764" s="41" t="s">
        <v>1899</v>
      </c>
      <c r="C1764" s="36"/>
      <c r="D1764" s="36"/>
      <c r="E1764" s="36"/>
      <c r="F1764" s="36"/>
    </row>
    <row r="1765" spans="1:6" outlineLevel="1" x14ac:dyDescent="0.2">
      <c r="A1765" s="36">
        <v>2</v>
      </c>
      <c r="B1765" s="41" t="s">
        <v>1900</v>
      </c>
      <c r="C1765" s="36"/>
      <c r="D1765" s="36"/>
      <c r="E1765" s="36"/>
      <c r="F1765" s="36"/>
    </row>
    <row r="1766" spans="1:6" ht="25.5" outlineLevel="1" x14ac:dyDescent="0.2">
      <c r="A1766" s="36">
        <v>3</v>
      </c>
      <c r="B1766" s="41" t="s">
        <v>1901</v>
      </c>
      <c r="C1766" s="36"/>
      <c r="D1766" s="36"/>
      <c r="E1766" s="36"/>
      <c r="F1766" s="36"/>
    </row>
    <row r="1767" spans="1:6" outlineLevel="1" x14ac:dyDescent="0.2">
      <c r="A1767" s="36">
        <v>4</v>
      </c>
      <c r="B1767" s="41" t="s">
        <v>1902</v>
      </c>
      <c r="C1767" s="36"/>
      <c r="D1767" s="36"/>
      <c r="E1767" s="36"/>
      <c r="F1767" s="36"/>
    </row>
    <row r="1768" spans="1:6" outlineLevel="1" x14ac:dyDescent="0.2">
      <c r="A1768" s="36"/>
      <c r="B1768" s="36"/>
      <c r="C1768" s="36"/>
      <c r="D1768" s="36"/>
      <c r="E1768" s="36"/>
      <c r="F1768" s="36"/>
    </row>
    <row r="1769" spans="1:6" outlineLevel="1" x14ac:dyDescent="0.2">
      <c r="A1769" s="37" t="s">
        <v>488</v>
      </c>
      <c r="B1769" s="38"/>
      <c r="C1769" s="36"/>
      <c r="D1769" s="36"/>
      <c r="E1769" s="36"/>
      <c r="F1769" s="36"/>
    </row>
    <row r="1770" spans="1:6" outlineLevel="1" x14ac:dyDescent="0.2">
      <c r="A1770" s="36">
        <v>1</v>
      </c>
      <c r="B1770" s="41" t="s">
        <v>1903</v>
      </c>
      <c r="C1770" s="36"/>
      <c r="D1770" s="36"/>
      <c r="E1770" s="36"/>
      <c r="F1770" s="36"/>
    </row>
    <row r="1771" spans="1:6" outlineLevel="1" x14ac:dyDescent="0.2">
      <c r="A1771" s="36">
        <v>2</v>
      </c>
      <c r="B1771" s="41" t="s">
        <v>1904</v>
      </c>
      <c r="C1771" s="36"/>
      <c r="D1771" s="36"/>
      <c r="E1771" s="36"/>
      <c r="F1771" s="36"/>
    </row>
    <row r="1772" spans="1:6" outlineLevel="1" x14ac:dyDescent="0.2">
      <c r="A1772" s="36">
        <v>3</v>
      </c>
      <c r="B1772" s="41" t="s">
        <v>1905</v>
      </c>
      <c r="C1772" s="36"/>
      <c r="D1772" s="36"/>
      <c r="E1772" s="36"/>
      <c r="F1772" s="36"/>
    </row>
    <row r="1773" spans="1:6" outlineLevel="1" x14ac:dyDescent="0.2">
      <c r="A1773" s="36">
        <v>4</v>
      </c>
      <c r="B1773" s="41" t="s">
        <v>1906</v>
      </c>
      <c r="C1773" s="36"/>
      <c r="D1773" s="36"/>
      <c r="E1773" s="36"/>
      <c r="F1773" s="36"/>
    </row>
    <row r="1774" spans="1:6" outlineLevel="1" x14ac:dyDescent="0.2">
      <c r="A1774" s="36"/>
      <c r="B1774" s="36"/>
      <c r="C1774" s="36"/>
      <c r="D1774" s="36"/>
      <c r="E1774" s="36"/>
      <c r="F1774" s="36"/>
    </row>
    <row r="1775" spans="1:6" outlineLevel="1" x14ac:dyDescent="0.2">
      <c r="A1775" s="37" t="s">
        <v>491</v>
      </c>
      <c r="B1775" s="38"/>
      <c r="C1775" s="36"/>
      <c r="D1775" s="36"/>
      <c r="E1775" s="36"/>
      <c r="F1775" s="36"/>
    </row>
    <row r="1776" spans="1:6" outlineLevel="1" x14ac:dyDescent="0.2">
      <c r="A1776" s="36">
        <v>1</v>
      </c>
      <c r="B1776" s="41" t="s">
        <v>1907</v>
      </c>
      <c r="C1776" s="36"/>
      <c r="D1776" s="36"/>
      <c r="E1776" s="36"/>
      <c r="F1776" s="36"/>
    </row>
    <row r="1777" spans="1:6" outlineLevel="1" x14ac:dyDescent="0.2">
      <c r="A1777" s="36">
        <v>2</v>
      </c>
      <c r="B1777" s="41" t="s">
        <v>1908</v>
      </c>
      <c r="C1777" s="36"/>
      <c r="D1777" s="36"/>
      <c r="E1777" s="36"/>
      <c r="F1777" s="36"/>
    </row>
    <row r="1778" spans="1:6" outlineLevel="1" x14ac:dyDescent="0.2">
      <c r="A1778" s="36">
        <v>3</v>
      </c>
      <c r="B1778" s="41" t="s">
        <v>1909</v>
      </c>
      <c r="C1778" s="36"/>
      <c r="D1778" s="36"/>
      <c r="E1778" s="36"/>
      <c r="F1778" s="36"/>
    </row>
    <row r="1779" spans="1:6" outlineLevel="1" x14ac:dyDescent="0.2">
      <c r="A1779" s="36">
        <v>4</v>
      </c>
      <c r="B1779" s="41" t="s">
        <v>1910</v>
      </c>
      <c r="C1779" s="36"/>
      <c r="D1779" s="36"/>
      <c r="E1779" s="36"/>
      <c r="F1779" s="36"/>
    </row>
    <row r="1780" spans="1:6" outlineLevel="1" x14ac:dyDescent="0.2">
      <c r="A1780" s="36"/>
      <c r="B1780" s="36"/>
      <c r="C1780" s="36"/>
      <c r="D1780" s="36"/>
      <c r="E1780" s="36"/>
      <c r="F1780" s="36"/>
    </row>
    <row r="1781" spans="1:6" outlineLevel="1" x14ac:dyDescent="0.2">
      <c r="A1781" s="37" t="s">
        <v>493</v>
      </c>
      <c r="B1781" s="38"/>
      <c r="C1781" s="36"/>
      <c r="D1781" s="36"/>
      <c r="E1781" s="36"/>
      <c r="F1781" s="36"/>
    </row>
    <row r="1782" spans="1:6" ht="25.5" outlineLevel="1" x14ac:dyDescent="0.2">
      <c r="A1782" s="36">
        <v>1</v>
      </c>
      <c r="B1782" s="41" t="s">
        <v>1911</v>
      </c>
      <c r="C1782" s="36"/>
      <c r="D1782" s="36"/>
      <c r="E1782" s="36"/>
      <c r="F1782" s="36"/>
    </row>
    <row r="1783" spans="1:6" outlineLevel="1" x14ac:dyDescent="0.2">
      <c r="A1783" s="36">
        <v>2</v>
      </c>
      <c r="B1783" s="41" t="s">
        <v>1912</v>
      </c>
      <c r="C1783" s="36"/>
      <c r="D1783" s="36"/>
      <c r="E1783" s="36"/>
      <c r="F1783" s="36"/>
    </row>
    <row r="1784" spans="1:6" outlineLevel="1" x14ac:dyDescent="0.2">
      <c r="A1784" s="36">
        <v>3</v>
      </c>
      <c r="B1784" s="41" t="s">
        <v>1913</v>
      </c>
      <c r="C1784" s="36"/>
      <c r="D1784" s="36"/>
      <c r="E1784" s="36"/>
      <c r="F1784" s="36"/>
    </row>
    <row r="1785" spans="1:6" ht="25.5" outlineLevel="1" x14ac:dyDescent="0.2">
      <c r="A1785" s="36">
        <v>4</v>
      </c>
      <c r="B1785" s="41" t="s">
        <v>1914</v>
      </c>
      <c r="C1785" s="36"/>
      <c r="D1785" s="36"/>
      <c r="E1785" s="36"/>
      <c r="F1785" s="36"/>
    </row>
    <row r="1786" spans="1:6" outlineLevel="1" x14ac:dyDescent="0.2">
      <c r="A1786" s="36"/>
      <c r="B1786" s="36"/>
      <c r="C1786" s="36"/>
      <c r="D1786" s="36"/>
      <c r="E1786" s="36"/>
      <c r="F1786" s="36"/>
    </row>
    <row r="1787" spans="1:6" outlineLevel="1" x14ac:dyDescent="0.2">
      <c r="A1787" s="37" t="s">
        <v>495</v>
      </c>
      <c r="B1787" s="38"/>
      <c r="C1787" s="36"/>
      <c r="D1787" s="36"/>
      <c r="E1787" s="36"/>
      <c r="F1787" s="36"/>
    </row>
    <row r="1788" spans="1:6" ht="25.5" outlineLevel="1" x14ac:dyDescent="0.2">
      <c r="A1788" s="36">
        <v>1</v>
      </c>
      <c r="B1788" s="41" t="s">
        <v>1915</v>
      </c>
      <c r="C1788" s="36"/>
      <c r="D1788" s="36"/>
      <c r="E1788" s="36"/>
      <c r="F1788" s="36"/>
    </row>
    <row r="1789" spans="1:6" outlineLevel="1" x14ac:dyDescent="0.2">
      <c r="A1789" s="36">
        <v>2</v>
      </c>
      <c r="B1789" s="41" t="s">
        <v>1916</v>
      </c>
      <c r="C1789" s="36"/>
      <c r="D1789" s="36"/>
      <c r="E1789" s="36"/>
      <c r="F1789" s="36"/>
    </row>
    <row r="1790" spans="1:6" outlineLevel="1" x14ac:dyDescent="0.2">
      <c r="A1790" s="36">
        <v>3</v>
      </c>
      <c r="B1790" s="41" t="s">
        <v>1917</v>
      </c>
      <c r="C1790" s="36"/>
      <c r="D1790" s="36"/>
      <c r="E1790" s="36"/>
      <c r="F1790" s="36"/>
    </row>
    <row r="1791" spans="1:6" outlineLevel="1" x14ac:dyDescent="0.2">
      <c r="A1791" s="36">
        <v>4</v>
      </c>
      <c r="B1791" s="41" t="s">
        <v>1918</v>
      </c>
      <c r="C1791" s="36"/>
      <c r="D1791" s="36"/>
      <c r="E1791" s="36"/>
      <c r="F1791" s="36"/>
    </row>
    <row r="1792" spans="1:6" outlineLevel="1" x14ac:dyDescent="0.2">
      <c r="A1792" s="36">
        <v>5</v>
      </c>
      <c r="B1792" s="41" t="s">
        <v>1919</v>
      </c>
      <c r="C1792" s="36"/>
      <c r="D1792" s="36"/>
      <c r="E1792" s="36"/>
      <c r="F1792" s="36"/>
    </row>
    <row r="1793" spans="1:6" outlineLevel="1" x14ac:dyDescent="0.2">
      <c r="A1793" s="36"/>
      <c r="B1793" s="36"/>
      <c r="C1793" s="36"/>
      <c r="D1793" s="36"/>
      <c r="E1793" s="36"/>
      <c r="F1793" s="36"/>
    </row>
    <row r="1794" spans="1:6" outlineLevel="1" x14ac:dyDescent="0.2">
      <c r="A1794" s="37" t="s">
        <v>498</v>
      </c>
      <c r="B1794" s="38"/>
      <c r="C1794" s="36"/>
      <c r="D1794" s="36"/>
      <c r="E1794" s="36"/>
      <c r="F1794" s="36"/>
    </row>
    <row r="1795" spans="1:6" ht="25.5" outlineLevel="1" x14ac:dyDescent="0.2">
      <c r="A1795" s="36">
        <v>1</v>
      </c>
      <c r="B1795" s="41" t="s">
        <v>1920</v>
      </c>
      <c r="C1795" s="36"/>
      <c r="D1795" s="36"/>
      <c r="E1795" s="36"/>
      <c r="F1795" s="36"/>
    </row>
    <row r="1796" spans="1:6" outlineLevel="1" x14ac:dyDescent="0.2">
      <c r="A1796" s="36">
        <v>2</v>
      </c>
      <c r="B1796" s="41" t="s">
        <v>1921</v>
      </c>
      <c r="C1796" s="36"/>
      <c r="D1796" s="36"/>
      <c r="E1796" s="36"/>
      <c r="F1796" s="36"/>
    </row>
    <row r="1797" spans="1:6" outlineLevel="1" x14ac:dyDescent="0.2">
      <c r="A1797" s="36">
        <v>3</v>
      </c>
      <c r="B1797" s="41" t="s">
        <v>1922</v>
      </c>
      <c r="C1797" s="36"/>
      <c r="D1797" s="36"/>
      <c r="E1797" s="36"/>
      <c r="F1797" s="36"/>
    </row>
    <row r="1798" spans="1:6" outlineLevel="1" x14ac:dyDescent="0.2">
      <c r="A1798" s="36">
        <v>4</v>
      </c>
      <c r="B1798" s="41" t="s">
        <v>1923</v>
      </c>
      <c r="C1798" s="36"/>
      <c r="D1798" s="36"/>
      <c r="E1798" s="36"/>
      <c r="F1798" s="36"/>
    </row>
    <row r="1799" spans="1:6" outlineLevel="1" x14ac:dyDescent="0.2">
      <c r="A1799" s="36"/>
      <c r="B1799" s="36"/>
      <c r="C1799" s="36"/>
      <c r="D1799" s="36"/>
      <c r="E1799" s="36"/>
      <c r="F1799" s="36"/>
    </row>
    <row r="1800" spans="1:6" ht="20.25" collapsed="1" x14ac:dyDescent="0.2">
      <c r="A1800" s="59" t="s">
        <v>1924</v>
      </c>
      <c r="B1800" s="59"/>
      <c r="C1800" s="59"/>
      <c r="D1800" s="59"/>
      <c r="E1800" s="59"/>
      <c r="F1800" s="59"/>
    </row>
    <row r="1801" spans="1:6" hidden="1" outlineLevel="1" x14ac:dyDescent="0.2">
      <c r="A1801" s="56" t="s">
        <v>1925</v>
      </c>
      <c r="B1801" s="56"/>
      <c r="C1801" s="56"/>
      <c r="D1801" s="56"/>
      <c r="E1801" s="56"/>
      <c r="F1801" s="56"/>
    </row>
    <row r="1802" spans="1:6" hidden="1" outlineLevel="1" x14ac:dyDescent="0.2">
      <c r="A1802" s="56" t="s">
        <v>1926</v>
      </c>
      <c r="B1802" s="56"/>
      <c r="C1802" s="56"/>
      <c r="D1802" s="56"/>
      <c r="E1802" s="56"/>
      <c r="F1802" s="56"/>
    </row>
    <row r="1803" spans="1:6" hidden="1" outlineLevel="1" x14ac:dyDescent="0.2">
      <c r="A1803" s="56" t="s">
        <v>1927</v>
      </c>
      <c r="B1803" s="56"/>
      <c r="C1803" s="56"/>
      <c r="D1803" s="56"/>
      <c r="E1803" s="56"/>
      <c r="F1803" s="56"/>
    </row>
    <row r="1804" spans="1:6" hidden="1" outlineLevel="1" x14ac:dyDescent="0.2">
      <c r="A1804" s="56" t="s">
        <v>1928</v>
      </c>
      <c r="B1804" s="56"/>
      <c r="C1804" s="56"/>
      <c r="D1804" s="56"/>
      <c r="E1804" s="56"/>
      <c r="F1804" s="56"/>
    </row>
    <row r="1805" spans="1:6" hidden="1" outlineLevel="1" x14ac:dyDescent="0.2">
      <c r="A1805" s="36"/>
      <c r="B1805" s="36"/>
      <c r="C1805" s="36"/>
      <c r="D1805" s="36"/>
      <c r="E1805" s="36"/>
      <c r="F1805" s="36"/>
    </row>
    <row r="1806" spans="1:6" ht="16.5" hidden="1" outlineLevel="1" x14ac:dyDescent="0.2">
      <c r="A1806" s="57" t="s">
        <v>1929</v>
      </c>
      <c r="B1806" s="57"/>
      <c r="C1806" s="57"/>
      <c r="D1806" s="57"/>
      <c r="E1806" s="57"/>
      <c r="F1806" s="57"/>
    </row>
    <row r="1807" spans="1:6" hidden="1" outlineLevel="1" x14ac:dyDescent="0.2">
      <c r="A1807" s="56" t="s">
        <v>1930</v>
      </c>
      <c r="B1807" s="56"/>
      <c r="C1807" s="56"/>
      <c r="D1807" s="56"/>
      <c r="E1807" s="56"/>
      <c r="F1807" s="56"/>
    </row>
    <row r="1808" spans="1:6" hidden="1" outlineLevel="1" x14ac:dyDescent="0.2">
      <c r="A1808" s="56" t="s">
        <v>1931</v>
      </c>
      <c r="B1808" s="56"/>
      <c r="C1808" s="56"/>
      <c r="D1808" s="56"/>
      <c r="E1808" s="56"/>
      <c r="F1808" s="56"/>
    </row>
    <row r="1809" spans="1:6" hidden="1" outlineLevel="1" x14ac:dyDescent="0.2">
      <c r="A1809" s="56" t="s">
        <v>1932</v>
      </c>
      <c r="B1809" s="56"/>
      <c r="C1809" s="56"/>
      <c r="D1809" s="56"/>
      <c r="E1809" s="56"/>
      <c r="F1809" s="56"/>
    </row>
    <row r="1810" spans="1:6" hidden="1" outlineLevel="1" x14ac:dyDescent="0.2">
      <c r="A1810" s="36"/>
      <c r="B1810" s="36"/>
      <c r="C1810" s="36"/>
      <c r="D1810" s="36"/>
      <c r="E1810" s="36"/>
      <c r="F1810" s="36"/>
    </row>
    <row r="1811" spans="1:6" ht="16.5" hidden="1" outlineLevel="1" x14ac:dyDescent="0.2">
      <c r="A1811" s="57" t="s">
        <v>1933</v>
      </c>
      <c r="B1811" s="57"/>
      <c r="C1811" s="57"/>
      <c r="D1811" s="57"/>
      <c r="E1811" s="57"/>
      <c r="F1811" s="57"/>
    </row>
    <row r="1812" spans="1:6" hidden="1" outlineLevel="1" x14ac:dyDescent="0.2">
      <c r="A1812" s="56" t="s">
        <v>1934</v>
      </c>
      <c r="B1812" s="56"/>
      <c r="C1812" s="56"/>
      <c r="D1812" s="56"/>
      <c r="E1812" s="56"/>
      <c r="F1812" s="56"/>
    </row>
    <row r="1813" spans="1:6" hidden="1" outlineLevel="1" x14ac:dyDescent="0.2">
      <c r="A1813" s="56" t="s">
        <v>1935</v>
      </c>
      <c r="B1813" s="56"/>
      <c r="C1813" s="56"/>
      <c r="D1813" s="56"/>
      <c r="E1813" s="56"/>
      <c r="F1813" s="56"/>
    </row>
    <row r="1814" spans="1:6" hidden="1" outlineLevel="1" x14ac:dyDescent="0.2">
      <c r="A1814" s="56" t="s">
        <v>1936</v>
      </c>
      <c r="B1814" s="56"/>
      <c r="C1814" s="56"/>
      <c r="D1814" s="56"/>
      <c r="E1814" s="56"/>
      <c r="F1814" s="56"/>
    </row>
    <row r="1815" spans="1:6" hidden="1" outlineLevel="1" x14ac:dyDescent="0.2">
      <c r="A1815" s="56" t="s">
        <v>1937</v>
      </c>
      <c r="B1815" s="56"/>
      <c r="C1815" s="56"/>
      <c r="D1815" s="56"/>
      <c r="E1815" s="56"/>
      <c r="F1815" s="56"/>
    </row>
    <row r="1816" spans="1:6" hidden="1" outlineLevel="1" x14ac:dyDescent="0.2">
      <c r="A1816" s="56" t="s">
        <v>1938</v>
      </c>
      <c r="B1816" s="56"/>
      <c r="C1816" s="56"/>
      <c r="D1816" s="56"/>
      <c r="E1816" s="56"/>
      <c r="F1816" s="56"/>
    </row>
    <row r="1817" spans="1:6" hidden="1" outlineLevel="1" x14ac:dyDescent="0.2">
      <c r="A1817" s="56" t="s">
        <v>1939</v>
      </c>
      <c r="B1817" s="56"/>
      <c r="C1817" s="56"/>
      <c r="D1817" s="56"/>
      <c r="E1817" s="56"/>
      <c r="F1817" s="56"/>
    </row>
    <row r="1818" spans="1:6" hidden="1" outlineLevel="1" x14ac:dyDescent="0.2">
      <c r="A1818" s="36"/>
      <c r="B1818" s="36"/>
      <c r="C1818" s="36"/>
      <c r="D1818" s="36"/>
      <c r="E1818" s="36"/>
      <c r="F1818" s="36"/>
    </row>
    <row r="1819" spans="1:6" ht="16.5" hidden="1" outlineLevel="1" x14ac:dyDescent="0.2">
      <c r="A1819" s="57" t="s">
        <v>1940</v>
      </c>
      <c r="B1819" s="57"/>
      <c r="C1819" s="57"/>
      <c r="D1819" s="57"/>
      <c r="E1819" s="57"/>
      <c r="F1819" s="57"/>
    </row>
    <row r="1820" spans="1:6" hidden="1" outlineLevel="1" x14ac:dyDescent="0.2">
      <c r="A1820" s="56" t="s">
        <v>1941</v>
      </c>
      <c r="B1820" s="56"/>
      <c r="C1820" s="56"/>
      <c r="D1820" s="56"/>
      <c r="E1820" s="56"/>
      <c r="F1820" s="56"/>
    </row>
    <row r="1821" spans="1:6" hidden="1" outlineLevel="1" x14ac:dyDescent="0.2">
      <c r="A1821" s="56" t="s">
        <v>1942</v>
      </c>
      <c r="B1821" s="56"/>
      <c r="C1821" s="56"/>
      <c r="D1821" s="56"/>
      <c r="E1821" s="56"/>
      <c r="F1821" s="56"/>
    </row>
    <row r="1822" spans="1:6" hidden="1" outlineLevel="1" x14ac:dyDescent="0.2">
      <c r="A1822" s="56" t="s">
        <v>1943</v>
      </c>
      <c r="B1822" s="56"/>
      <c r="C1822" s="56"/>
      <c r="D1822" s="56"/>
      <c r="E1822" s="56"/>
      <c r="F1822" s="56"/>
    </row>
    <row r="1823" spans="1:6" hidden="1" outlineLevel="1" x14ac:dyDescent="0.2">
      <c r="A1823" s="56" t="s">
        <v>1944</v>
      </c>
      <c r="B1823" s="56"/>
      <c r="C1823" s="56"/>
      <c r="D1823" s="56"/>
      <c r="E1823" s="56"/>
      <c r="F1823" s="56"/>
    </row>
    <row r="1824" spans="1:6" hidden="1" outlineLevel="1" x14ac:dyDescent="0.2">
      <c r="A1824" s="56" t="s">
        <v>1945</v>
      </c>
      <c r="B1824" s="56"/>
      <c r="C1824" s="56"/>
      <c r="D1824" s="56"/>
      <c r="E1824" s="56"/>
      <c r="F1824" s="56"/>
    </row>
    <row r="1825" spans="1:6" hidden="1" outlineLevel="1" x14ac:dyDescent="0.2">
      <c r="A1825" s="56" t="s">
        <v>1946</v>
      </c>
      <c r="B1825" s="56"/>
      <c r="C1825" s="56"/>
      <c r="D1825" s="56"/>
      <c r="E1825" s="56"/>
      <c r="F1825" s="56"/>
    </row>
    <row r="1826" spans="1:6" hidden="1" outlineLevel="1" x14ac:dyDescent="0.2">
      <c r="A1826" s="56" t="s">
        <v>1947</v>
      </c>
      <c r="B1826" s="56"/>
      <c r="C1826" s="56"/>
      <c r="D1826" s="56"/>
      <c r="E1826" s="56"/>
      <c r="F1826" s="56"/>
    </row>
    <row r="1827" spans="1:6" hidden="1" outlineLevel="1" x14ac:dyDescent="0.2">
      <c r="A1827" s="56" t="s">
        <v>1948</v>
      </c>
      <c r="B1827" s="56"/>
      <c r="C1827" s="56"/>
      <c r="D1827" s="56"/>
      <c r="E1827" s="56"/>
      <c r="F1827" s="56"/>
    </row>
    <row r="1828" spans="1:6" hidden="1" outlineLevel="1" x14ac:dyDescent="0.2">
      <c r="A1828" s="36"/>
      <c r="B1828" s="36"/>
      <c r="C1828" s="36"/>
      <c r="D1828" s="36"/>
      <c r="E1828" s="36"/>
      <c r="F1828" s="36"/>
    </row>
    <row r="1829" spans="1:6" ht="16.5" hidden="1" outlineLevel="1" x14ac:dyDescent="0.2">
      <c r="A1829" s="57" t="s">
        <v>1949</v>
      </c>
      <c r="B1829" s="57"/>
      <c r="C1829" s="57"/>
      <c r="D1829" s="57"/>
      <c r="E1829" s="57"/>
      <c r="F1829" s="57"/>
    </row>
    <row r="1830" spans="1:6" hidden="1" outlineLevel="1" x14ac:dyDescent="0.2">
      <c r="A1830" s="56" t="s">
        <v>1950</v>
      </c>
      <c r="B1830" s="56"/>
      <c r="C1830" s="56"/>
      <c r="D1830" s="56"/>
      <c r="E1830" s="56"/>
      <c r="F1830" s="56"/>
    </row>
    <row r="1831" spans="1:6" hidden="1" outlineLevel="1" x14ac:dyDescent="0.2">
      <c r="A1831" s="56" t="s">
        <v>1951</v>
      </c>
      <c r="B1831" s="56"/>
      <c r="C1831" s="56"/>
      <c r="D1831" s="56"/>
      <c r="E1831" s="56"/>
      <c r="F1831" s="56"/>
    </row>
    <row r="1832" spans="1:6" hidden="1" outlineLevel="1" x14ac:dyDescent="0.2">
      <c r="A1832" s="56" t="s">
        <v>1952</v>
      </c>
      <c r="B1832" s="56"/>
      <c r="C1832" s="56"/>
      <c r="D1832" s="56"/>
      <c r="E1832" s="56"/>
      <c r="F1832" s="56"/>
    </row>
    <row r="1833" spans="1:6" hidden="1" outlineLevel="1" x14ac:dyDescent="0.2">
      <c r="A1833" s="36"/>
      <c r="B1833" s="36"/>
      <c r="C1833" s="36"/>
      <c r="D1833" s="36"/>
      <c r="E1833" s="36"/>
      <c r="F1833" s="36"/>
    </row>
    <row r="1834" spans="1:6" ht="16.5" hidden="1" outlineLevel="1" x14ac:dyDescent="0.2">
      <c r="A1834" s="57" t="s">
        <v>1953</v>
      </c>
      <c r="B1834" s="57"/>
      <c r="C1834" s="57"/>
      <c r="D1834" s="57"/>
      <c r="E1834" s="57"/>
      <c r="F1834" s="57"/>
    </row>
    <row r="1835" spans="1:6" hidden="1" outlineLevel="1" x14ac:dyDescent="0.2">
      <c r="A1835" s="56" t="s">
        <v>1954</v>
      </c>
      <c r="B1835" s="56"/>
      <c r="C1835" s="56"/>
      <c r="D1835" s="56"/>
      <c r="E1835" s="56"/>
      <c r="F1835" s="56"/>
    </row>
    <row r="1836" spans="1:6" hidden="1" outlineLevel="1" x14ac:dyDescent="0.2">
      <c r="A1836" s="56" t="s">
        <v>1955</v>
      </c>
      <c r="B1836" s="56"/>
      <c r="C1836" s="56"/>
      <c r="D1836" s="56"/>
      <c r="E1836" s="56"/>
      <c r="F1836" s="56"/>
    </row>
    <row r="1837" spans="1:6" hidden="1" outlineLevel="1" x14ac:dyDescent="0.2">
      <c r="A1837" s="56" t="s">
        <v>1956</v>
      </c>
      <c r="B1837" s="56"/>
      <c r="C1837" s="56"/>
      <c r="D1837" s="56"/>
      <c r="E1837" s="56"/>
      <c r="F1837" s="56"/>
    </row>
    <row r="1838" spans="1:6" hidden="1" outlineLevel="1" x14ac:dyDescent="0.2">
      <c r="A1838" s="56" t="s">
        <v>1957</v>
      </c>
      <c r="B1838" s="56"/>
      <c r="C1838" s="56"/>
      <c r="D1838" s="56"/>
      <c r="E1838" s="56"/>
      <c r="F1838" s="56"/>
    </row>
    <row r="1839" spans="1:6" hidden="1" outlineLevel="1" x14ac:dyDescent="0.2">
      <c r="A1839" s="56" t="s">
        <v>1958</v>
      </c>
      <c r="B1839" s="56"/>
      <c r="C1839" s="56"/>
      <c r="D1839" s="56"/>
      <c r="E1839" s="56"/>
      <c r="F1839" s="56"/>
    </row>
    <row r="1840" spans="1:6" hidden="1" outlineLevel="1" x14ac:dyDescent="0.2">
      <c r="A1840" s="56" t="s">
        <v>1959</v>
      </c>
      <c r="B1840" s="56"/>
      <c r="C1840" s="56"/>
      <c r="D1840" s="56"/>
      <c r="E1840" s="56"/>
      <c r="F1840" s="56"/>
    </row>
    <row r="1841" spans="1:6" hidden="1" outlineLevel="1" x14ac:dyDescent="0.2">
      <c r="A1841" s="56" t="s">
        <v>1960</v>
      </c>
      <c r="B1841" s="56"/>
      <c r="C1841" s="56"/>
      <c r="D1841" s="56"/>
      <c r="E1841" s="56"/>
      <c r="F1841" s="56"/>
    </row>
    <row r="1842" spans="1:6" hidden="1" outlineLevel="1" x14ac:dyDescent="0.2">
      <c r="A1842" s="56" t="s">
        <v>1961</v>
      </c>
      <c r="B1842" s="56"/>
      <c r="C1842" s="56"/>
      <c r="D1842" s="56"/>
      <c r="E1842" s="56"/>
      <c r="F1842" s="56"/>
    </row>
    <row r="1843" spans="1:6" hidden="1" outlineLevel="1" x14ac:dyDescent="0.2">
      <c r="A1843" s="56" t="s">
        <v>1962</v>
      </c>
      <c r="B1843" s="56"/>
      <c r="C1843" s="56"/>
      <c r="D1843" s="56"/>
      <c r="E1843" s="56"/>
      <c r="F1843" s="56"/>
    </row>
    <row r="1844" spans="1:6" hidden="1" outlineLevel="1" x14ac:dyDescent="0.2">
      <c r="A1844" s="36"/>
      <c r="B1844" s="36"/>
      <c r="C1844" s="36"/>
      <c r="D1844" s="36"/>
      <c r="E1844" s="36"/>
      <c r="F1844" s="36"/>
    </row>
    <row r="1845" spans="1:6" ht="16.5" hidden="1" outlineLevel="1" x14ac:dyDescent="0.2">
      <c r="A1845" s="57" t="s">
        <v>1963</v>
      </c>
      <c r="B1845" s="57"/>
      <c r="C1845" s="57"/>
      <c r="D1845" s="57"/>
      <c r="E1845" s="57"/>
      <c r="F1845" s="57"/>
    </row>
    <row r="1846" spans="1:6" hidden="1" outlineLevel="1" x14ac:dyDescent="0.2">
      <c r="A1846" s="56" t="s">
        <v>1964</v>
      </c>
      <c r="B1846" s="56"/>
      <c r="C1846" s="56"/>
      <c r="D1846" s="56"/>
      <c r="E1846" s="56"/>
      <c r="F1846" s="56"/>
    </row>
    <row r="1847" spans="1:6" hidden="1" outlineLevel="1" x14ac:dyDescent="0.2">
      <c r="A1847" s="56" t="s">
        <v>1965</v>
      </c>
      <c r="B1847" s="56"/>
      <c r="C1847" s="56"/>
      <c r="D1847" s="56"/>
      <c r="E1847" s="56"/>
      <c r="F1847" s="56"/>
    </row>
    <row r="1848" spans="1:6" ht="66" hidden="1" customHeight="1" outlineLevel="1" x14ac:dyDescent="0.2">
      <c r="A1848" s="58"/>
      <c r="B1848" s="58"/>
      <c r="C1848" s="58"/>
      <c r="D1848" s="58"/>
      <c r="E1848" s="58"/>
      <c r="F1848" s="58"/>
    </row>
    <row r="1849" spans="1:6" hidden="1" outlineLevel="1" x14ac:dyDescent="0.2">
      <c r="A1849" s="56" t="s">
        <v>1966</v>
      </c>
      <c r="B1849" s="56"/>
      <c r="C1849" s="56"/>
      <c r="D1849" s="56"/>
      <c r="E1849" s="56"/>
      <c r="F1849" s="56"/>
    </row>
    <row r="1850" spans="1:6" hidden="1" outlineLevel="1" x14ac:dyDescent="0.2">
      <c r="A1850" s="56" t="s">
        <v>1967</v>
      </c>
      <c r="B1850" s="56"/>
      <c r="C1850" s="56"/>
      <c r="D1850" s="56"/>
      <c r="E1850" s="56"/>
      <c r="F1850" s="56"/>
    </row>
    <row r="1851" spans="1:6" hidden="1" outlineLevel="1" x14ac:dyDescent="0.2">
      <c r="A1851" s="56" t="s">
        <v>1968</v>
      </c>
      <c r="B1851" s="56"/>
      <c r="C1851" s="56"/>
      <c r="D1851" s="56"/>
      <c r="E1851" s="56"/>
      <c r="F1851" s="56"/>
    </row>
    <row r="1852" spans="1:6" hidden="1" outlineLevel="1" x14ac:dyDescent="0.2">
      <c r="A1852" s="56" t="s">
        <v>1969</v>
      </c>
      <c r="B1852" s="56"/>
      <c r="C1852" s="56"/>
      <c r="D1852" s="56"/>
      <c r="E1852" s="56"/>
      <c r="F1852" s="56"/>
    </row>
    <row r="1853" spans="1:6" hidden="1" outlineLevel="1" x14ac:dyDescent="0.2">
      <c r="A1853" s="56" t="s">
        <v>1970</v>
      </c>
      <c r="B1853" s="56"/>
      <c r="C1853" s="56"/>
      <c r="D1853" s="56"/>
      <c r="E1853" s="56"/>
      <c r="F1853" s="56"/>
    </row>
    <row r="1854" spans="1:6" hidden="1" outlineLevel="1" x14ac:dyDescent="0.2">
      <c r="A1854" s="56" t="s">
        <v>1971</v>
      </c>
      <c r="B1854" s="56"/>
      <c r="C1854" s="56"/>
      <c r="D1854" s="56"/>
      <c r="E1854" s="56"/>
      <c r="F1854" s="56"/>
    </row>
    <row r="1855" spans="1:6" hidden="1" outlineLevel="1" x14ac:dyDescent="0.2">
      <c r="A1855" s="56" t="s">
        <v>1972</v>
      </c>
      <c r="B1855" s="56"/>
      <c r="C1855" s="56"/>
      <c r="D1855" s="56"/>
      <c r="E1855" s="56"/>
      <c r="F1855" s="56"/>
    </row>
    <row r="1856" spans="1:6" hidden="1" outlineLevel="1" x14ac:dyDescent="0.2">
      <c r="A1856" s="56" t="s">
        <v>1973</v>
      </c>
      <c r="B1856" s="56"/>
      <c r="C1856" s="56"/>
      <c r="D1856" s="56"/>
      <c r="E1856" s="56"/>
      <c r="F1856" s="56"/>
    </row>
    <row r="1857" spans="1:6" hidden="1" outlineLevel="1" x14ac:dyDescent="0.2">
      <c r="A1857" s="56" t="s">
        <v>1974</v>
      </c>
      <c r="B1857" s="56"/>
      <c r="C1857" s="56"/>
      <c r="D1857" s="56"/>
      <c r="E1857" s="56"/>
      <c r="F1857" s="56"/>
    </row>
    <row r="1858" spans="1:6" hidden="1" outlineLevel="1" x14ac:dyDescent="0.2">
      <c r="A1858" s="56" t="s">
        <v>1975</v>
      </c>
      <c r="B1858" s="56"/>
      <c r="C1858" s="56"/>
      <c r="D1858" s="56"/>
      <c r="E1858" s="56"/>
      <c r="F1858" s="56"/>
    </row>
    <row r="1859" spans="1:6" hidden="1" outlineLevel="1" x14ac:dyDescent="0.2">
      <c r="A1859" s="56" t="s">
        <v>1976</v>
      </c>
      <c r="B1859" s="56"/>
      <c r="C1859" s="56"/>
      <c r="D1859" s="56"/>
      <c r="E1859" s="56"/>
      <c r="F1859" s="56"/>
    </row>
    <row r="1860" spans="1:6" hidden="1" outlineLevel="1" x14ac:dyDescent="0.2">
      <c r="A1860" s="56" t="s">
        <v>1977</v>
      </c>
      <c r="B1860" s="56"/>
      <c r="C1860" s="56"/>
      <c r="D1860" s="56"/>
      <c r="E1860" s="56"/>
      <c r="F1860" s="56"/>
    </row>
    <row r="1861" spans="1:6" hidden="1" outlineLevel="1" x14ac:dyDescent="0.2">
      <c r="A1861" s="56" t="s">
        <v>1978</v>
      </c>
      <c r="B1861" s="56"/>
      <c r="C1861" s="56"/>
      <c r="D1861" s="56"/>
      <c r="E1861" s="56"/>
      <c r="F1861" s="56"/>
    </row>
    <row r="1862" spans="1:6" hidden="1" outlineLevel="1" x14ac:dyDescent="0.2">
      <c r="A1862" s="56" t="s">
        <v>1979</v>
      </c>
      <c r="B1862" s="56"/>
      <c r="C1862" s="56"/>
      <c r="D1862" s="56"/>
      <c r="E1862" s="56"/>
      <c r="F1862" s="56"/>
    </row>
    <row r="1863" spans="1:6" hidden="1" outlineLevel="1" x14ac:dyDescent="0.2">
      <c r="A1863" s="56" t="s">
        <v>1980</v>
      </c>
      <c r="B1863" s="56"/>
      <c r="C1863" s="56"/>
      <c r="D1863" s="56"/>
      <c r="E1863" s="56"/>
      <c r="F1863" s="56"/>
    </row>
    <row r="1864" spans="1:6" hidden="1" outlineLevel="1" x14ac:dyDescent="0.2">
      <c r="A1864" s="56" t="s">
        <v>1981</v>
      </c>
      <c r="B1864" s="56"/>
      <c r="C1864" s="56"/>
      <c r="D1864" s="56"/>
      <c r="E1864" s="56"/>
      <c r="F1864" s="56"/>
    </row>
    <row r="1865" spans="1:6" hidden="1" outlineLevel="1" x14ac:dyDescent="0.2">
      <c r="A1865" s="56" t="s">
        <v>1982</v>
      </c>
      <c r="B1865" s="56"/>
      <c r="C1865" s="56"/>
      <c r="D1865" s="56"/>
      <c r="E1865" s="56"/>
      <c r="F1865" s="56"/>
    </row>
    <row r="1866" spans="1:6" hidden="1" outlineLevel="1" x14ac:dyDescent="0.2">
      <c r="A1866" s="36"/>
      <c r="B1866" s="36"/>
      <c r="C1866" s="36"/>
      <c r="D1866" s="36"/>
      <c r="E1866" s="36"/>
      <c r="F1866" s="36"/>
    </row>
    <row r="1867" spans="1:6" ht="16.5" hidden="1" outlineLevel="1" x14ac:dyDescent="0.2">
      <c r="A1867" s="57" t="s">
        <v>1983</v>
      </c>
      <c r="B1867" s="57"/>
      <c r="C1867" s="57"/>
      <c r="D1867" s="57"/>
      <c r="E1867" s="57"/>
      <c r="F1867" s="57"/>
    </row>
    <row r="1868" spans="1:6" hidden="1" outlineLevel="1" x14ac:dyDescent="0.2">
      <c r="A1868" s="56" t="s">
        <v>1984</v>
      </c>
      <c r="B1868" s="56"/>
      <c r="C1868" s="56"/>
      <c r="D1868" s="56"/>
      <c r="E1868" s="56"/>
      <c r="F1868" s="56"/>
    </row>
    <row r="1869" spans="1:6" hidden="1" outlineLevel="1" x14ac:dyDescent="0.2">
      <c r="A1869" s="56" t="s">
        <v>1985</v>
      </c>
      <c r="B1869" s="56"/>
      <c r="C1869" s="56"/>
      <c r="D1869" s="56"/>
      <c r="E1869" s="56"/>
      <c r="F1869" s="56"/>
    </row>
    <row r="1870" spans="1:6" hidden="1" outlineLevel="1" x14ac:dyDescent="0.2">
      <c r="A1870" s="56" t="s">
        <v>1986</v>
      </c>
      <c r="B1870" s="56"/>
      <c r="C1870" s="56"/>
      <c r="D1870" s="56"/>
      <c r="E1870" s="56"/>
      <c r="F1870" s="56"/>
    </row>
    <row r="1871" spans="1:6" hidden="1" outlineLevel="1" x14ac:dyDescent="0.2">
      <c r="A1871" s="56" t="s">
        <v>1987</v>
      </c>
      <c r="B1871" s="56"/>
      <c r="C1871" s="56"/>
      <c r="D1871" s="56"/>
      <c r="E1871" s="56"/>
      <c r="F1871" s="56"/>
    </row>
    <row r="1872" spans="1:6" hidden="1" outlineLevel="1" x14ac:dyDescent="0.2">
      <c r="A1872" s="56" t="s">
        <v>1988</v>
      </c>
      <c r="B1872" s="56"/>
      <c r="C1872" s="56"/>
      <c r="D1872" s="56"/>
      <c r="E1872" s="56"/>
      <c r="F1872" s="56"/>
    </row>
    <row r="1873" spans="1:6" hidden="1" outlineLevel="1" x14ac:dyDescent="0.2">
      <c r="A1873" s="56" t="s">
        <v>1989</v>
      </c>
      <c r="B1873" s="56"/>
      <c r="C1873" s="56"/>
      <c r="D1873" s="56"/>
      <c r="E1873" s="56"/>
      <c r="F1873" s="56"/>
    </row>
    <row r="1874" spans="1:6" hidden="1" outlineLevel="1" x14ac:dyDescent="0.2">
      <c r="A1874" s="56" t="s">
        <v>1990</v>
      </c>
      <c r="B1874" s="56"/>
      <c r="C1874" s="56"/>
      <c r="D1874" s="56"/>
      <c r="E1874" s="56"/>
      <c r="F1874" s="56"/>
    </row>
    <row r="1875" spans="1:6" hidden="1" outlineLevel="1" x14ac:dyDescent="0.2">
      <c r="A1875" s="36"/>
      <c r="B1875" s="36"/>
      <c r="C1875" s="36"/>
      <c r="D1875" s="36"/>
      <c r="E1875" s="36"/>
      <c r="F1875" s="36"/>
    </row>
    <row r="1876" spans="1:6" hidden="1" outlineLevel="1" x14ac:dyDescent="0.2">
      <c r="A1876" s="36"/>
      <c r="B1876" s="36"/>
      <c r="C1876" s="36"/>
      <c r="D1876" s="36"/>
      <c r="E1876" s="36"/>
      <c r="F1876" s="36"/>
    </row>
    <row r="1877" spans="1:6" x14ac:dyDescent="0.2">
      <c r="A1877" s="36"/>
      <c r="B1877" s="36"/>
      <c r="C1877" s="36"/>
      <c r="D1877" s="36"/>
      <c r="E1877" s="36"/>
      <c r="F1877" s="36"/>
    </row>
  </sheetData>
  <mergeCells count="638"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  <mergeCell ref="A20:F20"/>
    <mergeCell ref="A21:F21"/>
    <mergeCell ref="A22:F22"/>
    <mergeCell ref="A24:F24"/>
    <mergeCell ref="A25:F25"/>
    <mergeCell ref="A26:F26"/>
    <mergeCell ref="A14:F14"/>
    <mergeCell ref="A15:F15"/>
    <mergeCell ref="A16:F16"/>
    <mergeCell ref="A17:F17"/>
    <mergeCell ref="A18:F18"/>
    <mergeCell ref="A19:F19"/>
    <mergeCell ref="A33:F33"/>
    <mergeCell ref="A35:F35"/>
    <mergeCell ref="A36:F36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60:F60"/>
    <mergeCell ref="A61:F61"/>
    <mergeCell ref="A62:F62"/>
    <mergeCell ref="A63:F63"/>
    <mergeCell ref="A65:F65"/>
    <mergeCell ref="A66:F66"/>
    <mergeCell ref="A53:F53"/>
    <mergeCell ref="A54:F54"/>
    <mergeCell ref="A56:F56"/>
    <mergeCell ref="A57:F57"/>
    <mergeCell ref="A58:F58"/>
    <mergeCell ref="A59:F59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85:F85"/>
    <mergeCell ref="A86:F86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111:F111"/>
    <mergeCell ref="A112:F112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124:F124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39:F139"/>
    <mergeCell ref="A141:F141"/>
    <mergeCell ref="A142:F142"/>
    <mergeCell ref="A143:F143"/>
    <mergeCell ref="A144:F144"/>
    <mergeCell ref="A145:F145"/>
    <mergeCell ref="A131:F131"/>
    <mergeCell ref="A132:F132"/>
    <mergeCell ref="A135:F135"/>
    <mergeCell ref="A136:F136"/>
    <mergeCell ref="A137:F137"/>
    <mergeCell ref="A138:F138"/>
    <mergeCell ref="A153:F153"/>
    <mergeCell ref="A154:F154"/>
    <mergeCell ref="A155:F155"/>
    <mergeCell ref="A156:F156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77:F177"/>
    <mergeCell ref="A178:F178"/>
    <mergeCell ref="A179:F179"/>
    <mergeCell ref="A180:F180"/>
    <mergeCell ref="A181:F181"/>
    <mergeCell ref="A183:F183"/>
    <mergeCell ref="A171:F171"/>
    <mergeCell ref="A172:F172"/>
    <mergeCell ref="A173:F173"/>
    <mergeCell ref="A174:F174"/>
    <mergeCell ref="A175:F175"/>
    <mergeCell ref="A176:F176"/>
    <mergeCell ref="A190:F190"/>
    <mergeCell ref="A191:F191"/>
    <mergeCell ref="A193:F193"/>
    <mergeCell ref="A194:F194"/>
    <mergeCell ref="A195:F195"/>
    <mergeCell ref="A196:F196"/>
    <mergeCell ref="A184:F184"/>
    <mergeCell ref="A185:F185"/>
    <mergeCell ref="A186:F186"/>
    <mergeCell ref="A187:F187"/>
    <mergeCell ref="A188:F188"/>
    <mergeCell ref="A189:F189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216:F216"/>
    <mergeCell ref="A217:F217"/>
    <mergeCell ref="A218:F218"/>
    <mergeCell ref="A219:F219"/>
    <mergeCell ref="A220:F220"/>
    <mergeCell ref="A221:F221"/>
    <mergeCell ref="A210:F210"/>
    <mergeCell ref="A211:F211"/>
    <mergeCell ref="A212:F212"/>
    <mergeCell ref="A213:F213"/>
    <mergeCell ref="A214:F214"/>
    <mergeCell ref="A215:F215"/>
    <mergeCell ref="A229:F229"/>
    <mergeCell ref="A230:F230"/>
    <mergeCell ref="A231:F231"/>
    <mergeCell ref="A232:F232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43:F243"/>
    <mergeCell ref="A244:F244"/>
    <mergeCell ref="A245:F245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58:F258"/>
    <mergeCell ref="A259:F259"/>
    <mergeCell ref="A260:F260"/>
    <mergeCell ref="A261:F261"/>
    <mergeCell ref="A262:F262"/>
    <mergeCell ref="A263:F263"/>
    <mergeCell ref="A251:F251"/>
    <mergeCell ref="A252:F252"/>
    <mergeCell ref="A253:F253"/>
    <mergeCell ref="A255:F255"/>
    <mergeCell ref="A256:F256"/>
    <mergeCell ref="A257:F257"/>
    <mergeCell ref="A271:F271"/>
    <mergeCell ref="A272:F272"/>
    <mergeCell ref="A273:F273"/>
    <mergeCell ref="A275:F275"/>
    <mergeCell ref="A276:F276"/>
    <mergeCell ref="A277:F277"/>
    <mergeCell ref="A265:F265"/>
    <mergeCell ref="A266:F266"/>
    <mergeCell ref="A267:F267"/>
    <mergeCell ref="A268:F268"/>
    <mergeCell ref="A269:F269"/>
    <mergeCell ref="A270:F270"/>
    <mergeCell ref="A285:F285"/>
    <mergeCell ref="A286:F286"/>
    <mergeCell ref="A287:F287"/>
    <mergeCell ref="A288:F288"/>
    <mergeCell ref="A289:F289"/>
    <mergeCell ref="A290:F290"/>
    <mergeCell ref="A278:F278"/>
    <mergeCell ref="A279:F279"/>
    <mergeCell ref="A280:F280"/>
    <mergeCell ref="A282:F282"/>
    <mergeCell ref="A283:F283"/>
    <mergeCell ref="A284:F284"/>
    <mergeCell ref="A298:F298"/>
    <mergeCell ref="A299:F299"/>
    <mergeCell ref="A300:F300"/>
    <mergeCell ref="A301:F301"/>
    <mergeCell ref="A302:F302"/>
    <mergeCell ref="A303:F303"/>
    <mergeCell ref="A291:F291"/>
    <mergeCell ref="A292:F292"/>
    <mergeCell ref="A293:F293"/>
    <mergeCell ref="A294:F294"/>
    <mergeCell ref="A296:F296"/>
    <mergeCell ref="A297:F297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323:F323"/>
    <mergeCell ref="A324:F324"/>
    <mergeCell ref="A325:F325"/>
    <mergeCell ref="A326:F326"/>
    <mergeCell ref="A327:F327"/>
    <mergeCell ref="A328:F328"/>
    <mergeCell ref="A316:F316"/>
    <mergeCell ref="A317:F317"/>
    <mergeCell ref="A318:F318"/>
    <mergeCell ref="A319:F319"/>
    <mergeCell ref="A320:F320"/>
    <mergeCell ref="A322:F322"/>
    <mergeCell ref="A336:F336"/>
    <mergeCell ref="A337:F337"/>
    <mergeCell ref="A338:F338"/>
    <mergeCell ref="A339:F339"/>
    <mergeCell ref="A340:F340"/>
    <mergeCell ref="A342:F342"/>
    <mergeCell ref="A329:F329"/>
    <mergeCell ref="A331:F331"/>
    <mergeCell ref="A332:F332"/>
    <mergeCell ref="A333:F333"/>
    <mergeCell ref="A334:F334"/>
    <mergeCell ref="A335:F335"/>
    <mergeCell ref="A349:F349"/>
    <mergeCell ref="A350:F350"/>
    <mergeCell ref="A351:F351"/>
    <mergeCell ref="A352:F352"/>
    <mergeCell ref="A353:F353"/>
    <mergeCell ref="A354:F354"/>
    <mergeCell ref="A343:F343"/>
    <mergeCell ref="A344:F344"/>
    <mergeCell ref="A345:F345"/>
    <mergeCell ref="A346:F346"/>
    <mergeCell ref="A347:F347"/>
    <mergeCell ref="A348:F348"/>
    <mergeCell ref="A362:F362"/>
    <mergeCell ref="A363:F363"/>
    <mergeCell ref="A364:F364"/>
    <mergeCell ref="A365:F365"/>
    <mergeCell ref="A366:F366"/>
    <mergeCell ref="A367:F367"/>
    <mergeCell ref="A355:F355"/>
    <mergeCell ref="A357:F357"/>
    <mergeCell ref="A358:F358"/>
    <mergeCell ref="A359:F359"/>
    <mergeCell ref="A360:F360"/>
    <mergeCell ref="A361:F361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87:F387"/>
    <mergeCell ref="A388:F388"/>
    <mergeCell ref="A389:F389"/>
    <mergeCell ref="A390:F390"/>
    <mergeCell ref="A392:F392"/>
    <mergeCell ref="A393:F393"/>
    <mergeCell ref="A380:F380"/>
    <mergeCell ref="A382:F382"/>
    <mergeCell ref="A383:F383"/>
    <mergeCell ref="A384:F384"/>
    <mergeCell ref="A385:F385"/>
    <mergeCell ref="A386:F386"/>
    <mergeCell ref="A401:F401"/>
    <mergeCell ref="A402:F402"/>
    <mergeCell ref="A403:F403"/>
    <mergeCell ref="A404:F404"/>
    <mergeCell ref="A405:F405"/>
    <mergeCell ref="A406:F406"/>
    <mergeCell ref="A394:F394"/>
    <mergeCell ref="A395:F395"/>
    <mergeCell ref="A396:F396"/>
    <mergeCell ref="A397:F397"/>
    <mergeCell ref="A399:F399"/>
    <mergeCell ref="A400:F400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25:F425"/>
    <mergeCell ref="A427:F427"/>
    <mergeCell ref="A428:F428"/>
    <mergeCell ref="A429:F429"/>
    <mergeCell ref="A430:F430"/>
    <mergeCell ref="A431:F431"/>
    <mergeCell ref="A419:F419"/>
    <mergeCell ref="A420:F420"/>
    <mergeCell ref="A421:F421"/>
    <mergeCell ref="A422:F422"/>
    <mergeCell ref="A423:F423"/>
    <mergeCell ref="A424:F424"/>
    <mergeCell ref="A439:F439"/>
    <mergeCell ref="A440:F440"/>
    <mergeCell ref="A441:F441"/>
    <mergeCell ref="A442:F442"/>
    <mergeCell ref="A443:F443"/>
    <mergeCell ref="A444:F444"/>
    <mergeCell ref="A432:F432"/>
    <mergeCell ref="A433:F433"/>
    <mergeCell ref="A434:F434"/>
    <mergeCell ref="A435:F435"/>
    <mergeCell ref="A437:F437"/>
    <mergeCell ref="A438:F438"/>
    <mergeCell ref="A451:F451"/>
    <mergeCell ref="A452:F452"/>
    <mergeCell ref="A453:F453"/>
    <mergeCell ref="A455:F455"/>
    <mergeCell ref="A456:F456"/>
    <mergeCell ref="A457:F457"/>
    <mergeCell ref="A445:F445"/>
    <mergeCell ref="A446:F446"/>
    <mergeCell ref="A447:F447"/>
    <mergeCell ref="A448:F448"/>
    <mergeCell ref="A449:F449"/>
    <mergeCell ref="A450:F450"/>
    <mergeCell ref="A464:F464"/>
    <mergeCell ref="A465:F465"/>
    <mergeCell ref="A466:F466"/>
    <mergeCell ref="A467:F467"/>
    <mergeCell ref="A468:F468"/>
    <mergeCell ref="A469:F469"/>
    <mergeCell ref="A458:F458"/>
    <mergeCell ref="A459:F459"/>
    <mergeCell ref="A460:F460"/>
    <mergeCell ref="A461:F461"/>
    <mergeCell ref="A462:F462"/>
    <mergeCell ref="A463:F463"/>
    <mergeCell ref="A478:F478"/>
    <mergeCell ref="A479:F479"/>
    <mergeCell ref="A480:F480"/>
    <mergeCell ref="A481:F481"/>
    <mergeCell ref="A482:F482"/>
    <mergeCell ref="A483:F483"/>
    <mergeCell ref="A470:F470"/>
    <mergeCell ref="A471:F471"/>
    <mergeCell ref="A472:F472"/>
    <mergeCell ref="A473:F473"/>
    <mergeCell ref="A474:F474"/>
    <mergeCell ref="A475:F475"/>
    <mergeCell ref="A491:F491"/>
    <mergeCell ref="A492:F492"/>
    <mergeCell ref="A494:F494"/>
    <mergeCell ref="A495:F495"/>
    <mergeCell ref="A496:F496"/>
    <mergeCell ref="A497:F497"/>
    <mergeCell ref="A484:F484"/>
    <mergeCell ref="A486:F486"/>
    <mergeCell ref="A487:F487"/>
    <mergeCell ref="A488:F488"/>
    <mergeCell ref="A489:F489"/>
    <mergeCell ref="A490:F490"/>
    <mergeCell ref="A504:F504"/>
    <mergeCell ref="A505:F505"/>
    <mergeCell ref="A506:F506"/>
    <mergeCell ref="A507:F507"/>
    <mergeCell ref="A509:F509"/>
    <mergeCell ref="A510:F510"/>
    <mergeCell ref="A498:F498"/>
    <mergeCell ref="A499:F499"/>
    <mergeCell ref="A500:F500"/>
    <mergeCell ref="A501:F501"/>
    <mergeCell ref="A502:F502"/>
    <mergeCell ref="A503:F503"/>
    <mergeCell ref="A517:F517"/>
    <mergeCell ref="A518:F518"/>
    <mergeCell ref="A519:F519"/>
    <mergeCell ref="A520:F520"/>
    <mergeCell ref="A521:F521"/>
    <mergeCell ref="A522:F522"/>
    <mergeCell ref="A511:F511"/>
    <mergeCell ref="A512:F512"/>
    <mergeCell ref="A513:F513"/>
    <mergeCell ref="A514:F514"/>
    <mergeCell ref="A515:F515"/>
    <mergeCell ref="A516:F516"/>
    <mergeCell ref="A530:F530"/>
    <mergeCell ref="A531:F531"/>
    <mergeCell ref="A532:F532"/>
    <mergeCell ref="A533:F533"/>
    <mergeCell ref="A534:F534"/>
    <mergeCell ref="A535:F535"/>
    <mergeCell ref="A523:F523"/>
    <mergeCell ref="A524:F524"/>
    <mergeCell ref="A525:F525"/>
    <mergeCell ref="A526:F526"/>
    <mergeCell ref="A527:F527"/>
    <mergeCell ref="A529:F529"/>
    <mergeCell ref="A542:F542"/>
    <mergeCell ref="A544:F544"/>
    <mergeCell ref="A545:F545"/>
    <mergeCell ref="A546:F546"/>
    <mergeCell ref="A547:F547"/>
    <mergeCell ref="A548:F548"/>
    <mergeCell ref="A536:F536"/>
    <mergeCell ref="A537:F537"/>
    <mergeCell ref="A538:F538"/>
    <mergeCell ref="A539:F539"/>
    <mergeCell ref="A540:F540"/>
    <mergeCell ref="A541:F541"/>
    <mergeCell ref="A556:F556"/>
    <mergeCell ref="A557:F557"/>
    <mergeCell ref="A558:F558"/>
    <mergeCell ref="A559:F559"/>
    <mergeCell ref="A560:F560"/>
    <mergeCell ref="A561:F561"/>
    <mergeCell ref="A549:F549"/>
    <mergeCell ref="A550:F550"/>
    <mergeCell ref="A551:F551"/>
    <mergeCell ref="A552:F552"/>
    <mergeCell ref="A554:F554"/>
    <mergeCell ref="A555:F555"/>
    <mergeCell ref="A568:F568"/>
    <mergeCell ref="A569:F569"/>
    <mergeCell ref="A570:F570"/>
    <mergeCell ref="A572:F572"/>
    <mergeCell ref="A573:F573"/>
    <mergeCell ref="A574:F574"/>
    <mergeCell ref="A562:F562"/>
    <mergeCell ref="A563:F563"/>
    <mergeCell ref="A564:F564"/>
    <mergeCell ref="A565:F565"/>
    <mergeCell ref="A566:F566"/>
    <mergeCell ref="A567:F567"/>
    <mergeCell ref="A582:F582"/>
    <mergeCell ref="A583:F583"/>
    <mergeCell ref="A584:F584"/>
    <mergeCell ref="A585:F585"/>
    <mergeCell ref="A586:F586"/>
    <mergeCell ref="A587:F587"/>
    <mergeCell ref="A575:F575"/>
    <mergeCell ref="A576:F576"/>
    <mergeCell ref="A578:F578"/>
    <mergeCell ref="A579:F579"/>
    <mergeCell ref="A580:F580"/>
    <mergeCell ref="A581:F581"/>
    <mergeCell ref="A595:F595"/>
    <mergeCell ref="A596:F596"/>
    <mergeCell ref="A597:F597"/>
    <mergeCell ref="A598:F598"/>
    <mergeCell ref="A599:F599"/>
    <mergeCell ref="A600:F600"/>
    <mergeCell ref="A588:F588"/>
    <mergeCell ref="A589:F589"/>
    <mergeCell ref="A590:F590"/>
    <mergeCell ref="A591:F591"/>
    <mergeCell ref="A592:F592"/>
    <mergeCell ref="A593:F593"/>
    <mergeCell ref="A607:F607"/>
    <mergeCell ref="A608:F608"/>
    <mergeCell ref="A609:F609"/>
    <mergeCell ref="A611:F611"/>
    <mergeCell ref="A612:F612"/>
    <mergeCell ref="A613:F613"/>
    <mergeCell ref="A601:F601"/>
    <mergeCell ref="A602:F602"/>
    <mergeCell ref="A603:F603"/>
    <mergeCell ref="A604:F604"/>
    <mergeCell ref="A605:F605"/>
    <mergeCell ref="A606:F606"/>
    <mergeCell ref="A1800:F1800"/>
    <mergeCell ref="A1801:F1801"/>
    <mergeCell ref="A1802:F1802"/>
    <mergeCell ref="A1803:F1803"/>
    <mergeCell ref="A1804:F1804"/>
    <mergeCell ref="A1806:F1806"/>
    <mergeCell ref="A614:F614"/>
    <mergeCell ref="A615:F615"/>
    <mergeCell ref="A616:F616"/>
    <mergeCell ref="A617:F617"/>
    <mergeCell ref="A618:F618"/>
    <mergeCell ref="A621:F621"/>
    <mergeCell ref="A1814:F1814"/>
    <mergeCell ref="A1815:F1815"/>
    <mergeCell ref="A1816:F1816"/>
    <mergeCell ref="A1817:F1817"/>
    <mergeCell ref="A1819:F1819"/>
    <mergeCell ref="A1820:F1820"/>
    <mergeCell ref="A1807:F1807"/>
    <mergeCell ref="A1808:F1808"/>
    <mergeCell ref="A1809:F1809"/>
    <mergeCell ref="A1811:F1811"/>
    <mergeCell ref="A1812:F1812"/>
    <mergeCell ref="A1813:F1813"/>
    <mergeCell ref="A1827:F1827"/>
    <mergeCell ref="A1829:F1829"/>
    <mergeCell ref="A1830:F1830"/>
    <mergeCell ref="A1831:F1831"/>
    <mergeCell ref="A1832:F1832"/>
    <mergeCell ref="A1834:F1834"/>
    <mergeCell ref="A1821:F1821"/>
    <mergeCell ref="A1822:F1822"/>
    <mergeCell ref="A1823:F1823"/>
    <mergeCell ref="A1824:F1824"/>
    <mergeCell ref="A1825:F1825"/>
    <mergeCell ref="A1826:F1826"/>
    <mergeCell ref="A1841:F1841"/>
    <mergeCell ref="A1842:F1842"/>
    <mergeCell ref="A1843:F1843"/>
    <mergeCell ref="A1845:F1845"/>
    <mergeCell ref="A1846:F1846"/>
    <mergeCell ref="A1847:F1847"/>
    <mergeCell ref="A1835:F1835"/>
    <mergeCell ref="A1836:F1836"/>
    <mergeCell ref="A1837:F1837"/>
    <mergeCell ref="A1838:F1838"/>
    <mergeCell ref="A1839:F1839"/>
    <mergeCell ref="A1840:F1840"/>
    <mergeCell ref="A1854:F1854"/>
    <mergeCell ref="A1855:F1855"/>
    <mergeCell ref="A1856:F1856"/>
    <mergeCell ref="A1857:F1857"/>
    <mergeCell ref="A1858:F1858"/>
    <mergeCell ref="A1859:F1859"/>
    <mergeCell ref="A1848:F1848"/>
    <mergeCell ref="A1849:F1849"/>
    <mergeCell ref="A1850:F1850"/>
    <mergeCell ref="A1851:F1851"/>
    <mergeCell ref="A1852:F1852"/>
    <mergeCell ref="A1853:F1853"/>
    <mergeCell ref="A1873:F1873"/>
    <mergeCell ref="A1874:F1874"/>
    <mergeCell ref="A1867:F1867"/>
    <mergeCell ref="A1868:F1868"/>
    <mergeCell ref="A1869:F1869"/>
    <mergeCell ref="A1870:F1870"/>
    <mergeCell ref="A1871:F1871"/>
    <mergeCell ref="A1872:F1872"/>
    <mergeCell ref="A1860:F1860"/>
    <mergeCell ref="A1861:F1861"/>
    <mergeCell ref="A1862:F1862"/>
    <mergeCell ref="A1863:F1863"/>
    <mergeCell ref="A1864:F1864"/>
    <mergeCell ref="A1865:F1865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F79D3-B8BB-42B7-818B-34EA5F66D978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164B0-C1FD-47A0-95A2-978CC6FDE230}">
  <sheetPr codeName="Лист4"/>
  <dimension ref="A1:CE4508"/>
  <sheetViews>
    <sheetView topLeftCell="AB157" workbookViewId="0">
      <selection activeCell="AL156" sqref="AL156:AU208"/>
    </sheetView>
  </sheetViews>
  <sheetFormatPr defaultColWidth="10.7109375" defaultRowHeight="15" customHeight="1" x14ac:dyDescent="0.25"/>
  <cols>
    <col min="1" max="1" width="10.7109375" customWidth="1"/>
    <col min="3" max="8" width="10.7109375" customWidth="1"/>
    <col min="10" max="17" width="10.7109375" customWidth="1"/>
    <col min="19" max="47" width="10.7109375" customWidth="1"/>
  </cols>
  <sheetData>
    <row r="1" spans="1:31" ht="15" customHeight="1" x14ac:dyDescent="0.25">
      <c r="A1" s="77">
        <v>1</v>
      </c>
      <c r="B1" s="78" t="s">
        <v>2007</v>
      </c>
      <c r="C1" s="78"/>
      <c r="D1" s="78"/>
      <c r="E1" s="78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AC1" s="3"/>
      <c r="AD1" s="3"/>
      <c r="AE1" s="3"/>
    </row>
    <row r="2" spans="1:31" ht="15" customHeight="1" x14ac:dyDescent="0.25">
      <c r="A2" s="77"/>
      <c r="B2" s="78" t="s">
        <v>2008</v>
      </c>
      <c r="C2" s="78"/>
      <c r="D2" s="78"/>
      <c r="E2" s="78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</row>
    <row r="3" spans="1:31" ht="15" customHeight="1" x14ac:dyDescent="0.25">
      <c r="A3" s="77">
        <v>31</v>
      </c>
      <c r="B3" s="78" t="s">
        <v>2009</v>
      </c>
      <c r="C3" s="78"/>
      <c r="D3" s="78"/>
      <c r="E3" s="78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</row>
    <row r="4" spans="1:31" ht="15" customHeight="1" x14ac:dyDescent="0.25">
      <c r="A4" s="77">
        <v>1.6796875</v>
      </c>
      <c r="B4" s="78" t="s">
        <v>2010</v>
      </c>
      <c r="C4" s="78"/>
      <c r="D4" s="78"/>
      <c r="E4" s="78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1"/>
    </row>
    <row r="5" spans="1:31" ht="15" customHeight="1" x14ac:dyDescent="0.25">
      <c r="A5" s="61"/>
      <c r="B5" s="61"/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</row>
    <row r="6" spans="1:31" ht="15" customHeight="1" x14ac:dyDescent="0.25">
      <c r="A6" s="81" t="s">
        <v>2017</v>
      </c>
      <c r="B6" s="81" t="s">
        <v>321</v>
      </c>
      <c r="C6" s="81" t="s">
        <v>2018</v>
      </c>
      <c r="D6" s="63"/>
      <c r="E6" s="81" t="s">
        <v>2011</v>
      </c>
      <c r="F6" s="81"/>
      <c r="G6" s="81"/>
      <c r="H6" s="81"/>
      <c r="I6" s="81"/>
      <c r="J6" s="81"/>
      <c r="K6" s="81"/>
      <c r="L6" s="81"/>
      <c r="M6" s="81"/>
      <c r="N6" s="81"/>
      <c r="O6" s="63"/>
      <c r="P6" s="81" t="s">
        <v>2012</v>
      </c>
      <c r="Q6" s="81"/>
      <c r="R6" s="81"/>
      <c r="S6" s="81"/>
      <c r="T6" s="81"/>
      <c r="U6" s="81"/>
      <c r="V6" s="81"/>
      <c r="W6" s="81"/>
      <c r="X6" s="81"/>
      <c r="Y6" s="81"/>
      <c r="AA6" s="67" t="s">
        <v>2054</v>
      </c>
      <c r="AB6" s="68"/>
    </row>
    <row r="7" spans="1:31" ht="15" customHeight="1" x14ac:dyDescent="0.25">
      <c r="A7" s="81"/>
      <c r="B7" s="81"/>
      <c r="C7" s="81"/>
      <c r="D7" s="63"/>
      <c r="E7" s="81" t="s">
        <v>2013</v>
      </c>
      <c r="F7" s="81"/>
      <c r="G7" s="81" t="s">
        <v>2014</v>
      </c>
      <c r="H7" s="81"/>
      <c r="I7" s="81" t="s">
        <v>2015</v>
      </c>
      <c r="J7" s="81"/>
      <c r="K7" s="81"/>
      <c r="L7" s="81"/>
      <c r="M7" s="81" t="s">
        <v>2016</v>
      </c>
      <c r="N7" s="81"/>
      <c r="O7" s="63"/>
      <c r="P7" s="81" t="s">
        <v>2013</v>
      </c>
      <c r="Q7" s="81"/>
      <c r="R7" s="81" t="s">
        <v>2014</v>
      </c>
      <c r="S7" s="81"/>
      <c r="T7" s="81" t="s">
        <v>2015</v>
      </c>
      <c r="U7" s="81"/>
      <c r="V7" s="81"/>
      <c r="W7" s="81"/>
      <c r="X7" s="81" t="s">
        <v>2016</v>
      </c>
      <c r="Y7" s="81"/>
      <c r="AA7" s="69" t="s">
        <v>2055</v>
      </c>
      <c r="AB7" s="70" t="s">
        <v>374</v>
      </c>
    </row>
    <row r="8" spans="1:31" ht="15" customHeight="1" x14ac:dyDescent="0.25">
      <c r="A8" s="81"/>
      <c r="B8" s="81"/>
      <c r="C8" s="81"/>
      <c r="D8" s="63"/>
      <c r="E8" s="81" t="s">
        <v>2019</v>
      </c>
      <c r="F8" s="81" t="s">
        <v>2020</v>
      </c>
      <c r="G8" s="81" t="s">
        <v>2021</v>
      </c>
      <c r="H8" s="81" t="s">
        <v>2022</v>
      </c>
      <c r="I8" s="81" t="s">
        <v>2023</v>
      </c>
      <c r="J8" s="81"/>
      <c r="K8" s="81" t="s">
        <v>2024</v>
      </c>
      <c r="L8" s="81"/>
      <c r="M8" s="81" t="s">
        <v>2023</v>
      </c>
      <c r="N8" s="81" t="s">
        <v>2024</v>
      </c>
      <c r="O8" s="63"/>
      <c r="P8" s="81" t="s">
        <v>2019</v>
      </c>
      <c r="Q8" s="81" t="s">
        <v>2020</v>
      </c>
      <c r="R8" s="81" t="s">
        <v>2021</v>
      </c>
      <c r="S8" s="81" t="s">
        <v>2022</v>
      </c>
      <c r="T8" s="81" t="s">
        <v>2023</v>
      </c>
      <c r="U8" s="81"/>
      <c r="V8" s="81" t="s">
        <v>2024</v>
      </c>
      <c r="W8" s="81"/>
      <c r="X8" s="81" t="s">
        <v>2023</v>
      </c>
      <c r="Y8" s="81" t="s">
        <v>2024</v>
      </c>
      <c r="AA8" s="71" t="s">
        <v>1105</v>
      </c>
      <c r="AB8" s="72" t="s">
        <v>2056</v>
      </c>
    </row>
    <row r="9" spans="1:31" ht="15" customHeight="1" x14ac:dyDescent="0.25">
      <c r="A9" s="81"/>
      <c r="B9" s="81"/>
      <c r="C9" s="81"/>
      <c r="D9" s="63"/>
      <c r="E9" s="81"/>
      <c r="F9" s="81"/>
      <c r="G9" s="81"/>
      <c r="H9" s="81"/>
      <c r="I9" s="87" t="s">
        <v>2025</v>
      </c>
      <c r="J9" s="87" t="s">
        <v>2026</v>
      </c>
      <c r="K9" s="87" t="s">
        <v>2025</v>
      </c>
      <c r="L9" s="87" t="s">
        <v>2026</v>
      </c>
      <c r="M9" s="81"/>
      <c r="N9" s="81"/>
      <c r="O9" s="63"/>
      <c r="P9" s="81"/>
      <c r="Q9" s="81"/>
      <c r="R9" s="81"/>
      <c r="S9" s="81"/>
      <c r="T9" s="87" t="s">
        <v>2025</v>
      </c>
      <c r="U9" s="87" t="s">
        <v>2026</v>
      </c>
      <c r="V9" s="87" t="s">
        <v>2025</v>
      </c>
      <c r="W9" s="87" t="s">
        <v>2026</v>
      </c>
      <c r="X9" s="81"/>
      <c r="Y9" s="81"/>
      <c r="AA9" s="73" t="s">
        <v>1107</v>
      </c>
      <c r="AB9" s="72" t="s">
        <v>2057</v>
      </c>
    </row>
    <row r="10" spans="1:31" ht="15" customHeight="1" x14ac:dyDescent="0.25">
      <c r="A10" s="81"/>
      <c r="B10" s="81"/>
      <c r="C10" s="81"/>
      <c r="D10" s="63"/>
      <c r="E10" s="81"/>
      <c r="F10" s="81"/>
      <c r="G10" s="81"/>
      <c r="H10" s="81"/>
      <c r="I10" s="87" t="s">
        <v>2027</v>
      </c>
      <c r="J10" s="87" t="s">
        <v>2028</v>
      </c>
      <c r="K10" s="87" t="s">
        <v>2027</v>
      </c>
      <c r="L10" s="87" t="s">
        <v>2028</v>
      </c>
      <c r="M10" s="87" t="s">
        <v>2029</v>
      </c>
      <c r="N10" s="87" t="s">
        <v>2029</v>
      </c>
      <c r="O10" s="63"/>
      <c r="P10" s="81"/>
      <c r="Q10" s="81"/>
      <c r="R10" s="81"/>
      <c r="S10" s="81"/>
      <c r="T10" s="87" t="s">
        <v>2027</v>
      </c>
      <c r="U10" s="87" t="s">
        <v>2028</v>
      </c>
      <c r="V10" s="87" t="s">
        <v>2027</v>
      </c>
      <c r="W10" s="87" t="s">
        <v>2028</v>
      </c>
      <c r="X10" s="87" t="s">
        <v>2029</v>
      </c>
      <c r="Y10" s="87" t="s">
        <v>2029</v>
      </c>
      <c r="AA10" s="74" t="s">
        <v>1109</v>
      </c>
      <c r="AB10" s="72" t="s">
        <v>2058</v>
      </c>
    </row>
    <row r="11" spans="1:31" ht="15" customHeight="1" x14ac:dyDescent="0.25">
      <c r="A11" s="82" t="s">
        <v>2030</v>
      </c>
      <c r="B11" s="82" t="s">
        <v>2031</v>
      </c>
      <c r="C11" s="82" t="s">
        <v>2032</v>
      </c>
      <c r="D11" s="61"/>
      <c r="E11" s="82" t="s">
        <v>2033</v>
      </c>
      <c r="F11" s="82" t="s">
        <v>2034</v>
      </c>
      <c r="G11" s="82" t="s">
        <v>2035</v>
      </c>
      <c r="H11" s="82" t="s">
        <v>2036</v>
      </c>
      <c r="I11" s="82" t="s">
        <v>2037</v>
      </c>
      <c r="J11" s="82" t="s">
        <v>2038</v>
      </c>
      <c r="K11" s="82" t="s">
        <v>2039</v>
      </c>
      <c r="L11" s="82" t="s">
        <v>2040</v>
      </c>
      <c r="M11" s="82" t="s">
        <v>2041</v>
      </c>
      <c r="N11" s="82" t="s">
        <v>2042</v>
      </c>
      <c r="O11" s="61"/>
      <c r="P11" s="82" t="s">
        <v>2043</v>
      </c>
      <c r="Q11" s="82" t="s">
        <v>2044</v>
      </c>
      <c r="R11" s="82" t="s">
        <v>2045</v>
      </c>
      <c r="S11" s="82" t="s">
        <v>2046</v>
      </c>
      <c r="T11" s="82" t="s">
        <v>2047</v>
      </c>
      <c r="U11" s="82" t="s">
        <v>2048</v>
      </c>
      <c r="V11" s="82" t="s">
        <v>2049</v>
      </c>
      <c r="W11" s="82" t="s">
        <v>2050</v>
      </c>
      <c r="X11" s="82" t="s">
        <v>2051</v>
      </c>
      <c r="Y11" s="82" t="s">
        <v>2052</v>
      </c>
      <c r="AA11" s="75" t="s">
        <v>1111</v>
      </c>
      <c r="AB11" s="72" t="s">
        <v>2059</v>
      </c>
    </row>
    <row r="12" spans="1:31" ht="15" customHeight="1" x14ac:dyDescent="0.25">
      <c r="A12" s="69" t="s">
        <v>2053</v>
      </c>
      <c r="B12" s="69" t="s">
        <v>9</v>
      </c>
      <c r="C12" s="69" t="s">
        <v>9</v>
      </c>
      <c r="D12" s="64"/>
      <c r="E12" s="69">
        <v>1</v>
      </c>
      <c r="F12" s="69">
        <v>1</v>
      </c>
      <c r="G12" s="69">
        <v>24</v>
      </c>
      <c r="H12" s="69">
        <v>22</v>
      </c>
      <c r="I12" s="69">
        <v>2</v>
      </c>
      <c r="J12" s="69">
        <v>19</v>
      </c>
      <c r="K12" s="69"/>
      <c r="L12" s="69">
        <v>2</v>
      </c>
      <c r="M12" s="69"/>
      <c r="N12" s="69"/>
      <c r="O12" s="64"/>
      <c r="P12" s="89">
        <v>10.494612853225961</v>
      </c>
      <c r="Q12" s="89">
        <v>5.6294759435834312</v>
      </c>
      <c r="R12" s="89">
        <v>2.511045390594286</v>
      </c>
      <c r="S12" s="89">
        <v>0.66363636363636358</v>
      </c>
      <c r="T12" s="89">
        <v>1.5624124095626548</v>
      </c>
      <c r="U12" s="89">
        <v>1.5533641043928017</v>
      </c>
      <c r="V12" s="89"/>
      <c r="W12" s="89">
        <v>0.50327786137627661</v>
      </c>
      <c r="X12" s="89"/>
      <c r="Y12" s="89"/>
      <c r="AA12" s="76" t="s">
        <v>1113</v>
      </c>
      <c r="AB12" s="72" t="s">
        <v>2060</v>
      </c>
    </row>
    <row r="13" spans="1:31" ht="15" customHeight="1" x14ac:dyDescent="0.25">
      <c r="A13" s="83">
        <v>1</v>
      </c>
      <c r="B13" s="84"/>
      <c r="C13" s="85" t="s">
        <v>1105</v>
      </c>
      <c r="D13" s="62"/>
      <c r="E13" s="85" t="s">
        <v>1105</v>
      </c>
      <c r="F13" s="85" t="s">
        <v>1105</v>
      </c>
      <c r="G13" s="88" t="s">
        <v>1113</v>
      </c>
      <c r="H13" s="88" t="s">
        <v>1113</v>
      </c>
      <c r="I13" s="85" t="s">
        <v>1105</v>
      </c>
      <c r="J13" s="88" t="s">
        <v>1113</v>
      </c>
      <c r="K13" s="88" t="s">
        <v>1113</v>
      </c>
      <c r="L13" s="85" t="s">
        <v>1105</v>
      </c>
      <c r="M13" s="88" t="s">
        <v>1113</v>
      </c>
      <c r="N13" s="88" t="s">
        <v>1113</v>
      </c>
      <c r="O13" s="62"/>
      <c r="P13" s="90">
        <v>10.494612853225961</v>
      </c>
      <c r="Q13" s="90">
        <v>5.6294759435834312</v>
      </c>
      <c r="R13" s="90"/>
      <c r="S13" s="90"/>
      <c r="T13" s="90">
        <v>5.0673511123046655</v>
      </c>
      <c r="U13" s="90"/>
      <c r="V13" s="90"/>
      <c r="W13" s="90">
        <v>1.511059960245962</v>
      </c>
      <c r="X13" s="90"/>
      <c r="Y13" s="90"/>
    </row>
    <row r="14" spans="1:31" ht="15" customHeight="1" x14ac:dyDescent="0.25">
      <c r="A14" s="83">
        <v>2</v>
      </c>
      <c r="B14" s="84"/>
      <c r="C14" s="86" t="s">
        <v>1107</v>
      </c>
      <c r="D14" s="62"/>
      <c r="E14" s="88" t="s">
        <v>1113</v>
      </c>
      <c r="F14" s="88" t="s">
        <v>1113</v>
      </c>
      <c r="G14" s="88" t="s">
        <v>1113</v>
      </c>
      <c r="H14" s="88" t="s">
        <v>1113</v>
      </c>
      <c r="I14" s="85" t="s">
        <v>1105</v>
      </c>
      <c r="J14" s="88" t="s">
        <v>1113</v>
      </c>
      <c r="K14" s="88" t="s">
        <v>1113</v>
      </c>
      <c r="L14" s="86" t="s">
        <v>1107</v>
      </c>
      <c r="M14" s="88" t="s">
        <v>1113</v>
      </c>
      <c r="N14" s="88" t="s">
        <v>1113</v>
      </c>
      <c r="O14" s="62"/>
      <c r="P14" s="90"/>
      <c r="Q14" s="90"/>
      <c r="R14" s="90"/>
      <c r="S14" s="90"/>
      <c r="T14" s="90">
        <v>1.5624124095626548</v>
      </c>
      <c r="U14" s="90"/>
      <c r="V14" s="90"/>
      <c r="W14" s="90">
        <v>0.50327786137627661</v>
      </c>
      <c r="X14" s="90"/>
      <c r="Y14" s="90"/>
    </row>
    <row r="15" spans="1:31" ht="15" customHeight="1" x14ac:dyDescent="0.25">
      <c r="A15" s="83">
        <v>3</v>
      </c>
      <c r="B15" s="84"/>
      <c r="C15" s="86" t="s">
        <v>1107</v>
      </c>
      <c r="D15" s="62"/>
      <c r="E15" s="88" t="s">
        <v>1113</v>
      </c>
      <c r="F15" s="88" t="s">
        <v>1113</v>
      </c>
      <c r="G15" s="88" t="s">
        <v>1113</v>
      </c>
      <c r="H15" s="88" t="s">
        <v>1113</v>
      </c>
      <c r="I15" s="85" t="s">
        <v>1105</v>
      </c>
      <c r="J15" s="88" t="s">
        <v>1113</v>
      </c>
      <c r="K15" s="88" t="s">
        <v>1113</v>
      </c>
      <c r="L15" s="86" t="s">
        <v>1107</v>
      </c>
      <c r="M15" s="88" t="s">
        <v>1113</v>
      </c>
      <c r="N15" s="88" t="s">
        <v>1113</v>
      </c>
      <c r="O15" s="62"/>
      <c r="P15" s="90"/>
      <c r="Q15" s="90"/>
      <c r="R15" s="90"/>
      <c r="S15" s="90"/>
      <c r="T15" s="90">
        <v>1.9519214973357799</v>
      </c>
      <c r="U15" s="90"/>
      <c r="V15" s="90"/>
      <c r="W15" s="90">
        <v>0.68606822860680794</v>
      </c>
      <c r="X15" s="90"/>
      <c r="Y15" s="90"/>
    </row>
    <row r="16" spans="1:31" ht="15" customHeight="1" x14ac:dyDescent="0.25">
      <c r="A16" s="83">
        <v>4</v>
      </c>
      <c r="B16" s="84"/>
      <c r="C16" s="86" t="s">
        <v>1107</v>
      </c>
      <c r="D16" s="62"/>
      <c r="E16" s="88" t="s">
        <v>1113</v>
      </c>
      <c r="F16" s="88" t="s">
        <v>1113</v>
      </c>
      <c r="G16" s="88" t="s">
        <v>1113</v>
      </c>
      <c r="H16" s="88" t="s">
        <v>1113</v>
      </c>
      <c r="I16" s="85" t="s">
        <v>1105</v>
      </c>
      <c r="J16" s="88" t="s">
        <v>1113</v>
      </c>
      <c r="K16" s="88" t="s">
        <v>1113</v>
      </c>
      <c r="L16" s="86" t="s">
        <v>1107</v>
      </c>
      <c r="M16" s="88" t="s">
        <v>1113</v>
      </c>
      <c r="N16" s="88" t="s">
        <v>1113</v>
      </c>
      <c r="O16" s="62"/>
      <c r="P16" s="90"/>
      <c r="Q16" s="90"/>
      <c r="R16" s="90"/>
      <c r="S16" s="90"/>
      <c r="T16" s="90">
        <v>1.9764011905088181</v>
      </c>
      <c r="U16" s="90"/>
      <c r="V16" s="90"/>
      <c r="W16" s="90">
        <v>0.69979335539293519</v>
      </c>
      <c r="X16" s="90"/>
      <c r="Y16" s="90"/>
    </row>
    <row r="17" spans="1:25" ht="15" customHeight="1" x14ac:dyDescent="0.25">
      <c r="A17" s="83">
        <v>5</v>
      </c>
      <c r="B17" s="84"/>
      <c r="C17" s="86" t="s">
        <v>1107</v>
      </c>
      <c r="D17" s="62"/>
      <c r="E17" s="88" t="s">
        <v>1113</v>
      </c>
      <c r="F17" s="88" t="s">
        <v>1113</v>
      </c>
      <c r="G17" s="88" t="s">
        <v>1113</v>
      </c>
      <c r="H17" s="88" t="s">
        <v>1113</v>
      </c>
      <c r="I17" s="85" t="s">
        <v>1105</v>
      </c>
      <c r="J17" s="88" t="s">
        <v>1113</v>
      </c>
      <c r="K17" s="88" t="s">
        <v>1113</v>
      </c>
      <c r="L17" s="86" t="s">
        <v>1107</v>
      </c>
      <c r="M17" s="88" t="s">
        <v>1113</v>
      </c>
      <c r="N17" s="88" t="s">
        <v>1113</v>
      </c>
      <c r="O17" s="62"/>
      <c r="P17" s="90"/>
      <c r="Q17" s="90"/>
      <c r="R17" s="90"/>
      <c r="S17" s="90"/>
      <c r="T17" s="90">
        <v>1.9936982329037443</v>
      </c>
      <c r="U17" s="90"/>
      <c r="V17" s="90"/>
      <c r="W17" s="90">
        <v>0.69429482066386494</v>
      </c>
      <c r="X17" s="90"/>
      <c r="Y17" s="90"/>
    </row>
    <row r="18" spans="1:25" ht="15" customHeight="1" x14ac:dyDescent="0.25">
      <c r="A18" s="83">
        <v>6</v>
      </c>
      <c r="B18" s="84"/>
      <c r="C18" s="86" t="s">
        <v>1107</v>
      </c>
      <c r="D18" s="62"/>
      <c r="E18" s="88" t="s">
        <v>1113</v>
      </c>
      <c r="F18" s="88" t="s">
        <v>1113</v>
      </c>
      <c r="G18" s="88" t="s">
        <v>1113</v>
      </c>
      <c r="H18" s="88" t="s">
        <v>1113</v>
      </c>
      <c r="I18" s="85" t="s">
        <v>1105</v>
      </c>
      <c r="J18" s="88" t="s">
        <v>1113</v>
      </c>
      <c r="K18" s="88" t="s">
        <v>1113</v>
      </c>
      <c r="L18" s="86" t="s">
        <v>1107</v>
      </c>
      <c r="M18" s="88" t="s">
        <v>1113</v>
      </c>
      <c r="N18" s="88" t="s">
        <v>1113</v>
      </c>
      <c r="O18" s="62"/>
      <c r="P18" s="90"/>
      <c r="Q18" s="90"/>
      <c r="R18" s="90"/>
      <c r="S18" s="90"/>
      <c r="T18" s="90">
        <v>1.9414089350039259</v>
      </c>
      <c r="U18" s="90"/>
      <c r="V18" s="90"/>
      <c r="W18" s="90">
        <v>0.68824252502942018</v>
      </c>
      <c r="X18" s="90"/>
      <c r="Y18" s="90"/>
    </row>
    <row r="19" spans="1:25" ht="15" customHeight="1" x14ac:dyDescent="0.25">
      <c r="A19" s="83">
        <v>7</v>
      </c>
      <c r="B19" s="84"/>
      <c r="C19" s="86" t="s">
        <v>1107</v>
      </c>
      <c r="D19" s="62"/>
      <c r="E19" s="88" t="s">
        <v>1113</v>
      </c>
      <c r="F19" s="88" t="s">
        <v>1113</v>
      </c>
      <c r="G19" s="88" t="s">
        <v>1113</v>
      </c>
      <c r="H19" s="88" t="s">
        <v>1113</v>
      </c>
      <c r="I19" s="85" t="s">
        <v>1105</v>
      </c>
      <c r="J19" s="88" t="s">
        <v>1113</v>
      </c>
      <c r="K19" s="88" t="s">
        <v>1113</v>
      </c>
      <c r="L19" s="86" t="s">
        <v>1107</v>
      </c>
      <c r="M19" s="88" t="s">
        <v>1113</v>
      </c>
      <c r="N19" s="88" t="s">
        <v>1113</v>
      </c>
      <c r="O19" s="62"/>
      <c r="P19" s="90"/>
      <c r="Q19" s="90"/>
      <c r="R19" s="90"/>
      <c r="S19" s="90"/>
      <c r="T19" s="90">
        <v>1.8343824275530136</v>
      </c>
      <c r="U19" s="90"/>
      <c r="V19" s="90"/>
      <c r="W19" s="90">
        <v>0.61543778894694856</v>
      </c>
      <c r="X19" s="90"/>
      <c r="Y19" s="90"/>
    </row>
    <row r="20" spans="1:25" ht="15" customHeight="1" x14ac:dyDescent="0.25">
      <c r="A20" s="83">
        <v>8</v>
      </c>
      <c r="B20" s="84"/>
      <c r="C20" s="86" t="s">
        <v>1107</v>
      </c>
      <c r="D20" s="62"/>
      <c r="E20" s="88" t="s">
        <v>1113</v>
      </c>
      <c r="F20" s="88" t="s">
        <v>1113</v>
      </c>
      <c r="G20" s="88" t="s">
        <v>1113</v>
      </c>
      <c r="H20" s="88" t="s">
        <v>1113</v>
      </c>
      <c r="I20" s="85" t="s">
        <v>1105</v>
      </c>
      <c r="J20" s="88" t="s">
        <v>1113</v>
      </c>
      <c r="K20" s="88" t="s">
        <v>1113</v>
      </c>
      <c r="L20" s="86" t="s">
        <v>1107</v>
      </c>
      <c r="M20" s="88" t="s">
        <v>1113</v>
      </c>
      <c r="N20" s="88" t="s">
        <v>1113</v>
      </c>
      <c r="O20" s="62"/>
      <c r="P20" s="90"/>
      <c r="Q20" s="90"/>
      <c r="R20" s="90"/>
      <c r="S20" s="90"/>
      <c r="T20" s="90">
        <v>1.6914506694893743</v>
      </c>
      <c r="U20" s="90"/>
      <c r="V20" s="90"/>
      <c r="W20" s="90">
        <v>0.56784041803773799</v>
      </c>
      <c r="X20" s="90"/>
      <c r="Y20" s="90"/>
    </row>
    <row r="21" spans="1:25" ht="15" customHeight="1" x14ac:dyDescent="0.25">
      <c r="A21" s="83">
        <v>9</v>
      </c>
      <c r="B21" s="84"/>
      <c r="C21" s="86" t="s">
        <v>1107</v>
      </c>
      <c r="D21" s="62"/>
      <c r="E21" s="88" t="s">
        <v>1113</v>
      </c>
      <c r="F21" s="88" t="s">
        <v>1113</v>
      </c>
      <c r="G21" s="88" t="s">
        <v>1113</v>
      </c>
      <c r="H21" s="88" t="s">
        <v>1113</v>
      </c>
      <c r="I21" s="85" t="s">
        <v>1105</v>
      </c>
      <c r="J21" s="88" t="s">
        <v>1113</v>
      </c>
      <c r="K21" s="88" t="s">
        <v>1113</v>
      </c>
      <c r="L21" s="86" t="s">
        <v>1107</v>
      </c>
      <c r="M21" s="88" t="s">
        <v>1113</v>
      </c>
      <c r="N21" s="88" t="s">
        <v>1113</v>
      </c>
      <c r="O21" s="62"/>
      <c r="P21" s="90"/>
      <c r="Q21" s="90"/>
      <c r="R21" s="90"/>
      <c r="S21" s="90"/>
      <c r="T21" s="90">
        <v>1.9191594937966399</v>
      </c>
      <c r="U21" s="90"/>
      <c r="V21" s="90"/>
      <c r="W21" s="90">
        <v>0.67366261976316233</v>
      </c>
      <c r="X21" s="90"/>
      <c r="Y21" s="90"/>
    </row>
    <row r="22" spans="1:25" ht="15" customHeight="1" x14ac:dyDescent="0.25">
      <c r="A22" s="83">
        <v>10</v>
      </c>
      <c r="B22" s="84"/>
      <c r="C22" s="86" t="s">
        <v>1107</v>
      </c>
      <c r="D22" s="62"/>
      <c r="E22" s="88" t="s">
        <v>1113</v>
      </c>
      <c r="F22" s="88" t="s">
        <v>1113</v>
      </c>
      <c r="G22" s="88" t="s">
        <v>1113</v>
      </c>
      <c r="H22" s="88" t="s">
        <v>1113</v>
      </c>
      <c r="I22" s="85" t="s">
        <v>1105</v>
      </c>
      <c r="J22" s="88" t="s">
        <v>1113</v>
      </c>
      <c r="K22" s="88" t="s">
        <v>1113</v>
      </c>
      <c r="L22" s="86" t="s">
        <v>1107</v>
      </c>
      <c r="M22" s="88" t="s">
        <v>1113</v>
      </c>
      <c r="N22" s="88" t="s">
        <v>1113</v>
      </c>
      <c r="O22" s="62"/>
      <c r="P22" s="90"/>
      <c r="Q22" s="90"/>
      <c r="R22" s="90"/>
      <c r="S22" s="90"/>
      <c r="T22" s="90">
        <v>1.8191715441112735</v>
      </c>
      <c r="U22" s="90"/>
      <c r="V22" s="90"/>
      <c r="W22" s="90">
        <v>0.65719591769843444</v>
      </c>
      <c r="X22" s="90"/>
      <c r="Y22" s="90"/>
    </row>
    <row r="23" spans="1:25" ht="15" customHeight="1" x14ac:dyDescent="0.25">
      <c r="A23" s="83">
        <v>11</v>
      </c>
      <c r="B23" s="84"/>
      <c r="C23" s="86" t="s">
        <v>1107</v>
      </c>
      <c r="D23" s="62"/>
      <c r="E23" s="88" t="s">
        <v>1113</v>
      </c>
      <c r="F23" s="88" t="s">
        <v>1113</v>
      </c>
      <c r="G23" s="88" t="s">
        <v>1113</v>
      </c>
      <c r="H23" s="88" t="s">
        <v>1113</v>
      </c>
      <c r="I23" s="85" t="s">
        <v>1105</v>
      </c>
      <c r="J23" s="88" t="s">
        <v>1113</v>
      </c>
      <c r="K23" s="88" t="s">
        <v>1113</v>
      </c>
      <c r="L23" s="86" t="s">
        <v>1107</v>
      </c>
      <c r="M23" s="88" t="s">
        <v>1113</v>
      </c>
      <c r="N23" s="88" t="s">
        <v>1113</v>
      </c>
      <c r="O23" s="62"/>
      <c r="P23" s="90"/>
      <c r="Q23" s="90"/>
      <c r="R23" s="90"/>
      <c r="S23" s="90"/>
      <c r="T23" s="90">
        <v>1.8844167033313948</v>
      </c>
      <c r="U23" s="90"/>
      <c r="V23" s="90"/>
      <c r="W23" s="90">
        <v>0.67439192797389369</v>
      </c>
      <c r="X23" s="90"/>
      <c r="Y23" s="90"/>
    </row>
    <row r="24" spans="1:25" ht="15" customHeight="1" x14ac:dyDescent="0.25">
      <c r="A24" s="83">
        <v>12</v>
      </c>
      <c r="B24" s="84"/>
      <c r="C24" s="86" t="s">
        <v>1107</v>
      </c>
      <c r="D24" s="62"/>
      <c r="E24" s="88" t="s">
        <v>1113</v>
      </c>
      <c r="F24" s="88" t="s">
        <v>1113</v>
      </c>
      <c r="G24" s="88" t="s">
        <v>1113</v>
      </c>
      <c r="H24" s="88" t="s">
        <v>1113</v>
      </c>
      <c r="I24" s="85" t="s">
        <v>1105</v>
      </c>
      <c r="J24" s="88" t="s">
        <v>1113</v>
      </c>
      <c r="K24" s="88" t="s">
        <v>1113</v>
      </c>
      <c r="L24" s="86" t="s">
        <v>1107</v>
      </c>
      <c r="M24" s="88" t="s">
        <v>1113</v>
      </c>
      <c r="N24" s="88" t="s">
        <v>1113</v>
      </c>
      <c r="O24" s="62"/>
      <c r="P24" s="90"/>
      <c r="Q24" s="90"/>
      <c r="R24" s="90"/>
      <c r="S24" s="90"/>
      <c r="T24" s="90">
        <v>1.8938948657043868</v>
      </c>
      <c r="U24" s="90"/>
      <c r="V24" s="90"/>
      <c r="W24" s="90">
        <v>0.66212277506609218</v>
      </c>
      <c r="X24" s="90"/>
      <c r="Y24" s="90"/>
    </row>
    <row r="25" spans="1:25" ht="15" customHeight="1" x14ac:dyDescent="0.25">
      <c r="A25" s="83">
        <v>13</v>
      </c>
      <c r="B25" s="84"/>
      <c r="C25" s="86" t="s">
        <v>1107</v>
      </c>
      <c r="D25" s="62"/>
      <c r="E25" s="88" t="s">
        <v>1113</v>
      </c>
      <c r="F25" s="88" t="s">
        <v>1113</v>
      </c>
      <c r="G25" s="88" t="s">
        <v>1113</v>
      </c>
      <c r="H25" s="88" t="s">
        <v>1113</v>
      </c>
      <c r="I25" s="85" t="s">
        <v>1105</v>
      </c>
      <c r="J25" s="88" t="s">
        <v>1113</v>
      </c>
      <c r="K25" s="88" t="s">
        <v>1113</v>
      </c>
      <c r="L25" s="86" t="s">
        <v>1107</v>
      </c>
      <c r="M25" s="88" t="s">
        <v>1113</v>
      </c>
      <c r="N25" s="88" t="s">
        <v>1113</v>
      </c>
      <c r="O25" s="62"/>
      <c r="P25" s="90"/>
      <c r="Q25" s="90"/>
      <c r="R25" s="90"/>
      <c r="S25" s="90"/>
      <c r="T25" s="90">
        <v>1.8938949749684242</v>
      </c>
      <c r="U25" s="90"/>
      <c r="V25" s="90"/>
      <c r="W25" s="90">
        <v>0.66212283518294401</v>
      </c>
      <c r="X25" s="90"/>
      <c r="Y25" s="90"/>
    </row>
    <row r="26" spans="1:25" ht="15" customHeight="1" x14ac:dyDescent="0.25">
      <c r="A26" s="83">
        <v>14</v>
      </c>
      <c r="B26" s="84"/>
      <c r="C26" s="86" t="s">
        <v>1107</v>
      </c>
      <c r="D26" s="62"/>
      <c r="E26" s="88" t="s">
        <v>1113</v>
      </c>
      <c r="F26" s="88" t="s">
        <v>1113</v>
      </c>
      <c r="G26" s="88" t="s">
        <v>1113</v>
      </c>
      <c r="H26" s="88" t="s">
        <v>1113</v>
      </c>
      <c r="I26" s="88" t="s">
        <v>1113</v>
      </c>
      <c r="J26" s="85" t="s">
        <v>1105</v>
      </c>
      <c r="K26" s="88" t="s">
        <v>1113</v>
      </c>
      <c r="L26" s="86" t="s">
        <v>1107</v>
      </c>
      <c r="M26" s="88" t="s">
        <v>1113</v>
      </c>
      <c r="N26" s="88" t="s">
        <v>1113</v>
      </c>
      <c r="O26" s="62"/>
      <c r="P26" s="90"/>
      <c r="Q26" s="90"/>
      <c r="R26" s="90"/>
      <c r="S26" s="90"/>
      <c r="T26" s="90"/>
      <c r="U26" s="90">
        <v>1.6773341470853869</v>
      </c>
      <c r="V26" s="90"/>
      <c r="W26" s="90">
        <v>0.66672363776186594</v>
      </c>
      <c r="X26" s="90"/>
      <c r="Y26" s="90"/>
    </row>
    <row r="27" spans="1:25" ht="15" customHeight="1" x14ac:dyDescent="0.25">
      <c r="A27" s="83">
        <v>15</v>
      </c>
      <c r="B27" s="84"/>
      <c r="C27" s="86" t="s">
        <v>1107</v>
      </c>
      <c r="D27" s="62"/>
      <c r="E27" s="88" t="s">
        <v>1113</v>
      </c>
      <c r="F27" s="88" t="s">
        <v>1113</v>
      </c>
      <c r="G27" s="88" t="s">
        <v>1113</v>
      </c>
      <c r="H27" s="88" t="s">
        <v>1113</v>
      </c>
      <c r="I27" s="85" t="s">
        <v>1105</v>
      </c>
      <c r="J27" s="88" t="s">
        <v>1113</v>
      </c>
      <c r="K27" s="88" t="s">
        <v>1113</v>
      </c>
      <c r="L27" s="86" t="s">
        <v>1107</v>
      </c>
      <c r="M27" s="88" t="s">
        <v>1113</v>
      </c>
      <c r="N27" s="88" t="s">
        <v>1113</v>
      </c>
      <c r="O27" s="62"/>
      <c r="P27" s="90"/>
      <c r="Q27" s="90"/>
      <c r="R27" s="90"/>
      <c r="S27" s="90"/>
      <c r="T27" s="90">
        <v>2.4532890886650516</v>
      </c>
      <c r="U27" s="90"/>
      <c r="V27" s="90"/>
      <c r="W27" s="90">
        <v>0.82767477795341582</v>
      </c>
      <c r="X27" s="90"/>
      <c r="Y27" s="90"/>
    </row>
    <row r="28" spans="1:25" ht="15" customHeight="1" x14ac:dyDescent="0.25">
      <c r="A28" s="83">
        <v>16</v>
      </c>
      <c r="B28" s="84"/>
      <c r="C28" s="86" t="s">
        <v>1107</v>
      </c>
      <c r="D28" s="62"/>
      <c r="E28" s="88" t="s">
        <v>1113</v>
      </c>
      <c r="F28" s="88" t="s">
        <v>1113</v>
      </c>
      <c r="G28" s="88" t="s">
        <v>1113</v>
      </c>
      <c r="H28" s="88" t="s">
        <v>1113</v>
      </c>
      <c r="I28" s="85" t="s">
        <v>1105</v>
      </c>
      <c r="J28" s="88" t="s">
        <v>1113</v>
      </c>
      <c r="K28" s="88" t="s">
        <v>1113</v>
      </c>
      <c r="L28" s="86" t="s">
        <v>1107</v>
      </c>
      <c r="M28" s="88" t="s">
        <v>1113</v>
      </c>
      <c r="N28" s="88" t="s">
        <v>1113</v>
      </c>
      <c r="O28" s="62"/>
      <c r="P28" s="90"/>
      <c r="Q28" s="90"/>
      <c r="R28" s="90"/>
      <c r="S28" s="90"/>
      <c r="T28" s="90">
        <v>2.5302187583274782</v>
      </c>
      <c r="U28" s="90"/>
      <c r="V28" s="90"/>
      <c r="W28" s="90">
        <v>0.83817083412094628</v>
      </c>
      <c r="X28" s="90"/>
      <c r="Y28" s="90"/>
    </row>
    <row r="29" spans="1:25" ht="15" customHeight="1" x14ac:dyDescent="0.25">
      <c r="A29" s="83">
        <v>17</v>
      </c>
      <c r="B29" s="84"/>
      <c r="C29" s="86" t="s">
        <v>1107</v>
      </c>
      <c r="D29" s="62"/>
      <c r="E29" s="88" t="s">
        <v>1113</v>
      </c>
      <c r="F29" s="88" t="s">
        <v>1113</v>
      </c>
      <c r="G29" s="88" t="s">
        <v>1113</v>
      </c>
      <c r="H29" s="88" t="s">
        <v>1113</v>
      </c>
      <c r="I29" s="85" t="s">
        <v>1105</v>
      </c>
      <c r="J29" s="88" t="s">
        <v>1113</v>
      </c>
      <c r="K29" s="88" t="s">
        <v>1113</v>
      </c>
      <c r="L29" s="86" t="s">
        <v>1107</v>
      </c>
      <c r="M29" s="88" t="s">
        <v>1113</v>
      </c>
      <c r="N29" s="88" t="s">
        <v>1113</v>
      </c>
      <c r="O29" s="62"/>
      <c r="P29" s="90"/>
      <c r="Q29" s="90"/>
      <c r="R29" s="90"/>
      <c r="S29" s="90"/>
      <c r="T29" s="90">
        <v>2.505742231059664</v>
      </c>
      <c r="U29" s="90"/>
      <c r="V29" s="90"/>
      <c r="W29" s="90">
        <v>0.8260486157243131</v>
      </c>
      <c r="X29" s="90"/>
      <c r="Y29" s="90"/>
    </row>
    <row r="30" spans="1:25" ht="15" customHeight="1" x14ac:dyDescent="0.25">
      <c r="A30" s="83">
        <v>18</v>
      </c>
      <c r="B30" s="84"/>
      <c r="C30" s="86" t="s">
        <v>1107</v>
      </c>
      <c r="D30" s="62"/>
      <c r="E30" s="88" t="s">
        <v>1113</v>
      </c>
      <c r="F30" s="88" t="s">
        <v>1113</v>
      </c>
      <c r="G30" s="88" t="s">
        <v>1113</v>
      </c>
      <c r="H30" s="88" t="s">
        <v>1113</v>
      </c>
      <c r="I30" s="85" t="s">
        <v>1105</v>
      </c>
      <c r="J30" s="88" t="s">
        <v>1113</v>
      </c>
      <c r="K30" s="88" t="s">
        <v>1113</v>
      </c>
      <c r="L30" s="86" t="s">
        <v>1107</v>
      </c>
      <c r="M30" s="88" t="s">
        <v>1113</v>
      </c>
      <c r="N30" s="88" t="s">
        <v>1113</v>
      </c>
      <c r="O30" s="62"/>
      <c r="P30" s="90"/>
      <c r="Q30" s="90"/>
      <c r="R30" s="90"/>
      <c r="S30" s="90"/>
      <c r="T30" s="90">
        <v>2.5337657799693014</v>
      </c>
      <c r="U30" s="90"/>
      <c r="V30" s="90"/>
      <c r="W30" s="90">
        <v>0.84739058417919655</v>
      </c>
      <c r="X30" s="90"/>
      <c r="Y30" s="90"/>
    </row>
    <row r="31" spans="1:25" ht="15" customHeight="1" x14ac:dyDescent="0.25">
      <c r="A31" s="83">
        <v>19</v>
      </c>
      <c r="B31" s="84"/>
      <c r="C31" s="86" t="s">
        <v>1107</v>
      </c>
      <c r="D31" s="62"/>
      <c r="E31" s="88" t="s">
        <v>1113</v>
      </c>
      <c r="F31" s="88" t="s">
        <v>1113</v>
      </c>
      <c r="G31" s="88" t="s">
        <v>1113</v>
      </c>
      <c r="H31" s="88" t="s">
        <v>1113</v>
      </c>
      <c r="I31" s="88" t="s">
        <v>1113</v>
      </c>
      <c r="J31" s="85" t="s">
        <v>1105</v>
      </c>
      <c r="K31" s="88" t="s">
        <v>1113</v>
      </c>
      <c r="L31" s="86" t="s">
        <v>1107</v>
      </c>
      <c r="M31" s="88" t="s">
        <v>1113</v>
      </c>
      <c r="N31" s="88" t="s">
        <v>1113</v>
      </c>
      <c r="O31" s="62"/>
      <c r="P31" s="90"/>
      <c r="Q31" s="90"/>
      <c r="R31" s="90"/>
      <c r="S31" s="90"/>
      <c r="T31" s="90"/>
      <c r="U31" s="90">
        <v>1.5533641043928017</v>
      </c>
      <c r="V31" s="90"/>
      <c r="W31" s="90">
        <v>0.62519189439764322</v>
      </c>
      <c r="X31" s="90"/>
      <c r="Y31" s="90"/>
    </row>
    <row r="32" spans="1:25" ht="15" customHeight="1" x14ac:dyDescent="0.25">
      <c r="A32" s="83">
        <v>20</v>
      </c>
      <c r="B32" s="84"/>
      <c r="C32" s="86" t="s">
        <v>1107</v>
      </c>
      <c r="D32" s="62"/>
      <c r="E32" s="88" t="s">
        <v>1113</v>
      </c>
      <c r="F32" s="88" t="s">
        <v>1113</v>
      </c>
      <c r="G32" s="88" t="s">
        <v>1113</v>
      </c>
      <c r="H32" s="88" t="s">
        <v>1113</v>
      </c>
      <c r="I32" s="85" t="s">
        <v>1105</v>
      </c>
      <c r="J32" s="88" t="s">
        <v>1113</v>
      </c>
      <c r="K32" s="88" t="s">
        <v>1113</v>
      </c>
      <c r="L32" s="86" t="s">
        <v>1107</v>
      </c>
      <c r="M32" s="88" t="s">
        <v>1113</v>
      </c>
      <c r="N32" s="88" t="s">
        <v>1113</v>
      </c>
      <c r="O32" s="62"/>
      <c r="P32" s="90"/>
      <c r="Q32" s="90"/>
      <c r="R32" s="90"/>
      <c r="S32" s="90"/>
      <c r="T32" s="90">
        <v>2.2195139662296892</v>
      </c>
      <c r="U32" s="90"/>
      <c r="V32" s="90"/>
      <c r="W32" s="90">
        <v>0.76435043301496064</v>
      </c>
      <c r="X32" s="90"/>
      <c r="Y32" s="90"/>
    </row>
    <row r="33" spans="1:48" ht="15" customHeight="1" x14ac:dyDescent="0.25">
      <c r="A33" s="83">
        <v>21</v>
      </c>
      <c r="B33" s="84"/>
      <c r="C33" s="85" t="s">
        <v>1105</v>
      </c>
      <c r="D33" s="62"/>
      <c r="E33" s="88" t="s">
        <v>1113</v>
      </c>
      <c r="F33" s="88" t="s">
        <v>1113</v>
      </c>
      <c r="G33" s="85" t="s">
        <v>1105</v>
      </c>
      <c r="H33" s="88" t="s">
        <v>1113</v>
      </c>
      <c r="I33" s="88" t="s">
        <v>1113</v>
      </c>
      <c r="J33" s="88" t="s">
        <v>1113</v>
      </c>
      <c r="K33" s="88" t="s">
        <v>1113</v>
      </c>
      <c r="L33" s="88" t="s">
        <v>1113</v>
      </c>
      <c r="M33" s="88" t="s">
        <v>1113</v>
      </c>
      <c r="N33" s="88" t="s">
        <v>1113</v>
      </c>
      <c r="O33" s="62"/>
      <c r="P33" s="90"/>
      <c r="Q33" s="90"/>
      <c r="R33" s="90">
        <v>3.5765838208014986</v>
      </c>
      <c r="S33" s="90"/>
      <c r="T33" s="90"/>
      <c r="U33" s="90"/>
      <c r="V33" s="90"/>
      <c r="W33" s="90"/>
      <c r="X33" s="90"/>
      <c r="Y33" s="90"/>
    </row>
    <row r="34" spans="1:48" ht="15" customHeight="1" x14ac:dyDescent="0.25">
      <c r="A34" s="83">
        <v>22</v>
      </c>
      <c r="B34" s="84"/>
      <c r="C34" s="86" t="s">
        <v>1107</v>
      </c>
      <c r="D34" s="62"/>
      <c r="E34" s="88" t="s">
        <v>1113</v>
      </c>
      <c r="F34" s="88" t="s">
        <v>1113</v>
      </c>
      <c r="G34" s="85" t="s">
        <v>1105</v>
      </c>
      <c r="H34" s="86" t="s">
        <v>1107</v>
      </c>
      <c r="I34" s="88" t="s">
        <v>1113</v>
      </c>
      <c r="J34" s="88" t="s">
        <v>1113</v>
      </c>
      <c r="K34" s="88" t="s">
        <v>1113</v>
      </c>
      <c r="L34" s="88" t="s">
        <v>1113</v>
      </c>
      <c r="M34" s="88" t="s">
        <v>1113</v>
      </c>
      <c r="N34" s="88" t="s">
        <v>1113</v>
      </c>
      <c r="O34" s="62"/>
      <c r="P34" s="90"/>
      <c r="Q34" s="90"/>
      <c r="R34" s="90">
        <v>3.2223513252586673</v>
      </c>
      <c r="S34" s="90">
        <v>0.66363636363636358</v>
      </c>
      <c r="T34" s="90"/>
      <c r="U34" s="90"/>
      <c r="V34" s="90"/>
      <c r="W34" s="90"/>
      <c r="X34" s="90"/>
      <c r="Y34" s="90"/>
    </row>
    <row r="35" spans="1:48" ht="15" customHeight="1" x14ac:dyDescent="0.25">
      <c r="A35" s="83">
        <v>23</v>
      </c>
      <c r="B35" s="84"/>
      <c r="C35" s="86" t="s">
        <v>1107</v>
      </c>
      <c r="D35" s="62"/>
      <c r="E35" s="88" t="s">
        <v>1113</v>
      </c>
      <c r="F35" s="88" t="s">
        <v>1113</v>
      </c>
      <c r="G35" s="85" t="s">
        <v>1105</v>
      </c>
      <c r="H35" s="86" t="s">
        <v>1107</v>
      </c>
      <c r="I35" s="88" t="s">
        <v>1113</v>
      </c>
      <c r="J35" s="88" t="s">
        <v>1113</v>
      </c>
      <c r="K35" s="88" t="s">
        <v>1113</v>
      </c>
      <c r="L35" s="88" t="s">
        <v>1113</v>
      </c>
      <c r="M35" s="88" t="s">
        <v>1113</v>
      </c>
      <c r="N35" s="88" t="s">
        <v>1113</v>
      </c>
      <c r="O35" s="62"/>
      <c r="P35" s="90"/>
      <c r="Q35" s="90"/>
      <c r="R35" s="90">
        <v>2.8647347861665624</v>
      </c>
      <c r="S35" s="90">
        <v>0.66363636363636358</v>
      </c>
      <c r="T35" s="90"/>
      <c r="U35" s="90"/>
      <c r="V35" s="90"/>
      <c r="W35" s="90"/>
      <c r="X35" s="90"/>
      <c r="Y35" s="90"/>
    </row>
    <row r="36" spans="1:48" ht="15" customHeight="1" x14ac:dyDescent="0.25">
      <c r="A36" s="83">
        <v>24</v>
      </c>
      <c r="B36" s="84"/>
      <c r="C36" s="86" t="s">
        <v>1107</v>
      </c>
      <c r="D36" s="62"/>
      <c r="E36" s="88" t="s">
        <v>1113</v>
      </c>
      <c r="F36" s="88" t="s">
        <v>1113</v>
      </c>
      <c r="G36" s="85" t="s">
        <v>1105</v>
      </c>
      <c r="H36" s="86" t="s">
        <v>1107</v>
      </c>
      <c r="I36" s="88" t="s">
        <v>1113</v>
      </c>
      <c r="J36" s="88" t="s">
        <v>1113</v>
      </c>
      <c r="K36" s="88" t="s">
        <v>1113</v>
      </c>
      <c r="L36" s="88" t="s">
        <v>1113</v>
      </c>
      <c r="M36" s="88" t="s">
        <v>1113</v>
      </c>
      <c r="N36" s="88" t="s">
        <v>1113</v>
      </c>
      <c r="O36" s="62"/>
      <c r="P36" s="90"/>
      <c r="Q36" s="90"/>
      <c r="R36" s="90">
        <v>2.511045390594286</v>
      </c>
      <c r="S36" s="90">
        <v>0.66363636363636358</v>
      </c>
      <c r="T36" s="90"/>
      <c r="U36" s="90"/>
      <c r="V36" s="90"/>
      <c r="W36" s="90"/>
      <c r="X36" s="90"/>
      <c r="Y36" s="90"/>
    </row>
    <row r="37" spans="1:48" ht="15" customHeight="1" x14ac:dyDescent="0.25">
      <c r="A37" s="83">
        <v>25</v>
      </c>
      <c r="B37" s="84"/>
      <c r="C37" s="86" t="s">
        <v>1107</v>
      </c>
      <c r="D37" s="62"/>
      <c r="E37" s="88" t="s">
        <v>1113</v>
      </c>
      <c r="F37" s="88" t="s">
        <v>1113</v>
      </c>
      <c r="G37" s="85" t="s">
        <v>1105</v>
      </c>
      <c r="H37" s="86" t="s">
        <v>1107</v>
      </c>
      <c r="I37" s="88" t="s">
        <v>1113</v>
      </c>
      <c r="J37" s="88" t="s">
        <v>1113</v>
      </c>
      <c r="K37" s="88" t="s">
        <v>1113</v>
      </c>
      <c r="L37" s="88" t="s">
        <v>1113</v>
      </c>
      <c r="M37" s="88" t="s">
        <v>1113</v>
      </c>
      <c r="N37" s="88" t="s">
        <v>1113</v>
      </c>
      <c r="O37" s="62"/>
      <c r="P37" s="90"/>
      <c r="Q37" s="90"/>
      <c r="R37" s="90">
        <v>5.5949483056568106</v>
      </c>
      <c r="S37" s="90">
        <v>0.75105998296515952</v>
      </c>
      <c r="T37" s="90"/>
      <c r="U37" s="90"/>
      <c r="V37" s="90"/>
      <c r="W37" s="90"/>
      <c r="X37" s="90"/>
      <c r="Y37" s="90"/>
    </row>
    <row r="38" spans="1:48" ht="15" customHeight="1" x14ac:dyDescent="0.25">
      <c r="A38" s="83">
        <v>26</v>
      </c>
      <c r="B38" s="84"/>
      <c r="C38" s="85" t="s">
        <v>1105</v>
      </c>
      <c r="D38" s="62"/>
      <c r="E38" s="88" t="s">
        <v>1113</v>
      </c>
      <c r="F38" s="88" t="s">
        <v>1113</v>
      </c>
      <c r="G38" s="85" t="s">
        <v>1105</v>
      </c>
      <c r="H38" s="85" t="s">
        <v>1105</v>
      </c>
      <c r="I38" s="88" t="s">
        <v>1113</v>
      </c>
      <c r="J38" s="88" t="s">
        <v>1113</v>
      </c>
      <c r="K38" s="88" t="s">
        <v>1113</v>
      </c>
      <c r="L38" s="88" t="s">
        <v>1113</v>
      </c>
      <c r="M38" s="88" t="s">
        <v>1113</v>
      </c>
      <c r="N38" s="88" t="s">
        <v>1113</v>
      </c>
      <c r="O38" s="62"/>
      <c r="P38" s="90"/>
      <c r="Q38" s="90"/>
      <c r="R38" s="90"/>
      <c r="S38" s="90">
        <v>2.671750742153256</v>
      </c>
      <c r="T38" s="90"/>
      <c r="U38" s="90"/>
      <c r="V38" s="90"/>
      <c r="W38" s="90"/>
      <c r="X38" s="90"/>
      <c r="Y38" s="90"/>
    </row>
    <row r="39" spans="1:48" ht="15" customHeight="1" x14ac:dyDescent="0.25">
      <c r="A39" s="83">
        <v>27</v>
      </c>
      <c r="B39" s="84"/>
      <c r="C39" s="85" t="s">
        <v>1105</v>
      </c>
      <c r="D39" s="62"/>
      <c r="E39" s="88" t="s">
        <v>1113</v>
      </c>
      <c r="F39" s="88" t="s">
        <v>1113</v>
      </c>
      <c r="G39" s="85" t="s">
        <v>1105</v>
      </c>
      <c r="H39" s="85" t="s">
        <v>1105</v>
      </c>
      <c r="I39" s="88" t="s">
        <v>1113</v>
      </c>
      <c r="J39" s="88" t="s">
        <v>1113</v>
      </c>
      <c r="K39" s="88" t="s">
        <v>1113</v>
      </c>
      <c r="L39" s="88" t="s">
        <v>1113</v>
      </c>
      <c r="M39" s="88" t="s">
        <v>1113</v>
      </c>
      <c r="N39" s="88" t="s">
        <v>1113</v>
      </c>
      <c r="O39" s="62"/>
      <c r="P39" s="90"/>
      <c r="Q39" s="90"/>
      <c r="R39" s="90">
        <v>17.232633757463308</v>
      </c>
      <c r="S39" s="90">
        <v>1.0012968602210337</v>
      </c>
      <c r="T39" s="90"/>
      <c r="U39" s="90"/>
      <c r="V39" s="90"/>
      <c r="W39" s="90"/>
      <c r="X39" s="90"/>
      <c r="Y39" s="90"/>
    </row>
    <row r="40" spans="1:48" ht="15" customHeight="1" x14ac:dyDescent="0.25">
      <c r="A40" s="83">
        <v>28</v>
      </c>
      <c r="B40" s="84"/>
      <c r="C40" s="85" t="s">
        <v>1105</v>
      </c>
      <c r="D40" s="62"/>
      <c r="E40" s="88" t="s">
        <v>1113</v>
      </c>
      <c r="F40" s="88" t="s">
        <v>1113</v>
      </c>
      <c r="G40" s="85" t="s">
        <v>1105</v>
      </c>
      <c r="H40" s="85" t="s">
        <v>1105</v>
      </c>
      <c r="I40" s="88" t="s">
        <v>1113</v>
      </c>
      <c r="J40" s="88" t="s">
        <v>1113</v>
      </c>
      <c r="K40" s="88" t="s">
        <v>1113</v>
      </c>
      <c r="L40" s="88" t="s">
        <v>1113</v>
      </c>
      <c r="M40" s="88" t="s">
        <v>1113</v>
      </c>
      <c r="N40" s="88" t="s">
        <v>1113</v>
      </c>
      <c r="O40" s="62"/>
      <c r="P40" s="90"/>
      <c r="Q40" s="90"/>
      <c r="R40" s="90">
        <v>12.284229310268564</v>
      </c>
      <c r="S40" s="90">
        <v>1.000541811203006</v>
      </c>
      <c r="T40" s="90"/>
      <c r="U40" s="90"/>
      <c r="V40" s="90"/>
      <c r="W40" s="90"/>
      <c r="X40" s="90"/>
      <c r="Y40" s="90"/>
    </row>
    <row r="41" spans="1:48" ht="15" customHeight="1" x14ac:dyDescent="0.25">
      <c r="A41" s="83">
        <v>29</v>
      </c>
      <c r="B41" s="84"/>
      <c r="C41" s="86" t="s">
        <v>1107</v>
      </c>
      <c r="D41" s="62"/>
      <c r="E41" s="88" t="s">
        <v>1113</v>
      </c>
      <c r="F41" s="88" t="s">
        <v>1113</v>
      </c>
      <c r="G41" s="85" t="s">
        <v>1105</v>
      </c>
      <c r="H41" s="86" t="s">
        <v>1107</v>
      </c>
      <c r="I41" s="88" t="s">
        <v>1113</v>
      </c>
      <c r="J41" s="88" t="s">
        <v>1113</v>
      </c>
      <c r="K41" s="88" t="s">
        <v>1113</v>
      </c>
      <c r="L41" s="88" t="s">
        <v>1113</v>
      </c>
      <c r="M41" s="88" t="s">
        <v>1113</v>
      </c>
      <c r="N41" s="88" t="s">
        <v>1113</v>
      </c>
      <c r="O41" s="62"/>
      <c r="P41" s="90"/>
      <c r="Q41" s="90"/>
      <c r="R41" s="90">
        <v>12.132572958470256</v>
      </c>
      <c r="S41" s="90">
        <v>0.98786832324962492</v>
      </c>
      <c r="T41" s="90"/>
      <c r="U41" s="90"/>
      <c r="V41" s="90"/>
      <c r="W41" s="90"/>
      <c r="X41" s="90"/>
      <c r="Y41" s="90"/>
    </row>
    <row r="42" spans="1:48" ht="15" customHeight="1" x14ac:dyDescent="0.25">
      <c r="A42" s="83">
        <v>30</v>
      </c>
      <c r="B42" s="84"/>
      <c r="C42" s="85" t="s">
        <v>1105</v>
      </c>
      <c r="D42" s="62"/>
      <c r="E42" s="88" t="s">
        <v>1113</v>
      </c>
      <c r="F42" s="88" t="s">
        <v>1113</v>
      </c>
      <c r="G42" s="85" t="s">
        <v>1105</v>
      </c>
      <c r="H42" s="85" t="s">
        <v>1105</v>
      </c>
      <c r="I42" s="88" t="s">
        <v>1113</v>
      </c>
      <c r="J42" s="88" t="s">
        <v>1113</v>
      </c>
      <c r="K42" s="88" t="s">
        <v>1113</v>
      </c>
      <c r="L42" s="88" t="s">
        <v>1113</v>
      </c>
      <c r="M42" s="88" t="s">
        <v>1113</v>
      </c>
      <c r="N42" s="88" t="s">
        <v>1113</v>
      </c>
      <c r="O42" s="62"/>
      <c r="P42" s="90"/>
      <c r="Q42" s="90"/>
      <c r="R42" s="90">
        <v>14.87943628802187</v>
      </c>
      <c r="S42" s="90">
        <v>1.0160686575628122</v>
      </c>
      <c r="T42" s="90"/>
      <c r="U42" s="90"/>
      <c r="V42" s="90"/>
      <c r="W42" s="90"/>
      <c r="X42" s="90"/>
      <c r="Y42" s="90"/>
    </row>
    <row r="44" spans="1:48" s="46" customFormat="1" ht="15" customHeight="1" x14ac:dyDescent="0.25">
      <c r="A44" s="47" t="s">
        <v>2061</v>
      </c>
    </row>
    <row r="45" spans="1:48" ht="15" customHeight="1" x14ac:dyDescent="0.25">
      <c r="A45" s="79" t="s">
        <v>2017</v>
      </c>
      <c r="B45" s="79" t="s">
        <v>2018</v>
      </c>
      <c r="C45" s="79" t="s">
        <v>2062</v>
      </c>
      <c r="D45" s="79"/>
      <c r="E45" s="79"/>
      <c r="F45" s="79" t="s">
        <v>2063</v>
      </c>
      <c r="G45" s="79"/>
      <c r="H45" s="79"/>
      <c r="I45" s="92"/>
      <c r="J45" s="79" t="s">
        <v>2064</v>
      </c>
      <c r="K45" s="79"/>
      <c r="L45" s="79"/>
      <c r="M45" s="79"/>
      <c r="N45" s="79" t="s">
        <v>2065</v>
      </c>
      <c r="O45" s="79"/>
      <c r="P45" s="79"/>
      <c r="Q45" s="79"/>
      <c r="R45" s="79"/>
      <c r="S45" s="79"/>
      <c r="T45" s="79"/>
      <c r="U45" s="79"/>
      <c r="V45" s="79"/>
      <c r="W45" s="79"/>
      <c r="X45" s="79"/>
      <c r="Y45" s="79"/>
      <c r="Z45" s="79"/>
      <c r="AA45" s="79"/>
      <c r="AB45" s="79"/>
      <c r="AC45" s="79"/>
      <c r="AD45" s="92"/>
      <c r="AE45" s="79" t="s">
        <v>2066</v>
      </c>
      <c r="AF45" s="79"/>
      <c r="AG45" s="79"/>
      <c r="AH45" s="79"/>
      <c r="AI45" s="79"/>
      <c r="AJ45" s="79"/>
      <c r="AK45" s="79"/>
      <c r="AL45" s="79"/>
      <c r="AM45" s="79"/>
      <c r="AN45" s="79"/>
      <c r="AO45" s="79"/>
      <c r="AP45" s="79"/>
      <c r="AQ45" s="79"/>
      <c r="AR45" s="79"/>
      <c r="AS45" s="79"/>
      <c r="AT45" s="79"/>
      <c r="AU45" s="79"/>
      <c r="AV45" s="79"/>
    </row>
    <row r="46" spans="1:48" ht="15" customHeight="1" x14ac:dyDescent="0.25">
      <c r="A46" s="79"/>
      <c r="B46" s="79"/>
      <c r="C46" s="79"/>
      <c r="D46" s="79"/>
      <c r="E46" s="79"/>
      <c r="F46" s="79"/>
      <c r="G46" s="79"/>
      <c r="H46" s="79"/>
      <c r="I46" s="92"/>
      <c r="J46" s="79"/>
      <c r="K46" s="79"/>
      <c r="L46" s="79"/>
      <c r="M46" s="79"/>
      <c r="N46" s="79" t="s">
        <v>2067</v>
      </c>
      <c r="O46" s="79"/>
      <c r="P46" s="79"/>
      <c r="Q46" s="79" t="s">
        <v>2068</v>
      </c>
      <c r="R46" s="79"/>
      <c r="S46" s="79"/>
      <c r="T46" s="79"/>
      <c r="U46" s="79" t="s">
        <v>2069</v>
      </c>
      <c r="V46" s="79"/>
      <c r="W46" s="79"/>
      <c r="X46" s="79"/>
      <c r="Y46" s="79" t="s">
        <v>2070</v>
      </c>
      <c r="Z46" s="79"/>
      <c r="AA46" s="79"/>
      <c r="AB46" s="79"/>
      <c r="AC46" s="79"/>
      <c r="AD46" s="92"/>
      <c r="AE46" s="79" t="s">
        <v>2067</v>
      </c>
      <c r="AF46" s="79"/>
      <c r="AG46" s="79"/>
      <c r="AH46" s="79" t="s">
        <v>2071</v>
      </c>
      <c r="AI46" s="79"/>
      <c r="AJ46" s="79"/>
      <c r="AK46" s="79" t="s">
        <v>2072</v>
      </c>
      <c r="AL46" s="79"/>
      <c r="AM46" s="79"/>
      <c r="AN46" s="79"/>
      <c r="AO46" s="79" t="s">
        <v>2068</v>
      </c>
      <c r="AP46" s="79"/>
      <c r="AQ46" s="79"/>
      <c r="AR46" s="79"/>
      <c r="AS46" s="79" t="s">
        <v>2073</v>
      </c>
      <c r="AT46" s="79"/>
      <c r="AU46" s="79"/>
      <c r="AV46" s="79"/>
    </row>
    <row r="47" spans="1:48" ht="15" customHeight="1" x14ac:dyDescent="0.25">
      <c r="A47" s="93"/>
      <c r="B47" s="93"/>
      <c r="C47" s="80" t="s">
        <v>2074</v>
      </c>
      <c r="D47" s="80" t="s">
        <v>2075</v>
      </c>
      <c r="E47" s="80" t="s">
        <v>2076</v>
      </c>
      <c r="F47" s="80" t="s">
        <v>2077</v>
      </c>
      <c r="G47" s="80" t="s">
        <v>2078</v>
      </c>
      <c r="H47" s="80" t="s">
        <v>2079</v>
      </c>
      <c r="I47" s="94"/>
      <c r="J47" s="80" t="s">
        <v>2080</v>
      </c>
      <c r="K47" s="80" t="s">
        <v>2081</v>
      </c>
      <c r="L47" s="80" t="s">
        <v>2082</v>
      </c>
      <c r="M47" s="80" t="s">
        <v>2083</v>
      </c>
      <c r="N47" s="80" t="s">
        <v>2084</v>
      </c>
      <c r="O47" s="80" t="s">
        <v>2085</v>
      </c>
      <c r="P47" s="80" t="s">
        <v>2086</v>
      </c>
      <c r="Q47" s="80" t="s">
        <v>2087</v>
      </c>
      <c r="R47" s="80" t="s">
        <v>2088</v>
      </c>
      <c r="S47" s="80" t="s">
        <v>2089</v>
      </c>
      <c r="T47" s="80" t="s">
        <v>2090</v>
      </c>
      <c r="U47" s="80" t="s">
        <v>2091</v>
      </c>
      <c r="V47" s="80" t="s">
        <v>2092</v>
      </c>
      <c r="W47" s="80" t="s">
        <v>2093</v>
      </c>
      <c r="X47" s="80" t="s">
        <v>2094</v>
      </c>
      <c r="Y47" s="80" t="s">
        <v>2095</v>
      </c>
      <c r="Z47" s="80" t="s">
        <v>2096</v>
      </c>
      <c r="AA47" s="80" t="s">
        <v>2097</v>
      </c>
      <c r="AB47" s="80" t="s">
        <v>2043</v>
      </c>
      <c r="AC47" s="80" t="s">
        <v>2098</v>
      </c>
      <c r="AD47" s="94"/>
      <c r="AE47" s="80" t="s">
        <v>2084</v>
      </c>
      <c r="AF47" s="80" t="s">
        <v>2085</v>
      </c>
      <c r="AG47" s="80" t="s">
        <v>2086</v>
      </c>
      <c r="AH47" s="80" t="s">
        <v>2099</v>
      </c>
      <c r="AI47" s="80" t="s">
        <v>2100</v>
      </c>
      <c r="AJ47" s="80" t="s">
        <v>2101</v>
      </c>
      <c r="AK47" s="80" t="s">
        <v>2102</v>
      </c>
      <c r="AL47" s="80" t="s">
        <v>2103</v>
      </c>
      <c r="AM47" s="80" t="s">
        <v>2104</v>
      </c>
      <c r="AN47" s="80" t="s">
        <v>2105</v>
      </c>
      <c r="AO47" s="80" t="s">
        <v>2106</v>
      </c>
      <c r="AP47" s="80" t="s">
        <v>2107</v>
      </c>
      <c r="AQ47" s="80" t="s">
        <v>2108</v>
      </c>
      <c r="AR47" s="80" t="s">
        <v>2109</v>
      </c>
      <c r="AS47" s="80" t="s">
        <v>2110</v>
      </c>
      <c r="AT47" s="80" t="s">
        <v>2111</v>
      </c>
      <c r="AU47" s="80" t="s">
        <v>2112</v>
      </c>
      <c r="AV47" s="80" t="s">
        <v>2113</v>
      </c>
    </row>
    <row r="48" spans="1:48" ht="15" customHeight="1" x14ac:dyDescent="0.25">
      <c r="A48" s="65"/>
      <c r="B48" s="65"/>
      <c r="C48" s="66" t="s">
        <v>2114</v>
      </c>
      <c r="D48" s="66" t="s">
        <v>2115</v>
      </c>
      <c r="E48" s="66" t="s">
        <v>2116</v>
      </c>
      <c r="F48" s="66" t="s">
        <v>2114</v>
      </c>
      <c r="G48" s="66" t="s">
        <v>2115</v>
      </c>
      <c r="H48" s="66" t="s">
        <v>2116</v>
      </c>
      <c r="I48" s="91"/>
      <c r="J48" s="66" t="s">
        <v>2127</v>
      </c>
      <c r="K48" s="66" t="s">
        <v>2128</v>
      </c>
      <c r="L48" s="66" t="s">
        <v>2129</v>
      </c>
      <c r="M48" s="66" t="s">
        <v>2130</v>
      </c>
      <c r="N48" s="66" t="s">
        <v>2143</v>
      </c>
      <c r="O48" s="66" t="s">
        <v>2144</v>
      </c>
      <c r="P48" s="66" t="s">
        <v>2145</v>
      </c>
      <c r="Q48" s="66" t="s">
        <v>2131</v>
      </c>
      <c r="R48" s="66" t="s">
        <v>2132</v>
      </c>
      <c r="S48" s="66" t="s">
        <v>2133</v>
      </c>
      <c r="T48" s="66" t="s">
        <v>2134</v>
      </c>
      <c r="U48" s="66" t="s">
        <v>2135</v>
      </c>
      <c r="V48" s="66" t="s">
        <v>2136</v>
      </c>
      <c r="W48" s="66" t="s">
        <v>2137</v>
      </c>
      <c r="X48" s="66" t="s">
        <v>2138</v>
      </c>
      <c r="Y48" s="66" t="s">
        <v>2117</v>
      </c>
      <c r="Z48" s="66" t="s">
        <v>2118</v>
      </c>
      <c r="AA48" s="66" t="s">
        <v>2119</v>
      </c>
      <c r="AB48" s="66" t="s">
        <v>2120</v>
      </c>
      <c r="AC48" s="66" t="s">
        <v>2121</v>
      </c>
      <c r="AD48" s="91"/>
      <c r="AE48" s="66" t="s">
        <v>2143</v>
      </c>
      <c r="AF48" s="66" t="s">
        <v>2144</v>
      </c>
      <c r="AG48" s="66" t="s">
        <v>2145</v>
      </c>
      <c r="AH48" s="66" t="s">
        <v>2122</v>
      </c>
      <c r="AI48" s="66" t="s">
        <v>2123</v>
      </c>
      <c r="AJ48" s="66" t="s">
        <v>2124</v>
      </c>
      <c r="AK48" s="66" t="s">
        <v>2139</v>
      </c>
      <c r="AL48" s="66" t="s">
        <v>2140</v>
      </c>
      <c r="AM48" s="66" t="s">
        <v>2141</v>
      </c>
      <c r="AN48" s="66" t="s">
        <v>2142</v>
      </c>
      <c r="AO48" s="66" t="s">
        <v>2131</v>
      </c>
      <c r="AP48" s="66" t="s">
        <v>2132</v>
      </c>
      <c r="AQ48" s="66" t="s">
        <v>2133</v>
      </c>
      <c r="AR48" s="66" t="s">
        <v>2134</v>
      </c>
      <c r="AS48" s="66" t="s">
        <v>2117</v>
      </c>
      <c r="AT48" s="66" t="s">
        <v>2118</v>
      </c>
      <c r="AU48" s="66" t="s">
        <v>2125</v>
      </c>
      <c r="AV48" s="66" t="s">
        <v>2121</v>
      </c>
    </row>
    <row r="49" spans="1:48" ht="15" customHeight="1" x14ac:dyDescent="0.25">
      <c r="A49" s="97">
        <v>1</v>
      </c>
      <c r="B49" s="100" t="s">
        <v>1105</v>
      </c>
      <c r="C49" s="95">
        <v>160.02271728515623</v>
      </c>
      <c r="D49" s="95">
        <v>40.631795984637073</v>
      </c>
      <c r="E49" s="95">
        <v>0</v>
      </c>
      <c r="F49" s="95">
        <v>160.02271728515623</v>
      </c>
      <c r="G49" s="95">
        <v>40.631795984637073</v>
      </c>
      <c r="H49" s="95">
        <v>0</v>
      </c>
      <c r="I49" s="96"/>
      <c r="J49" s="98">
        <v>-3.5000000000000001E-3</v>
      </c>
      <c r="K49" s="98"/>
      <c r="L49" s="98">
        <v>-2.5000000000000001E-2</v>
      </c>
      <c r="M49" s="98">
        <v>2.5000000000000001E-2</v>
      </c>
      <c r="N49" s="98">
        <v>-1.1810791246812353E-4</v>
      </c>
      <c r="O49" s="99">
        <v>5.7439074449820757E-7</v>
      </c>
      <c r="P49" s="99">
        <v>-4.0024736155627568E-23</v>
      </c>
      <c r="Q49" s="98">
        <v>-3.3350444165495136E-4</v>
      </c>
      <c r="R49" s="98"/>
      <c r="S49" s="98">
        <v>-3.2488858048747825E-4</v>
      </c>
      <c r="T49" s="98">
        <v>8.8672755551231193E-5</v>
      </c>
      <c r="U49" s="95">
        <v>-9.4712952422526495</v>
      </c>
      <c r="V49" s="95"/>
      <c r="W49" s="95">
        <v>-64.977716097495644</v>
      </c>
      <c r="X49" s="95">
        <v>17.73455111024624</v>
      </c>
      <c r="Y49" s="95">
        <v>0.8</v>
      </c>
      <c r="Z49" s="95">
        <v>0.60562293804247069</v>
      </c>
      <c r="AA49" s="97" t="s">
        <v>228</v>
      </c>
      <c r="AB49" s="95">
        <v>10.494612853225961</v>
      </c>
      <c r="AC49" s="100" t="s">
        <v>1105</v>
      </c>
      <c r="AD49" s="96"/>
      <c r="AE49" s="98">
        <v>5.8649781605159853E-5</v>
      </c>
      <c r="AF49" s="99">
        <v>9.4897327509472585E-6</v>
      </c>
      <c r="AG49" s="99">
        <v>-2.3495579129200362E-20</v>
      </c>
      <c r="AH49" s="97" t="s">
        <v>2126</v>
      </c>
      <c r="AI49" s="97" t="s">
        <v>325</v>
      </c>
      <c r="AJ49" s="97" t="s">
        <v>627</v>
      </c>
      <c r="AK49" s="95">
        <v>5.6294759435834312</v>
      </c>
      <c r="AL49" s="95">
        <v>160.02271728512764</v>
      </c>
      <c r="AM49" s="95">
        <v>228.73571804010425</v>
      </c>
      <c r="AN49" s="95">
        <v>0</v>
      </c>
      <c r="AO49" s="98">
        <v>-3.5000000000000651E-3</v>
      </c>
      <c r="AP49" s="98"/>
      <c r="AQ49" s="98">
        <v>-3.3576540087358539E-3</v>
      </c>
      <c r="AR49" s="98">
        <v>3.4749535719461738E-3</v>
      </c>
      <c r="AS49" s="95">
        <v>0.80000000000000071</v>
      </c>
      <c r="AT49" s="95">
        <v>0.39381965929448309</v>
      </c>
      <c r="AU49" s="95">
        <v>5.6294759435834312</v>
      </c>
      <c r="AV49" s="100" t="s">
        <v>1105</v>
      </c>
    </row>
    <row r="50" spans="1:48" ht="15" customHeight="1" x14ac:dyDescent="0.25">
      <c r="A50" s="97">
        <v>2</v>
      </c>
      <c r="B50" s="101" t="s">
        <v>1113</v>
      </c>
      <c r="C50" s="95">
        <v>557.32586059570315</v>
      </c>
      <c r="D50" s="95">
        <v>67.648289833060588</v>
      </c>
      <c r="E50" s="95">
        <v>0</v>
      </c>
      <c r="F50" s="95">
        <v>557.32586059570315</v>
      </c>
      <c r="G50" s="95">
        <v>67.648289833060588</v>
      </c>
      <c r="H50" s="95">
        <v>0</v>
      </c>
      <c r="I50" s="96"/>
      <c r="J50" s="98">
        <v>-3.5000000000000001E-3</v>
      </c>
      <c r="K50" s="98"/>
      <c r="L50" s="98">
        <v>-2.5000000000000001E-2</v>
      </c>
      <c r="M50" s="98">
        <v>2.5000000000000001E-2</v>
      </c>
      <c r="N50" s="98"/>
      <c r="O50" s="99"/>
      <c r="P50" s="99"/>
      <c r="Q50" s="98"/>
      <c r="R50" s="98"/>
      <c r="S50" s="98"/>
      <c r="T50" s="98"/>
      <c r="U50" s="95"/>
      <c r="V50" s="95"/>
      <c r="W50" s="95"/>
      <c r="X50" s="95"/>
      <c r="Y50" s="95"/>
      <c r="Z50" s="95"/>
      <c r="AA50" s="97"/>
      <c r="AB50" s="95"/>
      <c r="AC50" s="101" t="s">
        <v>1113</v>
      </c>
      <c r="AD50" s="96"/>
      <c r="AE50" s="98"/>
      <c r="AF50" s="99"/>
      <c r="AG50" s="99"/>
      <c r="AH50" s="97"/>
      <c r="AI50" s="97" t="s">
        <v>325</v>
      </c>
      <c r="AJ50" s="97"/>
      <c r="AK50" s="95"/>
      <c r="AL50" s="95"/>
      <c r="AM50" s="95"/>
      <c r="AN50" s="95"/>
      <c r="AO50" s="98"/>
      <c r="AP50" s="98"/>
      <c r="AQ50" s="98"/>
      <c r="AR50" s="98"/>
      <c r="AS50" s="95"/>
      <c r="AT50" s="95"/>
      <c r="AU50" s="95"/>
      <c r="AV50" s="101" t="s">
        <v>1113</v>
      </c>
    </row>
    <row r="51" spans="1:48" ht="15" customHeight="1" x14ac:dyDescent="0.25">
      <c r="A51" s="97">
        <v>3</v>
      </c>
      <c r="B51" s="101" t="s">
        <v>1113</v>
      </c>
      <c r="C51" s="95">
        <v>403.66483459472659</v>
      </c>
      <c r="D51" s="95">
        <v>115.41724054908146</v>
      </c>
      <c r="E51" s="95">
        <v>0</v>
      </c>
      <c r="F51" s="95">
        <v>403.66483459472659</v>
      </c>
      <c r="G51" s="95">
        <v>115.41724054908146</v>
      </c>
      <c r="H51" s="95">
        <v>0</v>
      </c>
      <c r="I51" s="96"/>
      <c r="J51" s="98">
        <v>-3.5000000000000001E-3</v>
      </c>
      <c r="K51" s="98"/>
      <c r="L51" s="98">
        <v>-2.5000000000000001E-2</v>
      </c>
      <c r="M51" s="98">
        <v>2.5000000000000001E-2</v>
      </c>
      <c r="N51" s="98"/>
      <c r="O51" s="99"/>
      <c r="P51" s="99"/>
      <c r="Q51" s="98"/>
      <c r="R51" s="98"/>
      <c r="S51" s="98"/>
      <c r="T51" s="98"/>
      <c r="U51" s="95"/>
      <c r="V51" s="95"/>
      <c r="W51" s="95"/>
      <c r="X51" s="95"/>
      <c r="Y51" s="95"/>
      <c r="Z51" s="95"/>
      <c r="AA51" s="97"/>
      <c r="AB51" s="95"/>
      <c r="AC51" s="101" t="s">
        <v>1113</v>
      </c>
      <c r="AD51" s="96"/>
      <c r="AE51" s="98"/>
      <c r="AF51" s="99"/>
      <c r="AG51" s="99"/>
      <c r="AH51" s="97"/>
      <c r="AI51" s="97" t="s">
        <v>325</v>
      </c>
      <c r="AJ51" s="97"/>
      <c r="AK51" s="95"/>
      <c r="AL51" s="95"/>
      <c r="AM51" s="95"/>
      <c r="AN51" s="95"/>
      <c r="AO51" s="98"/>
      <c r="AP51" s="98"/>
      <c r="AQ51" s="98"/>
      <c r="AR51" s="98"/>
      <c r="AS51" s="95"/>
      <c r="AT51" s="95"/>
      <c r="AU51" s="95"/>
      <c r="AV51" s="101" t="s">
        <v>1113</v>
      </c>
    </row>
    <row r="52" spans="1:48" ht="15" customHeight="1" x14ac:dyDescent="0.25">
      <c r="A52" s="97">
        <v>4</v>
      </c>
      <c r="B52" s="101" t="s">
        <v>1113</v>
      </c>
      <c r="C52" s="95">
        <v>394.32111816406251</v>
      </c>
      <c r="D52" s="95">
        <v>128.36784768224712</v>
      </c>
      <c r="E52" s="95">
        <v>0</v>
      </c>
      <c r="F52" s="95">
        <v>394.32111816406251</v>
      </c>
      <c r="G52" s="95">
        <v>128.36784768224712</v>
      </c>
      <c r="H52" s="95">
        <v>0</v>
      </c>
      <c r="I52" s="96"/>
      <c r="J52" s="98">
        <v>-3.5000000000000001E-3</v>
      </c>
      <c r="K52" s="98"/>
      <c r="L52" s="98">
        <v>-2.5000000000000001E-2</v>
      </c>
      <c r="M52" s="98">
        <v>2.5000000000000001E-2</v>
      </c>
      <c r="N52" s="98"/>
      <c r="O52" s="99"/>
      <c r="P52" s="99"/>
      <c r="Q52" s="98"/>
      <c r="R52" s="98"/>
      <c r="S52" s="98"/>
      <c r="T52" s="98"/>
      <c r="U52" s="95"/>
      <c r="V52" s="95"/>
      <c r="W52" s="95"/>
      <c r="X52" s="95"/>
      <c r="Y52" s="95"/>
      <c r="Z52" s="95"/>
      <c r="AA52" s="97"/>
      <c r="AB52" s="95"/>
      <c r="AC52" s="101" t="s">
        <v>1113</v>
      </c>
      <c r="AD52" s="96"/>
      <c r="AE52" s="98"/>
      <c r="AF52" s="99"/>
      <c r="AG52" s="99"/>
      <c r="AH52" s="97"/>
      <c r="AI52" s="97" t="s">
        <v>325</v>
      </c>
      <c r="AJ52" s="97"/>
      <c r="AK52" s="95"/>
      <c r="AL52" s="95"/>
      <c r="AM52" s="95"/>
      <c r="AN52" s="95"/>
      <c r="AO52" s="98"/>
      <c r="AP52" s="98"/>
      <c r="AQ52" s="98"/>
      <c r="AR52" s="98"/>
      <c r="AS52" s="95"/>
      <c r="AT52" s="95"/>
      <c r="AU52" s="95"/>
      <c r="AV52" s="101" t="s">
        <v>1113</v>
      </c>
    </row>
    <row r="53" spans="1:48" ht="15" customHeight="1" x14ac:dyDescent="0.25">
      <c r="A53" s="97">
        <v>5</v>
      </c>
      <c r="B53" s="101" t="s">
        <v>1113</v>
      </c>
      <c r="C53" s="95">
        <v>391.61532287597657</v>
      </c>
      <c r="D53" s="95">
        <v>124.66646128157618</v>
      </c>
      <c r="E53" s="95">
        <v>0</v>
      </c>
      <c r="F53" s="95">
        <v>391.61532287597657</v>
      </c>
      <c r="G53" s="95">
        <v>124.66646128157618</v>
      </c>
      <c r="H53" s="95">
        <v>0</v>
      </c>
      <c r="I53" s="96"/>
      <c r="J53" s="98">
        <v>-3.5000000000000001E-3</v>
      </c>
      <c r="K53" s="98"/>
      <c r="L53" s="98">
        <v>-2.5000000000000001E-2</v>
      </c>
      <c r="M53" s="98">
        <v>2.5000000000000001E-2</v>
      </c>
      <c r="N53" s="98"/>
      <c r="O53" s="99"/>
      <c r="P53" s="99"/>
      <c r="Q53" s="98"/>
      <c r="R53" s="98"/>
      <c r="S53" s="98"/>
      <c r="T53" s="98"/>
      <c r="U53" s="95"/>
      <c r="V53" s="95"/>
      <c r="W53" s="95"/>
      <c r="X53" s="95"/>
      <c r="Y53" s="95"/>
      <c r="Z53" s="95"/>
      <c r="AA53" s="97"/>
      <c r="AB53" s="95"/>
      <c r="AC53" s="101" t="s">
        <v>1113</v>
      </c>
      <c r="AD53" s="96"/>
      <c r="AE53" s="98"/>
      <c r="AF53" s="99"/>
      <c r="AG53" s="99"/>
      <c r="AH53" s="97"/>
      <c r="AI53" s="97" t="s">
        <v>325</v>
      </c>
      <c r="AJ53" s="97"/>
      <c r="AK53" s="95"/>
      <c r="AL53" s="95"/>
      <c r="AM53" s="95"/>
      <c r="AN53" s="95"/>
      <c r="AO53" s="98"/>
      <c r="AP53" s="98"/>
      <c r="AQ53" s="98"/>
      <c r="AR53" s="98"/>
      <c r="AS53" s="95"/>
      <c r="AT53" s="95"/>
      <c r="AU53" s="95"/>
      <c r="AV53" s="101" t="s">
        <v>1113</v>
      </c>
    </row>
    <row r="54" spans="1:48" ht="15" customHeight="1" x14ac:dyDescent="0.25">
      <c r="A54" s="97">
        <v>6</v>
      </c>
      <c r="B54" s="101" t="s">
        <v>1113</v>
      </c>
      <c r="C54" s="95">
        <v>411.05368652343753</v>
      </c>
      <c r="D54" s="95">
        <v>96.723232912293341</v>
      </c>
      <c r="E54" s="95">
        <v>0</v>
      </c>
      <c r="F54" s="95">
        <v>411.05368652343753</v>
      </c>
      <c r="G54" s="95">
        <v>96.723232912293341</v>
      </c>
      <c r="H54" s="95">
        <v>0</v>
      </c>
      <c r="I54" s="96"/>
      <c r="J54" s="98">
        <v>-3.5000000000000001E-3</v>
      </c>
      <c r="K54" s="98"/>
      <c r="L54" s="98">
        <v>-2.5000000000000001E-2</v>
      </c>
      <c r="M54" s="98">
        <v>2.5000000000000001E-2</v>
      </c>
      <c r="N54" s="98"/>
      <c r="O54" s="99"/>
      <c r="P54" s="99"/>
      <c r="Q54" s="98"/>
      <c r="R54" s="98"/>
      <c r="S54" s="98"/>
      <c r="T54" s="98"/>
      <c r="U54" s="95"/>
      <c r="V54" s="95"/>
      <c r="W54" s="95"/>
      <c r="X54" s="95"/>
      <c r="Y54" s="95"/>
      <c r="Z54" s="95"/>
      <c r="AA54" s="97"/>
      <c r="AB54" s="95"/>
      <c r="AC54" s="101" t="s">
        <v>1113</v>
      </c>
      <c r="AD54" s="96"/>
      <c r="AE54" s="98"/>
      <c r="AF54" s="99"/>
      <c r="AG54" s="99"/>
      <c r="AH54" s="97"/>
      <c r="AI54" s="97" t="s">
        <v>325</v>
      </c>
      <c r="AJ54" s="97"/>
      <c r="AK54" s="95"/>
      <c r="AL54" s="95"/>
      <c r="AM54" s="95"/>
      <c r="AN54" s="95"/>
      <c r="AO54" s="98"/>
      <c r="AP54" s="98"/>
      <c r="AQ54" s="98"/>
      <c r="AR54" s="98"/>
      <c r="AS54" s="95"/>
      <c r="AT54" s="95"/>
      <c r="AU54" s="95"/>
      <c r="AV54" s="101" t="s">
        <v>1113</v>
      </c>
    </row>
    <row r="55" spans="1:48" ht="15" customHeight="1" x14ac:dyDescent="0.25">
      <c r="A55" s="97">
        <v>7</v>
      </c>
      <c r="B55" s="101" t="s">
        <v>1113</v>
      </c>
      <c r="C55" s="95">
        <v>437.21849365234374</v>
      </c>
      <c r="D55" s="95">
        <v>103.7924107638795</v>
      </c>
      <c r="E55" s="95">
        <v>0</v>
      </c>
      <c r="F55" s="95">
        <v>437.21849365234374</v>
      </c>
      <c r="G55" s="95">
        <v>103.7924107638795</v>
      </c>
      <c r="H55" s="95">
        <v>0</v>
      </c>
      <c r="I55" s="96"/>
      <c r="J55" s="98">
        <v>-3.5000000000000001E-3</v>
      </c>
      <c r="K55" s="98"/>
      <c r="L55" s="98">
        <v>-2.5000000000000001E-2</v>
      </c>
      <c r="M55" s="98">
        <v>2.5000000000000001E-2</v>
      </c>
      <c r="N55" s="98"/>
      <c r="O55" s="99"/>
      <c r="P55" s="99"/>
      <c r="Q55" s="98"/>
      <c r="R55" s="98"/>
      <c r="S55" s="98"/>
      <c r="T55" s="98"/>
      <c r="U55" s="95"/>
      <c r="V55" s="95"/>
      <c r="W55" s="95"/>
      <c r="X55" s="95"/>
      <c r="Y55" s="95"/>
      <c r="Z55" s="95"/>
      <c r="AA55" s="97"/>
      <c r="AB55" s="95"/>
      <c r="AC55" s="101" t="s">
        <v>1113</v>
      </c>
      <c r="AD55" s="96"/>
      <c r="AE55" s="98"/>
      <c r="AF55" s="99"/>
      <c r="AG55" s="99"/>
      <c r="AH55" s="97"/>
      <c r="AI55" s="97" t="s">
        <v>325</v>
      </c>
      <c r="AJ55" s="97"/>
      <c r="AK55" s="95"/>
      <c r="AL55" s="95"/>
      <c r="AM55" s="95"/>
      <c r="AN55" s="95"/>
      <c r="AO55" s="98"/>
      <c r="AP55" s="98"/>
      <c r="AQ55" s="98"/>
      <c r="AR55" s="98"/>
      <c r="AS55" s="95"/>
      <c r="AT55" s="95"/>
      <c r="AU55" s="95"/>
      <c r="AV55" s="101" t="s">
        <v>1113</v>
      </c>
    </row>
    <row r="56" spans="1:48" ht="15" customHeight="1" x14ac:dyDescent="0.25">
      <c r="A56" s="97">
        <v>8</v>
      </c>
      <c r="B56" s="101" t="s">
        <v>1113</v>
      </c>
      <c r="C56" s="95">
        <v>479.3509460449219</v>
      </c>
      <c r="D56" s="95">
        <v>101.54189932358599</v>
      </c>
      <c r="E56" s="95">
        <v>0</v>
      </c>
      <c r="F56" s="95">
        <v>479.3509460449219</v>
      </c>
      <c r="G56" s="95">
        <v>101.54189932358599</v>
      </c>
      <c r="H56" s="95">
        <v>0</v>
      </c>
      <c r="I56" s="96"/>
      <c r="J56" s="98">
        <v>-3.5000000000000001E-3</v>
      </c>
      <c r="K56" s="98"/>
      <c r="L56" s="98">
        <v>-2.5000000000000001E-2</v>
      </c>
      <c r="M56" s="98">
        <v>2.5000000000000001E-2</v>
      </c>
      <c r="N56" s="98"/>
      <c r="O56" s="99"/>
      <c r="P56" s="99"/>
      <c r="Q56" s="98"/>
      <c r="R56" s="98"/>
      <c r="S56" s="98"/>
      <c r="T56" s="98"/>
      <c r="U56" s="95"/>
      <c r="V56" s="95"/>
      <c r="W56" s="95"/>
      <c r="X56" s="95"/>
      <c r="Y56" s="95"/>
      <c r="Z56" s="95"/>
      <c r="AA56" s="97"/>
      <c r="AB56" s="95"/>
      <c r="AC56" s="101" t="s">
        <v>1113</v>
      </c>
      <c r="AD56" s="96"/>
      <c r="AE56" s="98"/>
      <c r="AF56" s="99"/>
      <c r="AG56" s="99"/>
      <c r="AH56" s="97"/>
      <c r="AI56" s="97" t="s">
        <v>325</v>
      </c>
      <c r="AJ56" s="97"/>
      <c r="AK56" s="95"/>
      <c r="AL56" s="95"/>
      <c r="AM56" s="95"/>
      <c r="AN56" s="95"/>
      <c r="AO56" s="98"/>
      <c r="AP56" s="98"/>
      <c r="AQ56" s="98"/>
      <c r="AR56" s="98"/>
      <c r="AS56" s="95"/>
      <c r="AT56" s="95"/>
      <c r="AU56" s="95"/>
      <c r="AV56" s="101" t="s">
        <v>1113</v>
      </c>
    </row>
    <row r="57" spans="1:48" ht="15" customHeight="1" x14ac:dyDescent="0.25">
      <c r="A57" s="97">
        <v>9</v>
      </c>
      <c r="B57" s="101" t="s">
        <v>1113</v>
      </c>
      <c r="C57" s="95">
        <v>401.90764160156249</v>
      </c>
      <c r="D57" s="95">
        <v>183.74557170967515</v>
      </c>
      <c r="E57" s="95">
        <v>0</v>
      </c>
      <c r="F57" s="95">
        <v>401.90764160156249</v>
      </c>
      <c r="G57" s="95">
        <v>183.74557170967515</v>
      </c>
      <c r="H57" s="95">
        <v>0</v>
      </c>
      <c r="I57" s="96"/>
      <c r="J57" s="98">
        <v>-3.5000000000000001E-3</v>
      </c>
      <c r="K57" s="98"/>
      <c r="L57" s="98">
        <v>-2.5000000000000001E-2</v>
      </c>
      <c r="M57" s="98">
        <v>2.5000000000000001E-2</v>
      </c>
      <c r="N57" s="98"/>
      <c r="O57" s="99"/>
      <c r="P57" s="99"/>
      <c r="Q57" s="98"/>
      <c r="R57" s="98"/>
      <c r="S57" s="98"/>
      <c r="T57" s="98"/>
      <c r="U57" s="95"/>
      <c r="V57" s="95"/>
      <c r="W57" s="95"/>
      <c r="X57" s="95"/>
      <c r="Y57" s="95"/>
      <c r="Z57" s="95"/>
      <c r="AA57" s="97"/>
      <c r="AB57" s="95"/>
      <c r="AC57" s="101" t="s">
        <v>1113</v>
      </c>
      <c r="AD57" s="96"/>
      <c r="AE57" s="98"/>
      <c r="AF57" s="99"/>
      <c r="AG57" s="99"/>
      <c r="AH57" s="97"/>
      <c r="AI57" s="97" t="s">
        <v>325</v>
      </c>
      <c r="AJ57" s="97"/>
      <c r="AK57" s="95"/>
      <c r="AL57" s="95"/>
      <c r="AM57" s="95"/>
      <c r="AN57" s="95"/>
      <c r="AO57" s="98"/>
      <c r="AP57" s="98"/>
      <c r="AQ57" s="98"/>
      <c r="AR57" s="98"/>
      <c r="AS57" s="95"/>
      <c r="AT57" s="95"/>
      <c r="AU57" s="95"/>
      <c r="AV57" s="101" t="s">
        <v>1113</v>
      </c>
    </row>
    <row r="58" spans="1:48" ht="15" customHeight="1" x14ac:dyDescent="0.25">
      <c r="A58" s="97">
        <v>10</v>
      </c>
      <c r="B58" s="101" t="s">
        <v>1113</v>
      </c>
      <c r="C58" s="95">
        <v>427.85726623535163</v>
      </c>
      <c r="D58" s="95">
        <v>180.32423293633099</v>
      </c>
      <c r="E58" s="95">
        <v>0</v>
      </c>
      <c r="F58" s="95">
        <v>427.85726623535163</v>
      </c>
      <c r="G58" s="95">
        <v>180.32423293633099</v>
      </c>
      <c r="H58" s="95">
        <v>0</v>
      </c>
      <c r="I58" s="96"/>
      <c r="J58" s="98">
        <v>-3.5000000000000001E-3</v>
      </c>
      <c r="K58" s="98"/>
      <c r="L58" s="98">
        <v>-2.5000000000000001E-2</v>
      </c>
      <c r="M58" s="98">
        <v>2.5000000000000001E-2</v>
      </c>
      <c r="N58" s="98"/>
      <c r="O58" s="99"/>
      <c r="P58" s="99"/>
      <c r="Q58" s="98"/>
      <c r="R58" s="98"/>
      <c r="S58" s="98"/>
      <c r="T58" s="98"/>
      <c r="U58" s="95"/>
      <c r="V58" s="95"/>
      <c r="W58" s="95"/>
      <c r="X58" s="95"/>
      <c r="Y58" s="95"/>
      <c r="Z58" s="95"/>
      <c r="AA58" s="97"/>
      <c r="AB58" s="95"/>
      <c r="AC58" s="101" t="s">
        <v>1113</v>
      </c>
      <c r="AD58" s="96"/>
      <c r="AE58" s="98"/>
      <c r="AF58" s="99"/>
      <c r="AG58" s="99"/>
      <c r="AH58" s="97"/>
      <c r="AI58" s="97" t="s">
        <v>325</v>
      </c>
      <c r="AJ58" s="97"/>
      <c r="AK58" s="95"/>
      <c r="AL58" s="95"/>
      <c r="AM58" s="95"/>
      <c r="AN58" s="95"/>
      <c r="AO58" s="98"/>
      <c r="AP58" s="98"/>
      <c r="AQ58" s="98"/>
      <c r="AR58" s="98"/>
      <c r="AS58" s="95"/>
      <c r="AT58" s="95"/>
      <c r="AU58" s="95"/>
      <c r="AV58" s="101" t="s">
        <v>1113</v>
      </c>
    </row>
    <row r="59" spans="1:48" ht="15" customHeight="1" x14ac:dyDescent="0.25">
      <c r="A59" s="97">
        <v>11</v>
      </c>
      <c r="B59" s="101" t="s">
        <v>1113</v>
      </c>
      <c r="C59" s="95">
        <v>413.50565490722659</v>
      </c>
      <c r="D59" s="95">
        <v>167.34264716359738</v>
      </c>
      <c r="E59" s="95">
        <v>0</v>
      </c>
      <c r="F59" s="95">
        <v>413.50565490722659</v>
      </c>
      <c r="G59" s="95">
        <v>167.34264716359738</v>
      </c>
      <c r="H59" s="95">
        <v>0</v>
      </c>
      <c r="I59" s="96"/>
      <c r="J59" s="98">
        <v>-3.5000000000000001E-3</v>
      </c>
      <c r="K59" s="98"/>
      <c r="L59" s="98">
        <v>-2.5000000000000001E-2</v>
      </c>
      <c r="M59" s="98">
        <v>2.5000000000000001E-2</v>
      </c>
      <c r="N59" s="98"/>
      <c r="O59" s="99"/>
      <c r="P59" s="99"/>
      <c r="Q59" s="98"/>
      <c r="R59" s="98"/>
      <c r="S59" s="98"/>
      <c r="T59" s="98"/>
      <c r="U59" s="95"/>
      <c r="V59" s="95"/>
      <c r="W59" s="95"/>
      <c r="X59" s="95"/>
      <c r="Y59" s="95"/>
      <c r="Z59" s="95"/>
      <c r="AA59" s="97"/>
      <c r="AB59" s="95"/>
      <c r="AC59" s="101" t="s">
        <v>1113</v>
      </c>
      <c r="AD59" s="96"/>
      <c r="AE59" s="98"/>
      <c r="AF59" s="99"/>
      <c r="AG59" s="99"/>
      <c r="AH59" s="97"/>
      <c r="AI59" s="97" t="s">
        <v>325</v>
      </c>
      <c r="AJ59" s="97"/>
      <c r="AK59" s="95"/>
      <c r="AL59" s="95"/>
      <c r="AM59" s="95"/>
      <c r="AN59" s="95"/>
      <c r="AO59" s="98"/>
      <c r="AP59" s="98"/>
      <c r="AQ59" s="98"/>
      <c r="AR59" s="98"/>
      <c r="AS59" s="95"/>
      <c r="AT59" s="95"/>
      <c r="AU59" s="95"/>
      <c r="AV59" s="101" t="s">
        <v>1113</v>
      </c>
    </row>
    <row r="60" spans="1:48" ht="15" customHeight="1" x14ac:dyDescent="0.25">
      <c r="A60" s="97">
        <v>12</v>
      </c>
      <c r="B60" s="101" t="s">
        <v>1113</v>
      </c>
      <c r="C60" s="95">
        <v>409.35612792968749</v>
      </c>
      <c r="D60" s="95">
        <v>172.0899114934804</v>
      </c>
      <c r="E60" s="95">
        <v>0</v>
      </c>
      <c r="F60" s="95">
        <v>409.35612792968749</v>
      </c>
      <c r="G60" s="95">
        <v>172.0899114934804</v>
      </c>
      <c r="H60" s="95">
        <v>0</v>
      </c>
      <c r="I60" s="96"/>
      <c r="J60" s="98">
        <v>-3.5000000000000001E-3</v>
      </c>
      <c r="K60" s="98"/>
      <c r="L60" s="98">
        <v>-2.5000000000000001E-2</v>
      </c>
      <c r="M60" s="98">
        <v>2.5000000000000001E-2</v>
      </c>
      <c r="N60" s="98"/>
      <c r="O60" s="99"/>
      <c r="P60" s="99"/>
      <c r="Q60" s="98"/>
      <c r="R60" s="98"/>
      <c r="S60" s="98"/>
      <c r="T60" s="98"/>
      <c r="U60" s="95"/>
      <c r="V60" s="95"/>
      <c r="W60" s="95"/>
      <c r="X60" s="95"/>
      <c r="Y60" s="95"/>
      <c r="Z60" s="95"/>
      <c r="AA60" s="97"/>
      <c r="AB60" s="95"/>
      <c r="AC60" s="101" t="s">
        <v>1113</v>
      </c>
      <c r="AD60" s="96"/>
      <c r="AE60" s="98"/>
      <c r="AF60" s="99"/>
      <c r="AG60" s="99"/>
      <c r="AH60" s="97"/>
      <c r="AI60" s="97" t="s">
        <v>325</v>
      </c>
      <c r="AJ60" s="97"/>
      <c r="AK60" s="95"/>
      <c r="AL60" s="95"/>
      <c r="AM60" s="95"/>
      <c r="AN60" s="95"/>
      <c r="AO60" s="98"/>
      <c r="AP60" s="98"/>
      <c r="AQ60" s="98"/>
      <c r="AR60" s="98"/>
      <c r="AS60" s="95"/>
      <c r="AT60" s="95"/>
      <c r="AU60" s="95"/>
      <c r="AV60" s="101" t="s">
        <v>1113</v>
      </c>
    </row>
    <row r="61" spans="1:48" ht="15" customHeight="1" x14ac:dyDescent="0.25">
      <c r="A61" s="97">
        <v>13</v>
      </c>
      <c r="B61" s="101" t="s">
        <v>1113</v>
      </c>
      <c r="C61" s="95">
        <v>409.35609436035156</v>
      </c>
      <c r="D61" s="95">
        <v>172.08993740653003</v>
      </c>
      <c r="E61" s="95">
        <v>0</v>
      </c>
      <c r="F61" s="95">
        <v>409.35609436035156</v>
      </c>
      <c r="G61" s="95">
        <v>172.08993740653003</v>
      </c>
      <c r="H61" s="95">
        <v>0</v>
      </c>
      <c r="I61" s="96"/>
      <c r="J61" s="98">
        <v>-3.5000000000000001E-3</v>
      </c>
      <c r="K61" s="98"/>
      <c r="L61" s="98">
        <v>-2.5000000000000001E-2</v>
      </c>
      <c r="M61" s="98">
        <v>2.5000000000000001E-2</v>
      </c>
      <c r="N61" s="98"/>
      <c r="O61" s="99"/>
      <c r="P61" s="99"/>
      <c r="Q61" s="98"/>
      <c r="R61" s="98"/>
      <c r="S61" s="98"/>
      <c r="T61" s="98"/>
      <c r="U61" s="95"/>
      <c r="V61" s="95"/>
      <c r="W61" s="95"/>
      <c r="X61" s="95"/>
      <c r="Y61" s="95"/>
      <c r="Z61" s="95"/>
      <c r="AA61" s="97"/>
      <c r="AB61" s="95"/>
      <c r="AC61" s="101" t="s">
        <v>1113</v>
      </c>
      <c r="AD61" s="96"/>
      <c r="AE61" s="98"/>
      <c r="AF61" s="99"/>
      <c r="AG61" s="99"/>
      <c r="AH61" s="97"/>
      <c r="AI61" s="97" t="s">
        <v>325</v>
      </c>
      <c r="AJ61" s="97"/>
      <c r="AK61" s="95"/>
      <c r="AL61" s="95"/>
      <c r="AM61" s="95"/>
      <c r="AN61" s="95"/>
      <c r="AO61" s="98"/>
      <c r="AP61" s="98"/>
      <c r="AQ61" s="98"/>
      <c r="AR61" s="98"/>
      <c r="AS61" s="95"/>
      <c r="AT61" s="95"/>
      <c r="AU61" s="95"/>
      <c r="AV61" s="101" t="s">
        <v>1113</v>
      </c>
    </row>
    <row r="62" spans="1:48" ht="15" customHeight="1" x14ac:dyDescent="0.25">
      <c r="A62" s="97">
        <v>14</v>
      </c>
      <c r="B62" s="101" t="s">
        <v>1113</v>
      </c>
      <c r="C62" s="95">
        <v>413.3748779296875</v>
      </c>
      <c r="D62" s="95">
        <v>0.7963768111973839</v>
      </c>
      <c r="E62" s="95">
        <v>0</v>
      </c>
      <c r="F62" s="95">
        <v>413.3748779296875</v>
      </c>
      <c r="G62" s="95">
        <v>0.79637681119738568</v>
      </c>
      <c r="H62" s="95">
        <v>0</v>
      </c>
      <c r="I62" s="96"/>
      <c r="J62" s="98">
        <v>-3.5000000000000001E-3</v>
      </c>
      <c r="K62" s="98"/>
      <c r="L62" s="98">
        <v>-2.5000000000000001E-2</v>
      </c>
      <c r="M62" s="98">
        <v>2.5000000000000001E-2</v>
      </c>
      <c r="N62" s="98"/>
      <c r="O62" s="99"/>
      <c r="P62" s="99"/>
      <c r="Q62" s="98"/>
      <c r="R62" s="98"/>
      <c r="S62" s="98"/>
      <c r="T62" s="98"/>
      <c r="U62" s="95"/>
      <c r="V62" s="95"/>
      <c r="W62" s="95"/>
      <c r="X62" s="95"/>
      <c r="Y62" s="95"/>
      <c r="Z62" s="95"/>
      <c r="AA62" s="97"/>
      <c r="AB62" s="95"/>
      <c r="AC62" s="101" t="s">
        <v>1113</v>
      </c>
      <c r="AD62" s="96"/>
      <c r="AE62" s="98"/>
      <c r="AF62" s="99"/>
      <c r="AG62" s="99"/>
      <c r="AH62" s="97"/>
      <c r="AI62" s="97" t="s">
        <v>325</v>
      </c>
      <c r="AJ62" s="97"/>
      <c r="AK62" s="95"/>
      <c r="AL62" s="95"/>
      <c r="AM62" s="95"/>
      <c r="AN62" s="95"/>
      <c r="AO62" s="98"/>
      <c r="AP62" s="98"/>
      <c r="AQ62" s="98"/>
      <c r="AR62" s="98"/>
      <c r="AS62" s="95"/>
      <c r="AT62" s="95"/>
      <c r="AU62" s="95"/>
      <c r="AV62" s="101" t="s">
        <v>1113</v>
      </c>
    </row>
    <row r="63" spans="1:48" ht="15" customHeight="1" x14ac:dyDescent="0.25">
      <c r="A63" s="97">
        <v>15</v>
      </c>
      <c r="B63" s="101" t="s">
        <v>1113</v>
      </c>
      <c r="C63" s="95">
        <v>330.88390655517577</v>
      </c>
      <c r="D63" s="95">
        <v>101.23935088100542</v>
      </c>
      <c r="E63" s="95">
        <v>0</v>
      </c>
      <c r="F63" s="95">
        <v>330.88390655517577</v>
      </c>
      <c r="G63" s="95">
        <v>101.23935088100542</v>
      </c>
      <c r="H63" s="95">
        <v>0</v>
      </c>
      <c r="I63" s="96"/>
      <c r="J63" s="98">
        <v>-3.5000000000000001E-3</v>
      </c>
      <c r="K63" s="98"/>
      <c r="L63" s="98">
        <v>-2.5000000000000001E-2</v>
      </c>
      <c r="M63" s="98">
        <v>2.5000000000000001E-2</v>
      </c>
      <c r="N63" s="98"/>
      <c r="O63" s="99"/>
      <c r="P63" s="99"/>
      <c r="Q63" s="98"/>
      <c r="R63" s="98"/>
      <c r="S63" s="98"/>
      <c r="T63" s="98"/>
      <c r="U63" s="95"/>
      <c r="V63" s="95"/>
      <c r="W63" s="95"/>
      <c r="X63" s="95"/>
      <c r="Y63" s="95"/>
      <c r="Z63" s="95"/>
      <c r="AA63" s="97"/>
      <c r="AB63" s="95"/>
      <c r="AC63" s="101" t="s">
        <v>1113</v>
      </c>
      <c r="AD63" s="96"/>
      <c r="AE63" s="98"/>
      <c r="AF63" s="99"/>
      <c r="AG63" s="99"/>
      <c r="AH63" s="97"/>
      <c r="AI63" s="97" t="s">
        <v>325</v>
      </c>
      <c r="AJ63" s="97"/>
      <c r="AK63" s="95"/>
      <c r="AL63" s="95"/>
      <c r="AM63" s="95"/>
      <c r="AN63" s="95"/>
      <c r="AO63" s="98"/>
      <c r="AP63" s="98"/>
      <c r="AQ63" s="98"/>
      <c r="AR63" s="98"/>
      <c r="AS63" s="95"/>
      <c r="AT63" s="95"/>
      <c r="AU63" s="95"/>
      <c r="AV63" s="101" t="s">
        <v>1113</v>
      </c>
    </row>
    <row r="64" spans="1:48" ht="15" customHeight="1" x14ac:dyDescent="0.25">
      <c r="A64" s="97">
        <v>16</v>
      </c>
      <c r="B64" s="101" t="s">
        <v>1113</v>
      </c>
      <c r="C64" s="95">
        <v>320.32802276611329</v>
      </c>
      <c r="D64" s="95">
        <v>100.24864181076843</v>
      </c>
      <c r="E64" s="95">
        <v>0</v>
      </c>
      <c r="F64" s="95">
        <v>320.32802276611329</v>
      </c>
      <c r="G64" s="95">
        <v>100.24864181076843</v>
      </c>
      <c r="H64" s="95">
        <v>0</v>
      </c>
      <c r="I64" s="96"/>
      <c r="J64" s="98">
        <v>-3.5000000000000001E-3</v>
      </c>
      <c r="K64" s="98"/>
      <c r="L64" s="98">
        <v>-2.5000000000000001E-2</v>
      </c>
      <c r="M64" s="98">
        <v>2.5000000000000001E-2</v>
      </c>
      <c r="N64" s="98"/>
      <c r="O64" s="99"/>
      <c r="P64" s="99"/>
      <c r="Q64" s="98"/>
      <c r="R64" s="98"/>
      <c r="S64" s="98"/>
      <c r="T64" s="98"/>
      <c r="U64" s="95"/>
      <c r="V64" s="95"/>
      <c r="W64" s="95"/>
      <c r="X64" s="95"/>
      <c r="Y64" s="95"/>
      <c r="Z64" s="95"/>
      <c r="AA64" s="97"/>
      <c r="AB64" s="95"/>
      <c r="AC64" s="101" t="s">
        <v>1113</v>
      </c>
      <c r="AD64" s="96"/>
      <c r="AE64" s="98"/>
      <c r="AF64" s="99"/>
      <c r="AG64" s="99"/>
      <c r="AH64" s="97"/>
      <c r="AI64" s="97" t="s">
        <v>325</v>
      </c>
      <c r="AJ64" s="97"/>
      <c r="AK64" s="95"/>
      <c r="AL64" s="95"/>
      <c r="AM64" s="95"/>
      <c r="AN64" s="95"/>
      <c r="AO64" s="98"/>
      <c r="AP64" s="98"/>
      <c r="AQ64" s="98"/>
      <c r="AR64" s="98"/>
      <c r="AS64" s="95"/>
      <c r="AT64" s="95"/>
      <c r="AU64" s="95"/>
      <c r="AV64" s="101" t="s">
        <v>1113</v>
      </c>
    </row>
    <row r="65" spans="1:48" ht="15" customHeight="1" x14ac:dyDescent="0.25">
      <c r="A65" s="97">
        <v>17</v>
      </c>
      <c r="B65" s="101" t="s">
        <v>1113</v>
      </c>
      <c r="C65" s="95">
        <v>324.20131378173829</v>
      </c>
      <c r="D65" s="95">
        <v>98.064302472420977</v>
      </c>
      <c r="E65" s="95">
        <v>0</v>
      </c>
      <c r="F65" s="95">
        <v>324.20131378173829</v>
      </c>
      <c r="G65" s="95">
        <v>98.064302472420977</v>
      </c>
      <c r="H65" s="95">
        <v>0</v>
      </c>
      <c r="I65" s="96"/>
      <c r="J65" s="98">
        <v>-3.5000000000000001E-3</v>
      </c>
      <c r="K65" s="98"/>
      <c r="L65" s="98">
        <v>-2.5000000000000001E-2</v>
      </c>
      <c r="M65" s="98">
        <v>2.5000000000000001E-2</v>
      </c>
      <c r="N65" s="98"/>
      <c r="O65" s="99"/>
      <c r="P65" s="99"/>
      <c r="Q65" s="98"/>
      <c r="R65" s="98"/>
      <c r="S65" s="98"/>
      <c r="T65" s="98"/>
      <c r="U65" s="95"/>
      <c r="V65" s="95"/>
      <c r="W65" s="95"/>
      <c r="X65" s="95"/>
      <c r="Y65" s="95"/>
      <c r="Z65" s="95"/>
      <c r="AA65" s="97"/>
      <c r="AB65" s="95"/>
      <c r="AC65" s="101" t="s">
        <v>1113</v>
      </c>
      <c r="AD65" s="96"/>
      <c r="AE65" s="98"/>
      <c r="AF65" s="99"/>
      <c r="AG65" s="99"/>
      <c r="AH65" s="97"/>
      <c r="AI65" s="97" t="s">
        <v>325</v>
      </c>
      <c r="AJ65" s="97"/>
      <c r="AK65" s="95"/>
      <c r="AL65" s="95"/>
      <c r="AM65" s="95"/>
      <c r="AN65" s="95"/>
      <c r="AO65" s="98"/>
      <c r="AP65" s="98"/>
      <c r="AQ65" s="98"/>
      <c r="AR65" s="98"/>
      <c r="AS65" s="95"/>
      <c r="AT65" s="95"/>
      <c r="AU65" s="95"/>
      <c r="AV65" s="101" t="s">
        <v>1113</v>
      </c>
    </row>
    <row r="66" spans="1:48" ht="15" customHeight="1" x14ac:dyDescent="0.25">
      <c r="A66" s="97">
        <v>18</v>
      </c>
      <c r="B66" s="101" t="s">
        <v>1113</v>
      </c>
      <c r="C66" s="95">
        <v>319.96571807861329</v>
      </c>
      <c r="D66" s="95">
        <v>98.185704507867243</v>
      </c>
      <c r="E66" s="95">
        <v>0</v>
      </c>
      <c r="F66" s="95">
        <v>319.96571807861329</v>
      </c>
      <c r="G66" s="95">
        <v>98.185704507867243</v>
      </c>
      <c r="H66" s="95">
        <v>0</v>
      </c>
      <c r="I66" s="96"/>
      <c r="J66" s="98">
        <v>-3.5000000000000001E-3</v>
      </c>
      <c r="K66" s="98"/>
      <c r="L66" s="98">
        <v>-2.5000000000000001E-2</v>
      </c>
      <c r="M66" s="98">
        <v>2.5000000000000001E-2</v>
      </c>
      <c r="N66" s="98"/>
      <c r="O66" s="99"/>
      <c r="P66" s="99"/>
      <c r="Q66" s="98"/>
      <c r="R66" s="98"/>
      <c r="S66" s="98"/>
      <c r="T66" s="98"/>
      <c r="U66" s="95"/>
      <c r="V66" s="95"/>
      <c r="W66" s="95"/>
      <c r="X66" s="95"/>
      <c r="Y66" s="95"/>
      <c r="Z66" s="95"/>
      <c r="AA66" s="97"/>
      <c r="AB66" s="95"/>
      <c r="AC66" s="101" t="s">
        <v>1113</v>
      </c>
      <c r="AD66" s="96"/>
      <c r="AE66" s="98"/>
      <c r="AF66" s="99"/>
      <c r="AG66" s="99"/>
      <c r="AH66" s="97"/>
      <c r="AI66" s="97" t="s">
        <v>325</v>
      </c>
      <c r="AJ66" s="97"/>
      <c r="AK66" s="95"/>
      <c r="AL66" s="95"/>
      <c r="AM66" s="95"/>
      <c r="AN66" s="95"/>
      <c r="AO66" s="98"/>
      <c r="AP66" s="98"/>
      <c r="AQ66" s="98"/>
      <c r="AR66" s="98"/>
      <c r="AS66" s="95"/>
      <c r="AT66" s="95"/>
      <c r="AU66" s="95"/>
      <c r="AV66" s="101" t="s">
        <v>1113</v>
      </c>
    </row>
    <row r="67" spans="1:48" ht="15" customHeight="1" x14ac:dyDescent="0.25">
      <c r="A67" s="97">
        <v>19</v>
      </c>
      <c r="B67" s="101" t="s">
        <v>1113</v>
      </c>
      <c r="C67" s="95">
        <v>437.76671905517583</v>
      </c>
      <c r="D67" s="95">
        <v>16.259198082204215</v>
      </c>
      <c r="E67" s="95">
        <v>0</v>
      </c>
      <c r="F67" s="95">
        <v>437.76671905517583</v>
      </c>
      <c r="G67" s="95">
        <v>16.259198082204218</v>
      </c>
      <c r="H67" s="95">
        <v>0</v>
      </c>
      <c r="I67" s="96"/>
      <c r="J67" s="98">
        <v>-3.5000000000000001E-3</v>
      </c>
      <c r="K67" s="98"/>
      <c r="L67" s="98">
        <v>-2.5000000000000001E-2</v>
      </c>
      <c r="M67" s="98">
        <v>2.5000000000000001E-2</v>
      </c>
      <c r="N67" s="98"/>
      <c r="O67" s="99"/>
      <c r="P67" s="99"/>
      <c r="Q67" s="98"/>
      <c r="R67" s="98"/>
      <c r="S67" s="98"/>
      <c r="T67" s="98"/>
      <c r="U67" s="95"/>
      <c r="V67" s="95"/>
      <c r="W67" s="95"/>
      <c r="X67" s="95"/>
      <c r="Y67" s="95"/>
      <c r="Z67" s="95"/>
      <c r="AA67" s="97"/>
      <c r="AB67" s="95"/>
      <c r="AC67" s="101" t="s">
        <v>1113</v>
      </c>
      <c r="AD67" s="96"/>
      <c r="AE67" s="98"/>
      <c r="AF67" s="99"/>
      <c r="AG67" s="99"/>
      <c r="AH67" s="97"/>
      <c r="AI67" s="97" t="s">
        <v>325</v>
      </c>
      <c r="AJ67" s="97"/>
      <c r="AK67" s="95"/>
      <c r="AL67" s="95"/>
      <c r="AM67" s="95"/>
      <c r="AN67" s="95"/>
      <c r="AO67" s="98"/>
      <c r="AP67" s="98"/>
      <c r="AQ67" s="98"/>
      <c r="AR67" s="98"/>
      <c r="AS67" s="95"/>
      <c r="AT67" s="95"/>
      <c r="AU67" s="95"/>
      <c r="AV67" s="101" t="s">
        <v>1113</v>
      </c>
    </row>
    <row r="68" spans="1:48" ht="15" customHeight="1" x14ac:dyDescent="0.25">
      <c r="A68" s="97">
        <v>20</v>
      </c>
      <c r="B68" s="101" t="s">
        <v>1113</v>
      </c>
      <c r="C68" s="95">
        <v>351.75721435546876</v>
      </c>
      <c r="D68" s="95">
        <v>135.31499177837063</v>
      </c>
      <c r="E68" s="95">
        <v>0</v>
      </c>
      <c r="F68" s="95">
        <v>351.75721435546876</v>
      </c>
      <c r="G68" s="95">
        <v>135.31499177837063</v>
      </c>
      <c r="H68" s="95">
        <v>0</v>
      </c>
      <c r="I68" s="96"/>
      <c r="J68" s="98">
        <v>-3.5000000000000001E-3</v>
      </c>
      <c r="K68" s="98"/>
      <c r="L68" s="98">
        <v>-2.5000000000000001E-2</v>
      </c>
      <c r="M68" s="98">
        <v>2.5000000000000001E-2</v>
      </c>
      <c r="N68" s="98"/>
      <c r="O68" s="99"/>
      <c r="P68" s="99"/>
      <c r="Q68" s="98"/>
      <c r="R68" s="98"/>
      <c r="S68" s="98"/>
      <c r="T68" s="98"/>
      <c r="U68" s="95"/>
      <c r="V68" s="95"/>
      <c r="W68" s="95"/>
      <c r="X68" s="95"/>
      <c r="Y68" s="95"/>
      <c r="Z68" s="95"/>
      <c r="AA68" s="97"/>
      <c r="AB68" s="95"/>
      <c r="AC68" s="101" t="s">
        <v>1113</v>
      </c>
      <c r="AD68" s="96"/>
      <c r="AE68" s="98"/>
      <c r="AF68" s="99"/>
      <c r="AG68" s="99"/>
      <c r="AH68" s="97"/>
      <c r="AI68" s="97" t="s">
        <v>325</v>
      </c>
      <c r="AJ68" s="97"/>
      <c r="AK68" s="95"/>
      <c r="AL68" s="95"/>
      <c r="AM68" s="95"/>
      <c r="AN68" s="95"/>
      <c r="AO68" s="98"/>
      <c r="AP68" s="98"/>
      <c r="AQ68" s="98"/>
      <c r="AR68" s="98"/>
      <c r="AS68" s="95"/>
      <c r="AT68" s="95"/>
      <c r="AU68" s="95"/>
      <c r="AV68" s="101" t="s">
        <v>1113</v>
      </c>
    </row>
    <row r="69" spans="1:48" ht="15" customHeight="1" x14ac:dyDescent="0.25">
      <c r="A69" s="97">
        <v>21</v>
      </c>
      <c r="B69" s="101" t="s">
        <v>1113</v>
      </c>
      <c r="C69" s="95"/>
      <c r="D69" s="95"/>
      <c r="E69" s="95"/>
      <c r="F69" s="95"/>
      <c r="G69" s="95"/>
      <c r="H69" s="95"/>
      <c r="I69" s="96"/>
      <c r="J69" s="98"/>
      <c r="K69" s="98"/>
      <c r="L69" s="98"/>
      <c r="M69" s="98"/>
      <c r="N69" s="98"/>
      <c r="O69" s="99"/>
      <c r="P69" s="99"/>
      <c r="Q69" s="98"/>
      <c r="R69" s="98"/>
      <c r="S69" s="98"/>
      <c r="T69" s="98"/>
      <c r="U69" s="95"/>
      <c r="V69" s="95"/>
      <c r="W69" s="95"/>
      <c r="X69" s="95"/>
      <c r="Y69" s="95"/>
      <c r="Z69" s="95"/>
      <c r="AA69" s="97"/>
      <c r="AB69" s="95"/>
      <c r="AC69" s="101" t="s">
        <v>1113</v>
      </c>
      <c r="AD69" s="96"/>
      <c r="AE69" s="98"/>
      <c r="AF69" s="99"/>
      <c r="AG69" s="99"/>
      <c r="AH69" s="97"/>
      <c r="AI69" s="97"/>
      <c r="AJ69" s="97"/>
      <c r="AK69" s="95"/>
      <c r="AL69" s="95"/>
      <c r="AM69" s="95"/>
      <c r="AN69" s="95"/>
      <c r="AO69" s="98"/>
      <c r="AP69" s="98"/>
      <c r="AQ69" s="98"/>
      <c r="AR69" s="98"/>
      <c r="AS69" s="95"/>
      <c r="AT69" s="95"/>
      <c r="AU69" s="95"/>
      <c r="AV69" s="101" t="s">
        <v>1113</v>
      </c>
    </row>
    <row r="70" spans="1:48" ht="15" customHeight="1" x14ac:dyDescent="0.25">
      <c r="A70" s="97">
        <v>22</v>
      </c>
      <c r="B70" s="101" t="s">
        <v>1113</v>
      </c>
      <c r="C70" s="95"/>
      <c r="D70" s="95"/>
      <c r="E70" s="95"/>
      <c r="F70" s="95"/>
      <c r="G70" s="95"/>
      <c r="H70" s="95"/>
      <c r="I70" s="96"/>
      <c r="J70" s="98"/>
      <c r="K70" s="98"/>
      <c r="L70" s="98"/>
      <c r="M70" s="98"/>
      <c r="N70" s="98"/>
      <c r="O70" s="99"/>
      <c r="P70" s="99"/>
      <c r="Q70" s="98"/>
      <c r="R70" s="98"/>
      <c r="S70" s="98"/>
      <c r="T70" s="98"/>
      <c r="U70" s="95"/>
      <c r="V70" s="95"/>
      <c r="W70" s="95"/>
      <c r="X70" s="95"/>
      <c r="Y70" s="95"/>
      <c r="Z70" s="95"/>
      <c r="AA70" s="97"/>
      <c r="AB70" s="95"/>
      <c r="AC70" s="101" t="s">
        <v>1113</v>
      </c>
      <c r="AD70" s="96"/>
      <c r="AE70" s="98"/>
      <c r="AF70" s="99"/>
      <c r="AG70" s="99"/>
      <c r="AH70" s="97"/>
      <c r="AI70" s="97"/>
      <c r="AJ70" s="97"/>
      <c r="AK70" s="95"/>
      <c r="AL70" s="95"/>
      <c r="AM70" s="95"/>
      <c r="AN70" s="95"/>
      <c r="AO70" s="98"/>
      <c r="AP70" s="98"/>
      <c r="AQ70" s="98"/>
      <c r="AR70" s="98"/>
      <c r="AS70" s="95"/>
      <c r="AT70" s="95"/>
      <c r="AU70" s="95"/>
      <c r="AV70" s="101" t="s">
        <v>1113</v>
      </c>
    </row>
    <row r="71" spans="1:48" ht="15" customHeight="1" x14ac:dyDescent="0.25">
      <c r="A71" s="97">
        <v>23</v>
      </c>
      <c r="B71" s="101" t="s">
        <v>1113</v>
      </c>
      <c r="C71" s="95"/>
      <c r="D71" s="95"/>
      <c r="E71" s="95"/>
      <c r="F71" s="95"/>
      <c r="G71" s="95"/>
      <c r="H71" s="95"/>
      <c r="I71" s="96"/>
      <c r="J71" s="98"/>
      <c r="K71" s="98"/>
      <c r="L71" s="98"/>
      <c r="M71" s="98"/>
      <c r="N71" s="98"/>
      <c r="O71" s="99"/>
      <c r="P71" s="99"/>
      <c r="Q71" s="98"/>
      <c r="R71" s="98"/>
      <c r="S71" s="98"/>
      <c r="T71" s="98"/>
      <c r="U71" s="95"/>
      <c r="V71" s="95"/>
      <c r="W71" s="95"/>
      <c r="X71" s="95"/>
      <c r="Y71" s="95"/>
      <c r="Z71" s="95"/>
      <c r="AA71" s="97"/>
      <c r="AB71" s="95"/>
      <c r="AC71" s="101" t="s">
        <v>1113</v>
      </c>
      <c r="AD71" s="96"/>
      <c r="AE71" s="98"/>
      <c r="AF71" s="99"/>
      <c r="AG71" s="99"/>
      <c r="AH71" s="97"/>
      <c r="AI71" s="97"/>
      <c r="AJ71" s="97"/>
      <c r="AK71" s="95"/>
      <c r="AL71" s="95"/>
      <c r="AM71" s="95"/>
      <c r="AN71" s="95"/>
      <c r="AO71" s="98"/>
      <c r="AP71" s="98"/>
      <c r="AQ71" s="98"/>
      <c r="AR71" s="98"/>
      <c r="AS71" s="95"/>
      <c r="AT71" s="95"/>
      <c r="AU71" s="95"/>
      <c r="AV71" s="101" t="s">
        <v>1113</v>
      </c>
    </row>
    <row r="72" spans="1:48" ht="15" customHeight="1" x14ac:dyDescent="0.25">
      <c r="A72" s="97">
        <v>24</v>
      </c>
      <c r="B72" s="101" t="s">
        <v>1113</v>
      </c>
      <c r="C72" s="95"/>
      <c r="D72" s="95"/>
      <c r="E72" s="95"/>
      <c r="F72" s="95"/>
      <c r="G72" s="95"/>
      <c r="H72" s="95"/>
      <c r="I72" s="96"/>
      <c r="J72" s="98"/>
      <c r="K72" s="98"/>
      <c r="L72" s="98"/>
      <c r="M72" s="98"/>
      <c r="N72" s="98"/>
      <c r="O72" s="99"/>
      <c r="P72" s="99"/>
      <c r="Q72" s="98"/>
      <c r="R72" s="98"/>
      <c r="S72" s="98"/>
      <c r="T72" s="98"/>
      <c r="U72" s="95"/>
      <c r="V72" s="95"/>
      <c r="W72" s="95"/>
      <c r="X72" s="95"/>
      <c r="Y72" s="95"/>
      <c r="Z72" s="95"/>
      <c r="AA72" s="97"/>
      <c r="AB72" s="95"/>
      <c r="AC72" s="101" t="s">
        <v>1113</v>
      </c>
      <c r="AD72" s="96"/>
      <c r="AE72" s="98"/>
      <c r="AF72" s="99"/>
      <c r="AG72" s="99"/>
      <c r="AH72" s="97"/>
      <c r="AI72" s="97"/>
      <c r="AJ72" s="97"/>
      <c r="AK72" s="95"/>
      <c r="AL72" s="95"/>
      <c r="AM72" s="95"/>
      <c r="AN72" s="95"/>
      <c r="AO72" s="98"/>
      <c r="AP72" s="98"/>
      <c r="AQ72" s="98"/>
      <c r="AR72" s="98"/>
      <c r="AS72" s="95"/>
      <c r="AT72" s="95"/>
      <c r="AU72" s="95"/>
      <c r="AV72" s="101" t="s">
        <v>1113</v>
      </c>
    </row>
    <row r="73" spans="1:48" ht="15" customHeight="1" x14ac:dyDescent="0.25">
      <c r="A73" s="97">
        <v>25</v>
      </c>
      <c r="B73" s="101" t="s">
        <v>1113</v>
      </c>
      <c r="C73" s="95"/>
      <c r="D73" s="95"/>
      <c r="E73" s="95"/>
      <c r="F73" s="95"/>
      <c r="G73" s="95"/>
      <c r="H73" s="95"/>
      <c r="I73" s="96"/>
      <c r="J73" s="98"/>
      <c r="K73" s="98"/>
      <c r="L73" s="98"/>
      <c r="M73" s="98"/>
      <c r="N73" s="98"/>
      <c r="O73" s="99"/>
      <c r="P73" s="99"/>
      <c r="Q73" s="98"/>
      <c r="R73" s="98"/>
      <c r="S73" s="98"/>
      <c r="T73" s="98"/>
      <c r="U73" s="95"/>
      <c r="V73" s="95"/>
      <c r="W73" s="95"/>
      <c r="X73" s="95"/>
      <c r="Y73" s="95"/>
      <c r="Z73" s="95"/>
      <c r="AA73" s="97"/>
      <c r="AB73" s="95"/>
      <c r="AC73" s="101" t="s">
        <v>1113</v>
      </c>
      <c r="AD73" s="96"/>
      <c r="AE73" s="98"/>
      <c r="AF73" s="99"/>
      <c r="AG73" s="99"/>
      <c r="AH73" s="97"/>
      <c r="AI73" s="97"/>
      <c r="AJ73" s="97"/>
      <c r="AK73" s="95"/>
      <c r="AL73" s="95"/>
      <c r="AM73" s="95"/>
      <c r="AN73" s="95"/>
      <c r="AO73" s="98"/>
      <c r="AP73" s="98"/>
      <c r="AQ73" s="98"/>
      <c r="AR73" s="98"/>
      <c r="AS73" s="95"/>
      <c r="AT73" s="95"/>
      <c r="AU73" s="95"/>
      <c r="AV73" s="101" t="s">
        <v>1113</v>
      </c>
    </row>
    <row r="74" spans="1:48" ht="15" customHeight="1" x14ac:dyDescent="0.25">
      <c r="A74" s="97">
        <v>26</v>
      </c>
      <c r="B74" s="101" t="s">
        <v>1113</v>
      </c>
      <c r="C74" s="95"/>
      <c r="D74" s="95"/>
      <c r="E74" s="95"/>
      <c r="F74" s="95"/>
      <c r="G74" s="95"/>
      <c r="H74" s="95"/>
      <c r="I74" s="96"/>
      <c r="J74" s="98"/>
      <c r="K74" s="98"/>
      <c r="L74" s="98"/>
      <c r="M74" s="98"/>
      <c r="N74" s="98"/>
      <c r="O74" s="99"/>
      <c r="P74" s="99"/>
      <c r="Q74" s="98"/>
      <c r="R74" s="98"/>
      <c r="S74" s="98"/>
      <c r="T74" s="98"/>
      <c r="U74" s="95"/>
      <c r="V74" s="95"/>
      <c r="W74" s="95"/>
      <c r="X74" s="95"/>
      <c r="Y74" s="95"/>
      <c r="Z74" s="95"/>
      <c r="AA74" s="97"/>
      <c r="AB74" s="95"/>
      <c r="AC74" s="101" t="s">
        <v>1113</v>
      </c>
      <c r="AD74" s="96"/>
      <c r="AE74" s="98"/>
      <c r="AF74" s="99"/>
      <c r="AG74" s="99"/>
      <c r="AH74" s="97"/>
      <c r="AI74" s="97"/>
      <c r="AJ74" s="97"/>
      <c r="AK74" s="95"/>
      <c r="AL74" s="95"/>
      <c r="AM74" s="95"/>
      <c r="AN74" s="95"/>
      <c r="AO74" s="98"/>
      <c r="AP74" s="98"/>
      <c r="AQ74" s="98"/>
      <c r="AR74" s="98"/>
      <c r="AS74" s="95"/>
      <c r="AT74" s="95"/>
      <c r="AU74" s="95"/>
      <c r="AV74" s="101" t="s">
        <v>1113</v>
      </c>
    </row>
    <row r="75" spans="1:48" ht="15" customHeight="1" x14ac:dyDescent="0.25">
      <c r="A75" s="97">
        <v>27</v>
      </c>
      <c r="B75" s="101" t="s">
        <v>1113</v>
      </c>
      <c r="C75" s="95"/>
      <c r="D75" s="95"/>
      <c r="E75" s="95"/>
      <c r="F75" s="95"/>
      <c r="G75" s="95"/>
      <c r="H75" s="95"/>
      <c r="I75" s="96"/>
      <c r="J75" s="98"/>
      <c r="K75" s="98"/>
      <c r="L75" s="98"/>
      <c r="M75" s="98"/>
      <c r="N75" s="98"/>
      <c r="O75" s="99"/>
      <c r="P75" s="99"/>
      <c r="Q75" s="98"/>
      <c r="R75" s="98"/>
      <c r="S75" s="98"/>
      <c r="T75" s="98"/>
      <c r="U75" s="95"/>
      <c r="V75" s="95"/>
      <c r="W75" s="95"/>
      <c r="X75" s="95"/>
      <c r="Y75" s="95"/>
      <c r="Z75" s="95"/>
      <c r="AA75" s="97"/>
      <c r="AB75" s="95"/>
      <c r="AC75" s="101" t="s">
        <v>1113</v>
      </c>
      <c r="AD75" s="96"/>
      <c r="AE75" s="98"/>
      <c r="AF75" s="99"/>
      <c r="AG75" s="99"/>
      <c r="AH75" s="97"/>
      <c r="AI75" s="97"/>
      <c r="AJ75" s="97"/>
      <c r="AK75" s="95"/>
      <c r="AL75" s="95"/>
      <c r="AM75" s="95"/>
      <c r="AN75" s="95"/>
      <c r="AO75" s="98"/>
      <c r="AP75" s="98"/>
      <c r="AQ75" s="98"/>
      <c r="AR75" s="98"/>
      <c r="AS75" s="95"/>
      <c r="AT75" s="95"/>
      <c r="AU75" s="95"/>
      <c r="AV75" s="101" t="s">
        <v>1113</v>
      </c>
    </row>
    <row r="76" spans="1:48" ht="15" customHeight="1" x14ac:dyDescent="0.25">
      <c r="A76" s="97">
        <v>28</v>
      </c>
      <c r="B76" s="101" t="s">
        <v>1113</v>
      </c>
      <c r="C76" s="95"/>
      <c r="D76" s="95"/>
      <c r="E76" s="95"/>
      <c r="F76" s="95"/>
      <c r="G76" s="95"/>
      <c r="H76" s="95"/>
      <c r="I76" s="96"/>
      <c r="J76" s="98"/>
      <c r="K76" s="98"/>
      <c r="L76" s="98"/>
      <c r="M76" s="98"/>
      <c r="N76" s="98"/>
      <c r="O76" s="99"/>
      <c r="P76" s="99"/>
      <c r="Q76" s="98"/>
      <c r="R76" s="98"/>
      <c r="S76" s="98"/>
      <c r="T76" s="98"/>
      <c r="U76" s="95"/>
      <c r="V76" s="95"/>
      <c r="W76" s="95"/>
      <c r="X76" s="95"/>
      <c r="Y76" s="95"/>
      <c r="Z76" s="95"/>
      <c r="AA76" s="97"/>
      <c r="AB76" s="95"/>
      <c r="AC76" s="101" t="s">
        <v>1113</v>
      </c>
      <c r="AD76" s="96"/>
      <c r="AE76" s="98"/>
      <c r="AF76" s="99"/>
      <c r="AG76" s="99"/>
      <c r="AH76" s="97"/>
      <c r="AI76" s="97"/>
      <c r="AJ76" s="97"/>
      <c r="AK76" s="95"/>
      <c r="AL76" s="95"/>
      <c r="AM76" s="95"/>
      <c r="AN76" s="95"/>
      <c r="AO76" s="98"/>
      <c r="AP76" s="98"/>
      <c r="AQ76" s="98"/>
      <c r="AR76" s="98"/>
      <c r="AS76" s="95"/>
      <c r="AT76" s="95"/>
      <c r="AU76" s="95"/>
      <c r="AV76" s="101" t="s">
        <v>1113</v>
      </c>
    </row>
    <row r="77" spans="1:48" ht="15" customHeight="1" x14ac:dyDescent="0.25">
      <c r="A77" s="97">
        <v>29</v>
      </c>
      <c r="B77" s="101" t="s">
        <v>1113</v>
      </c>
      <c r="C77" s="95"/>
      <c r="D77" s="95"/>
      <c r="E77" s="95"/>
      <c r="F77" s="95"/>
      <c r="G77" s="95"/>
      <c r="H77" s="95"/>
      <c r="I77" s="96"/>
      <c r="J77" s="98"/>
      <c r="K77" s="98"/>
      <c r="L77" s="98"/>
      <c r="M77" s="98"/>
      <c r="N77" s="98"/>
      <c r="O77" s="99"/>
      <c r="P77" s="99"/>
      <c r="Q77" s="98"/>
      <c r="R77" s="98"/>
      <c r="S77" s="98"/>
      <c r="T77" s="98"/>
      <c r="U77" s="95"/>
      <c r="V77" s="95"/>
      <c r="W77" s="95"/>
      <c r="X77" s="95"/>
      <c r="Y77" s="95"/>
      <c r="Z77" s="95"/>
      <c r="AA77" s="97"/>
      <c r="AB77" s="95"/>
      <c r="AC77" s="101" t="s">
        <v>1113</v>
      </c>
      <c r="AD77" s="96"/>
      <c r="AE77" s="98"/>
      <c r="AF77" s="99"/>
      <c r="AG77" s="99"/>
      <c r="AH77" s="97"/>
      <c r="AI77" s="97"/>
      <c r="AJ77" s="97"/>
      <c r="AK77" s="95"/>
      <c r="AL77" s="95"/>
      <c r="AM77" s="95"/>
      <c r="AN77" s="95"/>
      <c r="AO77" s="98"/>
      <c r="AP77" s="98"/>
      <c r="AQ77" s="98"/>
      <c r="AR77" s="98"/>
      <c r="AS77" s="95"/>
      <c r="AT77" s="95"/>
      <c r="AU77" s="95"/>
      <c r="AV77" s="101" t="s">
        <v>1113</v>
      </c>
    </row>
    <row r="78" spans="1:48" ht="15" customHeight="1" x14ac:dyDescent="0.25">
      <c r="A78" s="97">
        <v>30</v>
      </c>
      <c r="B78" s="101" t="s">
        <v>1113</v>
      </c>
      <c r="C78" s="95"/>
      <c r="D78" s="95"/>
      <c r="E78" s="95"/>
      <c r="F78" s="95"/>
      <c r="G78" s="95"/>
      <c r="H78" s="95"/>
      <c r="I78" s="96"/>
      <c r="J78" s="98"/>
      <c r="K78" s="98"/>
      <c r="L78" s="98"/>
      <c r="M78" s="98"/>
      <c r="N78" s="98"/>
      <c r="O78" s="99"/>
      <c r="P78" s="99"/>
      <c r="Q78" s="98"/>
      <c r="R78" s="98"/>
      <c r="S78" s="98"/>
      <c r="T78" s="98"/>
      <c r="U78" s="95"/>
      <c r="V78" s="95"/>
      <c r="W78" s="95"/>
      <c r="X78" s="95"/>
      <c r="Y78" s="95"/>
      <c r="Z78" s="95"/>
      <c r="AA78" s="97"/>
      <c r="AB78" s="95"/>
      <c r="AC78" s="101" t="s">
        <v>1113</v>
      </c>
      <c r="AD78" s="96"/>
      <c r="AE78" s="98"/>
      <c r="AF78" s="99"/>
      <c r="AG78" s="99"/>
      <c r="AH78" s="97"/>
      <c r="AI78" s="97"/>
      <c r="AJ78" s="97"/>
      <c r="AK78" s="95"/>
      <c r="AL78" s="95"/>
      <c r="AM78" s="95"/>
      <c r="AN78" s="95"/>
      <c r="AO78" s="98"/>
      <c r="AP78" s="98"/>
      <c r="AQ78" s="98"/>
      <c r="AR78" s="98"/>
      <c r="AS78" s="95"/>
      <c r="AT78" s="95"/>
      <c r="AU78" s="95"/>
      <c r="AV78" s="101" t="s">
        <v>1113</v>
      </c>
    </row>
    <row r="80" spans="1:48" s="46" customFormat="1" ht="15" customHeight="1" x14ac:dyDescent="0.25">
      <c r="A80" s="47" t="s">
        <v>2146</v>
      </c>
    </row>
    <row r="81" spans="1:44" ht="15" customHeight="1" x14ac:dyDescent="0.25">
      <c r="A81" s="79" t="s">
        <v>2017</v>
      </c>
      <c r="B81" s="79" t="s">
        <v>2018</v>
      </c>
      <c r="C81" s="79" t="s">
        <v>2062</v>
      </c>
      <c r="D81" s="79"/>
      <c r="E81" s="79"/>
      <c r="F81" s="79" t="s">
        <v>2063</v>
      </c>
      <c r="G81" s="79"/>
      <c r="H81" s="79"/>
      <c r="I81" s="92"/>
      <c r="J81" s="79" t="s">
        <v>2147</v>
      </c>
      <c r="K81" s="79"/>
      <c r="L81" s="79"/>
      <c r="M81" s="79"/>
      <c r="N81" s="79"/>
      <c r="O81" s="79"/>
      <c r="P81" s="79"/>
      <c r="Q81" s="79"/>
      <c r="R81" s="79"/>
      <c r="S81" s="79" t="s">
        <v>2148</v>
      </c>
      <c r="T81" s="79"/>
      <c r="U81" s="79"/>
      <c r="V81" s="79"/>
      <c r="W81" s="79"/>
      <c r="X81" s="79"/>
      <c r="Y81" s="79"/>
      <c r="Z81" s="79"/>
      <c r="AA81" s="79"/>
      <c r="AB81" s="79"/>
      <c r="AC81" s="79"/>
      <c r="AD81" s="79"/>
      <c r="AE81" s="79"/>
      <c r="AF81" s="79"/>
      <c r="AG81" s="79"/>
      <c r="AH81" s="79"/>
      <c r="AI81" s="79"/>
      <c r="AJ81" s="79"/>
      <c r="AK81" s="79"/>
      <c r="AL81" s="79"/>
      <c r="AM81" s="79"/>
      <c r="AN81" s="79"/>
      <c r="AO81" s="79"/>
      <c r="AP81" s="79"/>
      <c r="AQ81" s="79"/>
      <c r="AR81" s="79"/>
    </row>
    <row r="82" spans="1:44" ht="15" customHeight="1" x14ac:dyDescent="0.25">
      <c r="A82" s="79"/>
      <c r="B82" s="79"/>
      <c r="C82" s="79"/>
      <c r="D82" s="79"/>
      <c r="E82" s="79"/>
      <c r="F82" s="79"/>
      <c r="G82" s="79"/>
      <c r="H82" s="79"/>
      <c r="I82" s="92"/>
      <c r="J82" s="79" t="s">
        <v>2149</v>
      </c>
      <c r="K82" s="79"/>
      <c r="L82" s="79"/>
      <c r="M82" s="79"/>
      <c r="N82" s="79" t="s">
        <v>2150</v>
      </c>
      <c r="O82" s="79"/>
      <c r="P82" s="79"/>
      <c r="Q82" s="79"/>
      <c r="R82" s="79" t="s">
        <v>2151</v>
      </c>
      <c r="S82" s="79" t="s">
        <v>2152</v>
      </c>
      <c r="T82" s="79"/>
      <c r="U82" s="79"/>
      <c r="V82" s="79"/>
      <c r="W82" s="79"/>
      <c r="X82" s="79"/>
      <c r="Y82" s="79" t="s">
        <v>2197</v>
      </c>
      <c r="Z82" s="79"/>
      <c r="AA82" s="79"/>
      <c r="AB82" s="79" t="s">
        <v>2153</v>
      </c>
      <c r="AC82" s="79"/>
      <c r="AD82" s="79"/>
      <c r="AE82" s="79"/>
      <c r="AF82" s="79" t="s">
        <v>2154</v>
      </c>
      <c r="AG82" s="79"/>
      <c r="AH82" s="79"/>
      <c r="AI82" s="79"/>
      <c r="AJ82" s="79" t="s">
        <v>2155</v>
      </c>
      <c r="AK82" s="79"/>
      <c r="AL82" s="79"/>
      <c r="AM82" s="79"/>
      <c r="AN82" s="79"/>
      <c r="AO82" s="79" t="s">
        <v>2022</v>
      </c>
      <c r="AP82" s="79"/>
      <c r="AQ82" s="79"/>
      <c r="AR82" s="79"/>
    </row>
    <row r="83" spans="1:44" ht="15" customHeight="1" x14ac:dyDescent="0.25">
      <c r="A83" s="93"/>
      <c r="B83" s="93"/>
      <c r="C83" s="80" t="s">
        <v>2156</v>
      </c>
      <c r="D83" s="80" t="s">
        <v>2157</v>
      </c>
      <c r="E83" s="80" t="s">
        <v>2158</v>
      </c>
      <c r="F83" s="80" t="s">
        <v>2159</v>
      </c>
      <c r="G83" s="80" t="s">
        <v>2078</v>
      </c>
      <c r="H83" s="80" t="s">
        <v>2079</v>
      </c>
      <c r="I83" s="94"/>
      <c r="J83" s="80" t="s">
        <v>2160</v>
      </c>
      <c r="K83" s="80" t="s">
        <v>2161</v>
      </c>
      <c r="L83" s="80" t="s">
        <v>2162</v>
      </c>
      <c r="M83" s="80" t="s">
        <v>2163</v>
      </c>
      <c r="N83" s="80" t="s">
        <v>2164</v>
      </c>
      <c r="O83" s="80" t="s">
        <v>2165</v>
      </c>
      <c r="P83" s="80" t="s">
        <v>2166</v>
      </c>
      <c r="Q83" s="80" t="s">
        <v>2167</v>
      </c>
      <c r="R83" s="93"/>
      <c r="S83" s="80" t="s">
        <v>2168</v>
      </c>
      <c r="T83" s="80" t="s">
        <v>2095</v>
      </c>
      <c r="U83" s="80" t="s">
        <v>2169</v>
      </c>
      <c r="V83" s="80" t="s">
        <v>2170</v>
      </c>
      <c r="W83" s="80" t="s">
        <v>2171</v>
      </c>
      <c r="X83" s="80" t="s">
        <v>2172</v>
      </c>
      <c r="Y83" s="80" t="s">
        <v>2173</v>
      </c>
      <c r="Z83" s="80" t="s">
        <v>2174</v>
      </c>
      <c r="AA83" s="80" t="s">
        <v>2175</v>
      </c>
      <c r="AB83" s="80" t="s">
        <v>2176</v>
      </c>
      <c r="AC83" s="80" t="s">
        <v>2177</v>
      </c>
      <c r="AD83" s="80" t="s">
        <v>2178</v>
      </c>
      <c r="AE83" s="80" t="s">
        <v>2179</v>
      </c>
      <c r="AF83" s="80" t="s">
        <v>2180</v>
      </c>
      <c r="AG83" s="80" t="s">
        <v>2181</v>
      </c>
      <c r="AH83" s="80" t="s">
        <v>2182</v>
      </c>
      <c r="AI83" s="80" t="s">
        <v>2183</v>
      </c>
      <c r="AJ83" s="80" t="s">
        <v>2184</v>
      </c>
      <c r="AK83" s="80" t="s">
        <v>2185</v>
      </c>
      <c r="AL83" s="80" t="s">
        <v>2186</v>
      </c>
      <c r="AM83" s="80" t="s">
        <v>2187</v>
      </c>
      <c r="AN83" s="80" t="s">
        <v>2188</v>
      </c>
      <c r="AO83" s="80" t="s">
        <v>2189</v>
      </c>
      <c r="AP83" s="80" t="s">
        <v>2190</v>
      </c>
      <c r="AQ83" s="80" t="s">
        <v>2191</v>
      </c>
      <c r="AR83" s="80" t="s">
        <v>2192</v>
      </c>
    </row>
    <row r="84" spans="1:44" ht="15" customHeight="1" x14ac:dyDescent="0.25">
      <c r="A84" s="65"/>
      <c r="B84" s="65"/>
      <c r="C84" s="66" t="s">
        <v>2114</v>
      </c>
      <c r="D84" s="66" t="s">
        <v>2115</v>
      </c>
      <c r="E84" s="66" t="s">
        <v>2116</v>
      </c>
      <c r="F84" s="66" t="s">
        <v>2114</v>
      </c>
      <c r="G84" s="66" t="s">
        <v>2115</v>
      </c>
      <c r="H84" s="66" t="s">
        <v>2116</v>
      </c>
      <c r="I84" s="91"/>
      <c r="J84" s="66" t="s">
        <v>2198</v>
      </c>
      <c r="K84" s="66" t="s">
        <v>2199</v>
      </c>
      <c r="L84" s="66" t="s">
        <v>2200</v>
      </c>
      <c r="M84" s="66" t="s">
        <v>2201</v>
      </c>
      <c r="N84" s="66" t="s">
        <v>2124</v>
      </c>
      <c r="O84" s="66" t="s">
        <v>2200</v>
      </c>
      <c r="P84" s="66" t="s">
        <v>2202</v>
      </c>
      <c r="Q84" s="66" t="s">
        <v>2201</v>
      </c>
      <c r="R84" s="66" t="s">
        <v>2193</v>
      </c>
      <c r="S84" s="66" t="s">
        <v>2203</v>
      </c>
      <c r="T84" s="66" t="s">
        <v>2117</v>
      </c>
      <c r="U84" s="66" t="s">
        <v>2204</v>
      </c>
      <c r="V84" s="66" t="s">
        <v>2205</v>
      </c>
      <c r="W84" s="66" t="s">
        <v>2206</v>
      </c>
      <c r="X84" s="66" t="s">
        <v>2207</v>
      </c>
      <c r="Y84" s="66" t="s">
        <v>2208</v>
      </c>
      <c r="Z84" s="66" t="s">
        <v>2209</v>
      </c>
      <c r="AA84" s="66" t="s">
        <v>2210</v>
      </c>
      <c r="AB84" s="66" t="s">
        <v>2211</v>
      </c>
      <c r="AC84" s="66" t="s">
        <v>2212</v>
      </c>
      <c r="AD84" s="66" t="s">
        <v>2213</v>
      </c>
      <c r="AE84" s="66" t="s">
        <v>2214</v>
      </c>
      <c r="AF84" s="66" t="s">
        <v>2194</v>
      </c>
      <c r="AG84" s="66" t="s">
        <v>2215</v>
      </c>
      <c r="AH84" s="66" t="s">
        <v>2216</v>
      </c>
      <c r="AI84" s="66" t="s">
        <v>2217</v>
      </c>
      <c r="AJ84" s="66" t="s">
        <v>2218</v>
      </c>
      <c r="AK84" s="66" t="s">
        <v>2219</v>
      </c>
      <c r="AL84" s="66" t="s">
        <v>2220</v>
      </c>
      <c r="AM84" s="66" t="s">
        <v>2221</v>
      </c>
      <c r="AN84" s="66" t="s">
        <v>2121</v>
      </c>
      <c r="AO84" s="66" t="s">
        <v>2222</v>
      </c>
      <c r="AP84" s="66" t="s">
        <v>2223</v>
      </c>
      <c r="AQ84" s="66" t="s">
        <v>2224</v>
      </c>
      <c r="AR84" s="66" t="s">
        <v>2121</v>
      </c>
    </row>
    <row r="85" spans="1:44" ht="15" customHeight="1" x14ac:dyDescent="0.25">
      <c r="A85" s="97">
        <v>1</v>
      </c>
      <c r="B85" s="101" t="s">
        <v>1113</v>
      </c>
      <c r="C85" s="95"/>
      <c r="D85" s="95"/>
      <c r="E85" s="95"/>
      <c r="F85" s="95"/>
      <c r="G85" s="95"/>
      <c r="H85" s="95"/>
      <c r="I85" s="96"/>
      <c r="J85" s="95"/>
      <c r="K85" s="95"/>
      <c r="L85" s="95"/>
      <c r="M85" s="95"/>
      <c r="N85" s="95"/>
      <c r="O85" s="95"/>
      <c r="P85" s="95"/>
      <c r="Q85" s="95"/>
      <c r="R85" s="97"/>
      <c r="S85" s="95"/>
      <c r="T85" s="95"/>
      <c r="U85" s="95"/>
      <c r="V85" s="95"/>
      <c r="W85" s="95"/>
      <c r="X85" s="95"/>
      <c r="Y85" s="95"/>
      <c r="Z85" s="95"/>
      <c r="AA85" s="95"/>
      <c r="AB85" s="95"/>
      <c r="AC85" s="95"/>
      <c r="AD85" s="95"/>
      <c r="AE85" s="95"/>
      <c r="AF85" s="97"/>
      <c r="AG85" s="95"/>
      <c r="AH85" s="95"/>
      <c r="AI85" s="95"/>
      <c r="AJ85" s="95"/>
      <c r="AK85" s="95"/>
      <c r="AL85" s="95"/>
      <c r="AM85" s="95"/>
      <c r="AN85" s="101" t="s">
        <v>1113</v>
      </c>
      <c r="AO85" s="95"/>
      <c r="AP85" s="95"/>
      <c r="AQ85" s="95"/>
      <c r="AR85" s="101" t="s">
        <v>1113</v>
      </c>
    </row>
    <row r="86" spans="1:44" ht="15" customHeight="1" x14ac:dyDescent="0.25">
      <c r="A86" s="97">
        <v>2</v>
      </c>
      <c r="B86" s="101" t="s">
        <v>1113</v>
      </c>
      <c r="C86" s="95"/>
      <c r="D86" s="95"/>
      <c r="E86" s="95"/>
      <c r="F86" s="95"/>
      <c r="G86" s="95"/>
      <c r="H86" s="95"/>
      <c r="I86" s="96"/>
      <c r="J86" s="95"/>
      <c r="K86" s="95"/>
      <c r="L86" s="95"/>
      <c r="M86" s="95"/>
      <c r="N86" s="95"/>
      <c r="O86" s="95"/>
      <c r="P86" s="95"/>
      <c r="Q86" s="95"/>
      <c r="R86" s="97"/>
      <c r="S86" s="95"/>
      <c r="T86" s="95"/>
      <c r="U86" s="95"/>
      <c r="V86" s="95"/>
      <c r="W86" s="95"/>
      <c r="X86" s="95"/>
      <c r="Y86" s="95"/>
      <c r="Z86" s="95"/>
      <c r="AA86" s="95"/>
      <c r="AB86" s="95"/>
      <c r="AC86" s="95"/>
      <c r="AD86" s="95"/>
      <c r="AE86" s="95"/>
      <c r="AF86" s="97"/>
      <c r="AG86" s="95"/>
      <c r="AH86" s="95"/>
      <c r="AI86" s="95"/>
      <c r="AJ86" s="95"/>
      <c r="AK86" s="95"/>
      <c r="AL86" s="95"/>
      <c r="AM86" s="95"/>
      <c r="AN86" s="101" t="s">
        <v>1113</v>
      </c>
      <c r="AO86" s="95"/>
      <c r="AP86" s="95"/>
      <c r="AQ86" s="95"/>
      <c r="AR86" s="101" t="s">
        <v>1113</v>
      </c>
    </row>
    <row r="87" spans="1:44" ht="15" customHeight="1" x14ac:dyDescent="0.25">
      <c r="A87" s="97">
        <v>3</v>
      </c>
      <c r="B87" s="101" t="s">
        <v>1113</v>
      </c>
      <c r="C87" s="95"/>
      <c r="D87" s="95"/>
      <c r="E87" s="95"/>
      <c r="F87" s="95"/>
      <c r="G87" s="95"/>
      <c r="H87" s="95"/>
      <c r="I87" s="96"/>
      <c r="J87" s="95"/>
      <c r="K87" s="95"/>
      <c r="L87" s="95"/>
      <c r="M87" s="95"/>
      <c r="N87" s="95"/>
      <c r="O87" s="95"/>
      <c r="P87" s="95"/>
      <c r="Q87" s="95"/>
      <c r="R87" s="97"/>
      <c r="S87" s="95"/>
      <c r="T87" s="95"/>
      <c r="U87" s="95"/>
      <c r="V87" s="95"/>
      <c r="W87" s="95"/>
      <c r="X87" s="95"/>
      <c r="Y87" s="95"/>
      <c r="Z87" s="95"/>
      <c r="AA87" s="95"/>
      <c r="AB87" s="95"/>
      <c r="AC87" s="95"/>
      <c r="AD87" s="95"/>
      <c r="AE87" s="95"/>
      <c r="AF87" s="97"/>
      <c r="AG87" s="95"/>
      <c r="AH87" s="95"/>
      <c r="AI87" s="95"/>
      <c r="AJ87" s="95"/>
      <c r="AK87" s="95"/>
      <c r="AL87" s="95"/>
      <c r="AM87" s="95"/>
      <c r="AN87" s="101" t="s">
        <v>1113</v>
      </c>
      <c r="AO87" s="95"/>
      <c r="AP87" s="95"/>
      <c r="AQ87" s="95"/>
      <c r="AR87" s="101" t="s">
        <v>1113</v>
      </c>
    </row>
    <row r="88" spans="1:44" ht="15" customHeight="1" x14ac:dyDescent="0.25">
      <c r="A88" s="97">
        <v>4</v>
      </c>
      <c r="B88" s="101" t="s">
        <v>1113</v>
      </c>
      <c r="C88" s="95"/>
      <c r="D88" s="95"/>
      <c r="E88" s="95"/>
      <c r="F88" s="95"/>
      <c r="G88" s="95"/>
      <c r="H88" s="95"/>
      <c r="I88" s="96"/>
      <c r="J88" s="95"/>
      <c r="K88" s="95"/>
      <c r="L88" s="95"/>
      <c r="M88" s="95"/>
      <c r="N88" s="95"/>
      <c r="O88" s="95"/>
      <c r="P88" s="95"/>
      <c r="Q88" s="95"/>
      <c r="R88" s="97"/>
      <c r="S88" s="95"/>
      <c r="T88" s="95"/>
      <c r="U88" s="95"/>
      <c r="V88" s="95"/>
      <c r="W88" s="95"/>
      <c r="X88" s="95"/>
      <c r="Y88" s="95"/>
      <c r="Z88" s="95"/>
      <c r="AA88" s="95"/>
      <c r="AB88" s="95"/>
      <c r="AC88" s="95"/>
      <c r="AD88" s="95"/>
      <c r="AE88" s="95"/>
      <c r="AF88" s="97"/>
      <c r="AG88" s="95"/>
      <c r="AH88" s="95"/>
      <c r="AI88" s="95"/>
      <c r="AJ88" s="95"/>
      <c r="AK88" s="95"/>
      <c r="AL88" s="95"/>
      <c r="AM88" s="95"/>
      <c r="AN88" s="101" t="s">
        <v>1113</v>
      </c>
      <c r="AO88" s="95"/>
      <c r="AP88" s="95"/>
      <c r="AQ88" s="95"/>
      <c r="AR88" s="101" t="s">
        <v>1113</v>
      </c>
    </row>
    <row r="89" spans="1:44" ht="15" customHeight="1" x14ac:dyDescent="0.25">
      <c r="A89" s="97">
        <v>5</v>
      </c>
      <c r="B89" s="101" t="s">
        <v>1113</v>
      </c>
      <c r="C89" s="95"/>
      <c r="D89" s="95"/>
      <c r="E89" s="95"/>
      <c r="F89" s="95"/>
      <c r="G89" s="95"/>
      <c r="H89" s="95"/>
      <c r="I89" s="96"/>
      <c r="J89" s="95"/>
      <c r="K89" s="95"/>
      <c r="L89" s="95"/>
      <c r="M89" s="95"/>
      <c r="N89" s="95"/>
      <c r="O89" s="95"/>
      <c r="P89" s="95"/>
      <c r="Q89" s="95"/>
      <c r="R89" s="97"/>
      <c r="S89" s="95"/>
      <c r="T89" s="95"/>
      <c r="U89" s="95"/>
      <c r="V89" s="95"/>
      <c r="W89" s="95"/>
      <c r="X89" s="95"/>
      <c r="Y89" s="95"/>
      <c r="Z89" s="95"/>
      <c r="AA89" s="95"/>
      <c r="AB89" s="95"/>
      <c r="AC89" s="95"/>
      <c r="AD89" s="95"/>
      <c r="AE89" s="95"/>
      <c r="AF89" s="97"/>
      <c r="AG89" s="95"/>
      <c r="AH89" s="95"/>
      <c r="AI89" s="95"/>
      <c r="AJ89" s="95"/>
      <c r="AK89" s="95"/>
      <c r="AL89" s="95"/>
      <c r="AM89" s="95"/>
      <c r="AN89" s="101" t="s">
        <v>1113</v>
      </c>
      <c r="AO89" s="95"/>
      <c r="AP89" s="95"/>
      <c r="AQ89" s="95"/>
      <c r="AR89" s="101" t="s">
        <v>1113</v>
      </c>
    </row>
    <row r="90" spans="1:44" ht="15" customHeight="1" x14ac:dyDescent="0.25">
      <c r="A90" s="97">
        <v>6</v>
      </c>
      <c r="B90" s="101" t="s">
        <v>1113</v>
      </c>
      <c r="C90" s="95"/>
      <c r="D90" s="95"/>
      <c r="E90" s="95"/>
      <c r="F90" s="95"/>
      <c r="G90" s="95"/>
      <c r="H90" s="95"/>
      <c r="I90" s="96"/>
      <c r="J90" s="95"/>
      <c r="K90" s="95"/>
      <c r="L90" s="95"/>
      <c r="M90" s="95"/>
      <c r="N90" s="95"/>
      <c r="O90" s="95"/>
      <c r="P90" s="95"/>
      <c r="Q90" s="95"/>
      <c r="R90" s="97"/>
      <c r="S90" s="95"/>
      <c r="T90" s="95"/>
      <c r="U90" s="95"/>
      <c r="V90" s="95"/>
      <c r="W90" s="95"/>
      <c r="X90" s="95"/>
      <c r="Y90" s="95"/>
      <c r="Z90" s="95"/>
      <c r="AA90" s="95"/>
      <c r="AB90" s="95"/>
      <c r="AC90" s="95"/>
      <c r="AD90" s="95"/>
      <c r="AE90" s="95"/>
      <c r="AF90" s="97"/>
      <c r="AG90" s="95"/>
      <c r="AH90" s="95"/>
      <c r="AI90" s="95"/>
      <c r="AJ90" s="95"/>
      <c r="AK90" s="95"/>
      <c r="AL90" s="95"/>
      <c r="AM90" s="95"/>
      <c r="AN90" s="101" t="s">
        <v>1113</v>
      </c>
      <c r="AO90" s="95"/>
      <c r="AP90" s="95"/>
      <c r="AQ90" s="95"/>
      <c r="AR90" s="101" t="s">
        <v>1113</v>
      </c>
    </row>
    <row r="91" spans="1:44" ht="15" customHeight="1" x14ac:dyDescent="0.25">
      <c r="A91" s="97">
        <v>7</v>
      </c>
      <c r="B91" s="101" t="s">
        <v>1113</v>
      </c>
      <c r="C91" s="95"/>
      <c r="D91" s="95"/>
      <c r="E91" s="95"/>
      <c r="F91" s="95"/>
      <c r="G91" s="95"/>
      <c r="H91" s="95"/>
      <c r="I91" s="96"/>
      <c r="J91" s="95"/>
      <c r="K91" s="95"/>
      <c r="L91" s="95"/>
      <c r="M91" s="95"/>
      <c r="N91" s="95"/>
      <c r="O91" s="95"/>
      <c r="P91" s="95"/>
      <c r="Q91" s="95"/>
      <c r="R91" s="97"/>
      <c r="S91" s="95"/>
      <c r="T91" s="95"/>
      <c r="U91" s="95"/>
      <c r="V91" s="95"/>
      <c r="W91" s="95"/>
      <c r="X91" s="95"/>
      <c r="Y91" s="95"/>
      <c r="Z91" s="95"/>
      <c r="AA91" s="95"/>
      <c r="AB91" s="95"/>
      <c r="AC91" s="95"/>
      <c r="AD91" s="95"/>
      <c r="AE91" s="95"/>
      <c r="AF91" s="97"/>
      <c r="AG91" s="95"/>
      <c r="AH91" s="95"/>
      <c r="AI91" s="95"/>
      <c r="AJ91" s="95"/>
      <c r="AK91" s="95"/>
      <c r="AL91" s="95"/>
      <c r="AM91" s="95"/>
      <c r="AN91" s="101" t="s">
        <v>1113</v>
      </c>
      <c r="AO91" s="95"/>
      <c r="AP91" s="95"/>
      <c r="AQ91" s="95"/>
      <c r="AR91" s="101" t="s">
        <v>1113</v>
      </c>
    </row>
    <row r="92" spans="1:44" ht="15" customHeight="1" x14ac:dyDescent="0.25">
      <c r="A92" s="97">
        <v>8</v>
      </c>
      <c r="B92" s="101" t="s">
        <v>1113</v>
      </c>
      <c r="C92" s="95"/>
      <c r="D92" s="95"/>
      <c r="E92" s="95"/>
      <c r="F92" s="95"/>
      <c r="G92" s="95"/>
      <c r="H92" s="95"/>
      <c r="I92" s="96"/>
      <c r="J92" s="95"/>
      <c r="K92" s="95"/>
      <c r="L92" s="95"/>
      <c r="M92" s="95"/>
      <c r="N92" s="95"/>
      <c r="O92" s="95"/>
      <c r="P92" s="95"/>
      <c r="Q92" s="95"/>
      <c r="R92" s="97"/>
      <c r="S92" s="95"/>
      <c r="T92" s="95"/>
      <c r="U92" s="95"/>
      <c r="V92" s="95"/>
      <c r="W92" s="95"/>
      <c r="X92" s="95"/>
      <c r="Y92" s="95"/>
      <c r="Z92" s="95"/>
      <c r="AA92" s="95"/>
      <c r="AB92" s="95"/>
      <c r="AC92" s="95"/>
      <c r="AD92" s="95"/>
      <c r="AE92" s="95"/>
      <c r="AF92" s="97"/>
      <c r="AG92" s="95"/>
      <c r="AH92" s="95"/>
      <c r="AI92" s="95"/>
      <c r="AJ92" s="95"/>
      <c r="AK92" s="95"/>
      <c r="AL92" s="95"/>
      <c r="AM92" s="95"/>
      <c r="AN92" s="101" t="s">
        <v>1113</v>
      </c>
      <c r="AO92" s="95"/>
      <c r="AP92" s="95"/>
      <c r="AQ92" s="95"/>
      <c r="AR92" s="101" t="s">
        <v>1113</v>
      </c>
    </row>
    <row r="93" spans="1:44" ht="15" customHeight="1" x14ac:dyDescent="0.25">
      <c r="A93" s="97">
        <v>9</v>
      </c>
      <c r="B93" s="101" t="s">
        <v>1113</v>
      </c>
      <c r="C93" s="95"/>
      <c r="D93" s="95"/>
      <c r="E93" s="95"/>
      <c r="F93" s="95"/>
      <c r="G93" s="95"/>
      <c r="H93" s="95"/>
      <c r="I93" s="96"/>
      <c r="J93" s="95"/>
      <c r="K93" s="95"/>
      <c r="L93" s="95"/>
      <c r="M93" s="95"/>
      <c r="N93" s="95"/>
      <c r="O93" s="95"/>
      <c r="P93" s="95"/>
      <c r="Q93" s="95"/>
      <c r="R93" s="97"/>
      <c r="S93" s="95"/>
      <c r="T93" s="95"/>
      <c r="U93" s="95"/>
      <c r="V93" s="95"/>
      <c r="W93" s="95"/>
      <c r="X93" s="95"/>
      <c r="Y93" s="95"/>
      <c r="Z93" s="95"/>
      <c r="AA93" s="95"/>
      <c r="AB93" s="95"/>
      <c r="AC93" s="95"/>
      <c r="AD93" s="95"/>
      <c r="AE93" s="95"/>
      <c r="AF93" s="97"/>
      <c r="AG93" s="95"/>
      <c r="AH93" s="95"/>
      <c r="AI93" s="95"/>
      <c r="AJ93" s="95"/>
      <c r="AK93" s="95"/>
      <c r="AL93" s="95"/>
      <c r="AM93" s="95"/>
      <c r="AN93" s="101" t="s">
        <v>1113</v>
      </c>
      <c r="AO93" s="95"/>
      <c r="AP93" s="95"/>
      <c r="AQ93" s="95"/>
      <c r="AR93" s="101" t="s">
        <v>1113</v>
      </c>
    </row>
    <row r="94" spans="1:44" ht="15" customHeight="1" x14ac:dyDescent="0.25">
      <c r="A94" s="97">
        <v>10</v>
      </c>
      <c r="B94" s="101" t="s">
        <v>1113</v>
      </c>
      <c r="C94" s="95"/>
      <c r="D94" s="95"/>
      <c r="E94" s="95"/>
      <c r="F94" s="95"/>
      <c r="G94" s="95"/>
      <c r="H94" s="95"/>
      <c r="I94" s="96"/>
      <c r="J94" s="95"/>
      <c r="K94" s="95"/>
      <c r="L94" s="95"/>
      <c r="M94" s="95"/>
      <c r="N94" s="95"/>
      <c r="O94" s="95"/>
      <c r="P94" s="95"/>
      <c r="Q94" s="95"/>
      <c r="R94" s="97"/>
      <c r="S94" s="95"/>
      <c r="T94" s="95"/>
      <c r="U94" s="95"/>
      <c r="V94" s="95"/>
      <c r="W94" s="95"/>
      <c r="X94" s="95"/>
      <c r="Y94" s="95"/>
      <c r="Z94" s="95"/>
      <c r="AA94" s="95"/>
      <c r="AB94" s="95"/>
      <c r="AC94" s="95"/>
      <c r="AD94" s="95"/>
      <c r="AE94" s="95"/>
      <c r="AF94" s="97"/>
      <c r="AG94" s="95"/>
      <c r="AH94" s="95"/>
      <c r="AI94" s="95"/>
      <c r="AJ94" s="95"/>
      <c r="AK94" s="95"/>
      <c r="AL94" s="95"/>
      <c r="AM94" s="95"/>
      <c r="AN94" s="101" t="s">
        <v>1113</v>
      </c>
      <c r="AO94" s="95"/>
      <c r="AP94" s="95"/>
      <c r="AQ94" s="95"/>
      <c r="AR94" s="101" t="s">
        <v>1113</v>
      </c>
    </row>
    <row r="95" spans="1:44" ht="15" customHeight="1" x14ac:dyDescent="0.25">
      <c r="A95" s="97">
        <v>11</v>
      </c>
      <c r="B95" s="101" t="s">
        <v>1113</v>
      </c>
      <c r="C95" s="95"/>
      <c r="D95" s="95"/>
      <c r="E95" s="95"/>
      <c r="F95" s="95"/>
      <c r="G95" s="95"/>
      <c r="H95" s="95"/>
      <c r="I95" s="96"/>
      <c r="J95" s="95"/>
      <c r="K95" s="95"/>
      <c r="L95" s="95"/>
      <c r="M95" s="95"/>
      <c r="N95" s="95"/>
      <c r="O95" s="95"/>
      <c r="P95" s="95"/>
      <c r="Q95" s="95"/>
      <c r="R95" s="97"/>
      <c r="S95" s="95"/>
      <c r="T95" s="95"/>
      <c r="U95" s="95"/>
      <c r="V95" s="95"/>
      <c r="W95" s="95"/>
      <c r="X95" s="95"/>
      <c r="Y95" s="95"/>
      <c r="Z95" s="95"/>
      <c r="AA95" s="95"/>
      <c r="AB95" s="95"/>
      <c r="AC95" s="95"/>
      <c r="AD95" s="95"/>
      <c r="AE95" s="95"/>
      <c r="AF95" s="97"/>
      <c r="AG95" s="95"/>
      <c r="AH95" s="95"/>
      <c r="AI95" s="95"/>
      <c r="AJ95" s="95"/>
      <c r="AK95" s="95"/>
      <c r="AL95" s="95"/>
      <c r="AM95" s="95"/>
      <c r="AN95" s="101" t="s">
        <v>1113</v>
      </c>
      <c r="AO95" s="95"/>
      <c r="AP95" s="95"/>
      <c r="AQ95" s="95"/>
      <c r="AR95" s="101" t="s">
        <v>1113</v>
      </c>
    </row>
    <row r="96" spans="1:44" ht="15" customHeight="1" x14ac:dyDescent="0.25">
      <c r="A96" s="97">
        <v>12</v>
      </c>
      <c r="B96" s="101" t="s">
        <v>1113</v>
      </c>
      <c r="C96" s="95"/>
      <c r="D96" s="95"/>
      <c r="E96" s="95"/>
      <c r="F96" s="95"/>
      <c r="G96" s="95"/>
      <c r="H96" s="95"/>
      <c r="I96" s="96"/>
      <c r="J96" s="95"/>
      <c r="K96" s="95"/>
      <c r="L96" s="95"/>
      <c r="M96" s="95"/>
      <c r="N96" s="95"/>
      <c r="O96" s="95"/>
      <c r="P96" s="95"/>
      <c r="Q96" s="95"/>
      <c r="R96" s="97"/>
      <c r="S96" s="95"/>
      <c r="T96" s="95"/>
      <c r="U96" s="95"/>
      <c r="V96" s="95"/>
      <c r="W96" s="95"/>
      <c r="X96" s="95"/>
      <c r="Y96" s="95"/>
      <c r="Z96" s="95"/>
      <c r="AA96" s="95"/>
      <c r="AB96" s="95"/>
      <c r="AC96" s="95"/>
      <c r="AD96" s="95"/>
      <c r="AE96" s="95"/>
      <c r="AF96" s="97"/>
      <c r="AG96" s="95"/>
      <c r="AH96" s="95"/>
      <c r="AI96" s="95"/>
      <c r="AJ96" s="95"/>
      <c r="AK96" s="95"/>
      <c r="AL96" s="95"/>
      <c r="AM96" s="95"/>
      <c r="AN96" s="101" t="s">
        <v>1113</v>
      </c>
      <c r="AO96" s="95"/>
      <c r="AP96" s="95"/>
      <c r="AQ96" s="95"/>
      <c r="AR96" s="101" t="s">
        <v>1113</v>
      </c>
    </row>
    <row r="97" spans="1:44" ht="15" customHeight="1" x14ac:dyDescent="0.25">
      <c r="A97" s="97">
        <v>13</v>
      </c>
      <c r="B97" s="101" t="s">
        <v>1113</v>
      </c>
      <c r="C97" s="95"/>
      <c r="D97" s="95"/>
      <c r="E97" s="95"/>
      <c r="F97" s="95"/>
      <c r="G97" s="95"/>
      <c r="H97" s="95"/>
      <c r="I97" s="96"/>
      <c r="J97" s="95"/>
      <c r="K97" s="95"/>
      <c r="L97" s="95"/>
      <c r="M97" s="95"/>
      <c r="N97" s="95"/>
      <c r="O97" s="95"/>
      <c r="P97" s="95"/>
      <c r="Q97" s="95"/>
      <c r="R97" s="97"/>
      <c r="S97" s="95"/>
      <c r="T97" s="95"/>
      <c r="U97" s="95"/>
      <c r="V97" s="95"/>
      <c r="W97" s="95"/>
      <c r="X97" s="95"/>
      <c r="Y97" s="95"/>
      <c r="Z97" s="95"/>
      <c r="AA97" s="95"/>
      <c r="AB97" s="95"/>
      <c r="AC97" s="95"/>
      <c r="AD97" s="95"/>
      <c r="AE97" s="95"/>
      <c r="AF97" s="97"/>
      <c r="AG97" s="95"/>
      <c r="AH97" s="95"/>
      <c r="AI97" s="95"/>
      <c r="AJ97" s="95"/>
      <c r="AK97" s="95"/>
      <c r="AL97" s="95"/>
      <c r="AM97" s="95"/>
      <c r="AN97" s="101" t="s">
        <v>1113</v>
      </c>
      <c r="AO97" s="95"/>
      <c r="AP97" s="95"/>
      <c r="AQ97" s="95"/>
      <c r="AR97" s="101" t="s">
        <v>1113</v>
      </c>
    </row>
    <row r="98" spans="1:44" ht="15" customHeight="1" x14ac:dyDescent="0.25">
      <c r="A98" s="97">
        <v>14</v>
      </c>
      <c r="B98" s="101" t="s">
        <v>1113</v>
      </c>
      <c r="C98" s="95"/>
      <c r="D98" s="95"/>
      <c r="E98" s="95"/>
      <c r="F98" s="95"/>
      <c r="G98" s="95"/>
      <c r="H98" s="95"/>
      <c r="I98" s="96"/>
      <c r="J98" s="95"/>
      <c r="K98" s="95"/>
      <c r="L98" s="95"/>
      <c r="M98" s="95"/>
      <c r="N98" s="95"/>
      <c r="O98" s="95"/>
      <c r="P98" s="95"/>
      <c r="Q98" s="95"/>
      <c r="R98" s="97"/>
      <c r="S98" s="95"/>
      <c r="T98" s="95"/>
      <c r="U98" s="95"/>
      <c r="V98" s="95"/>
      <c r="W98" s="95"/>
      <c r="X98" s="95"/>
      <c r="Y98" s="95"/>
      <c r="Z98" s="95"/>
      <c r="AA98" s="95"/>
      <c r="AB98" s="95"/>
      <c r="AC98" s="95"/>
      <c r="AD98" s="95"/>
      <c r="AE98" s="95"/>
      <c r="AF98" s="97"/>
      <c r="AG98" s="95"/>
      <c r="AH98" s="95"/>
      <c r="AI98" s="95"/>
      <c r="AJ98" s="95"/>
      <c r="AK98" s="95"/>
      <c r="AL98" s="95"/>
      <c r="AM98" s="95"/>
      <c r="AN98" s="101" t="s">
        <v>1113</v>
      </c>
      <c r="AO98" s="95"/>
      <c r="AP98" s="95"/>
      <c r="AQ98" s="95"/>
      <c r="AR98" s="101" t="s">
        <v>1113</v>
      </c>
    </row>
    <row r="99" spans="1:44" ht="15" customHeight="1" x14ac:dyDescent="0.25">
      <c r="A99" s="97">
        <v>15</v>
      </c>
      <c r="B99" s="101" t="s">
        <v>1113</v>
      </c>
      <c r="C99" s="95"/>
      <c r="D99" s="95"/>
      <c r="E99" s="95"/>
      <c r="F99" s="95"/>
      <c r="G99" s="95"/>
      <c r="H99" s="95"/>
      <c r="I99" s="96"/>
      <c r="J99" s="95"/>
      <c r="K99" s="95"/>
      <c r="L99" s="95"/>
      <c r="M99" s="95"/>
      <c r="N99" s="95"/>
      <c r="O99" s="95"/>
      <c r="P99" s="95"/>
      <c r="Q99" s="95"/>
      <c r="R99" s="97"/>
      <c r="S99" s="95"/>
      <c r="T99" s="95"/>
      <c r="U99" s="95"/>
      <c r="V99" s="95"/>
      <c r="W99" s="95"/>
      <c r="X99" s="95"/>
      <c r="Y99" s="95"/>
      <c r="Z99" s="95"/>
      <c r="AA99" s="95"/>
      <c r="AB99" s="95"/>
      <c r="AC99" s="95"/>
      <c r="AD99" s="95"/>
      <c r="AE99" s="95"/>
      <c r="AF99" s="97"/>
      <c r="AG99" s="95"/>
      <c r="AH99" s="95"/>
      <c r="AI99" s="95"/>
      <c r="AJ99" s="95"/>
      <c r="AK99" s="95"/>
      <c r="AL99" s="95"/>
      <c r="AM99" s="95"/>
      <c r="AN99" s="101" t="s">
        <v>1113</v>
      </c>
      <c r="AO99" s="95"/>
      <c r="AP99" s="95"/>
      <c r="AQ99" s="95"/>
      <c r="AR99" s="101" t="s">
        <v>1113</v>
      </c>
    </row>
    <row r="100" spans="1:44" ht="15" customHeight="1" x14ac:dyDescent="0.25">
      <c r="A100" s="97">
        <v>16</v>
      </c>
      <c r="B100" s="101" t="s">
        <v>1113</v>
      </c>
      <c r="C100" s="95"/>
      <c r="D100" s="95"/>
      <c r="E100" s="95"/>
      <c r="F100" s="95"/>
      <c r="G100" s="95"/>
      <c r="H100" s="95"/>
      <c r="I100" s="96"/>
      <c r="J100" s="95"/>
      <c r="K100" s="95"/>
      <c r="L100" s="95"/>
      <c r="M100" s="95"/>
      <c r="N100" s="95"/>
      <c r="O100" s="95"/>
      <c r="P100" s="95"/>
      <c r="Q100" s="95"/>
      <c r="R100" s="97"/>
      <c r="S100" s="95"/>
      <c r="T100" s="95"/>
      <c r="U100" s="95"/>
      <c r="V100" s="95"/>
      <c r="W100" s="95"/>
      <c r="X100" s="95"/>
      <c r="Y100" s="95"/>
      <c r="Z100" s="95"/>
      <c r="AA100" s="95"/>
      <c r="AB100" s="95"/>
      <c r="AC100" s="95"/>
      <c r="AD100" s="95"/>
      <c r="AE100" s="95"/>
      <c r="AF100" s="97"/>
      <c r="AG100" s="95"/>
      <c r="AH100" s="95"/>
      <c r="AI100" s="95"/>
      <c r="AJ100" s="95"/>
      <c r="AK100" s="95"/>
      <c r="AL100" s="95"/>
      <c r="AM100" s="95"/>
      <c r="AN100" s="101" t="s">
        <v>1113</v>
      </c>
      <c r="AO100" s="95"/>
      <c r="AP100" s="95"/>
      <c r="AQ100" s="95"/>
      <c r="AR100" s="101" t="s">
        <v>1113</v>
      </c>
    </row>
    <row r="101" spans="1:44" ht="15" customHeight="1" x14ac:dyDescent="0.25">
      <c r="A101" s="97">
        <v>17</v>
      </c>
      <c r="B101" s="101" t="s">
        <v>1113</v>
      </c>
      <c r="C101" s="95"/>
      <c r="D101" s="95"/>
      <c r="E101" s="95"/>
      <c r="F101" s="95"/>
      <c r="G101" s="95"/>
      <c r="H101" s="95"/>
      <c r="I101" s="96"/>
      <c r="J101" s="95"/>
      <c r="K101" s="95"/>
      <c r="L101" s="95"/>
      <c r="M101" s="95"/>
      <c r="N101" s="95"/>
      <c r="O101" s="95"/>
      <c r="P101" s="95"/>
      <c r="Q101" s="95"/>
      <c r="R101" s="97"/>
      <c r="S101" s="95"/>
      <c r="T101" s="95"/>
      <c r="U101" s="95"/>
      <c r="V101" s="95"/>
      <c r="W101" s="95"/>
      <c r="X101" s="95"/>
      <c r="Y101" s="95"/>
      <c r="Z101" s="95"/>
      <c r="AA101" s="95"/>
      <c r="AB101" s="95"/>
      <c r="AC101" s="95"/>
      <c r="AD101" s="95"/>
      <c r="AE101" s="95"/>
      <c r="AF101" s="97"/>
      <c r="AG101" s="95"/>
      <c r="AH101" s="95"/>
      <c r="AI101" s="95"/>
      <c r="AJ101" s="95"/>
      <c r="AK101" s="95"/>
      <c r="AL101" s="95"/>
      <c r="AM101" s="95"/>
      <c r="AN101" s="101" t="s">
        <v>1113</v>
      </c>
      <c r="AO101" s="95"/>
      <c r="AP101" s="95"/>
      <c r="AQ101" s="95"/>
      <c r="AR101" s="101" t="s">
        <v>1113</v>
      </c>
    </row>
    <row r="102" spans="1:44" ht="15" customHeight="1" x14ac:dyDescent="0.25">
      <c r="A102" s="97">
        <v>18</v>
      </c>
      <c r="B102" s="101" t="s">
        <v>1113</v>
      </c>
      <c r="C102" s="95"/>
      <c r="D102" s="95"/>
      <c r="E102" s="95"/>
      <c r="F102" s="95"/>
      <c r="G102" s="95"/>
      <c r="H102" s="95"/>
      <c r="I102" s="96"/>
      <c r="J102" s="95"/>
      <c r="K102" s="95"/>
      <c r="L102" s="95"/>
      <c r="M102" s="95"/>
      <c r="N102" s="95"/>
      <c r="O102" s="95"/>
      <c r="P102" s="95"/>
      <c r="Q102" s="95"/>
      <c r="R102" s="97"/>
      <c r="S102" s="95"/>
      <c r="T102" s="95"/>
      <c r="U102" s="95"/>
      <c r="V102" s="95"/>
      <c r="W102" s="95"/>
      <c r="X102" s="95"/>
      <c r="Y102" s="95"/>
      <c r="Z102" s="95"/>
      <c r="AA102" s="95"/>
      <c r="AB102" s="95"/>
      <c r="AC102" s="95"/>
      <c r="AD102" s="95"/>
      <c r="AE102" s="95"/>
      <c r="AF102" s="97"/>
      <c r="AG102" s="95"/>
      <c r="AH102" s="95"/>
      <c r="AI102" s="95"/>
      <c r="AJ102" s="95"/>
      <c r="AK102" s="95"/>
      <c r="AL102" s="95"/>
      <c r="AM102" s="95"/>
      <c r="AN102" s="101" t="s">
        <v>1113</v>
      </c>
      <c r="AO102" s="95"/>
      <c r="AP102" s="95"/>
      <c r="AQ102" s="95"/>
      <c r="AR102" s="101" t="s">
        <v>1113</v>
      </c>
    </row>
    <row r="103" spans="1:44" ht="15" customHeight="1" x14ac:dyDescent="0.25">
      <c r="A103" s="97">
        <v>19</v>
      </c>
      <c r="B103" s="101" t="s">
        <v>1113</v>
      </c>
      <c r="C103" s="95"/>
      <c r="D103" s="95"/>
      <c r="E103" s="95"/>
      <c r="F103" s="95"/>
      <c r="G103" s="95"/>
      <c r="H103" s="95"/>
      <c r="I103" s="96"/>
      <c r="J103" s="95"/>
      <c r="K103" s="95"/>
      <c r="L103" s="95"/>
      <c r="M103" s="95"/>
      <c r="N103" s="95"/>
      <c r="O103" s="95"/>
      <c r="P103" s="95"/>
      <c r="Q103" s="95"/>
      <c r="R103" s="97"/>
      <c r="S103" s="95"/>
      <c r="T103" s="95"/>
      <c r="U103" s="95"/>
      <c r="V103" s="95"/>
      <c r="W103" s="95"/>
      <c r="X103" s="95"/>
      <c r="Y103" s="95"/>
      <c r="Z103" s="95"/>
      <c r="AA103" s="95"/>
      <c r="AB103" s="95"/>
      <c r="AC103" s="95"/>
      <c r="AD103" s="95"/>
      <c r="AE103" s="95"/>
      <c r="AF103" s="97"/>
      <c r="AG103" s="95"/>
      <c r="AH103" s="95"/>
      <c r="AI103" s="95"/>
      <c r="AJ103" s="95"/>
      <c r="AK103" s="95"/>
      <c r="AL103" s="95"/>
      <c r="AM103" s="95"/>
      <c r="AN103" s="101" t="s">
        <v>1113</v>
      </c>
      <c r="AO103" s="95"/>
      <c r="AP103" s="95"/>
      <c r="AQ103" s="95"/>
      <c r="AR103" s="101" t="s">
        <v>1113</v>
      </c>
    </row>
    <row r="104" spans="1:44" ht="15" customHeight="1" x14ac:dyDescent="0.25">
      <c r="A104" s="97">
        <v>20</v>
      </c>
      <c r="B104" s="101" t="s">
        <v>1113</v>
      </c>
      <c r="C104" s="95"/>
      <c r="D104" s="95"/>
      <c r="E104" s="95"/>
      <c r="F104" s="95"/>
      <c r="G104" s="95"/>
      <c r="H104" s="95"/>
      <c r="I104" s="96"/>
      <c r="J104" s="95"/>
      <c r="K104" s="95"/>
      <c r="L104" s="95"/>
      <c r="M104" s="95"/>
      <c r="N104" s="95"/>
      <c r="O104" s="95"/>
      <c r="P104" s="95"/>
      <c r="Q104" s="95"/>
      <c r="R104" s="97"/>
      <c r="S104" s="95"/>
      <c r="T104" s="95"/>
      <c r="U104" s="95"/>
      <c r="V104" s="95"/>
      <c r="W104" s="95"/>
      <c r="X104" s="95"/>
      <c r="Y104" s="95"/>
      <c r="Z104" s="95"/>
      <c r="AA104" s="95"/>
      <c r="AB104" s="95"/>
      <c r="AC104" s="95"/>
      <c r="AD104" s="95"/>
      <c r="AE104" s="95"/>
      <c r="AF104" s="97"/>
      <c r="AG104" s="95"/>
      <c r="AH104" s="95"/>
      <c r="AI104" s="95"/>
      <c r="AJ104" s="95"/>
      <c r="AK104" s="95"/>
      <c r="AL104" s="95"/>
      <c r="AM104" s="95"/>
      <c r="AN104" s="101" t="s">
        <v>1113</v>
      </c>
      <c r="AO104" s="95"/>
      <c r="AP104" s="95"/>
      <c r="AQ104" s="95"/>
      <c r="AR104" s="101" t="s">
        <v>1113</v>
      </c>
    </row>
    <row r="105" spans="1:44" ht="15" customHeight="1" x14ac:dyDescent="0.25">
      <c r="A105" s="97">
        <v>21</v>
      </c>
      <c r="B105" s="100" t="s">
        <v>1105</v>
      </c>
      <c r="C105" s="95">
        <v>-200</v>
      </c>
      <c r="D105" s="95">
        <v>0</v>
      </c>
      <c r="E105" s="95">
        <v>0</v>
      </c>
      <c r="F105" s="95">
        <v>-200</v>
      </c>
      <c r="G105" s="95">
        <v>0</v>
      </c>
      <c r="H105" s="95">
        <v>0</v>
      </c>
      <c r="I105" s="96"/>
      <c r="J105" s="95">
        <v>0.38605913241864837</v>
      </c>
      <c r="K105" s="95">
        <v>1.8</v>
      </c>
      <c r="L105" s="95">
        <v>-70.860736169187959</v>
      </c>
      <c r="M105" s="95">
        <v>0.35430368084593977</v>
      </c>
      <c r="N105" s="95" t="s">
        <v>326</v>
      </c>
      <c r="O105" s="95"/>
      <c r="P105" s="95" t="s">
        <v>1113</v>
      </c>
      <c r="Q105" s="95"/>
      <c r="R105" s="97" t="s">
        <v>2195</v>
      </c>
      <c r="S105" s="95"/>
      <c r="T105" s="95"/>
      <c r="U105" s="95"/>
      <c r="V105" s="95"/>
      <c r="W105" s="95">
        <v>0.27</v>
      </c>
      <c r="X105" s="95">
        <v>2.2518936140931652E-2</v>
      </c>
      <c r="Y105" s="95">
        <v>3.2000000000000001E-2</v>
      </c>
      <c r="Z105" s="95">
        <v>0.19183854747683801</v>
      </c>
      <c r="AA105" s="95">
        <v>0.32</v>
      </c>
      <c r="AB105" s="95">
        <v>1.4</v>
      </c>
      <c r="AC105" s="95">
        <v>0.5</v>
      </c>
      <c r="AD105" s="95">
        <v>1.2</v>
      </c>
      <c r="AE105" s="95">
        <v>0.71655705532324798</v>
      </c>
      <c r="AF105" s="97" t="s">
        <v>2818</v>
      </c>
      <c r="AG105" s="95">
        <v>28</v>
      </c>
      <c r="AH105" s="95">
        <v>30.858759668067428</v>
      </c>
      <c r="AI105" s="95">
        <v>87.096920908043217</v>
      </c>
      <c r="AJ105" s="95">
        <v>200000</v>
      </c>
      <c r="AK105" s="95">
        <v>8.3878923305303983E-5</v>
      </c>
      <c r="AL105" s="95">
        <v>2.9999999999999997E-4</v>
      </c>
      <c r="AM105" s="95">
        <v>3.5765838208014986</v>
      </c>
      <c r="AN105" s="100" t="s">
        <v>1105</v>
      </c>
      <c r="AO105" s="95"/>
      <c r="AP105" s="95"/>
      <c r="AQ105" s="95"/>
      <c r="AR105" s="101" t="s">
        <v>1113</v>
      </c>
    </row>
    <row r="106" spans="1:44" ht="15" customHeight="1" x14ac:dyDescent="0.25">
      <c r="A106" s="97">
        <v>22</v>
      </c>
      <c r="B106" s="102" t="s">
        <v>1107</v>
      </c>
      <c r="C106" s="95">
        <v>420</v>
      </c>
      <c r="D106" s="95">
        <v>140.89198051968737</v>
      </c>
      <c r="E106" s="95">
        <v>0</v>
      </c>
      <c r="F106" s="95">
        <v>420</v>
      </c>
      <c r="G106" s="95">
        <v>140.89198051968737</v>
      </c>
      <c r="H106" s="95">
        <v>0</v>
      </c>
      <c r="I106" s="96"/>
      <c r="J106" s="95"/>
      <c r="K106" s="95"/>
      <c r="L106" s="95" t="s">
        <v>1113</v>
      </c>
      <c r="M106" s="95"/>
      <c r="N106" s="95" t="s">
        <v>325</v>
      </c>
      <c r="O106" s="95">
        <v>420</v>
      </c>
      <c r="P106" s="95">
        <v>87.176286645987702</v>
      </c>
      <c r="Q106" s="95">
        <v>0.61874555474650472</v>
      </c>
      <c r="R106" s="97" t="s">
        <v>2195</v>
      </c>
      <c r="S106" s="95">
        <v>0.23726323716601155</v>
      </c>
      <c r="T106" s="95">
        <v>0.8</v>
      </c>
      <c r="U106" s="95">
        <v>0.04</v>
      </c>
      <c r="V106" s="95">
        <v>0.23726323716601155</v>
      </c>
      <c r="W106" s="95">
        <v>0.09</v>
      </c>
      <c r="X106" s="95">
        <v>8.0424771931898696E-3</v>
      </c>
      <c r="Y106" s="95">
        <v>3.2000000000000001E-2</v>
      </c>
      <c r="Z106" s="95">
        <v>0.17904931097838225</v>
      </c>
      <c r="AA106" s="95">
        <v>0.32</v>
      </c>
      <c r="AB106" s="95">
        <v>1.4</v>
      </c>
      <c r="AC106" s="95">
        <v>0.5</v>
      </c>
      <c r="AD106" s="95">
        <v>1</v>
      </c>
      <c r="AE106" s="95">
        <v>0.99716028060320494</v>
      </c>
      <c r="AF106" s="97" t="s">
        <v>2821</v>
      </c>
      <c r="AG106" s="95">
        <v>10</v>
      </c>
      <c r="AH106" s="95">
        <v>0.29590398442261812</v>
      </c>
      <c r="AI106" s="95">
        <v>83.361471490903554</v>
      </c>
      <c r="AJ106" s="95">
        <v>200000</v>
      </c>
      <c r="AK106" s="95">
        <v>9.3099718099769302E-5</v>
      </c>
      <c r="AL106" s="95">
        <v>2.9999999999999997E-4</v>
      </c>
      <c r="AM106" s="95">
        <v>3.2223513252586673</v>
      </c>
      <c r="AN106" s="100" t="s">
        <v>1105</v>
      </c>
      <c r="AO106" s="95">
        <v>22</v>
      </c>
      <c r="AP106" s="95">
        <v>14.6</v>
      </c>
      <c r="AQ106" s="95">
        <v>0.66363636363636358</v>
      </c>
      <c r="AR106" s="102" t="s">
        <v>1107</v>
      </c>
    </row>
    <row r="107" spans="1:44" ht="15" customHeight="1" x14ac:dyDescent="0.25">
      <c r="A107" s="97">
        <v>23</v>
      </c>
      <c r="B107" s="102" t="s">
        <v>1107</v>
      </c>
      <c r="C107" s="95">
        <v>413.4912017822266</v>
      </c>
      <c r="D107" s="95">
        <v>145.92645210625469</v>
      </c>
      <c r="E107" s="95">
        <v>0</v>
      </c>
      <c r="F107" s="95">
        <v>413.4912017822266</v>
      </c>
      <c r="G107" s="95">
        <v>145.92645210625469</v>
      </c>
      <c r="H107" s="95">
        <v>0</v>
      </c>
      <c r="I107" s="96"/>
      <c r="J107" s="95"/>
      <c r="K107" s="95"/>
      <c r="L107" s="95" t="s">
        <v>1113</v>
      </c>
      <c r="M107" s="95"/>
      <c r="N107" s="95" t="s">
        <v>325</v>
      </c>
      <c r="O107" s="95">
        <v>413.4912017822266</v>
      </c>
      <c r="P107" s="95">
        <v>86.375432927365623</v>
      </c>
      <c r="Q107" s="95">
        <v>0.59191073092404345</v>
      </c>
      <c r="R107" s="97" t="s">
        <v>2195</v>
      </c>
      <c r="S107" s="95">
        <v>0.24930359906706842</v>
      </c>
      <c r="T107" s="95">
        <v>0.8</v>
      </c>
      <c r="U107" s="95">
        <v>0.04</v>
      </c>
      <c r="V107" s="95">
        <v>0.24930359906706842</v>
      </c>
      <c r="W107" s="95">
        <v>0.09</v>
      </c>
      <c r="X107" s="95">
        <v>8.0424771931898696E-3</v>
      </c>
      <c r="Y107" s="95">
        <v>3.2000000000000001E-2</v>
      </c>
      <c r="Z107" s="95">
        <v>0.17904931097838225</v>
      </c>
      <c r="AA107" s="95">
        <v>0.32</v>
      </c>
      <c r="AB107" s="95">
        <v>1.4</v>
      </c>
      <c r="AC107" s="95">
        <v>0.5</v>
      </c>
      <c r="AD107" s="95">
        <v>1</v>
      </c>
      <c r="AE107" s="95">
        <v>0.9911719304495995</v>
      </c>
      <c r="AF107" s="97" t="s">
        <v>2821</v>
      </c>
      <c r="AG107" s="95">
        <v>10</v>
      </c>
      <c r="AH107" s="95">
        <v>1.0409876444590813</v>
      </c>
      <c r="AI107" s="95">
        <v>94.33434011963422</v>
      </c>
      <c r="AJ107" s="95">
        <v>200000</v>
      </c>
      <c r="AK107" s="95">
        <v>1.0472173600455498E-4</v>
      </c>
      <c r="AL107" s="95">
        <v>2.9999999999999997E-4</v>
      </c>
      <c r="AM107" s="95">
        <v>2.8647347861665624</v>
      </c>
      <c r="AN107" s="100" t="s">
        <v>1105</v>
      </c>
      <c r="AO107" s="95">
        <v>22</v>
      </c>
      <c r="AP107" s="95">
        <v>14.6</v>
      </c>
      <c r="AQ107" s="95">
        <v>0.66363636363636358</v>
      </c>
      <c r="AR107" s="102" t="s">
        <v>1107</v>
      </c>
    </row>
    <row r="108" spans="1:44" ht="15" customHeight="1" x14ac:dyDescent="0.25">
      <c r="A108" s="97">
        <v>24</v>
      </c>
      <c r="B108" s="102" t="s">
        <v>1107</v>
      </c>
      <c r="C108" s="95">
        <v>407.40178222656249</v>
      </c>
      <c r="D108" s="95">
        <v>152.67658078551455</v>
      </c>
      <c r="E108" s="95">
        <v>0</v>
      </c>
      <c r="F108" s="95">
        <v>407.40178222656249</v>
      </c>
      <c r="G108" s="95">
        <v>152.67658078551455</v>
      </c>
      <c r="H108" s="95">
        <v>0</v>
      </c>
      <c r="I108" s="96"/>
      <c r="J108" s="95"/>
      <c r="K108" s="95"/>
      <c r="L108" s="95" t="s">
        <v>1113</v>
      </c>
      <c r="M108" s="95"/>
      <c r="N108" s="95" t="s">
        <v>325</v>
      </c>
      <c r="O108" s="95">
        <v>407.40178222656249</v>
      </c>
      <c r="P108" s="95">
        <v>85.62618028006996</v>
      </c>
      <c r="Q108" s="95">
        <v>0.5608337561630401</v>
      </c>
      <c r="R108" s="97" t="s">
        <v>2195</v>
      </c>
      <c r="S108" s="95">
        <v>0.2625124743665011</v>
      </c>
      <c r="T108" s="95">
        <v>0.8</v>
      </c>
      <c r="U108" s="95">
        <v>0.04</v>
      </c>
      <c r="V108" s="95">
        <v>0.2625124743665011</v>
      </c>
      <c r="W108" s="95">
        <v>0.09</v>
      </c>
      <c r="X108" s="95">
        <v>8.0424771931898696E-3</v>
      </c>
      <c r="Y108" s="95">
        <v>3.2000000000000001E-2</v>
      </c>
      <c r="Z108" s="95">
        <v>0.17904931097838225</v>
      </c>
      <c r="AA108" s="95">
        <v>0.32</v>
      </c>
      <c r="AB108" s="95">
        <v>1.4</v>
      </c>
      <c r="AC108" s="95">
        <v>0.5</v>
      </c>
      <c r="AD108" s="95">
        <v>1</v>
      </c>
      <c r="AE108" s="95">
        <v>0.98713284316084404</v>
      </c>
      <c r="AF108" s="97" t="s">
        <v>2821</v>
      </c>
      <c r="AG108" s="95">
        <v>10</v>
      </c>
      <c r="AH108" s="95">
        <v>1.7380636419414985</v>
      </c>
      <c r="AI108" s="95">
        <v>108.0620164139082</v>
      </c>
      <c r="AJ108" s="95">
        <v>200000</v>
      </c>
      <c r="AK108" s="95">
        <v>1.1947215336039758E-4</v>
      </c>
      <c r="AL108" s="95">
        <v>2.9999999999999997E-4</v>
      </c>
      <c r="AM108" s="95">
        <v>2.511045390594286</v>
      </c>
      <c r="AN108" s="100" t="s">
        <v>1105</v>
      </c>
      <c r="AO108" s="95">
        <v>22</v>
      </c>
      <c r="AP108" s="95">
        <v>14.6</v>
      </c>
      <c r="AQ108" s="95">
        <v>0.66363636363636358</v>
      </c>
      <c r="AR108" s="102" t="s">
        <v>1107</v>
      </c>
    </row>
    <row r="109" spans="1:44" ht="15" customHeight="1" x14ac:dyDescent="0.25">
      <c r="A109" s="97">
        <v>25</v>
      </c>
      <c r="B109" s="102" t="s">
        <v>1107</v>
      </c>
      <c r="C109" s="95">
        <v>407.40174865722656</v>
      </c>
      <c r="D109" s="95">
        <v>117.27580019697278</v>
      </c>
      <c r="E109" s="95">
        <v>0</v>
      </c>
      <c r="F109" s="95">
        <v>407.40174865722656</v>
      </c>
      <c r="G109" s="95">
        <v>117.27580019697278</v>
      </c>
      <c r="H109" s="95">
        <v>0</v>
      </c>
      <c r="I109" s="96"/>
      <c r="J109" s="95"/>
      <c r="K109" s="95"/>
      <c r="L109" s="95" t="s">
        <v>1113</v>
      </c>
      <c r="M109" s="95"/>
      <c r="N109" s="95" t="s">
        <v>325</v>
      </c>
      <c r="O109" s="95">
        <v>407.40174865722656</v>
      </c>
      <c r="P109" s="95">
        <v>85.626176149644991</v>
      </c>
      <c r="Q109" s="95">
        <v>0.73012655642366053</v>
      </c>
      <c r="R109" s="97" t="s">
        <v>2195</v>
      </c>
      <c r="S109" s="95">
        <v>0.19724801946920423</v>
      </c>
      <c r="T109" s="95">
        <v>0.8</v>
      </c>
      <c r="U109" s="95">
        <v>0.04</v>
      </c>
      <c r="V109" s="95">
        <v>0.19724801946920423</v>
      </c>
      <c r="W109" s="95">
        <v>7.4999999999999997E-2</v>
      </c>
      <c r="X109" s="95">
        <v>8.0424771931898696E-3</v>
      </c>
      <c r="Y109" s="95">
        <v>3.2000000000000001E-2</v>
      </c>
      <c r="Z109" s="95">
        <v>0.14920775914865189</v>
      </c>
      <c r="AA109" s="95">
        <v>0.32</v>
      </c>
      <c r="AB109" s="95">
        <v>1.4</v>
      </c>
      <c r="AC109" s="95">
        <v>0.5</v>
      </c>
      <c r="AD109" s="95">
        <v>1</v>
      </c>
      <c r="AE109" s="95">
        <v>0.97177618480165451</v>
      </c>
      <c r="AF109" s="97" t="s">
        <v>2821</v>
      </c>
      <c r="AG109" s="95">
        <v>10</v>
      </c>
      <c r="AH109" s="95">
        <v>1.7380674847395277</v>
      </c>
      <c r="AI109" s="95">
        <v>49.265273954639945</v>
      </c>
      <c r="AJ109" s="95">
        <v>200000</v>
      </c>
      <c r="AK109" s="95">
        <v>5.361979836287012E-5</v>
      </c>
      <c r="AL109" s="95">
        <v>2.9999999999999997E-4</v>
      </c>
      <c r="AM109" s="95">
        <v>5.5949483056568106</v>
      </c>
      <c r="AN109" s="100" t="s">
        <v>1105</v>
      </c>
      <c r="AO109" s="95">
        <v>19.439193048682597</v>
      </c>
      <c r="AP109" s="95">
        <v>14.6</v>
      </c>
      <c r="AQ109" s="95">
        <v>0.75105998296515952</v>
      </c>
      <c r="AR109" s="102" t="s">
        <v>1107</v>
      </c>
    </row>
    <row r="110" spans="1:44" ht="15" customHeight="1" x14ac:dyDescent="0.25">
      <c r="A110" s="97">
        <v>26</v>
      </c>
      <c r="B110" s="100" t="s">
        <v>1105</v>
      </c>
      <c r="C110" s="95">
        <v>306.71223144531251</v>
      </c>
      <c r="D110" s="95">
        <v>0.40154331233901525</v>
      </c>
      <c r="E110" s="95">
        <v>0</v>
      </c>
      <c r="F110" s="95">
        <v>306.71223144531251</v>
      </c>
      <c r="G110" s="95">
        <v>0.40154331233901663</v>
      </c>
      <c r="H110" s="95">
        <v>0</v>
      </c>
      <c r="I110" s="96"/>
      <c r="J110" s="95"/>
      <c r="K110" s="95"/>
      <c r="L110" s="95" t="s">
        <v>1113</v>
      </c>
      <c r="M110" s="95"/>
      <c r="N110" s="95" t="s">
        <v>325</v>
      </c>
      <c r="O110" s="95">
        <v>306.71223144531251</v>
      </c>
      <c r="P110" s="95">
        <v>73.668061665635577</v>
      </c>
      <c r="Q110" s="95">
        <v>183.4623050662068</v>
      </c>
      <c r="R110" s="97" t="s">
        <v>2196</v>
      </c>
      <c r="S110" s="95"/>
      <c r="T110" s="95"/>
      <c r="U110" s="95"/>
      <c r="V110" s="95"/>
      <c r="W110" s="95"/>
      <c r="X110" s="95"/>
      <c r="Y110" s="95"/>
      <c r="Z110" s="95"/>
      <c r="AA110" s="95"/>
      <c r="AB110" s="95"/>
      <c r="AC110" s="95"/>
      <c r="AD110" s="95"/>
      <c r="AE110" s="95"/>
      <c r="AF110" s="97"/>
      <c r="AG110" s="95"/>
      <c r="AH110" s="95"/>
      <c r="AI110" s="95"/>
      <c r="AJ110" s="95"/>
      <c r="AK110" s="95"/>
      <c r="AL110" s="95"/>
      <c r="AM110" s="95"/>
      <c r="AN110" s="100" t="s">
        <v>1105</v>
      </c>
      <c r="AO110" s="95">
        <v>5.4645816204521225</v>
      </c>
      <c r="AP110" s="95">
        <v>14.6</v>
      </c>
      <c r="AQ110" s="95">
        <v>2.671750742153256</v>
      </c>
      <c r="AR110" s="100" t="s">
        <v>1105</v>
      </c>
    </row>
    <row r="111" spans="1:44" ht="15" customHeight="1" x14ac:dyDescent="0.25">
      <c r="A111" s="97">
        <v>27</v>
      </c>
      <c r="B111" s="100" t="s">
        <v>1105</v>
      </c>
      <c r="C111" s="95">
        <v>332.28105010986326</v>
      </c>
      <c r="D111" s="95">
        <v>84.205875611851397</v>
      </c>
      <c r="E111" s="95">
        <v>0</v>
      </c>
      <c r="F111" s="95">
        <v>332.28105010986326</v>
      </c>
      <c r="G111" s="95">
        <v>84.205875611851397</v>
      </c>
      <c r="H111" s="95">
        <v>0</v>
      </c>
      <c r="I111" s="96"/>
      <c r="J111" s="95"/>
      <c r="K111" s="95"/>
      <c r="L111" s="95" t="s">
        <v>1113</v>
      </c>
      <c r="M111" s="95"/>
      <c r="N111" s="95" t="s">
        <v>325</v>
      </c>
      <c r="O111" s="95">
        <v>332.28105010986326</v>
      </c>
      <c r="P111" s="95">
        <v>76.758261947418518</v>
      </c>
      <c r="Q111" s="95">
        <v>0.91155470315678677</v>
      </c>
      <c r="R111" s="97" t="s">
        <v>2195</v>
      </c>
      <c r="S111" s="95">
        <v>0.15876829622325786</v>
      </c>
      <c r="T111" s="95">
        <v>0.8</v>
      </c>
      <c r="U111" s="95">
        <v>0.04</v>
      </c>
      <c r="V111" s="95">
        <v>0.15876829622325786</v>
      </c>
      <c r="W111" s="95">
        <v>0.06</v>
      </c>
      <c r="X111" s="95">
        <v>6.4339817545518967E-3</v>
      </c>
      <c r="Y111" s="95">
        <v>3.2000000000000001E-2</v>
      </c>
      <c r="Z111" s="95">
        <v>0.14920775914865189</v>
      </c>
      <c r="AA111" s="95">
        <v>0.32</v>
      </c>
      <c r="AB111" s="95">
        <v>1.4</v>
      </c>
      <c r="AC111" s="95">
        <v>0.5</v>
      </c>
      <c r="AD111" s="95">
        <v>1</v>
      </c>
      <c r="AE111" s="95">
        <v>0.52690096779685514</v>
      </c>
      <c r="AF111" s="97" t="s">
        <v>2822</v>
      </c>
      <c r="AG111" s="95">
        <v>8</v>
      </c>
      <c r="AH111" s="95">
        <v>17.445549375136693</v>
      </c>
      <c r="AI111" s="95">
        <v>29.500038152934913</v>
      </c>
      <c r="AJ111" s="95">
        <v>200000</v>
      </c>
      <c r="AK111" s="95">
        <v>1.7408830491164622E-5</v>
      </c>
      <c r="AL111" s="95">
        <v>2.9999999999999997E-4</v>
      </c>
      <c r="AM111" s="95">
        <v>17.232633757463308</v>
      </c>
      <c r="AN111" s="100" t="s">
        <v>1105</v>
      </c>
      <c r="AO111" s="95">
        <v>14.581090363927723</v>
      </c>
      <c r="AP111" s="95">
        <v>14.6</v>
      </c>
      <c r="AQ111" s="95">
        <v>1.0012968602210337</v>
      </c>
      <c r="AR111" s="100" t="s">
        <v>1105</v>
      </c>
    </row>
    <row r="112" spans="1:44" ht="15" customHeight="1" x14ac:dyDescent="0.25">
      <c r="A112" s="97">
        <v>28</v>
      </c>
      <c r="B112" s="100" t="s">
        <v>1105</v>
      </c>
      <c r="C112" s="95">
        <v>318.93087921142575</v>
      </c>
      <c r="D112" s="95">
        <v>86.207712355658572</v>
      </c>
      <c r="E112" s="95">
        <v>0</v>
      </c>
      <c r="F112" s="95">
        <v>318.93087921142575</v>
      </c>
      <c r="G112" s="95">
        <v>86.207712355658572</v>
      </c>
      <c r="H112" s="95">
        <v>0</v>
      </c>
      <c r="I112" s="96"/>
      <c r="J112" s="95"/>
      <c r="K112" s="95"/>
      <c r="L112" s="95" t="s">
        <v>1113</v>
      </c>
      <c r="M112" s="95"/>
      <c r="N112" s="95" t="s">
        <v>325</v>
      </c>
      <c r="O112" s="95">
        <v>318.93087921142575</v>
      </c>
      <c r="P112" s="95">
        <v>75.159186197321901</v>
      </c>
      <c r="Q112" s="95">
        <v>0.87183830939910723</v>
      </c>
      <c r="R112" s="97" t="s">
        <v>2195</v>
      </c>
      <c r="S112" s="95">
        <v>0.17860686043338042</v>
      </c>
      <c r="T112" s="95">
        <v>0.8</v>
      </c>
      <c r="U112" s="95">
        <v>0.04</v>
      </c>
      <c r="V112" s="95">
        <v>0.17860686043338042</v>
      </c>
      <c r="W112" s="95">
        <v>7.4999999999999997E-2</v>
      </c>
      <c r="X112" s="95">
        <v>6.4339817545518967E-3</v>
      </c>
      <c r="Y112" s="95">
        <v>3.2000000000000001E-2</v>
      </c>
      <c r="Z112" s="95">
        <v>0.18650969893581487</v>
      </c>
      <c r="AA112" s="95">
        <v>0.32</v>
      </c>
      <c r="AB112" s="95">
        <v>1.4</v>
      </c>
      <c r="AC112" s="95">
        <v>0.5</v>
      </c>
      <c r="AD112" s="95">
        <v>1</v>
      </c>
      <c r="AE112" s="95">
        <v>0.58736499400588138</v>
      </c>
      <c r="AF112" s="97" t="s">
        <v>2822</v>
      </c>
      <c r="AG112" s="95">
        <v>8</v>
      </c>
      <c r="AH112" s="95">
        <v>19.147996489159414</v>
      </c>
      <c r="AI112" s="95">
        <v>37.123358340435779</v>
      </c>
      <c r="AJ112" s="95">
        <v>200000</v>
      </c>
      <c r="AK112" s="95">
        <v>2.4421556487001234E-5</v>
      </c>
      <c r="AL112" s="95">
        <v>2.9999999999999997E-4</v>
      </c>
      <c r="AM112" s="95">
        <v>12.284229310268564</v>
      </c>
      <c r="AN112" s="100" t="s">
        <v>1105</v>
      </c>
      <c r="AO112" s="95">
        <v>14.592093840082127</v>
      </c>
      <c r="AP112" s="95">
        <v>14.6</v>
      </c>
      <c r="AQ112" s="95">
        <v>1.000541811203006</v>
      </c>
      <c r="AR112" s="100" t="s">
        <v>1105</v>
      </c>
    </row>
    <row r="113" spans="1:83" ht="15" customHeight="1" x14ac:dyDescent="0.25">
      <c r="A113" s="97">
        <v>29</v>
      </c>
      <c r="B113" s="102" t="s">
        <v>1107</v>
      </c>
      <c r="C113" s="95">
        <v>324.27851104736328</v>
      </c>
      <c r="D113" s="95">
        <v>87.139364193337912</v>
      </c>
      <c r="E113" s="95">
        <v>0</v>
      </c>
      <c r="F113" s="95">
        <v>324.27851104736328</v>
      </c>
      <c r="G113" s="95">
        <v>87.139364193337912</v>
      </c>
      <c r="H113" s="95">
        <v>0</v>
      </c>
      <c r="I113" s="96"/>
      <c r="J113" s="95"/>
      <c r="K113" s="95"/>
      <c r="L113" s="95" t="s">
        <v>1113</v>
      </c>
      <c r="M113" s="95"/>
      <c r="N113" s="95" t="s">
        <v>325</v>
      </c>
      <c r="O113" s="95">
        <v>324.27851104736328</v>
      </c>
      <c r="P113" s="95">
        <v>75.811765459137675</v>
      </c>
      <c r="Q113" s="95">
        <v>0.87000595151156435</v>
      </c>
      <c r="R113" s="97" t="s">
        <v>2195</v>
      </c>
      <c r="S113" s="95">
        <v>0.17677151363792321</v>
      </c>
      <c r="T113" s="95">
        <v>0.8</v>
      </c>
      <c r="U113" s="95">
        <v>0.04</v>
      </c>
      <c r="V113" s="95">
        <v>0.17677151363792321</v>
      </c>
      <c r="W113" s="95">
        <v>7.4999999999999997E-2</v>
      </c>
      <c r="X113" s="95">
        <v>6.4339817545518967E-3</v>
      </c>
      <c r="Y113" s="95">
        <v>3.2000000000000001E-2</v>
      </c>
      <c r="Z113" s="95">
        <v>0.18650969893581487</v>
      </c>
      <c r="AA113" s="95">
        <v>0.32</v>
      </c>
      <c r="AB113" s="95">
        <v>1.4</v>
      </c>
      <c r="AC113" s="95">
        <v>0.5</v>
      </c>
      <c r="AD113" s="95">
        <v>1</v>
      </c>
      <c r="AE113" s="95">
        <v>0.59885929443365438</v>
      </c>
      <c r="AF113" s="97" t="s">
        <v>2822</v>
      </c>
      <c r="AG113" s="95">
        <v>8</v>
      </c>
      <c r="AH113" s="95">
        <v>18.485545597223425</v>
      </c>
      <c r="AI113" s="95">
        <v>36.865958185170626</v>
      </c>
      <c r="AJ113" s="95">
        <v>200000</v>
      </c>
      <c r="AK113" s="95">
        <v>2.4726824312278914E-5</v>
      </c>
      <c r="AL113" s="95">
        <v>2.9999999999999997E-4</v>
      </c>
      <c r="AM113" s="95">
        <v>12.132572958470256</v>
      </c>
      <c r="AN113" s="100" t="s">
        <v>1105</v>
      </c>
      <c r="AO113" s="95">
        <v>14.779297661830904</v>
      </c>
      <c r="AP113" s="95">
        <v>14.6</v>
      </c>
      <c r="AQ113" s="95">
        <v>0.98786832324962492</v>
      </c>
      <c r="AR113" s="102" t="s">
        <v>1107</v>
      </c>
    </row>
    <row r="114" spans="1:83" ht="15" customHeight="1" x14ac:dyDescent="0.25">
      <c r="A114" s="97">
        <v>30</v>
      </c>
      <c r="B114" s="100" t="s">
        <v>1105</v>
      </c>
      <c r="C114" s="95">
        <v>319.95539093017578</v>
      </c>
      <c r="D114" s="95">
        <v>84.055860964455249</v>
      </c>
      <c r="E114" s="95">
        <v>0</v>
      </c>
      <c r="F114" s="95">
        <v>319.95539093017578</v>
      </c>
      <c r="G114" s="95">
        <v>84.055860964455249</v>
      </c>
      <c r="H114" s="95">
        <v>0</v>
      </c>
      <c r="I114" s="96"/>
      <c r="J114" s="95"/>
      <c r="K114" s="95"/>
      <c r="L114" s="95" t="s">
        <v>1113</v>
      </c>
      <c r="M114" s="95"/>
      <c r="N114" s="95" t="s">
        <v>325</v>
      </c>
      <c r="O114" s="95">
        <v>319.95539093017578</v>
      </c>
      <c r="P114" s="95">
        <v>75.284147841428776</v>
      </c>
      <c r="Q114" s="95">
        <v>0.89564424155103506</v>
      </c>
      <c r="R114" s="97" t="s">
        <v>2195</v>
      </c>
      <c r="S114" s="95">
        <v>0.16992113816464702</v>
      </c>
      <c r="T114" s="95">
        <v>0.8</v>
      </c>
      <c r="U114" s="95">
        <v>0.04</v>
      </c>
      <c r="V114" s="95">
        <v>0.16992113816464702</v>
      </c>
      <c r="W114" s="95">
        <v>0.06</v>
      </c>
      <c r="X114" s="95">
        <v>6.4339817545518967E-3</v>
      </c>
      <c r="Y114" s="95">
        <v>3.2000000000000001E-2</v>
      </c>
      <c r="Z114" s="95">
        <v>0.14920775914865189</v>
      </c>
      <c r="AA114" s="95">
        <v>0.32</v>
      </c>
      <c r="AB114" s="95">
        <v>1.4</v>
      </c>
      <c r="AC114" s="95">
        <v>0.5</v>
      </c>
      <c r="AD114" s="95">
        <v>1</v>
      </c>
      <c r="AE114" s="95">
        <v>0.54191996630511752</v>
      </c>
      <c r="AF114" s="97" t="s">
        <v>2822</v>
      </c>
      <c r="AG114" s="95">
        <v>8</v>
      </c>
      <c r="AH114" s="95">
        <v>19.020983868084304</v>
      </c>
      <c r="AI114" s="95">
        <v>33.218621147332144</v>
      </c>
      <c r="AJ114" s="95">
        <v>200000</v>
      </c>
      <c r="AK114" s="95">
        <v>2.0162054139208464E-5</v>
      </c>
      <c r="AL114" s="95">
        <v>2.9999999999999997E-4</v>
      </c>
      <c r="AM114" s="95">
        <v>14.87943628802187</v>
      </c>
      <c r="AN114" s="100" t="s">
        <v>1105</v>
      </c>
      <c r="AO114" s="95">
        <v>14.36910772842872</v>
      </c>
      <c r="AP114" s="95">
        <v>14.6</v>
      </c>
      <c r="AQ114" s="95">
        <v>1.0160686575628122</v>
      </c>
      <c r="AR114" s="100" t="s">
        <v>1105</v>
      </c>
    </row>
    <row r="116" spans="1:83" s="46" customFormat="1" ht="15" customHeight="1" x14ac:dyDescent="0.25">
      <c r="A116" s="47" t="s">
        <v>1008</v>
      </c>
    </row>
    <row r="117" spans="1:83" ht="15" customHeight="1" x14ac:dyDescent="0.25">
      <c r="A117" s="81" t="s">
        <v>2225</v>
      </c>
      <c r="B117" s="81"/>
      <c r="C117" s="81"/>
      <c r="D117" s="81"/>
      <c r="E117" s="81"/>
      <c r="F117" s="81"/>
      <c r="G117" s="81"/>
      <c r="H117" s="81"/>
      <c r="I117" s="81"/>
      <c r="J117" s="81"/>
      <c r="K117" s="81"/>
      <c r="L117" s="81"/>
      <c r="M117" s="81"/>
      <c r="N117" s="104"/>
      <c r="O117" s="81" t="s">
        <v>2227</v>
      </c>
      <c r="P117" s="81"/>
      <c r="Q117" s="81"/>
      <c r="R117" s="81"/>
      <c r="S117" s="81"/>
      <c r="T117" s="81"/>
      <c r="U117" s="81"/>
      <c r="V117" s="81"/>
      <c r="W117" s="81"/>
      <c r="X117" s="81"/>
      <c r="Y117" s="81"/>
      <c r="Z117" s="81"/>
      <c r="AA117" s="104"/>
      <c r="AB117" s="81" t="s">
        <v>2232</v>
      </c>
      <c r="AC117" s="81"/>
      <c r="AD117" s="81"/>
      <c r="AE117" s="81"/>
      <c r="AF117" s="81"/>
      <c r="AG117" s="81"/>
      <c r="AH117" s="81"/>
      <c r="AI117" s="81"/>
      <c r="AJ117" s="81"/>
      <c r="AK117" s="81"/>
      <c r="AL117" s="81"/>
      <c r="AM117" s="81"/>
      <c r="AN117" s="81"/>
      <c r="AO117" s="81"/>
      <c r="AP117" s="81"/>
      <c r="AQ117" s="81"/>
      <c r="AR117" s="81"/>
      <c r="AS117" s="81"/>
      <c r="AT117" s="81"/>
      <c r="AU117" s="81"/>
      <c r="AV117" s="81"/>
      <c r="AW117" s="81"/>
      <c r="AX117" s="81"/>
      <c r="AY117" s="81"/>
      <c r="AZ117" s="81"/>
      <c r="BA117" s="81"/>
      <c r="BB117" s="81"/>
      <c r="BC117" s="81"/>
      <c r="BD117" s="81"/>
      <c r="BE117" s="81"/>
      <c r="BF117" s="81"/>
      <c r="BG117" s="104"/>
      <c r="BH117" s="81" t="s">
        <v>2239</v>
      </c>
      <c r="BI117" s="81"/>
      <c r="BJ117" s="81"/>
      <c r="BK117" s="81"/>
      <c r="BL117" s="81"/>
      <c r="BM117" s="81"/>
      <c r="BN117" s="81"/>
      <c r="BO117" s="81"/>
      <c r="BP117" s="81"/>
      <c r="BQ117" s="81"/>
      <c r="BR117" s="81"/>
      <c r="BS117" s="81"/>
      <c r="BT117" s="81"/>
      <c r="BU117" s="81"/>
      <c r="BV117" s="81"/>
      <c r="BW117" s="81"/>
      <c r="BX117" s="81"/>
      <c r="BY117" s="81"/>
      <c r="BZ117" s="81"/>
      <c r="CA117" s="81"/>
      <c r="CB117" s="81"/>
      <c r="CC117" s="81"/>
      <c r="CD117" s="81"/>
      <c r="CE117" s="81"/>
    </row>
    <row r="118" spans="1:83" ht="15" customHeight="1" x14ac:dyDescent="0.25">
      <c r="A118" s="81" t="s">
        <v>2017</v>
      </c>
      <c r="B118" s="81" t="s">
        <v>2018</v>
      </c>
      <c r="C118" s="81" t="s">
        <v>2226</v>
      </c>
      <c r="D118" s="81"/>
      <c r="E118" s="81"/>
      <c r="F118" s="81"/>
      <c r="G118" s="81"/>
      <c r="H118" s="81" t="s">
        <v>2062</v>
      </c>
      <c r="I118" s="81"/>
      <c r="J118" s="81"/>
      <c r="K118" s="81" t="s">
        <v>2063</v>
      </c>
      <c r="L118" s="81"/>
      <c r="M118" s="81"/>
      <c r="N118" s="104"/>
      <c r="O118" s="81" t="s">
        <v>2228</v>
      </c>
      <c r="P118" s="81"/>
      <c r="Q118" s="81"/>
      <c r="R118" s="81"/>
      <c r="S118" s="81"/>
      <c r="T118" s="81"/>
      <c r="U118" s="81" t="s">
        <v>2231</v>
      </c>
      <c r="V118" s="81"/>
      <c r="W118" s="81"/>
      <c r="X118" s="81"/>
      <c r="Y118" s="81"/>
      <c r="Z118" s="81"/>
      <c r="AA118" s="104"/>
      <c r="AB118" s="81" t="s">
        <v>2233</v>
      </c>
      <c r="AC118" s="81" t="s">
        <v>2234</v>
      </c>
      <c r="AD118" s="81"/>
      <c r="AE118" s="81"/>
      <c r="AF118" s="81"/>
      <c r="AG118" s="81"/>
      <c r="AH118" s="81"/>
      <c r="AI118" s="81"/>
      <c r="AJ118" s="81"/>
      <c r="AK118" s="81"/>
      <c r="AL118" s="81"/>
      <c r="AM118" s="81"/>
      <c r="AN118" s="81"/>
      <c r="AO118" s="81"/>
      <c r="AP118" s="81"/>
      <c r="AQ118" s="81"/>
      <c r="AR118" s="81" t="s">
        <v>2238</v>
      </c>
      <c r="AS118" s="81"/>
      <c r="AT118" s="81"/>
      <c r="AU118" s="81"/>
      <c r="AV118" s="81"/>
      <c r="AW118" s="81"/>
      <c r="AX118" s="81"/>
      <c r="AY118" s="81"/>
      <c r="AZ118" s="81"/>
      <c r="BA118" s="81"/>
      <c r="BB118" s="81"/>
      <c r="BC118" s="81"/>
      <c r="BD118" s="81"/>
      <c r="BE118" s="81"/>
      <c r="BF118" s="81"/>
      <c r="BG118" s="104"/>
      <c r="BH118" s="81" t="s">
        <v>2234</v>
      </c>
      <c r="BI118" s="81"/>
      <c r="BJ118" s="81"/>
      <c r="BK118" s="81"/>
      <c r="BL118" s="81"/>
      <c r="BM118" s="81"/>
      <c r="BN118" s="81"/>
      <c r="BO118" s="81"/>
      <c r="BP118" s="81"/>
      <c r="BQ118" s="81"/>
      <c r="BR118" s="81"/>
      <c r="BS118" s="81"/>
      <c r="BT118" s="81" t="s">
        <v>2238</v>
      </c>
      <c r="BU118" s="81"/>
      <c r="BV118" s="81"/>
      <c r="BW118" s="81"/>
      <c r="BX118" s="81"/>
      <c r="BY118" s="81"/>
      <c r="BZ118" s="81"/>
      <c r="CA118" s="81"/>
      <c r="CB118" s="81"/>
      <c r="CC118" s="81"/>
      <c r="CD118" s="81"/>
      <c r="CE118" s="81"/>
    </row>
    <row r="119" spans="1:83" ht="15" customHeight="1" x14ac:dyDescent="0.25">
      <c r="A119" s="81"/>
      <c r="B119" s="81"/>
      <c r="C119" s="81"/>
      <c r="D119" s="81"/>
      <c r="E119" s="81"/>
      <c r="F119" s="81"/>
      <c r="G119" s="81"/>
      <c r="H119" s="81"/>
      <c r="I119" s="81"/>
      <c r="J119" s="81"/>
      <c r="K119" s="81"/>
      <c r="L119" s="81"/>
      <c r="M119" s="81"/>
      <c r="N119" s="104"/>
      <c r="O119" s="81" t="s">
        <v>2229</v>
      </c>
      <c r="P119" s="81"/>
      <c r="Q119" s="81"/>
      <c r="R119" s="81" t="s">
        <v>2230</v>
      </c>
      <c r="S119" s="81"/>
      <c r="T119" s="81"/>
      <c r="U119" s="81"/>
      <c r="V119" s="81"/>
      <c r="W119" s="81"/>
      <c r="X119" s="81"/>
      <c r="Y119" s="81"/>
      <c r="Z119" s="81"/>
      <c r="AA119" s="104"/>
      <c r="AB119" s="81"/>
      <c r="AC119" s="81" t="s">
        <v>2235</v>
      </c>
      <c r="AD119" s="81"/>
      <c r="AE119" s="81"/>
      <c r="AF119" s="81" t="s">
        <v>2236</v>
      </c>
      <c r="AG119" s="81"/>
      <c r="AH119" s="81"/>
      <c r="AI119" s="81"/>
      <c r="AJ119" s="81"/>
      <c r="AK119" s="81"/>
      <c r="AL119" s="81" t="s">
        <v>2237</v>
      </c>
      <c r="AM119" s="81"/>
      <c r="AN119" s="81"/>
      <c r="AO119" s="81"/>
      <c r="AP119" s="81"/>
      <c r="AQ119" s="81"/>
      <c r="AR119" s="81" t="s">
        <v>2235</v>
      </c>
      <c r="AS119" s="81"/>
      <c r="AT119" s="81"/>
      <c r="AU119" s="81" t="s">
        <v>2236</v>
      </c>
      <c r="AV119" s="81"/>
      <c r="AW119" s="81"/>
      <c r="AX119" s="81"/>
      <c r="AY119" s="81"/>
      <c r="AZ119" s="81"/>
      <c r="BA119" s="81" t="s">
        <v>2237</v>
      </c>
      <c r="BB119" s="81"/>
      <c r="BC119" s="81"/>
      <c r="BD119" s="81"/>
      <c r="BE119" s="81"/>
      <c r="BF119" s="81"/>
      <c r="BG119" s="104"/>
      <c r="BH119" s="81"/>
      <c r="BI119" s="81"/>
      <c r="BJ119" s="81"/>
      <c r="BK119" s="81"/>
      <c r="BL119" s="81"/>
      <c r="BM119" s="81"/>
      <c r="BN119" s="81"/>
      <c r="BO119" s="81"/>
      <c r="BP119" s="81"/>
      <c r="BQ119" s="81"/>
      <c r="BR119" s="81"/>
      <c r="BS119" s="81"/>
      <c r="BT119" s="81"/>
      <c r="BU119" s="81"/>
      <c r="BV119" s="81"/>
      <c r="BW119" s="81"/>
      <c r="BX119" s="81"/>
      <c r="BY119" s="81"/>
      <c r="BZ119" s="81"/>
      <c r="CA119" s="81"/>
      <c r="CB119" s="81"/>
      <c r="CC119" s="81"/>
      <c r="CD119" s="81"/>
      <c r="CE119" s="81"/>
    </row>
    <row r="120" spans="1:83" ht="15" customHeight="1" x14ac:dyDescent="0.25">
      <c r="A120" s="105"/>
      <c r="B120" s="105"/>
      <c r="C120" s="106" t="s">
        <v>2240</v>
      </c>
      <c r="D120" s="106" t="s">
        <v>2241</v>
      </c>
      <c r="E120" s="106" t="s">
        <v>2242</v>
      </c>
      <c r="F120" s="106" t="s">
        <v>2243</v>
      </c>
      <c r="G120" s="106" t="s">
        <v>2244</v>
      </c>
      <c r="H120" s="106" t="s">
        <v>2245</v>
      </c>
      <c r="I120" s="106" t="s">
        <v>2246</v>
      </c>
      <c r="J120" s="106" t="s">
        <v>2247</v>
      </c>
      <c r="K120" s="106" t="s">
        <v>2248</v>
      </c>
      <c r="L120" s="106" t="s">
        <v>2249</v>
      </c>
      <c r="M120" s="106" t="s">
        <v>2250</v>
      </c>
      <c r="N120" s="107"/>
      <c r="O120" s="106" t="s">
        <v>2251</v>
      </c>
      <c r="P120" s="106" t="s">
        <v>2252</v>
      </c>
      <c r="Q120" s="106" t="s">
        <v>2253</v>
      </c>
      <c r="R120" s="106" t="s">
        <v>2254</v>
      </c>
      <c r="S120" s="106" t="s">
        <v>2255</v>
      </c>
      <c r="T120" s="106" t="s">
        <v>2256</v>
      </c>
      <c r="U120" s="106" t="s">
        <v>2257</v>
      </c>
      <c r="V120" s="106" t="s">
        <v>2258</v>
      </c>
      <c r="W120" s="106" t="s">
        <v>2259</v>
      </c>
      <c r="X120" s="106" t="s">
        <v>2260</v>
      </c>
      <c r="Y120" s="106" t="s">
        <v>2261</v>
      </c>
      <c r="Z120" s="106" t="s">
        <v>2262</v>
      </c>
      <c r="AA120" s="107"/>
      <c r="AB120" s="105"/>
      <c r="AC120" s="106" t="s">
        <v>2263</v>
      </c>
      <c r="AD120" s="106" t="s">
        <v>2264</v>
      </c>
      <c r="AE120" s="106" t="s">
        <v>2265</v>
      </c>
      <c r="AF120" s="106" t="s">
        <v>2266</v>
      </c>
      <c r="AG120" s="106" t="s">
        <v>2267</v>
      </c>
      <c r="AH120" s="106" t="s">
        <v>2268</v>
      </c>
      <c r="AI120" s="106" t="s">
        <v>2269</v>
      </c>
      <c r="AJ120" s="106" t="s">
        <v>2270</v>
      </c>
      <c r="AK120" s="106" t="s">
        <v>2271</v>
      </c>
      <c r="AL120" s="106" t="s">
        <v>2272</v>
      </c>
      <c r="AM120" s="106" t="s">
        <v>2273</v>
      </c>
      <c r="AN120" s="106" t="s">
        <v>2274</v>
      </c>
      <c r="AO120" s="106" t="s">
        <v>2275</v>
      </c>
      <c r="AP120" s="106" t="s">
        <v>2276</v>
      </c>
      <c r="AQ120" s="106" t="s">
        <v>2277</v>
      </c>
      <c r="AR120" s="106" t="s">
        <v>2263</v>
      </c>
      <c r="AS120" s="106" t="s">
        <v>2264</v>
      </c>
      <c r="AT120" s="106" t="s">
        <v>2265</v>
      </c>
      <c r="AU120" s="106" t="s">
        <v>2266</v>
      </c>
      <c r="AV120" s="106" t="s">
        <v>2267</v>
      </c>
      <c r="AW120" s="106" t="s">
        <v>2268</v>
      </c>
      <c r="AX120" s="106" t="s">
        <v>2269</v>
      </c>
      <c r="AY120" s="106" t="s">
        <v>2270</v>
      </c>
      <c r="AZ120" s="106" t="s">
        <v>2271</v>
      </c>
      <c r="BA120" s="106" t="s">
        <v>2272</v>
      </c>
      <c r="BB120" s="106" t="s">
        <v>2273</v>
      </c>
      <c r="BC120" s="106" t="s">
        <v>2274</v>
      </c>
      <c r="BD120" s="106" t="s">
        <v>2275</v>
      </c>
      <c r="BE120" s="106" t="s">
        <v>2276</v>
      </c>
      <c r="BF120" s="106" t="s">
        <v>2277</v>
      </c>
      <c r="BG120" s="107"/>
      <c r="BH120" s="106" t="s">
        <v>2278</v>
      </c>
      <c r="BI120" s="106" t="s">
        <v>2263</v>
      </c>
      <c r="BJ120" s="106" t="s">
        <v>2264</v>
      </c>
      <c r="BK120" s="106" t="s">
        <v>2268</v>
      </c>
      <c r="BL120" s="106" t="s">
        <v>2279</v>
      </c>
      <c r="BM120" s="106" t="s">
        <v>2280</v>
      </c>
      <c r="BN120" s="106" t="s">
        <v>2281</v>
      </c>
      <c r="BO120" s="106" t="s">
        <v>2282</v>
      </c>
      <c r="BP120" s="106" t="s">
        <v>2283</v>
      </c>
      <c r="BQ120" s="106" t="s">
        <v>2269</v>
      </c>
      <c r="BR120" s="106" t="s">
        <v>2284</v>
      </c>
      <c r="BS120" s="106" t="s">
        <v>2285</v>
      </c>
      <c r="BT120" s="106" t="s">
        <v>2278</v>
      </c>
      <c r="BU120" s="106" t="s">
        <v>2263</v>
      </c>
      <c r="BV120" s="106" t="s">
        <v>2264</v>
      </c>
      <c r="BW120" s="106" t="s">
        <v>2268</v>
      </c>
      <c r="BX120" s="106" t="s">
        <v>2279</v>
      </c>
      <c r="BY120" s="106" t="s">
        <v>2280</v>
      </c>
      <c r="BZ120" s="106" t="s">
        <v>2281</v>
      </c>
      <c r="CA120" s="106" t="s">
        <v>2282</v>
      </c>
      <c r="CB120" s="106" t="s">
        <v>2283</v>
      </c>
      <c r="CC120" s="106" t="s">
        <v>2269</v>
      </c>
      <c r="CD120" s="106" t="s">
        <v>2284</v>
      </c>
      <c r="CE120" s="106" t="s">
        <v>2285</v>
      </c>
    </row>
    <row r="121" spans="1:83" ht="15" customHeight="1" x14ac:dyDescent="0.25">
      <c r="A121" s="67"/>
      <c r="B121" s="67"/>
      <c r="C121" s="69" t="s">
        <v>2286</v>
      </c>
      <c r="D121" s="69" t="s">
        <v>2287</v>
      </c>
      <c r="E121" s="69" t="s">
        <v>2114</v>
      </c>
      <c r="F121" s="69" t="s">
        <v>2298</v>
      </c>
      <c r="G121" s="69" t="s">
        <v>2299</v>
      </c>
      <c r="H121" s="69" t="s">
        <v>2114</v>
      </c>
      <c r="I121" s="69" t="s">
        <v>2115</v>
      </c>
      <c r="J121" s="69" t="s">
        <v>2116</v>
      </c>
      <c r="K121" s="69" t="s">
        <v>2114</v>
      </c>
      <c r="L121" s="69" t="s">
        <v>2115</v>
      </c>
      <c r="M121" s="69" t="s">
        <v>2116</v>
      </c>
      <c r="N121" s="103"/>
      <c r="O121" s="69" t="s">
        <v>2114</v>
      </c>
      <c r="P121" s="69" t="s">
        <v>2298</v>
      </c>
      <c r="Q121" s="69" t="s">
        <v>2299</v>
      </c>
      <c r="R121" s="69" t="s">
        <v>2288</v>
      </c>
      <c r="S121" s="69" t="s">
        <v>2300</v>
      </c>
      <c r="T121" s="69" t="s">
        <v>2301</v>
      </c>
      <c r="U121" s="69" t="s">
        <v>2289</v>
      </c>
      <c r="V121" s="69" t="s">
        <v>2290</v>
      </c>
      <c r="W121" s="69" t="s">
        <v>2291</v>
      </c>
      <c r="X121" s="69" t="s">
        <v>2292</v>
      </c>
      <c r="Y121" s="69" t="s">
        <v>2302</v>
      </c>
      <c r="Z121" s="69" t="s">
        <v>2303</v>
      </c>
      <c r="AA121" s="103"/>
      <c r="AB121" s="69" t="s">
        <v>2304</v>
      </c>
      <c r="AC121" s="69" t="s">
        <v>2305</v>
      </c>
      <c r="AD121" s="69" t="s">
        <v>2306</v>
      </c>
      <c r="AE121" s="69" t="s">
        <v>2293</v>
      </c>
      <c r="AF121" s="69" t="s">
        <v>2307</v>
      </c>
      <c r="AG121" s="69" t="s">
        <v>2294</v>
      </c>
      <c r="AH121" s="69" t="s">
        <v>2308</v>
      </c>
      <c r="AI121" s="69" t="s">
        <v>2295</v>
      </c>
      <c r="AJ121" s="69" t="s">
        <v>2309</v>
      </c>
      <c r="AK121" s="69" t="s">
        <v>2121</v>
      </c>
      <c r="AL121" s="69" t="s">
        <v>2310</v>
      </c>
      <c r="AM121" s="69" t="s">
        <v>2311</v>
      </c>
      <c r="AN121" s="69" t="s">
        <v>2296</v>
      </c>
      <c r="AO121" s="69" t="s">
        <v>2140</v>
      </c>
      <c r="AP121" s="69" t="s">
        <v>2312</v>
      </c>
      <c r="AQ121" s="69" t="s">
        <v>2121</v>
      </c>
      <c r="AR121" s="69" t="s">
        <v>2305</v>
      </c>
      <c r="AS121" s="69" t="s">
        <v>2306</v>
      </c>
      <c r="AT121" s="69" t="s">
        <v>2293</v>
      </c>
      <c r="AU121" s="69" t="s">
        <v>2307</v>
      </c>
      <c r="AV121" s="69" t="s">
        <v>2294</v>
      </c>
      <c r="AW121" s="69" t="s">
        <v>2308</v>
      </c>
      <c r="AX121" s="69" t="s">
        <v>2295</v>
      </c>
      <c r="AY121" s="69" t="s">
        <v>2309</v>
      </c>
      <c r="AZ121" s="69" t="s">
        <v>2121</v>
      </c>
      <c r="BA121" s="69" t="s">
        <v>2310</v>
      </c>
      <c r="BB121" s="69" t="s">
        <v>2311</v>
      </c>
      <c r="BC121" s="69" t="s">
        <v>2296</v>
      </c>
      <c r="BD121" s="69" t="s">
        <v>2140</v>
      </c>
      <c r="BE121" s="69" t="s">
        <v>2312</v>
      </c>
      <c r="BF121" s="69" t="s">
        <v>2121</v>
      </c>
      <c r="BG121" s="103"/>
      <c r="BH121" s="69" t="s">
        <v>2313</v>
      </c>
      <c r="BI121" s="69" t="s">
        <v>2314</v>
      </c>
      <c r="BJ121" s="69" t="s">
        <v>2315</v>
      </c>
      <c r="BK121" s="69" t="s">
        <v>2308</v>
      </c>
      <c r="BL121" s="69" t="s">
        <v>2316</v>
      </c>
      <c r="BM121" s="69" t="s">
        <v>2317</v>
      </c>
      <c r="BN121" s="69" t="s">
        <v>2318</v>
      </c>
      <c r="BO121" s="69" t="s">
        <v>2297</v>
      </c>
      <c r="BP121" s="69" t="s">
        <v>2307</v>
      </c>
      <c r="BQ121" s="69" t="s">
        <v>2295</v>
      </c>
      <c r="BR121" s="69" t="s">
        <v>2319</v>
      </c>
      <c r="BS121" s="69" t="s">
        <v>2121</v>
      </c>
      <c r="BT121" s="69" t="s">
        <v>2313</v>
      </c>
      <c r="BU121" s="69" t="s">
        <v>2314</v>
      </c>
      <c r="BV121" s="69" t="s">
        <v>2315</v>
      </c>
      <c r="BW121" s="69" t="s">
        <v>2308</v>
      </c>
      <c r="BX121" s="69" t="s">
        <v>2316</v>
      </c>
      <c r="BY121" s="69" t="s">
        <v>2317</v>
      </c>
      <c r="BZ121" s="69" t="s">
        <v>2318</v>
      </c>
      <c r="CA121" s="69" t="s">
        <v>2297</v>
      </c>
      <c r="CB121" s="69" t="s">
        <v>2307</v>
      </c>
      <c r="CC121" s="69" t="s">
        <v>2295</v>
      </c>
      <c r="CD121" s="69" t="s">
        <v>2319</v>
      </c>
      <c r="CE121" s="69" t="s">
        <v>2121</v>
      </c>
    </row>
    <row r="122" spans="1:83" ht="15" customHeight="1" x14ac:dyDescent="0.25">
      <c r="A122" s="109">
        <v>1</v>
      </c>
      <c r="B122" s="110" t="s">
        <v>1105</v>
      </c>
      <c r="C122" s="90">
        <v>1.160280220664605</v>
      </c>
      <c r="D122" s="90">
        <v>1</v>
      </c>
      <c r="E122" s="90">
        <v>160.02271728515623</v>
      </c>
      <c r="F122" s="90">
        <v>40.631795984637073</v>
      </c>
      <c r="G122" s="90">
        <v>4.4419557473258997E-16</v>
      </c>
      <c r="H122" s="90">
        <v>160.02271728515623</v>
      </c>
      <c r="I122" s="90">
        <v>40.631795984637073</v>
      </c>
      <c r="J122" s="90">
        <v>0</v>
      </c>
      <c r="K122" s="90">
        <v>160.02271728515623</v>
      </c>
      <c r="L122" s="90">
        <v>40.631795984637073</v>
      </c>
      <c r="M122" s="90">
        <v>0</v>
      </c>
      <c r="N122" s="108"/>
      <c r="O122" s="90">
        <v>160.02271728515623</v>
      </c>
      <c r="P122" s="90">
        <v>28.79406711740447</v>
      </c>
      <c r="Q122" s="90">
        <v>0</v>
      </c>
      <c r="R122" s="90">
        <v>163.08428955078128</v>
      </c>
      <c r="S122" s="90">
        <v>30.699727378158101</v>
      </c>
      <c r="T122" s="90">
        <v>0</v>
      </c>
      <c r="U122" s="90">
        <v>0.8</v>
      </c>
      <c r="V122" s="90">
        <v>0.5</v>
      </c>
      <c r="W122" s="90">
        <v>0.24886345731968448</v>
      </c>
      <c r="X122" s="90">
        <v>0.16155095337997852</v>
      </c>
      <c r="Y122" s="90">
        <v>15.56</v>
      </c>
      <c r="Z122" s="90">
        <v>15.56</v>
      </c>
      <c r="AA122" s="108"/>
      <c r="AB122" s="90">
        <v>1</v>
      </c>
      <c r="AC122" s="90">
        <v>3.8899999999999997E-2</v>
      </c>
      <c r="AD122" s="90">
        <v>0.21883737143017143</v>
      </c>
      <c r="AE122" s="90">
        <v>0.15483255097276602</v>
      </c>
      <c r="AF122" s="90">
        <v>1158.4161348985022</v>
      </c>
      <c r="AG122" s="90">
        <v>0.27354671428771427</v>
      </c>
      <c r="AH122" s="90">
        <v>2</v>
      </c>
      <c r="AI122" s="90">
        <v>1.160280220664605</v>
      </c>
      <c r="AJ122" s="90">
        <v>5.0673511123046655</v>
      </c>
      <c r="AK122" s="111" t="s">
        <v>1105</v>
      </c>
      <c r="AL122" s="90"/>
      <c r="AM122" s="90"/>
      <c r="AN122" s="90"/>
      <c r="AO122" s="90"/>
      <c r="AP122" s="90"/>
      <c r="AQ122" s="112" t="s">
        <v>1113</v>
      </c>
      <c r="AR122" s="90">
        <v>0</v>
      </c>
      <c r="AS122" s="90">
        <v>0</v>
      </c>
      <c r="AT122" s="90">
        <v>0.10439484215191996</v>
      </c>
      <c r="AU122" s="90" t="s">
        <v>1113</v>
      </c>
      <c r="AV122" s="90"/>
      <c r="AW122" s="90"/>
      <c r="AX122" s="90"/>
      <c r="AY122" s="90"/>
      <c r="AZ122" s="112" t="s">
        <v>1113</v>
      </c>
      <c r="BA122" s="90">
        <v>0.20488313331080621</v>
      </c>
      <c r="BB122" s="90">
        <v>0.58390650664864496</v>
      </c>
      <c r="BC122" s="90">
        <v>0.20236990764863189</v>
      </c>
      <c r="BD122" s="90">
        <v>241.80392081935898</v>
      </c>
      <c r="BE122" s="90">
        <v>1.511059960245962</v>
      </c>
      <c r="BF122" s="111" t="s">
        <v>1105</v>
      </c>
      <c r="BG122" s="108"/>
      <c r="BH122" s="90"/>
      <c r="BI122" s="90"/>
      <c r="BJ122" s="90"/>
      <c r="BK122" s="90"/>
      <c r="BL122" s="90"/>
      <c r="BM122" s="90"/>
      <c r="BN122" s="90"/>
      <c r="BO122" s="90"/>
      <c r="BP122" s="90"/>
      <c r="BQ122" s="90"/>
      <c r="BR122" s="90"/>
      <c r="BS122" s="112" t="s">
        <v>1113</v>
      </c>
      <c r="BT122" s="90"/>
      <c r="BU122" s="90"/>
      <c r="BV122" s="90"/>
      <c r="BW122" s="90"/>
      <c r="BX122" s="90"/>
      <c r="BY122" s="90"/>
      <c r="BZ122" s="90"/>
      <c r="CA122" s="90"/>
      <c r="CB122" s="90"/>
      <c r="CC122" s="90"/>
      <c r="CD122" s="90"/>
      <c r="CE122" s="112" t="s">
        <v>1113</v>
      </c>
    </row>
    <row r="123" spans="1:83" ht="15" customHeight="1" x14ac:dyDescent="0.25">
      <c r="A123" s="109">
        <v>2</v>
      </c>
      <c r="B123" s="122" t="s">
        <v>1107</v>
      </c>
      <c r="C123" s="90">
        <v>1.8116766320129631</v>
      </c>
      <c r="D123" s="90">
        <v>1</v>
      </c>
      <c r="E123" s="90">
        <v>557.32586059570315</v>
      </c>
      <c r="F123" s="90">
        <v>161.83393174664246</v>
      </c>
      <c r="G123" s="90">
        <v>0</v>
      </c>
      <c r="H123" s="90">
        <v>557.32586059570315</v>
      </c>
      <c r="I123" s="90">
        <v>161.83393174664246</v>
      </c>
      <c r="J123" s="90">
        <v>-1.76920351614816E-15</v>
      </c>
      <c r="K123" s="90">
        <v>557.32586059570315</v>
      </c>
      <c r="L123" s="90">
        <v>67.648289833060588</v>
      </c>
      <c r="M123" s="90">
        <v>0</v>
      </c>
      <c r="N123" s="108"/>
      <c r="O123" s="90">
        <v>557.32586059570315</v>
      </c>
      <c r="P123" s="90">
        <v>67.648289833060588</v>
      </c>
      <c r="Q123" s="90">
        <v>0</v>
      </c>
      <c r="R123" s="90">
        <v>448.09898071289064</v>
      </c>
      <c r="S123" s="90">
        <v>49.757905330507676</v>
      </c>
      <c r="T123" s="90">
        <v>0</v>
      </c>
      <c r="U123" s="90">
        <v>0.8</v>
      </c>
      <c r="V123" s="90">
        <v>0.5</v>
      </c>
      <c r="W123" s="90">
        <v>0.24886345731968448</v>
      </c>
      <c r="X123" s="90">
        <v>0.16155095337997852</v>
      </c>
      <c r="Y123" s="90">
        <v>15.56</v>
      </c>
      <c r="Z123" s="90">
        <v>15.56</v>
      </c>
      <c r="AA123" s="108"/>
      <c r="AB123" s="90">
        <v>1</v>
      </c>
      <c r="AC123" s="90">
        <v>3.8899999999999997E-2</v>
      </c>
      <c r="AD123" s="90">
        <v>0.16028013793358534</v>
      </c>
      <c r="AE123" s="90">
        <v>0.15483255097276602</v>
      </c>
      <c r="AF123" s="90">
        <v>1243.9612010927326</v>
      </c>
      <c r="AG123" s="90">
        <v>0.20035017241698166</v>
      </c>
      <c r="AH123" s="90">
        <v>1.7880741071948232</v>
      </c>
      <c r="AI123" s="90">
        <v>1.8116766320129631</v>
      </c>
      <c r="AJ123" s="90">
        <v>1.5624124095626548</v>
      </c>
      <c r="AK123" s="111" t="s">
        <v>1105</v>
      </c>
      <c r="AL123" s="90"/>
      <c r="AM123" s="90"/>
      <c r="AN123" s="90"/>
      <c r="AO123" s="90"/>
      <c r="AP123" s="90"/>
      <c r="AQ123" s="112" t="s">
        <v>1113</v>
      </c>
      <c r="AR123" s="90">
        <v>0</v>
      </c>
      <c r="AS123" s="90">
        <v>0</v>
      </c>
      <c r="AT123" s="90">
        <v>0.10439484215191996</v>
      </c>
      <c r="AU123" s="90" t="s">
        <v>1113</v>
      </c>
      <c r="AV123" s="90"/>
      <c r="AW123" s="90"/>
      <c r="AX123" s="90"/>
      <c r="AY123" s="90"/>
      <c r="AZ123" s="112" t="s">
        <v>1113</v>
      </c>
      <c r="BA123" s="90">
        <v>0.20488313331080621</v>
      </c>
      <c r="BB123" s="90">
        <v>0.58390650664864496</v>
      </c>
      <c r="BC123" s="90">
        <v>0.23474676545521866</v>
      </c>
      <c r="BD123" s="90">
        <v>280.48976721029834</v>
      </c>
      <c r="BE123" s="90">
        <v>0.50327786137627661</v>
      </c>
      <c r="BF123" s="123" t="s">
        <v>1107</v>
      </c>
      <c r="BG123" s="108"/>
      <c r="BH123" s="90"/>
      <c r="BI123" s="90"/>
      <c r="BJ123" s="90"/>
      <c r="BK123" s="90"/>
      <c r="BL123" s="90"/>
      <c r="BM123" s="90"/>
      <c r="BN123" s="90"/>
      <c r="BO123" s="90"/>
      <c r="BP123" s="90"/>
      <c r="BQ123" s="90"/>
      <c r="BR123" s="90"/>
      <c r="BS123" s="112" t="s">
        <v>1113</v>
      </c>
      <c r="BT123" s="90"/>
      <c r="BU123" s="90"/>
      <c r="BV123" s="90"/>
      <c r="BW123" s="90"/>
      <c r="BX123" s="90"/>
      <c r="BY123" s="90"/>
      <c r="BZ123" s="90"/>
      <c r="CA123" s="90"/>
      <c r="CB123" s="90"/>
      <c r="CC123" s="90"/>
      <c r="CD123" s="90"/>
      <c r="CE123" s="112" t="s">
        <v>1113</v>
      </c>
    </row>
    <row r="124" spans="1:83" ht="15" customHeight="1" x14ac:dyDescent="0.25">
      <c r="A124" s="109">
        <v>3</v>
      </c>
      <c r="B124" s="122" t="s">
        <v>1107</v>
      </c>
      <c r="C124" s="90">
        <v>1.5591404904298498</v>
      </c>
      <c r="D124" s="90">
        <v>1</v>
      </c>
      <c r="E124" s="90">
        <v>403.66483459472659</v>
      </c>
      <c r="F124" s="90">
        <v>204.43419335392983</v>
      </c>
      <c r="G124" s="90">
        <v>0</v>
      </c>
      <c r="H124" s="90">
        <v>403.66483459472659</v>
      </c>
      <c r="I124" s="90">
        <v>204.43419335392983</v>
      </c>
      <c r="J124" s="90">
        <v>-2.2349187824770823E-15</v>
      </c>
      <c r="K124" s="90">
        <v>403.66483459472659</v>
      </c>
      <c r="L124" s="90">
        <v>115.41724054908146</v>
      </c>
      <c r="M124" s="90">
        <v>0</v>
      </c>
      <c r="N124" s="108"/>
      <c r="O124" s="90">
        <v>403.66483459472659</v>
      </c>
      <c r="P124" s="90">
        <v>115.41724054908146</v>
      </c>
      <c r="Q124" s="90">
        <v>0</v>
      </c>
      <c r="R124" s="90">
        <v>331.50677795410161</v>
      </c>
      <c r="S124" s="90">
        <v>98.838595603841569</v>
      </c>
      <c r="T124" s="90">
        <v>0</v>
      </c>
      <c r="U124" s="90">
        <v>0.8</v>
      </c>
      <c r="V124" s="90">
        <v>0.5</v>
      </c>
      <c r="W124" s="90">
        <v>0.24886345731968448</v>
      </c>
      <c r="X124" s="90">
        <v>0.16155095337997852</v>
      </c>
      <c r="Y124" s="90">
        <v>15.56</v>
      </c>
      <c r="Z124" s="90">
        <v>15.56</v>
      </c>
      <c r="AA124" s="108"/>
      <c r="AB124" s="90">
        <v>1</v>
      </c>
      <c r="AC124" s="90">
        <v>3.8899999999999997E-2</v>
      </c>
      <c r="AD124" s="90">
        <v>0.32482344603155394</v>
      </c>
      <c r="AE124" s="90">
        <v>0.15483255097276602</v>
      </c>
      <c r="AF124" s="90">
        <v>1125.6029548056267</v>
      </c>
      <c r="AG124" s="90">
        <v>0.40602930753944244</v>
      </c>
      <c r="AH124" s="90">
        <v>1.8358807186384669</v>
      </c>
      <c r="AI124" s="90">
        <v>1.5591404904298498</v>
      </c>
      <c r="AJ124" s="90">
        <v>1.9519214973357799</v>
      </c>
      <c r="AK124" s="111" t="s">
        <v>1105</v>
      </c>
      <c r="AL124" s="90"/>
      <c r="AM124" s="90"/>
      <c r="AN124" s="90"/>
      <c r="AO124" s="90"/>
      <c r="AP124" s="90"/>
      <c r="AQ124" s="112" t="s">
        <v>1113</v>
      </c>
      <c r="AR124" s="90">
        <v>0</v>
      </c>
      <c r="AS124" s="90">
        <v>0</v>
      </c>
      <c r="AT124" s="90">
        <v>0.10439484215191996</v>
      </c>
      <c r="AU124" s="90" t="s">
        <v>1113</v>
      </c>
      <c r="AV124" s="90"/>
      <c r="AW124" s="90"/>
      <c r="AX124" s="90"/>
      <c r="AY124" s="90"/>
      <c r="AZ124" s="112" t="s">
        <v>1113</v>
      </c>
      <c r="BA124" s="90">
        <v>0.20488313331080621</v>
      </c>
      <c r="BB124" s="90">
        <v>0.58390650664864496</v>
      </c>
      <c r="BC124" s="90">
        <v>0.23177725767686949</v>
      </c>
      <c r="BD124" s="90">
        <v>276.94161802126416</v>
      </c>
      <c r="BE124" s="90">
        <v>0.68606822860680794</v>
      </c>
      <c r="BF124" s="123" t="s">
        <v>1107</v>
      </c>
      <c r="BG124" s="108"/>
      <c r="BH124" s="90"/>
      <c r="BI124" s="90"/>
      <c r="BJ124" s="90"/>
      <c r="BK124" s="90"/>
      <c r="BL124" s="90"/>
      <c r="BM124" s="90"/>
      <c r="BN124" s="90"/>
      <c r="BO124" s="90"/>
      <c r="BP124" s="90"/>
      <c r="BQ124" s="90"/>
      <c r="BR124" s="90"/>
      <c r="BS124" s="112" t="s">
        <v>1113</v>
      </c>
      <c r="BT124" s="90"/>
      <c r="BU124" s="90"/>
      <c r="BV124" s="90"/>
      <c r="BW124" s="90"/>
      <c r="BX124" s="90"/>
      <c r="BY124" s="90"/>
      <c r="BZ124" s="90"/>
      <c r="CA124" s="90"/>
      <c r="CB124" s="90"/>
      <c r="CC124" s="90"/>
      <c r="CD124" s="90"/>
      <c r="CE124" s="112" t="s">
        <v>1113</v>
      </c>
    </row>
    <row r="125" spans="1:83" ht="15" customHeight="1" x14ac:dyDescent="0.25">
      <c r="A125" s="109">
        <v>4</v>
      </c>
      <c r="B125" s="122" t="s">
        <v>1107</v>
      </c>
      <c r="C125" s="90">
        <v>1.5484169124920319</v>
      </c>
      <c r="D125" s="90">
        <v>1</v>
      </c>
      <c r="E125" s="90">
        <v>394.32111816406251</v>
      </c>
      <c r="F125" s="90">
        <v>222.51825506696284</v>
      </c>
      <c r="G125" s="90">
        <v>0</v>
      </c>
      <c r="H125" s="90">
        <v>394.32111816406251</v>
      </c>
      <c r="I125" s="90">
        <v>222.51825506696284</v>
      </c>
      <c r="J125" s="90">
        <v>-2.4326176533110852E-15</v>
      </c>
      <c r="K125" s="90">
        <v>394.32111816406251</v>
      </c>
      <c r="L125" s="90">
        <v>128.36784768224712</v>
      </c>
      <c r="M125" s="90">
        <v>0</v>
      </c>
      <c r="N125" s="108"/>
      <c r="O125" s="90">
        <v>394.32111816406251</v>
      </c>
      <c r="P125" s="90">
        <v>128.36784768224712</v>
      </c>
      <c r="Q125" s="90">
        <v>0</v>
      </c>
      <c r="R125" s="90">
        <v>325.77604980468749</v>
      </c>
      <c r="S125" s="90">
        <v>104.18493642501012</v>
      </c>
      <c r="T125" s="90">
        <v>0</v>
      </c>
      <c r="U125" s="90">
        <v>0.8</v>
      </c>
      <c r="V125" s="90">
        <v>0.5</v>
      </c>
      <c r="W125" s="90">
        <v>0.24886345731968448</v>
      </c>
      <c r="X125" s="90">
        <v>0.16155095337997852</v>
      </c>
      <c r="Y125" s="90">
        <v>15.56</v>
      </c>
      <c r="Z125" s="90">
        <v>15.56</v>
      </c>
      <c r="AA125" s="108"/>
      <c r="AB125" s="90">
        <v>1</v>
      </c>
      <c r="AC125" s="90">
        <v>3.8899999999999997E-2</v>
      </c>
      <c r="AD125" s="90">
        <v>0.36444139702159695</v>
      </c>
      <c r="AE125" s="90">
        <v>0.15483255097276602</v>
      </c>
      <c r="AF125" s="90">
        <v>1113.3381819746021</v>
      </c>
      <c r="AG125" s="90">
        <v>0.45555174627699624</v>
      </c>
      <c r="AH125" s="90">
        <v>1.8196378649000369</v>
      </c>
      <c r="AI125" s="90">
        <v>1.5484169124920319</v>
      </c>
      <c r="AJ125" s="90">
        <v>1.9764011905088181</v>
      </c>
      <c r="AK125" s="111" t="s">
        <v>1105</v>
      </c>
      <c r="AL125" s="90"/>
      <c r="AM125" s="90"/>
      <c r="AN125" s="90"/>
      <c r="AO125" s="90"/>
      <c r="AP125" s="90"/>
      <c r="AQ125" s="112" t="s">
        <v>1113</v>
      </c>
      <c r="AR125" s="90">
        <v>0</v>
      </c>
      <c r="AS125" s="90">
        <v>0</v>
      </c>
      <c r="AT125" s="90">
        <v>0.10439484215191996</v>
      </c>
      <c r="AU125" s="90" t="s">
        <v>1113</v>
      </c>
      <c r="AV125" s="90"/>
      <c r="AW125" s="90"/>
      <c r="AX125" s="90"/>
      <c r="AY125" s="90"/>
      <c r="AZ125" s="112" t="s">
        <v>1113</v>
      </c>
      <c r="BA125" s="90">
        <v>0.20488313331080621</v>
      </c>
      <c r="BB125" s="90">
        <v>0.58390650664864496</v>
      </c>
      <c r="BC125" s="90">
        <v>0.23094174660470954</v>
      </c>
      <c r="BD125" s="90">
        <v>275.94329838232341</v>
      </c>
      <c r="BE125" s="90">
        <v>0.69979335539293519</v>
      </c>
      <c r="BF125" s="123" t="s">
        <v>1107</v>
      </c>
      <c r="BG125" s="108"/>
      <c r="BH125" s="90"/>
      <c r="BI125" s="90"/>
      <c r="BJ125" s="90"/>
      <c r="BK125" s="90"/>
      <c r="BL125" s="90"/>
      <c r="BM125" s="90"/>
      <c r="BN125" s="90"/>
      <c r="BO125" s="90"/>
      <c r="BP125" s="90"/>
      <c r="BQ125" s="90"/>
      <c r="BR125" s="90"/>
      <c r="BS125" s="112" t="s">
        <v>1113</v>
      </c>
      <c r="BT125" s="90"/>
      <c r="BU125" s="90"/>
      <c r="BV125" s="90"/>
      <c r="BW125" s="90"/>
      <c r="BX125" s="90"/>
      <c r="BY125" s="90"/>
      <c r="BZ125" s="90"/>
      <c r="CA125" s="90"/>
      <c r="CB125" s="90"/>
      <c r="CC125" s="90"/>
      <c r="CD125" s="90"/>
      <c r="CE125" s="112" t="s">
        <v>1113</v>
      </c>
    </row>
    <row r="126" spans="1:83" ht="15" customHeight="1" x14ac:dyDescent="0.25">
      <c r="A126" s="109">
        <v>5</v>
      </c>
      <c r="B126" s="122" t="s">
        <v>1107</v>
      </c>
      <c r="C126" s="90">
        <v>1.5410844524606246</v>
      </c>
      <c r="D126" s="90">
        <v>1</v>
      </c>
      <c r="E126" s="90">
        <v>391.61532287597657</v>
      </c>
      <c r="F126" s="90">
        <v>215.59817312752961</v>
      </c>
      <c r="G126" s="90">
        <v>0</v>
      </c>
      <c r="H126" s="90">
        <v>391.61532287597657</v>
      </c>
      <c r="I126" s="90">
        <v>215.59817312752961</v>
      </c>
      <c r="J126" s="90">
        <v>-2.3569658220347769E-15</v>
      </c>
      <c r="K126" s="90">
        <v>391.61532287597657</v>
      </c>
      <c r="L126" s="90">
        <v>124.66646128157618</v>
      </c>
      <c r="M126" s="90">
        <v>0</v>
      </c>
      <c r="N126" s="108"/>
      <c r="O126" s="90">
        <v>391.61532287597657</v>
      </c>
      <c r="P126" s="90">
        <v>124.66646128157618</v>
      </c>
      <c r="Q126" s="90">
        <v>0</v>
      </c>
      <c r="R126" s="90">
        <v>331.50677795410161</v>
      </c>
      <c r="S126" s="90">
        <v>98.838595603841569</v>
      </c>
      <c r="T126" s="90">
        <v>0</v>
      </c>
      <c r="U126" s="90">
        <v>0.8</v>
      </c>
      <c r="V126" s="90">
        <v>0.5</v>
      </c>
      <c r="W126" s="90">
        <v>0.24886345731968448</v>
      </c>
      <c r="X126" s="90">
        <v>0.16155095337997852</v>
      </c>
      <c r="Y126" s="90">
        <v>15.56</v>
      </c>
      <c r="Z126" s="90">
        <v>15.56</v>
      </c>
      <c r="AA126" s="108"/>
      <c r="AB126" s="90">
        <v>1</v>
      </c>
      <c r="AC126" s="90">
        <v>3.8899999999999997E-2</v>
      </c>
      <c r="AD126" s="90">
        <v>0.3572390791913872</v>
      </c>
      <c r="AE126" s="90">
        <v>0.15483255097276602</v>
      </c>
      <c r="AF126" s="90">
        <v>1115.3753959940911</v>
      </c>
      <c r="AG126" s="90">
        <v>0.44654884898923397</v>
      </c>
      <c r="AH126" s="90">
        <v>1.8227193330739118</v>
      </c>
      <c r="AI126" s="90">
        <v>1.5410844524606246</v>
      </c>
      <c r="AJ126" s="90">
        <v>1.9936982329037443</v>
      </c>
      <c r="AK126" s="111" t="s">
        <v>1105</v>
      </c>
      <c r="AL126" s="90"/>
      <c r="AM126" s="90"/>
      <c r="AN126" s="90"/>
      <c r="AO126" s="90"/>
      <c r="AP126" s="90"/>
      <c r="AQ126" s="112" t="s">
        <v>1113</v>
      </c>
      <c r="AR126" s="90">
        <v>0</v>
      </c>
      <c r="AS126" s="90">
        <v>0</v>
      </c>
      <c r="AT126" s="90">
        <v>0.10439484215191996</v>
      </c>
      <c r="AU126" s="90" t="s">
        <v>1113</v>
      </c>
      <c r="AV126" s="90"/>
      <c r="AW126" s="90"/>
      <c r="AX126" s="90"/>
      <c r="AY126" s="90"/>
      <c r="AZ126" s="112" t="s">
        <v>1113</v>
      </c>
      <c r="BA126" s="90">
        <v>0.20488313331080621</v>
      </c>
      <c r="BB126" s="90">
        <v>0.58390650664864496</v>
      </c>
      <c r="BC126" s="90">
        <v>0.22755490257884781</v>
      </c>
      <c r="BD126" s="90">
        <v>271.89649036539771</v>
      </c>
      <c r="BE126" s="90">
        <v>0.69429482066386494</v>
      </c>
      <c r="BF126" s="123" t="s">
        <v>1107</v>
      </c>
      <c r="BG126" s="108"/>
      <c r="BH126" s="90"/>
      <c r="BI126" s="90"/>
      <c r="BJ126" s="90"/>
      <c r="BK126" s="90"/>
      <c r="BL126" s="90"/>
      <c r="BM126" s="90"/>
      <c r="BN126" s="90"/>
      <c r="BO126" s="90"/>
      <c r="BP126" s="90"/>
      <c r="BQ126" s="90"/>
      <c r="BR126" s="90"/>
      <c r="BS126" s="112" t="s">
        <v>1113</v>
      </c>
      <c r="BT126" s="90"/>
      <c r="BU126" s="90"/>
      <c r="BV126" s="90"/>
      <c r="BW126" s="90"/>
      <c r="BX126" s="90"/>
      <c r="BY126" s="90"/>
      <c r="BZ126" s="90"/>
      <c r="CA126" s="90"/>
      <c r="CB126" s="90"/>
      <c r="CC126" s="90"/>
      <c r="CD126" s="90"/>
      <c r="CE126" s="112" t="s">
        <v>1113</v>
      </c>
    </row>
    <row r="127" spans="1:83" ht="15" customHeight="1" x14ac:dyDescent="0.25">
      <c r="A127" s="109">
        <v>6</v>
      </c>
      <c r="B127" s="122" t="s">
        <v>1107</v>
      </c>
      <c r="C127" s="90">
        <v>1.5638754323914918</v>
      </c>
      <c r="D127" s="90">
        <v>1</v>
      </c>
      <c r="E127" s="90">
        <v>411.05368652343753</v>
      </c>
      <c r="F127" s="90">
        <v>176.26943772501127</v>
      </c>
      <c r="G127" s="90">
        <v>0</v>
      </c>
      <c r="H127" s="90">
        <v>411.05368652343753</v>
      </c>
      <c r="I127" s="90">
        <v>176.26943772501127</v>
      </c>
      <c r="J127" s="90">
        <v>-1.9270155871932529E-15</v>
      </c>
      <c r="K127" s="90">
        <v>411.05368652343753</v>
      </c>
      <c r="L127" s="90">
        <v>96.723232912293341</v>
      </c>
      <c r="M127" s="90">
        <v>0</v>
      </c>
      <c r="N127" s="108"/>
      <c r="O127" s="90">
        <v>411.05368652343753</v>
      </c>
      <c r="P127" s="90">
        <v>96.723232912293341</v>
      </c>
      <c r="Q127" s="90">
        <v>0</v>
      </c>
      <c r="R127" s="90">
        <v>325.77604980468749</v>
      </c>
      <c r="S127" s="90">
        <v>104.18493642501012</v>
      </c>
      <c r="T127" s="90">
        <v>0</v>
      </c>
      <c r="U127" s="90">
        <v>0.8</v>
      </c>
      <c r="V127" s="90">
        <v>0.5</v>
      </c>
      <c r="W127" s="90">
        <v>0.24886345731968448</v>
      </c>
      <c r="X127" s="90">
        <v>0.16155095337997852</v>
      </c>
      <c r="Y127" s="90">
        <v>15.56</v>
      </c>
      <c r="Z127" s="90">
        <v>15.56</v>
      </c>
      <c r="AA127" s="108"/>
      <c r="AB127" s="90">
        <v>1</v>
      </c>
      <c r="AC127" s="90">
        <v>3.8899999999999997E-2</v>
      </c>
      <c r="AD127" s="90">
        <v>0.27420559652766513</v>
      </c>
      <c r="AE127" s="90">
        <v>0.15483255097276602</v>
      </c>
      <c r="AF127" s="90">
        <v>1140.0332854041492</v>
      </c>
      <c r="AG127" s="90">
        <v>0.3427569956595814</v>
      </c>
      <c r="AH127" s="90">
        <v>1.8979517853235759</v>
      </c>
      <c r="AI127" s="90">
        <v>1.5638754323914918</v>
      </c>
      <c r="AJ127" s="90">
        <v>1.9414089350039259</v>
      </c>
      <c r="AK127" s="111" t="s">
        <v>1105</v>
      </c>
      <c r="AL127" s="90"/>
      <c r="AM127" s="90"/>
      <c r="AN127" s="90"/>
      <c r="AO127" s="90"/>
      <c r="AP127" s="90"/>
      <c r="AQ127" s="112" t="s">
        <v>1113</v>
      </c>
      <c r="AR127" s="90">
        <v>0</v>
      </c>
      <c r="AS127" s="90">
        <v>0</v>
      </c>
      <c r="AT127" s="90">
        <v>0.10439484215191996</v>
      </c>
      <c r="AU127" s="90" t="s">
        <v>1113</v>
      </c>
      <c r="AV127" s="90"/>
      <c r="AW127" s="90"/>
      <c r="AX127" s="90"/>
      <c r="AY127" s="90"/>
      <c r="AZ127" s="112" t="s">
        <v>1113</v>
      </c>
      <c r="BA127" s="90">
        <v>0.20488313331080621</v>
      </c>
      <c r="BB127" s="90">
        <v>0.58390650664864496</v>
      </c>
      <c r="BC127" s="90">
        <v>0.23676780373449907</v>
      </c>
      <c r="BD127" s="90">
        <v>282.9046271355424</v>
      </c>
      <c r="BE127" s="90">
        <v>0.68824252502942018</v>
      </c>
      <c r="BF127" s="123" t="s">
        <v>1107</v>
      </c>
      <c r="BG127" s="108"/>
      <c r="BH127" s="90"/>
      <c r="BI127" s="90"/>
      <c r="BJ127" s="90"/>
      <c r="BK127" s="90"/>
      <c r="BL127" s="90"/>
      <c r="BM127" s="90"/>
      <c r="BN127" s="90"/>
      <c r="BO127" s="90"/>
      <c r="BP127" s="90"/>
      <c r="BQ127" s="90"/>
      <c r="BR127" s="90"/>
      <c r="BS127" s="112" t="s">
        <v>1113</v>
      </c>
      <c r="BT127" s="90"/>
      <c r="BU127" s="90"/>
      <c r="BV127" s="90"/>
      <c r="BW127" s="90"/>
      <c r="BX127" s="90"/>
      <c r="BY127" s="90"/>
      <c r="BZ127" s="90"/>
      <c r="CA127" s="90"/>
      <c r="CB127" s="90"/>
      <c r="CC127" s="90"/>
      <c r="CD127" s="90"/>
      <c r="CE127" s="112" t="s">
        <v>1113</v>
      </c>
    </row>
    <row r="128" spans="1:83" ht="15" customHeight="1" x14ac:dyDescent="0.25">
      <c r="A128" s="109">
        <v>7</v>
      </c>
      <c r="B128" s="122" t="s">
        <v>1107</v>
      </c>
      <c r="C128" s="90">
        <v>1.6170758493764541</v>
      </c>
      <c r="D128" s="90">
        <v>1</v>
      </c>
      <c r="E128" s="90">
        <v>437.21849365234374</v>
      </c>
      <c r="F128" s="90">
        <v>195.34310246058399</v>
      </c>
      <c r="G128" s="90">
        <v>0</v>
      </c>
      <c r="H128" s="90">
        <v>437.21849365234374</v>
      </c>
      <c r="I128" s="90">
        <v>195.34310246058399</v>
      </c>
      <c r="J128" s="90">
        <v>-2.1355330121349878E-15</v>
      </c>
      <c r="K128" s="90">
        <v>437.21849365234374</v>
      </c>
      <c r="L128" s="90">
        <v>103.7924107638795</v>
      </c>
      <c r="M128" s="90">
        <v>0</v>
      </c>
      <c r="N128" s="108"/>
      <c r="O128" s="90">
        <v>437.21849365234374</v>
      </c>
      <c r="P128" s="90">
        <v>103.7924107638795</v>
      </c>
      <c r="Q128" s="90">
        <v>0</v>
      </c>
      <c r="R128" s="90">
        <v>376.45638427734377</v>
      </c>
      <c r="S128" s="90">
        <v>85.545147225052816</v>
      </c>
      <c r="T128" s="90">
        <v>0</v>
      </c>
      <c r="U128" s="90">
        <v>0.8</v>
      </c>
      <c r="V128" s="90">
        <v>0.5</v>
      </c>
      <c r="W128" s="90">
        <v>0.24886345731968448</v>
      </c>
      <c r="X128" s="90">
        <v>0.16155095337997852</v>
      </c>
      <c r="Y128" s="90">
        <v>15.56</v>
      </c>
      <c r="Z128" s="90">
        <v>15.56</v>
      </c>
      <c r="AA128" s="108"/>
      <c r="AB128" s="90">
        <v>1</v>
      </c>
      <c r="AC128" s="90">
        <v>3.8899999999999997E-2</v>
      </c>
      <c r="AD128" s="90">
        <v>0.2762925446218899</v>
      </c>
      <c r="AE128" s="90">
        <v>0.15483255097276602</v>
      </c>
      <c r="AF128" s="90">
        <v>1145.7513167957975</v>
      </c>
      <c r="AG128" s="90">
        <v>0.34536568077736235</v>
      </c>
      <c r="AH128" s="90">
        <v>1.8473082511435528</v>
      </c>
      <c r="AI128" s="90">
        <v>1.6170758493764541</v>
      </c>
      <c r="AJ128" s="90">
        <v>1.8343824275530136</v>
      </c>
      <c r="AK128" s="111" t="s">
        <v>1105</v>
      </c>
      <c r="AL128" s="90"/>
      <c r="AM128" s="90"/>
      <c r="AN128" s="90"/>
      <c r="AO128" s="90"/>
      <c r="AP128" s="90"/>
      <c r="AQ128" s="112" t="s">
        <v>1113</v>
      </c>
      <c r="AR128" s="90">
        <v>0</v>
      </c>
      <c r="AS128" s="90">
        <v>0</v>
      </c>
      <c r="AT128" s="90">
        <v>0.10439484215191996</v>
      </c>
      <c r="AU128" s="90" t="s">
        <v>1113</v>
      </c>
      <c r="AV128" s="90"/>
      <c r="AW128" s="90"/>
      <c r="AX128" s="90"/>
      <c r="AY128" s="90"/>
      <c r="AZ128" s="112" t="s">
        <v>1113</v>
      </c>
      <c r="BA128" s="90">
        <v>0.20488313331080621</v>
      </c>
      <c r="BB128" s="90">
        <v>0.58390650664864496</v>
      </c>
      <c r="BC128" s="90">
        <v>0.22519838812077025</v>
      </c>
      <c r="BD128" s="90">
        <v>269.08078302011393</v>
      </c>
      <c r="BE128" s="90">
        <v>0.61543778894694856</v>
      </c>
      <c r="BF128" s="123" t="s">
        <v>1107</v>
      </c>
      <c r="BG128" s="108"/>
      <c r="BH128" s="90"/>
      <c r="BI128" s="90"/>
      <c r="BJ128" s="90"/>
      <c r="BK128" s="90"/>
      <c r="BL128" s="90"/>
      <c r="BM128" s="90"/>
      <c r="BN128" s="90"/>
      <c r="BO128" s="90"/>
      <c r="BP128" s="90"/>
      <c r="BQ128" s="90"/>
      <c r="BR128" s="90"/>
      <c r="BS128" s="112" t="s">
        <v>1113</v>
      </c>
      <c r="BT128" s="90"/>
      <c r="BU128" s="90"/>
      <c r="BV128" s="90"/>
      <c r="BW128" s="90"/>
      <c r="BX128" s="90"/>
      <c r="BY128" s="90"/>
      <c r="BZ128" s="90"/>
      <c r="CA128" s="90"/>
      <c r="CB128" s="90"/>
      <c r="CC128" s="90"/>
      <c r="CD128" s="90"/>
      <c r="CE128" s="112" t="s">
        <v>1113</v>
      </c>
    </row>
    <row r="129" spans="1:83" ht="15" customHeight="1" x14ac:dyDescent="0.25">
      <c r="A129" s="109">
        <v>8</v>
      </c>
      <c r="B129" s="122" t="s">
        <v>1107</v>
      </c>
      <c r="C129" s="90">
        <v>1.706036136281516</v>
      </c>
      <c r="D129" s="90">
        <v>1</v>
      </c>
      <c r="E129" s="90">
        <v>479.3509460449219</v>
      </c>
      <c r="F129" s="90">
        <v>205.04618198972733</v>
      </c>
      <c r="G129" s="90">
        <v>0</v>
      </c>
      <c r="H129" s="90">
        <v>479.3509460449219</v>
      </c>
      <c r="I129" s="90">
        <v>205.04618198972733</v>
      </c>
      <c r="J129" s="90">
        <v>-2.2416091745018567E-15</v>
      </c>
      <c r="K129" s="90">
        <v>479.3509460449219</v>
      </c>
      <c r="L129" s="90">
        <v>101.54189932358599</v>
      </c>
      <c r="M129" s="90">
        <v>0</v>
      </c>
      <c r="N129" s="108"/>
      <c r="O129" s="90">
        <v>479.3509460449219</v>
      </c>
      <c r="P129" s="90">
        <v>101.54189932358599</v>
      </c>
      <c r="Q129" s="90">
        <v>0</v>
      </c>
      <c r="R129" s="90">
        <v>405.04718627929691</v>
      </c>
      <c r="S129" s="90">
        <v>89.308567715996389</v>
      </c>
      <c r="T129" s="90">
        <v>0</v>
      </c>
      <c r="U129" s="90">
        <v>0.8</v>
      </c>
      <c r="V129" s="90">
        <v>0.5</v>
      </c>
      <c r="W129" s="90">
        <v>0.24886345731968448</v>
      </c>
      <c r="X129" s="90">
        <v>0.16155095337997852</v>
      </c>
      <c r="Y129" s="90">
        <v>15.56</v>
      </c>
      <c r="Z129" s="90">
        <v>15.56</v>
      </c>
      <c r="AA129" s="108"/>
      <c r="AB129" s="90">
        <v>1</v>
      </c>
      <c r="AC129" s="90">
        <v>3.8899999999999997E-2</v>
      </c>
      <c r="AD129" s="90">
        <v>0.25073206200258569</v>
      </c>
      <c r="AE129" s="90">
        <v>0.15483255097276602</v>
      </c>
      <c r="AF129" s="90">
        <v>1158.2835408686401</v>
      </c>
      <c r="AG129" s="90">
        <v>0.31341507750323211</v>
      </c>
      <c r="AH129" s="90">
        <v>1.8569472528755697</v>
      </c>
      <c r="AI129" s="90">
        <v>1.706036136281516</v>
      </c>
      <c r="AJ129" s="90">
        <v>1.6914506694893743</v>
      </c>
      <c r="AK129" s="111" t="s">
        <v>1105</v>
      </c>
      <c r="AL129" s="90"/>
      <c r="AM129" s="90"/>
      <c r="AN129" s="90"/>
      <c r="AO129" s="90"/>
      <c r="AP129" s="90"/>
      <c r="AQ129" s="112" t="s">
        <v>1113</v>
      </c>
      <c r="AR129" s="90">
        <v>0</v>
      </c>
      <c r="AS129" s="90">
        <v>0</v>
      </c>
      <c r="AT129" s="90">
        <v>0.10439484215191996</v>
      </c>
      <c r="AU129" s="90" t="s">
        <v>1113</v>
      </c>
      <c r="AV129" s="90"/>
      <c r="AW129" s="90"/>
      <c r="AX129" s="90"/>
      <c r="AY129" s="90"/>
      <c r="AZ129" s="112" t="s">
        <v>1113</v>
      </c>
      <c r="BA129" s="90">
        <v>0.20488313331080621</v>
      </c>
      <c r="BB129" s="90">
        <v>0.58390650664864496</v>
      </c>
      <c r="BC129" s="90">
        <v>0.22780459790781202</v>
      </c>
      <c r="BD129" s="90">
        <v>272.19484158893368</v>
      </c>
      <c r="BE129" s="90">
        <v>0.56784041803773799</v>
      </c>
      <c r="BF129" s="123" t="s">
        <v>1107</v>
      </c>
      <c r="BG129" s="108"/>
      <c r="BH129" s="90"/>
      <c r="BI129" s="90"/>
      <c r="BJ129" s="90"/>
      <c r="BK129" s="90"/>
      <c r="BL129" s="90"/>
      <c r="BM129" s="90"/>
      <c r="BN129" s="90"/>
      <c r="BO129" s="90"/>
      <c r="BP129" s="90"/>
      <c r="BQ129" s="90"/>
      <c r="BR129" s="90"/>
      <c r="BS129" s="112" t="s">
        <v>1113</v>
      </c>
      <c r="BT129" s="90"/>
      <c r="BU129" s="90"/>
      <c r="BV129" s="90"/>
      <c r="BW129" s="90"/>
      <c r="BX129" s="90"/>
      <c r="BY129" s="90"/>
      <c r="BZ129" s="90"/>
      <c r="CA129" s="90"/>
      <c r="CB129" s="90"/>
      <c r="CC129" s="90"/>
      <c r="CD129" s="90"/>
      <c r="CE129" s="112" t="s">
        <v>1113</v>
      </c>
    </row>
    <row r="130" spans="1:83" ht="15" customHeight="1" x14ac:dyDescent="0.25">
      <c r="A130" s="109">
        <v>9</v>
      </c>
      <c r="B130" s="122" t="s">
        <v>1107</v>
      </c>
      <c r="C130" s="90">
        <v>1.5741660574861276</v>
      </c>
      <c r="D130" s="90">
        <v>1</v>
      </c>
      <c r="E130" s="90">
        <v>401.90764160156249</v>
      </c>
      <c r="F130" s="90">
        <v>313.85688060047414</v>
      </c>
      <c r="G130" s="90">
        <v>0</v>
      </c>
      <c r="H130" s="90">
        <v>401.90764160156249</v>
      </c>
      <c r="I130" s="90">
        <v>313.85688060047414</v>
      </c>
      <c r="J130" s="90">
        <v>-3.4311512470386007E-15</v>
      </c>
      <c r="K130" s="90">
        <v>401.90764160156249</v>
      </c>
      <c r="L130" s="90">
        <v>183.74557170967515</v>
      </c>
      <c r="M130" s="90">
        <v>0</v>
      </c>
      <c r="N130" s="108"/>
      <c r="O130" s="90">
        <v>401.90764160156249</v>
      </c>
      <c r="P130" s="90">
        <v>183.74557170967515</v>
      </c>
      <c r="Q130" s="90">
        <v>0</v>
      </c>
      <c r="R130" s="90">
        <v>342.57963867187499</v>
      </c>
      <c r="S130" s="90">
        <v>79.259259849451112</v>
      </c>
      <c r="T130" s="90">
        <v>0</v>
      </c>
      <c r="U130" s="90">
        <v>0.8</v>
      </c>
      <c r="V130" s="90">
        <v>0.5</v>
      </c>
      <c r="W130" s="90">
        <v>0.24886345731968448</v>
      </c>
      <c r="X130" s="90">
        <v>0.16155095337997852</v>
      </c>
      <c r="Y130" s="90">
        <v>15.56</v>
      </c>
      <c r="Z130" s="90">
        <v>15.56</v>
      </c>
      <c r="AA130" s="108"/>
      <c r="AB130" s="90">
        <v>1</v>
      </c>
      <c r="AC130" s="90">
        <v>3.8899999999999997E-2</v>
      </c>
      <c r="AD130" s="90">
        <v>0.49608357326441233</v>
      </c>
      <c r="AE130" s="90">
        <v>0.15483255097276602</v>
      </c>
      <c r="AF130" s="90">
        <v>1101.8926657272232</v>
      </c>
      <c r="AG130" s="90">
        <v>0.62010446658051543</v>
      </c>
      <c r="AH130" s="90">
        <v>1.627824958561775</v>
      </c>
      <c r="AI130" s="90">
        <v>1.5741660574861276</v>
      </c>
      <c r="AJ130" s="90">
        <v>1.9191594937966399</v>
      </c>
      <c r="AK130" s="111" t="s">
        <v>1105</v>
      </c>
      <c r="AL130" s="90"/>
      <c r="AM130" s="90"/>
      <c r="AN130" s="90"/>
      <c r="AO130" s="90"/>
      <c r="AP130" s="90"/>
      <c r="AQ130" s="112" t="s">
        <v>1113</v>
      </c>
      <c r="AR130" s="90">
        <v>0</v>
      </c>
      <c r="AS130" s="90">
        <v>0</v>
      </c>
      <c r="AT130" s="90">
        <v>0.10439484215191996</v>
      </c>
      <c r="AU130" s="90" t="s">
        <v>1113</v>
      </c>
      <c r="AV130" s="90"/>
      <c r="AW130" s="90"/>
      <c r="AX130" s="90"/>
      <c r="AY130" s="90"/>
      <c r="AZ130" s="112" t="s">
        <v>1113</v>
      </c>
      <c r="BA130" s="90">
        <v>0.20488313331080621</v>
      </c>
      <c r="BB130" s="90">
        <v>0.58390650664864496</v>
      </c>
      <c r="BC130" s="90">
        <v>0.22659551435626801</v>
      </c>
      <c r="BD130" s="90">
        <v>270.75015474414272</v>
      </c>
      <c r="BE130" s="90">
        <v>0.67366261976316233</v>
      </c>
      <c r="BF130" s="123" t="s">
        <v>1107</v>
      </c>
      <c r="BG130" s="108"/>
      <c r="BH130" s="90"/>
      <c r="BI130" s="90"/>
      <c r="BJ130" s="90"/>
      <c r="BK130" s="90"/>
      <c r="BL130" s="90"/>
      <c r="BM130" s="90"/>
      <c r="BN130" s="90"/>
      <c r="BO130" s="90"/>
      <c r="BP130" s="90"/>
      <c r="BQ130" s="90"/>
      <c r="BR130" s="90"/>
      <c r="BS130" s="112" t="s">
        <v>1113</v>
      </c>
      <c r="BT130" s="90"/>
      <c r="BU130" s="90"/>
      <c r="BV130" s="90"/>
      <c r="BW130" s="90"/>
      <c r="BX130" s="90"/>
      <c r="BY130" s="90"/>
      <c r="BZ130" s="90"/>
      <c r="CA130" s="90"/>
      <c r="CB130" s="90"/>
      <c r="CC130" s="90"/>
      <c r="CD130" s="90"/>
      <c r="CE130" s="112" t="s">
        <v>1113</v>
      </c>
    </row>
    <row r="131" spans="1:83" ht="15" customHeight="1" x14ac:dyDescent="0.25">
      <c r="A131" s="109">
        <v>10</v>
      </c>
      <c r="B131" s="122" t="s">
        <v>1107</v>
      </c>
      <c r="C131" s="90">
        <v>1.6254626501926166</v>
      </c>
      <c r="D131" s="90">
        <v>1</v>
      </c>
      <c r="E131" s="90">
        <v>427.85726623535163</v>
      </c>
      <c r="F131" s="90">
        <v>320.16393319133556</v>
      </c>
      <c r="G131" s="90">
        <v>0</v>
      </c>
      <c r="H131" s="90">
        <v>427.85726623535163</v>
      </c>
      <c r="I131" s="90">
        <v>320.16393319133556</v>
      </c>
      <c r="J131" s="90">
        <v>-3.5001013089931752E-15</v>
      </c>
      <c r="K131" s="90">
        <v>427.85726623535163</v>
      </c>
      <c r="L131" s="90">
        <v>180.32423293633099</v>
      </c>
      <c r="M131" s="90">
        <v>0</v>
      </c>
      <c r="N131" s="108"/>
      <c r="O131" s="90">
        <v>427.85726623535163</v>
      </c>
      <c r="P131" s="90">
        <v>180.32423293633099</v>
      </c>
      <c r="Q131" s="90">
        <v>0</v>
      </c>
      <c r="R131" s="90">
        <v>342.57960510253906</v>
      </c>
      <c r="S131" s="90">
        <v>79.259288415193808</v>
      </c>
      <c r="T131" s="90">
        <v>0</v>
      </c>
      <c r="U131" s="90">
        <v>0.8</v>
      </c>
      <c r="V131" s="90">
        <v>0.5</v>
      </c>
      <c r="W131" s="90">
        <v>0.24886345731968448</v>
      </c>
      <c r="X131" s="90">
        <v>0.16155095337997852</v>
      </c>
      <c r="Y131" s="90">
        <v>15.56</v>
      </c>
      <c r="Z131" s="90">
        <v>15.56</v>
      </c>
      <c r="AA131" s="108"/>
      <c r="AB131" s="90">
        <v>1</v>
      </c>
      <c r="AC131" s="90">
        <v>3.8899999999999997E-2</v>
      </c>
      <c r="AD131" s="90">
        <v>0.46035885361016626</v>
      </c>
      <c r="AE131" s="90">
        <v>0.15483255097276602</v>
      </c>
      <c r="AF131" s="90">
        <v>1111.9225195379897</v>
      </c>
      <c r="AG131" s="90">
        <v>0.57544856701270786</v>
      </c>
      <c r="AH131" s="90">
        <v>1.6153950289824943</v>
      </c>
      <c r="AI131" s="90">
        <v>1.6254626501926166</v>
      </c>
      <c r="AJ131" s="90">
        <v>1.8191715441112735</v>
      </c>
      <c r="AK131" s="111" t="s">
        <v>1105</v>
      </c>
      <c r="AL131" s="90"/>
      <c r="AM131" s="90"/>
      <c r="AN131" s="90"/>
      <c r="AO131" s="90"/>
      <c r="AP131" s="90"/>
      <c r="AQ131" s="112" t="s">
        <v>1113</v>
      </c>
      <c r="AR131" s="90">
        <v>0</v>
      </c>
      <c r="AS131" s="90">
        <v>0</v>
      </c>
      <c r="AT131" s="90">
        <v>0.10439484215191996</v>
      </c>
      <c r="AU131" s="90" t="s">
        <v>1113</v>
      </c>
      <c r="AV131" s="90"/>
      <c r="AW131" s="90"/>
      <c r="AX131" s="90"/>
      <c r="AY131" s="90"/>
      <c r="AZ131" s="112" t="s">
        <v>1113</v>
      </c>
      <c r="BA131" s="90">
        <v>0.20488313331080621</v>
      </c>
      <c r="BB131" s="90">
        <v>0.58390650664864496</v>
      </c>
      <c r="BC131" s="90">
        <v>0.23532949556916016</v>
      </c>
      <c r="BD131" s="90">
        <v>281.18604872748529</v>
      </c>
      <c r="BE131" s="90">
        <v>0.65719591769843444</v>
      </c>
      <c r="BF131" s="123" t="s">
        <v>1107</v>
      </c>
      <c r="BG131" s="108"/>
      <c r="BH131" s="90"/>
      <c r="BI131" s="90"/>
      <c r="BJ131" s="90"/>
      <c r="BK131" s="90"/>
      <c r="BL131" s="90"/>
      <c r="BM131" s="90"/>
      <c r="BN131" s="90"/>
      <c r="BO131" s="90"/>
      <c r="BP131" s="90"/>
      <c r="BQ131" s="90"/>
      <c r="BR131" s="90"/>
      <c r="BS131" s="112" t="s">
        <v>1113</v>
      </c>
      <c r="BT131" s="90"/>
      <c r="BU131" s="90"/>
      <c r="BV131" s="90"/>
      <c r="BW131" s="90"/>
      <c r="BX131" s="90"/>
      <c r="BY131" s="90"/>
      <c r="BZ131" s="90"/>
      <c r="CA131" s="90"/>
      <c r="CB131" s="90"/>
      <c r="CC131" s="90"/>
      <c r="CD131" s="90"/>
      <c r="CE131" s="112" t="s">
        <v>1113</v>
      </c>
    </row>
    <row r="132" spans="1:83" ht="15" customHeight="1" x14ac:dyDescent="0.25">
      <c r="A132" s="109">
        <v>11</v>
      </c>
      <c r="B132" s="122" t="s">
        <v>1107</v>
      </c>
      <c r="C132" s="90">
        <v>1.5910082136051595</v>
      </c>
      <c r="D132" s="90">
        <v>1</v>
      </c>
      <c r="E132" s="90">
        <v>413.50565490722659</v>
      </c>
      <c r="F132" s="90">
        <v>291.83548187423412</v>
      </c>
      <c r="G132" s="90">
        <v>0</v>
      </c>
      <c r="H132" s="90">
        <v>413.50565490722659</v>
      </c>
      <c r="I132" s="90">
        <v>291.83548187423412</v>
      </c>
      <c r="J132" s="90">
        <v>-3.1904085570694882E-15</v>
      </c>
      <c r="K132" s="90">
        <v>413.50565490722659</v>
      </c>
      <c r="L132" s="90">
        <v>167.34264716359738</v>
      </c>
      <c r="M132" s="90">
        <v>0</v>
      </c>
      <c r="N132" s="108"/>
      <c r="O132" s="90">
        <v>413.50565490722659</v>
      </c>
      <c r="P132" s="90">
        <v>167.34264716359738</v>
      </c>
      <c r="Q132" s="90">
        <v>0</v>
      </c>
      <c r="R132" s="90">
        <v>335.70484924316406</v>
      </c>
      <c r="S132" s="90">
        <v>78.056275851845569</v>
      </c>
      <c r="T132" s="90">
        <v>0</v>
      </c>
      <c r="U132" s="90">
        <v>0.8</v>
      </c>
      <c r="V132" s="90">
        <v>0.5</v>
      </c>
      <c r="W132" s="90">
        <v>0.24886345731968448</v>
      </c>
      <c r="X132" s="90">
        <v>0.16155095337997852</v>
      </c>
      <c r="Y132" s="90">
        <v>15.56</v>
      </c>
      <c r="Z132" s="90">
        <v>15.56</v>
      </c>
      <c r="AA132" s="108"/>
      <c r="AB132" s="90">
        <v>1</v>
      </c>
      <c r="AC132" s="90">
        <v>3.8899999999999997E-2</v>
      </c>
      <c r="AD132" s="90">
        <v>0.44359252397803861</v>
      </c>
      <c r="AE132" s="90">
        <v>0.15483255097276602</v>
      </c>
      <c r="AF132" s="90">
        <v>1113.1670900416648</v>
      </c>
      <c r="AG132" s="90">
        <v>0.55449065497254824</v>
      </c>
      <c r="AH132" s="90">
        <v>1.6381411397293355</v>
      </c>
      <c r="AI132" s="90">
        <v>1.5910082136051595</v>
      </c>
      <c r="AJ132" s="90">
        <v>1.8844167033313948</v>
      </c>
      <c r="AK132" s="111" t="s">
        <v>1105</v>
      </c>
      <c r="AL132" s="90"/>
      <c r="AM132" s="90"/>
      <c r="AN132" s="90"/>
      <c r="AO132" s="90"/>
      <c r="AP132" s="90"/>
      <c r="AQ132" s="112" t="s">
        <v>1113</v>
      </c>
      <c r="AR132" s="90">
        <v>0</v>
      </c>
      <c r="AS132" s="90">
        <v>0</v>
      </c>
      <c r="AT132" s="90">
        <v>0.10439484215191996</v>
      </c>
      <c r="AU132" s="90" t="s">
        <v>1113</v>
      </c>
      <c r="AV132" s="90"/>
      <c r="AW132" s="90"/>
      <c r="AX132" s="90"/>
      <c r="AY132" s="90"/>
      <c r="AZ132" s="112" t="s">
        <v>1113</v>
      </c>
      <c r="BA132" s="90">
        <v>0.20488313331080621</v>
      </c>
      <c r="BB132" s="90">
        <v>0.58390650664864496</v>
      </c>
      <c r="BC132" s="90">
        <v>0.23338686560234898</v>
      </c>
      <c r="BD132" s="90">
        <v>278.86487584099211</v>
      </c>
      <c r="BE132" s="90">
        <v>0.67439192797389369</v>
      </c>
      <c r="BF132" s="123" t="s">
        <v>1107</v>
      </c>
      <c r="BG132" s="108"/>
      <c r="BH132" s="90"/>
      <c r="BI132" s="90"/>
      <c r="BJ132" s="90"/>
      <c r="BK132" s="90"/>
      <c r="BL132" s="90"/>
      <c r="BM132" s="90"/>
      <c r="BN132" s="90"/>
      <c r="BO132" s="90"/>
      <c r="BP132" s="90"/>
      <c r="BQ132" s="90"/>
      <c r="BR132" s="90"/>
      <c r="BS132" s="112" t="s">
        <v>1113</v>
      </c>
      <c r="BT132" s="90"/>
      <c r="BU132" s="90"/>
      <c r="BV132" s="90"/>
      <c r="BW132" s="90"/>
      <c r="BX132" s="90"/>
      <c r="BY132" s="90"/>
      <c r="BZ132" s="90"/>
      <c r="CA132" s="90"/>
      <c r="CB132" s="90"/>
      <c r="CC132" s="90"/>
      <c r="CD132" s="90"/>
      <c r="CE132" s="112" t="s">
        <v>1113</v>
      </c>
    </row>
    <row r="133" spans="1:83" ht="15" customHeight="1" x14ac:dyDescent="0.25">
      <c r="A133" s="109">
        <v>12</v>
      </c>
      <c r="B133" s="122" t="s">
        <v>1107</v>
      </c>
      <c r="C133" s="90">
        <v>1.5863162830397186</v>
      </c>
      <c r="D133" s="90">
        <v>1</v>
      </c>
      <c r="E133" s="90">
        <v>409.35612792968749</v>
      </c>
      <c r="F133" s="90">
        <v>298.24945528042343</v>
      </c>
      <c r="G133" s="90">
        <v>0</v>
      </c>
      <c r="H133" s="90">
        <v>409.35612792968749</v>
      </c>
      <c r="I133" s="90">
        <v>298.24945528042343</v>
      </c>
      <c r="J133" s="90">
        <v>-3.2605275004841241E-15</v>
      </c>
      <c r="K133" s="90">
        <v>409.35612792968749</v>
      </c>
      <c r="L133" s="90">
        <v>172.0899114934804</v>
      </c>
      <c r="M133" s="90">
        <v>0</v>
      </c>
      <c r="N133" s="108"/>
      <c r="O133" s="90">
        <v>409.35612792968749</v>
      </c>
      <c r="P133" s="90">
        <v>172.0899114934804</v>
      </c>
      <c r="Q133" s="90">
        <v>0</v>
      </c>
      <c r="R133" s="90">
        <v>348.31040039062503</v>
      </c>
      <c r="S133" s="90">
        <v>79.095389493210646</v>
      </c>
      <c r="T133" s="90">
        <v>0</v>
      </c>
      <c r="U133" s="90">
        <v>0.8</v>
      </c>
      <c r="V133" s="90">
        <v>0.5</v>
      </c>
      <c r="W133" s="90">
        <v>0.24886345731968448</v>
      </c>
      <c r="X133" s="90">
        <v>0.16155095337997852</v>
      </c>
      <c r="Y133" s="90">
        <v>15.56</v>
      </c>
      <c r="Z133" s="90">
        <v>15.56</v>
      </c>
      <c r="AA133" s="108"/>
      <c r="AB133" s="90">
        <v>1</v>
      </c>
      <c r="AC133" s="90">
        <v>3.8899999999999997E-2</v>
      </c>
      <c r="AD133" s="90">
        <v>0.45929168282107452</v>
      </c>
      <c r="AE133" s="90">
        <v>0.15483255097276602</v>
      </c>
      <c r="AF133" s="90">
        <v>1107.539241329519</v>
      </c>
      <c r="AG133" s="90">
        <v>0.57411460352634314</v>
      </c>
      <c r="AH133" s="90">
        <v>1.6503826728191402</v>
      </c>
      <c r="AI133" s="90">
        <v>1.5863162830397186</v>
      </c>
      <c r="AJ133" s="90">
        <v>1.8938948657043868</v>
      </c>
      <c r="AK133" s="111" t="s">
        <v>1105</v>
      </c>
      <c r="AL133" s="90"/>
      <c r="AM133" s="90"/>
      <c r="AN133" s="90"/>
      <c r="AO133" s="90"/>
      <c r="AP133" s="90"/>
      <c r="AQ133" s="112" t="s">
        <v>1113</v>
      </c>
      <c r="AR133" s="90">
        <v>0</v>
      </c>
      <c r="AS133" s="90">
        <v>0</v>
      </c>
      <c r="AT133" s="90">
        <v>0.10439484215191996</v>
      </c>
      <c r="AU133" s="90" t="s">
        <v>1113</v>
      </c>
      <c r="AV133" s="90"/>
      <c r="AW133" s="90"/>
      <c r="AX133" s="90"/>
      <c r="AY133" s="90"/>
      <c r="AZ133" s="112" t="s">
        <v>1113</v>
      </c>
      <c r="BA133" s="90">
        <v>0.20488313331080621</v>
      </c>
      <c r="BB133" s="90">
        <v>0.58390650664864496</v>
      </c>
      <c r="BC133" s="90">
        <v>0.2268414514636759</v>
      </c>
      <c r="BD133" s="90">
        <v>271.04401541511493</v>
      </c>
      <c r="BE133" s="90">
        <v>0.66212277506609218</v>
      </c>
      <c r="BF133" s="123" t="s">
        <v>1107</v>
      </c>
      <c r="BG133" s="108"/>
      <c r="BH133" s="90"/>
      <c r="BI133" s="90"/>
      <c r="BJ133" s="90"/>
      <c r="BK133" s="90"/>
      <c r="BL133" s="90"/>
      <c r="BM133" s="90"/>
      <c r="BN133" s="90"/>
      <c r="BO133" s="90"/>
      <c r="BP133" s="90"/>
      <c r="BQ133" s="90"/>
      <c r="BR133" s="90"/>
      <c r="BS133" s="112" t="s">
        <v>1113</v>
      </c>
      <c r="BT133" s="90"/>
      <c r="BU133" s="90"/>
      <c r="BV133" s="90"/>
      <c r="BW133" s="90"/>
      <c r="BX133" s="90"/>
      <c r="BY133" s="90"/>
      <c r="BZ133" s="90"/>
      <c r="CA133" s="90"/>
      <c r="CB133" s="90"/>
      <c r="CC133" s="90"/>
      <c r="CD133" s="90"/>
      <c r="CE133" s="112" t="s">
        <v>1113</v>
      </c>
    </row>
    <row r="134" spans="1:83" ht="15" customHeight="1" x14ac:dyDescent="0.25">
      <c r="A134" s="109">
        <v>13</v>
      </c>
      <c r="B134" s="122" t="s">
        <v>1107</v>
      </c>
      <c r="C134" s="90">
        <v>1.5863162293806568</v>
      </c>
      <c r="D134" s="90">
        <v>1</v>
      </c>
      <c r="E134" s="90">
        <v>409.35609436035156</v>
      </c>
      <c r="F134" s="90">
        <v>298.24948422658048</v>
      </c>
      <c r="G134" s="90">
        <v>0</v>
      </c>
      <c r="H134" s="90">
        <v>409.35609436035156</v>
      </c>
      <c r="I134" s="90">
        <v>298.24948422658048</v>
      </c>
      <c r="J134" s="90">
        <v>-3.2605278169297685E-15</v>
      </c>
      <c r="K134" s="90">
        <v>409.35609436035156</v>
      </c>
      <c r="L134" s="90">
        <v>172.08993740653003</v>
      </c>
      <c r="M134" s="90">
        <v>0</v>
      </c>
      <c r="N134" s="108"/>
      <c r="O134" s="90">
        <v>409.35609436035156</v>
      </c>
      <c r="P134" s="90">
        <v>172.08993740653003</v>
      </c>
      <c r="Q134" s="90">
        <v>0</v>
      </c>
      <c r="R134" s="90">
        <v>348.31036682128911</v>
      </c>
      <c r="S134" s="90">
        <v>79.095418220785618</v>
      </c>
      <c r="T134" s="90">
        <v>0</v>
      </c>
      <c r="U134" s="90">
        <v>0.8</v>
      </c>
      <c r="V134" s="90">
        <v>0.5</v>
      </c>
      <c r="W134" s="90">
        <v>0.24886345731968448</v>
      </c>
      <c r="X134" s="90">
        <v>0.16155095337997852</v>
      </c>
      <c r="Y134" s="90">
        <v>15.56</v>
      </c>
      <c r="Z134" s="90">
        <v>15.56</v>
      </c>
      <c r="AA134" s="108"/>
      <c r="AB134" s="90">
        <v>1</v>
      </c>
      <c r="AC134" s="90">
        <v>3.8899999999999997E-2</v>
      </c>
      <c r="AD134" s="90">
        <v>0.4592917805973622</v>
      </c>
      <c r="AE134" s="90">
        <v>0.15483255097276602</v>
      </c>
      <c r="AF134" s="90">
        <v>1107.5392144025284</v>
      </c>
      <c r="AG134" s="90">
        <v>0.57411472574670275</v>
      </c>
      <c r="AH134" s="90">
        <v>1.6503826941976862</v>
      </c>
      <c r="AI134" s="90">
        <v>1.5863162293806568</v>
      </c>
      <c r="AJ134" s="90">
        <v>1.8938949749684242</v>
      </c>
      <c r="AK134" s="111" t="s">
        <v>1105</v>
      </c>
      <c r="AL134" s="90"/>
      <c r="AM134" s="90"/>
      <c r="AN134" s="90"/>
      <c r="AO134" s="90"/>
      <c r="AP134" s="90"/>
      <c r="AQ134" s="112" t="s">
        <v>1113</v>
      </c>
      <c r="AR134" s="90">
        <v>0</v>
      </c>
      <c r="AS134" s="90">
        <v>0</v>
      </c>
      <c r="AT134" s="90">
        <v>0.10439484215191996</v>
      </c>
      <c r="AU134" s="90" t="s">
        <v>1113</v>
      </c>
      <c r="AV134" s="90"/>
      <c r="AW134" s="90"/>
      <c r="AX134" s="90"/>
      <c r="AY134" s="90"/>
      <c r="AZ134" s="112" t="s">
        <v>1113</v>
      </c>
      <c r="BA134" s="90">
        <v>0.20488313331080621</v>
      </c>
      <c r="BB134" s="90">
        <v>0.58390650664864496</v>
      </c>
      <c r="BC134" s="90">
        <v>0.22684145345736198</v>
      </c>
      <c r="BD134" s="90">
        <v>271.04401779729272</v>
      </c>
      <c r="BE134" s="90">
        <v>0.66212283518294401</v>
      </c>
      <c r="BF134" s="123" t="s">
        <v>1107</v>
      </c>
      <c r="BG134" s="108"/>
      <c r="BH134" s="90"/>
      <c r="BI134" s="90"/>
      <c r="BJ134" s="90"/>
      <c r="BK134" s="90"/>
      <c r="BL134" s="90"/>
      <c r="BM134" s="90"/>
      <c r="BN134" s="90"/>
      <c r="BO134" s="90"/>
      <c r="BP134" s="90"/>
      <c r="BQ134" s="90"/>
      <c r="BR134" s="90"/>
      <c r="BS134" s="112" t="s">
        <v>1113</v>
      </c>
      <c r="BT134" s="90"/>
      <c r="BU134" s="90"/>
      <c r="BV134" s="90"/>
      <c r="BW134" s="90"/>
      <c r="BX134" s="90"/>
      <c r="BY134" s="90"/>
      <c r="BZ134" s="90"/>
      <c r="CA134" s="90"/>
      <c r="CB134" s="90"/>
      <c r="CC134" s="90"/>
      <c r="CD134" s="90"/>
      <c r="CE134" s="112" t="s">
        <v>1113</v>
      </c>
    </row>
    <row r="135" spans="1:83" ht="15" customHeight="1" x14ac:dyDescent="0.25">
      <c r="A135" s="109">
        <v>14</v>
      </c>
      <c r="B135" s="122" t="s">
        <v>1107</v>
      </c>
      <c r="C135" s="90">
        <v>1</v>
      </c>
      <c r="D135" s="90">
        <v>1</v>
      </c>
      <c r="E135" s="90">
        <v>413.3748779296875</v>
      </c>
      <c r="F135" s="90">
        <v>16.876659562662226</v>
      </c>
      <c r="G135" s="90">
        <v>0</v>
      </c>
      <c r="H135" s="90">
        <v>413.3748779296875</v>
      </c>
      <c r="I135" s="90">
        <v>16.876659562662226</v>
      </c>
      <c r="J135" s="90">
        <v>-1.8449928959176352E-16</v>
      </c>
      <c r="K135" s="90">
        <v>413.3748779296875</v>
      </c>
      <c r="L135" s="90">
        <v>0.79637681119738568</v>
      </c>
      <c r="M135" s="90">
        <v>0</v>
      </c>
      <c r="N135" s="108"/>
      <c r="O135" s="90">
        <v>413.3748779296875</v>
      </c>
      <c r="P135" s="90">
        <v>0.7963768111973839</v>
      </c>
      <c r="Q135" s="90">
        <v>0</v>
      </c>
      <c r="R135" s="90">
        <v>342.20747070312501</v>
      </c>
      <c r="S135" s="90">
        <v>14.796242207737674</v>
      </c>
      <c r="T135" s="90">
        <v>0</v>
      </c>
      <c r="U135" s="90">
        <v>0.8</v>
      </c>
      <c r="V135" s="90">
        <v>0.5</v>
      </c>
      <c r="W135" s="90">
        <v>0.24886345731968448</v>
      </c>
      <c r="X135" s="90">
        <v>0.16155095337997852</v>
      </c>
      <c r="Y135" s="90">
        <v>15.56</v>
      </c>
      <c r="Z135" s="90">
        <v>15.56</v>
      </c>
      <c r="AA135" s="108"/>
      <c r="AB135" s="90"/>
      <c r="AC135" s="90">
        <v>3.8899999999999997E-2</v>
      </c>
      <c r="AD135" s="90">
        <v>4.0826524454475537E-2</v>
      </c>
      <c r="AE135" s="90">
        <v>0.15483255097276602</v>
      </c>
      <c r="AF135" s="90" t="s">
        <v>1113</v>
      </c>
      <c r="AG135" s="90"/>
      <c r="AH135" s="90"/>
      <c r="AI135" s="90"/>
      <c r="AJ135" s="90"/>
      <c r="AK135" s="112" t="s">
        <v>1113</v>
      </c>
      <c r="AL135" s="90">
        <v>0.55970904924725995</v>
      </c>
      <c r="AM135" s="90">
        <v>0.70494347432892235</v>
      </c>
      <c r="AN135" s="90">
        <v>0.58029157191818781</v>
      </c>
      <c r="AO135" s="90">
        <v>693.3677982987183</v>
      </c>
      <c r="AP135" s="90">
        <v>1.6773341470853869</v>
      </c>
      <c r="AQ135" s="111" t="s">
        <v>1105</v>
      </c>
      <c r="AR135" s="90">
        <v>0</v>
      </c>
      <c r="AS135" s="90">
        <v>0</v>
      </c>
      <c r="AT135" s="90">
        <v>0.10439484215191996</v>
      </c>
      <c r="AU135" s="90" t="s">
        <v>1113</v>
      </c>
      <c r="AV135" s="90"/>
      <c r="AW135" s="90"/>
      <c r="AX135" s="90"/>
      <c r="AY135" s="90"/>
      <c r="AZ135" s="112" t="s">
        <v>1113</v>
      </c>
      <c r="BA135" s="90">
        <v>0.20488313331080621</v>
      </c>
      <c r="BB135" s="90">
        <v>0.58390650664864496</v>
      </c>
      <c r="BC135" s="90">
        <v>0.23066012724067569</v>
      </c>
      <c r="BD135" s="90">
        <v>275.60680237264853</v>
      </c>
      <c r="BE135" s="90">
        <v>0.66672363776186594</v>
      </c>
      <c r="BF135" s="123" t="s">
        <v>1107</v>
      </c>
      <c r="BG135" s="108"/>
      <c r="BH135" s="90"/>
      <c r="BI135" s="90"/>
      <c r="BJ135" s="90"/>
      <c r="BK135" s="90"/>
      <c r="BL135" s="90"/>
      <c r="BM135" s="90"/>
      <c r="BN135" s="90"/>
      <c r="BO135" s="90"/>
      <c r="BP135" s="90"/>
      <c r="BQ135" s="90"/>
      <c r="BR135" s="90"/>
      <c r="BS135" s="112" t="s">
        <v>1113</v>
      </c>
      <c r="BT135" s="90"/>
      <c r="BU135" s="90"/>
      <c r="BV135" s="90"/>
      <c r="BW135" s="90"/>
      <c r="BX135" s="90"/>
      <c r="BY135" s="90"/>
      <c r="BZ135" s="90"/>
      <c r="CA135" s="90"/>
      <c r="CB135" s="90"/>
      <c r="CC135" s="90"/>
      <c r="CD135" s="90"/>
      <c r="CE135" s="112" t="s">
        <v>1113</v>
      </c>
    </row>
    <row r="136" spans="1:83" ht="15" customHeight="1" x14ac:dyDescent="0.25">
      <c r="A136" s="109">
        <v>15</v>
      </c>
      <c r="B136" s="122" t="s">
        <v>1107</v>
      </c>
      <c r="C136" s="90">
        <v>1.3992496186313335</v>
      </c>
      <c r="D136" s="90">
        <v>1</v>
      </c>
      <c r="E136" s="90">
        <v>330.88390655517577</v>
      </c>
      <c r="F136" s="90">
        <v>159.66940221500917</v>
      </c>
      <c r="G136" s="90">
        <v>0</v>
      </c>
      <c r="H136" s="90">
        <v>330.88390655517577</v>
      </c>
      <c r="I136" s="90">
        <v>159.66940221500917</v>
      </c>
      <c r="J136" s="90">
        <v>-1.7455404115270139E-15</v>
      </c>
      <c r="K136" s="90">
        <v>330.88390655517577</v>
      </c>
      <c r="L136" s="90">
        <v>101.23935088100542</v>
      </c>
      <c r="M136" s="90">
        <v>0</v>
      </c>
      <c r="N136" s="108"/>
      <c r="O136" s="90">
        <v>330.88390655517577</v>
      </c>
      <c r="P136" s="90">
        <v>101.23935088100542</v>
      </c>
      <c r="Q136" s="90">
        <v>0</v>
      </c>
      <c r="R136" s="90">
        <v>276.79923858642576</v>
      </c>
      <c r="S136" s="90">
        <v>17.742383269659644</v>
      </c>
      <c r="T136" s="90">
        <v>0</v>
      </c>
      <c r="U136" s="90">
        <v>0.8</v>
      </c>
      <c r="V136" s="90">
        <v>0.5</v>
      </c>
      <c r="W136" s="90">
        <v>0.24886345731968448</v>
      </c>
      <c r="X136" s="90">
        <v>0.16155095337997852</v>
      </c>
      <c r="Y136" s="90">
        <v>15.56</v>
      </c>
      <c r="Z136" s="90">
        <v>15.56</v>
      </c>
      <c r="AA136" s="108"/>
      <c r="AB136" s="90">
        <v>1</v>
      </c>
      <c r="AC136" s="90">
        <v>3.8899999999999997E-2</v>
      </c>
      <c r="AD136" s="90">
        <v>0.34486637937156212</v>
      </c>
      <c r="AE136" s="90">
        <v>0.15483255097276602</v>
      </c>
      <c r="AF136" s="90">
        <v>1159.6483965238274</v>
      </c>
      <c r="AG136" s="90">
        <v>0.43108297421445263</v>
      </c>
      <c r="AH136" s="90">
        <v>1.5499399651202967</v>
      </c>
      <c r="AI136" s="90">
        <v>1.3992496186313335</v>
      </c>
      <c r="AJ136" s="90">
        <v>2.4532890886650516</v>
      </c>
      <c r="AK136" s="111" t="s">
        <v>1105</v>
      </c>
      <c r="AL136" s="90"/>
      <c r="AM136" s="90"/>
      <c r="AN136" s="90"/>
      <c r="AO136" s="90"/>
      <c r="AP136" s="90"/>
      <c r="AQ136" s="112" t="s">
        <v>1113</v>
      </c>
      <c r="AR136" s="90">
        <v>0</v>
      </c>
      <c r="AS136" s="90">
        <v>0</v>
      </c>
      <c r="AT136" s="90">
        <v>0.10439484215191996</v>
      </c>
      <c r="AU136" s="90" t="s">
        <v>1113</v>
      </c>
      <c r="AV136" s="90"/>
      <c r="AW136" s="90"/>
      <c r="AX136" s="90"/>
      <c r="AY136" s="90"/>
      <c r="AZ136" s="112" t="s">
        <v>1113</v>
      </c>
      <c r="BA136" s="90">
        <v>0.20488313331080621</v>
      </c>
      <c r="BB136" s="90">
        <v>0.58390650664864496</v>
      </c>
      <c r="BC136" s="90">
        <v>0.229201766469111</v>
      </c>
      <c r="BD136" s="90">
        <v>273.86426388641388</v>
      </c>
      <c r="BE136" s="90">
        <v>0.82767477795341582</v>
      </c>
      <c r="BF136" s="123" t="s">
        <v>1107</v>
      </c>
      <c r="BG136" s="108"/>
      <c r="BH136" s="90"/>
      <c r="BI136" s="90"/>
      <c r="BJ136" s="90"/>
      <c r="BK136" s="90"/>
      <c r="BL136" s="90"/>
      <c r="BM136" s="90"/>
      <c r="BN136" s="90"/>
      <c r="BO136" s="90"/>
      <c r="BP136" s="90"/>
      <c r="BQ136" s="90"/>
      <c r="BR136" s="90"/>
      <c r="BS136" s="112" t="s">
        <v>1113</v>
      </c>
      <c r="BT136" s="90"/>
      <c r="BU136" s="90"/>
      <c r="BV136" s="90"/>
      <c r="BW136" s="90"/>
      <c r="BX136" s="90"/>
      <c r="BY136" s="90"/>
      <c r="BZ136" s="90"/>
      <c r="CA136" s="90"/>
      <c r="CB136" s="90"/>
      <c r="CC136" s="90"/>
      <c r="CD136" s="90"/>
      <c r="CE136" s="112" t="s">
        <v>1113</v>
      </c>
    </row>
    <row r="137" spans="1:83" ht="15" customHeight="1" x14ac:dyDescent="0.25">
      <c r="A137" s="109">
        <v>16</v>
      </c>
      <c r="B137" s="122" t="s">
        <v>1107</v>
      </c>
      <c r="C137" s="90">
        <v>1.3824679409578808</v>
      </c>
      <c r="D137" s="90">
        <v>1</v>
      </c>
      <c r="E137" s="90">
        <v>320.32802276611329</v>
      </c>
      <c r="F137" s="90">
        <v>155.81713476626922</v>
      </c>
      <c r="G137" s="90">
        <v>0</v>
      </c>
      <c r="H137" s="90">
        <v>320.32802276611329</v>
      </c>
      <c r="I137" s="90">
        <v>155.81713476626922</v>
      </c>
      <c r="J137" s="90">
        <v>-1.7034265912552331E-15</v>
      </c>
      <c r="K137" s="90">
        <v>320.32802276611329</v>
      </c>
      <c r="L137" s="90">
        <v>100.24864181076843</v>
      </c>
      <c r="M137" s="90">
        <v>0</v>
      </c>
      <c r="N137" s="108"/>
      <c r="O137" s="90">
        <v>320.32802276611329</v>
      </c>
      <c r="P137" s="90">
        <v>100.24864181076843</v>
      </c>
      <c r="Q137" s="90">
        <v>0</v>
      </c>
      <c r="R137" s="90">
        <v>276.79923858642576</v>
      </c>
      <c r="S137" s="90">
        <v>13.377398797188878</v>
      </c>
      <c r="T137" s="90">
        <v>0</v>
      </c>
      <c r="U137" s="90">
        <v>0.8</v>
      </c>
      <c r="V137" s="90">
        <v>0.5</v>
      </c>
      <c r="W137" s="90">
        <v>0.24886345731968448</v>
      </c>
      <c r="X137" s="90">
        <v>0.16155095337997852</v>
      </c>
      <c r="Y137" s="90">
        <v>15.56</v>
      </c>
      <c r="Z137" s="90">
        <v>15.56</v>
      </c>
      <c r="AA137" s="108"/>
      <c r="AB137" s="90">
        <v>1</v>
      </c>
      <c r="AC137" s="90">
        <v>3.8899999999999997E-2</v>
      </c>
      <c r="AD137" s="90">
        <v>0.35185620328529521</v>
      </c>
      <c r="AE137" s="90">
        <v>0.15483255097276602</v>
      </c>
      <c r="AF137" s="90">
        <v>1157.8571028868162</v>
      </c>
      <c r="AG137" s="90">
        <v>0.43982025410661907</v>
      </c>
      <c r="AH137" s="90">
        <v>1.5433802226131743</v>
      </c>
      <c r="AI137" s="90">
        <v>1.3824679409578808</v>
      </c>
      <c r="AJ137" s="90">
        <v>2.5302187583274782</v>
      </c>
      <c r="AK137" s="111" t="s">
        <v>1105</v>
      </c>
      <c r="AL137" s="90"/>
      <c r="AM137" s="90"/>
      <c r="AN137" s="90"/>
      <c r="AO137" s="90"/>
      <c r="AP137" s="90"/>
      <c r="AQ137" s="112" t="s">
        <v>1113</v>
      </c>
      <c r="AR137" s="90">
        <v>0</v>
      </c>
      <c r="AS137" s="90">
        <v>0</v>
      </c>
      <c r="AT137" s="90">
        <v>0.10439484215191996</v>
      </c>
      <c r="AU137" s="90" t="s">
        <v>1113</v>
      </c>
      <c r="AV137" s="90"/>
      <c r="AW137" s="90"/>
      <c r="AX137" s="90"/>
      <c r="AY137" s="90"/>
      <c r="AZ137" s="112" t="s">
        <v>1113</v>
      </c>
      <c r="BA137" s="90">
        <v>0.20488313331080621</v>
      </c>
      <c r="BB137" s="90">
        <v>0.58390650664864496</v>
      </c>
      <c r="BC137" s="90">
        <v>0.22470362181739226</v>
      </c>
      <c r="BD137" s="90">
        <v>268.48960603418664</v>
      </c>
      <c r="BE137" s="90">
        <v>0.83817083412094628</v>
      </c>
      <c r="BF137" s="123" t="s">
        <v>1107</v>
      </c>
      <c r="BG137" s="108"/>
      <c r="BH137" s="90"/>
      <c r="BI137" s="90"/>
      <c r="BJ137" s="90"/>
      <c r="BK137" s="90"/>
      <c r="BL137" s="90"/>
      <c r="BM137" s="90"/>
      <c r="BN137" s="90"/>
      <c r="BO137" s="90"/>
      <c r="BP137" s="90"/>
      <c r="BQ137" s="90"/>
      <c r="BR137" s="90"/>
      <c r="BS137" s="112" t="s">
        <v>1113</v>
      </c>
      <c r="BT137" s="90"/>
      <c r="BU137" s="90"/>
      <c r="BV137" s="90"/>
      <c r="BW137" s="90"/>
      <c r="BX137" s="90"/>
      <c r="BY137" s="90"/>
      <c r="BZ137" s="90"/>
      <c r="CA137" s="90"/>
      <c r="CB137" s="90"/>
      <c r="CC137" s="90"/>
      <c r="CD137" s="90"/>
      <c r="CE137" s="112" t="s">
        <v>1113</v>
      </c>
    </row>
    <row r="138" spans="1:83" ht="15" customHeight="1" x14ac:dyDescent="0.25">
      <c r="A138" s="109">
        <v>17</v>
      </c>
      <c r="B138" s="122" t="s">
        <v>1107</v>
      </c>
      <c r="C138" s="90">
        <v>1.3876522285183632</v>
      </c>
      <c r="D138" s="90">
        <v>1</v>
      </c>
      <c r="E138" s="90">
        <v>324.20131378173829</v>
      </c>
      <c r="F138" s="90">
        <v>153.57942834315261</v>
      </c>
      <c r="G138" s="90">
        <v>0</v>
      </c>
      <c r="H138" s="90">
        <v>324.20131378173829</v>
      </c>
      <c r="I138" s="90">
        <v>153.57942834315261</v>
      </c>
      <c r="J138" s="90">
        <v>-1.6789635010419694E-15</v>
      </c>
      <c r="K138" s="90">
        <v>324.20131378173829</v>
      </c>
      <c r="L138" s="90">
        <v>98.064302472420977</v>
      </c>
      <c r="M138" s="90">
        <v>0</v>
      </c>
      <c r="N138" s="108"/>
      <c r="O138" s="90">
        <v>324.20131378173829</v>
      </c>
      <c r="P138" s="90">
        <v>98.064302472420977</v>
      </c>
      <c r="Q138" s="90">
        <v>0</v>
      </c>
      <c r="R138" s="90">
        <v>281.30856475830075</v>
      </c>
      <c r="S138" s="90">
        <v>13.535185630846698</v>
      </c>
      <c r="T138" s="90">
        <v>0</v>
      </c>
      <c r="U138" s="90">
        <v>0.8</v>
      </c>
      <c r="V138" s="90">
        <v>0.5</v>
      </c>
      <c r="W138" s="90">
        <v>0.24886345731968448</v>
      </c>
      <c r="X138" s="90">
        <v>0.16155095337997852</v>
      </c>
      <c r="Y138" s="90">
        <v>15.56</v>
      </c>
      <c r="Z138" s="90">
        <v>15.56</v>
      </c>
      <c r="AA138" s="108"/>
      <c r="AB138" s="90">
        <v>1</v>
      </c>
      <c r="AC138" s="90">
        <v>3.8899999999999997E-2</v>
      </c>
      <c r="AD138" s="90">
        <v>0.3413796578660403</v>
      </c>
      <c r="AE138" s="90">
        <v>0.15483255097276602</v>
      </c>
      <c r="AF138" s="90">
        <v>1160.5213190113245</v>
      </c>
      <c r="AG138" s="90">
        <v>0.4267245723325504</v>
      </c>
      <c r="AH138" s="90">
        <v>1.5535081198085658</v>
      </c>
      <c r="AI138" s="90">
        <v>1.3876522285183632</v>
      </c>
      <c r="AJ138" s="90">
        <v>2.505742231059664</v>
      </c>
      <c r="AK138" s="111" t="s">
        <v>1105</v>
      </c>
      <c r="AL138" s="90"/>
      <c r="AM138" s="90"/>
      <c r="AN138" s="90"/>
      <c r="AO138" s="90"/>
      <c r="AP138" s="90"/>
      <c r="AQ138" s="112" t="s">
        <v>1113</v>
      </c>
      <c r="AR138" s="90">
        <v>0</v>
      </c>
      <c r="AS138" s="90">
        <v>0</v>
      </c>
      <c r="AT138" s="90">
        <v>0.10439484215191996</v>
      </c>
      <c r="AU138" s="90" t="s">
        <v>1113</v>
      </c>
      <c r="AV138" s="90"/>
      <c r="AW138" s="90"/>
      <c r="AX138" s="90"/>
      <c r="AY138" s="90"/>
      <c r="AZ138" s="112" t="s">
        <v>1113</v>
      </c>
      <c r="BA138" s="90">
        <v>0.20488313331080621</v>
      </c>
      <c r="BB138" s="90">
        <v>0.58390650664864496</v>
      </c>
      <c r="BC138" s="90">
        <v>0.22413153892337959</v>
      </c>
      <c r="BD138" s="90">
        <v>267.8060464654086</v>
      </c>
      <c r="BE138" s="90">
        <v>0.8260486157243131</v>
      </c>
      <c r="BF138" s="123" t="s">
        <v>1107</v>
      </c>
      <c r="BG138" s="108"/>
      <c r="BH138" s="90"/>
      <c r="BI138" s="90"/>
      <c r="BJ138" s="90"/>
      <c r="BK138" s="90"/>
      <c r="BL138" s="90"/>
      <c r="BM138" s="90"/>
      <c r="BN138" s="90"/>
      <c r="BO138" s="90"/>
      <c r="BP138" s="90"/>
      <c r="BQ138" s="90"/>
      <c r="BR138" s="90"/>
      <c r="BS138" s="112" t="s">
        <v>1113</v>
      </c>
      <c r="BT138" s="90"/>
      <c r="BU138" s="90"/>
      <c r="BV138" s="90"/>
      <c r="BW138" s="90"/>
      <c r="BX138" s="90"/>
      <c r="BY138" s="90"/>
      <c r="BZ138" s="90"/>
      <c r="CA138" s="90"/>
      <c r="CB138" s="90"/>
      <c r="CC138" s="90"/>
      <c r="CD138" s="90"/>
      <c r="CE138" s="112" t="s">
        <v>1113</v>
      </c>
    </row>
    <row r="139" spans="1:83" ht="15" customHeight="1" x14ac:dyDescent="0.25">
      <c r="A139" s="109">
        <v>18</v>
      </c>
      <c r="B139" s="122" t="s">
        <v>1107</v>
      </c>
      <c r="C139" s="90">
        <v>1.3817281397909598</v>
      </c>
      <c r="D139" s="90">
        <v>1</v>
      </c>
      <c r="E139" s="90">
        <v>319.96571807861329</v>
      </c>
      <c r="F139" s="90">
        <v>152.86386010114447</v>
      </c>
      <c r="G139" s="90">
        <v>0</v>
      </c>
      <c r="H139" s="90">
        <v>319.96571807861329</v>
      </c>
      <c r="I139" s="90">
        <v>152.86386010114447</v>
      </c>
      <c r="J139" s="90">
        <v>-1.6711407543772792E-15</v>
      </c>
      <c r="K139" s="90">
        <v>319.96571807861329</v>
      </c>
      <c r="L139" s="90">
        <v>98.185704507867243</v>
      </c>
      <c r="M139" s="90">
        <v>0</v>
      </c>
      <c r="N139" s="108"/>
      <c r="O139" s="90">
        <v>319.96571807861329</v>
      </c>
      <c r="P139" s="90">
        <v>98.185704507867243</v>
      </c>
      <c r="Q139" s="90">
        <v>0</v>
      </c>
      <c r="R139" s="90">
        <v>272.09950714111329</v>
      </c>
      <c r="S139" s="90">
        <v>16.994632974248141</v>
      </c>
      <c r="T139" s="90">
        <v>0</v>
      </c>
      <c r="U139" s="90">
        <v>0.8</v>
      </c>
      <c r="V139" s="90">
        <v>0.5</v>
      </c>
      <c r="W139" s="90">
        <v>0.24886345731968448</v>
      </c>
      <c r="X139" s="90">
        <v>0.16155095337997852</v>
      </c>
      <c r="Y139" s="90">
        <v>15.56</v>
      </c>
      <c r="Z139" s="90">
        <v>15.56</v>
      </c>
      <c r="AA139" s="108"/>
      <c r="AB139" s="90">
        <v>1</v>
      </c>
      <c r="AC139" s="90">
        <v>3.8899999999999997E-2</v>
      </c>
      <c r="AD139" s="90">
        <v>0.34576320115001724</v>
      </c>
      <c r="AE139" s="90">
        <v>0.15483255097276602</v>
      </c>
      <c r="AF139" s="90">
        <v>1158.1688389012788</v>
      </c>
      <c r="AG139" s="90">
        <v>0.43220400143752158</v>
      </c>
      <c r="AH139" s="90">
        <v>1.556366130319669</v>
      </c>
      <c r="AI139" s="90">
        <v>1.3817281397909598</v>
      </c>
      <c r="AJ139" s="90">
        <v>2.5337657799693014</v>
      </c>
      <c r="AK139" s="111" t="s">
        <v>1105</v>
      </c>
      <c r="AL139" s="90"/>
      <c r="AM139" s="90"/>
      <c r="AN139" s="90"/>
      <c r="AO139" s="90"/>
      <c r="AP139" s="90"/>
      <c r="AQ139" s="112" t="s">
        <v>1113</v>
      </c>
      <c r="AR139" s="90">
        <v>0</v>
      </c>
      <c r="AS139" s="90">
        <v>0</v>
      </c>
      <c r="AT139" s="90">
        <v>0.10439484215191996</v>
      </c>
      <c r="AU139" s="90" t="s">
        <v>1113</v>
      </c>
      <c r="AV139" s="90"/>
      <c r="AW139" s="90"/>
      <c r="AX139" s="90"/>
      <c r="AY139" s="90"/>
      <c r="AZ139" s="112" t="s">
        <v>1113</v>
      </c>
      <c r="BA139" s="90">
        <v>0.20488313331080621</v>
      </c>
      <c r="BB139" s="90">
        <v>0.58390650664864496</v>
      </c>
      <c r="BC139" s="90">
        <v>0.22691838203619363</v>
      </c>
      <c r="BD139" s="90">
        <v>271.13593675995224</v>
      </c>
      <c r="BE139" s="90">
        <v>0.84739058417919655</v>
      </c>
      <c r="BF139" s="123" t="s">
        <v>1107</v>
      </c>
      <c r="BG139" s="108"/>
      <c r="BH139" s="90"/>
      <c r="BI139" s="90"/>
      <c r="BJ139" s="90"/>
      <c r="BK139" s="90"/>
      <c r="BL139" s="90"/>
      <c r="BM139" s="90"/>
      <c r="BN139" s="90"/>
      <c r="BO139" s="90"/>
      <c r="BP139" s="90"/>
      <c r="BQ139" s="90"/>
      <c r="BR139" s="90"/>
      <c r="BS139" s="112" t="s">
        <v>1113</v>
      </c>
      <c r="BT139" s="90"/>
      <c r="BU139" s="90"/>
      <c r="BV139" s="90"/>
      <c r="BW139" s="90"/>
      <c r="BX139" s="90"/>
      <c r="BY139" s="90"/>
      <c r="BZ139" s="90"/>
      <c r="CA139" s="90"/>
      <c r="CB139" s="90"/>
      <c r="CC139" s="90"/>
      <c r="CD139" s="90"/>
      <c r="CE139" s="112" t="s">
        <v>1113</v>
      </c>
    </row>
    <row r="140" spans="1:83" ht="15" customHeight="1" x14ac:dyDescent="0.25">
      <c r="A140" s="109">
        <v>19</v>
      </c>
      <c r="B140" s="122" t="s">
        <v>1107</v>
      </c>
      <c r="C140" s="90">
        <v>1</v>
      </c>
      <c r="D140" s="90">
        <v>1</v>
      </c>
      <c r="E140" s="90">
        <v>437.76671905517583</v>
      </c>
      <c r="F140" s="90">
        <v>33.288323453450552</v>
      </c>
      <c r="G140" s="90">
        <v>0</v>
      </c>
      <c r="H140" s="90">
        <v>437.76671905517583</v>
      </c>
      <c r="I140" s="90">
        <v>33.288323453450552</v>
      </c>
      <c r="J140" s="90">
        <v>-3.6391514600734421E-16</v>
      </c>
      <c r="K140" s="90">
        <v>437.76671905517583</v>
      </c>
      <c r="L140" s="90">
        <v>16.259198082204218</v>
      </c>
      <c r="M140" s="90">
        <v>0</v>
      </c>
      <c r="N140" s="108"/>
      <c r="O140" s="90">
        <v>437.76671905517583</v>
      </c>
      <c r="P140" s="90">
        <v>16.259198082204215</v>
      </c>
      <c r="Q140" s="90">
        <v>0</v>
      </c>
      <c r="R140" s="90">
        <v>366.59931182861328</v>
      </c>
      <c r="S140" s="90">
        <v>27.233407557251148</v>
      </c>
      <c r="T140" s="90">
        <v>0</v>
      </c>
      <c r="U140" s="90">
        <v>0.8</v>
      </c>
      <c r="V140" s="90">
        <v>0.5</v>
      </c>
      <c r="W140" s="90">
        <v>0.24886345731968448</v>
      </c>
      <c r="X140" s="90">
        <v>0.16155095337997852</v>
      </c>
      <c r="Y140" s="90">
        <v>15.56</v>
      </c>
      <c r="Z140" s="90">
        <v>15.56</v>
      </c>
      <c r="AA140" s="108"/>
      <c r="AB140" s="90"/>
      <c r="AC140" s="90">
        <v>3.8899999999999997E-2</v>
      </c>
      <c r="AD140" s="90">
        <v>7.6041238414140191E-2</v>
      </c>
      <c r="AE140" s="90">
        <v>0.15483255097276602</v>
      </c>
      <c r="AF140" s="90" t="s">
        <v>1113</v>
      </c>
      <c r="AG140" s="90"/>
      <c r="AH140" s="90"/>
      <c r="AI140" s="90"/>
      <c r="AJ140" s="90"/>
      <c r="AK140" s="112" t="s">
        <v>1113</v>
      </c>
      <c r="AL140" s="90">
        <v>0.55970904924725995</v>
      </c>
      <c r="AM140" s="90">
        <v>0.62303659743918727</v>
      </c>
      <c r="AN140" s="90">
        <v>0.5691131250232947</v>
      </c>
      <c r="AO140" s="90">
        <v>680.01110747811845</v>
      </c>
      <c r="AP140" s="90">
        <v>1.5533641043928017</v>
      </c>
      <c r="AQ140" s="111" t="s">
        <v>1105</v>
      </c>
      <c r="AR140" s="90">
        <v>0</v>
      </c>
      <c r="AS140" s="90">
        <v>0</v>
      </c>
      <c r="AT140" s="90">
        <v>0.10439484215191996</v>
      </c>
      <c r="AU140" s="90" t="s">
        <v>1113</v>
      </c>
      <c r="AV140" s="90"/>
      <c r="AW140" s="90"/>
      <c r="AX140" s="90"/>
      <c r="AY140" s="90"/>
      <c r="AZ140" s="112" t="s">
        <v>1113</v>
      </c>
      <c r="BA140" s="90">
        <v>0.20488313331080621</v>
      </c>
      <c r="BB140" s="90">
        <v>0.58390650664864496</v>
      </c>
      <c r="BC140" s="90">
        <v>0.22905441921419825</v>
      </c>
      <c r="BD140" s="90">
        <v>273.68820439034624</v>
      </c>
      <c r="BE140" s="90">
        <v>0.62519189439764322</v>
      </c>
      <c r="BF140" s="123" t="s">
        <v>1107</v>
      </c>
      <c r="BG140" s="108"/>
      <c r="BH140" s="90"/>
      <c r="BI140" s="90"/>
      <c r="BJ140" s="90"/>
      <c r="BK140" s="90"/>
      <c r="BL140" s="90"/>
      <c r="BM140" s="90"/>
      <c r="BN140" s="90"/>
      <c r="BO140" s="90"/>
      <c r="BP140" s="90"/>
      <c r="BQ140" s="90"/>
      <c r="BR140" s="90"/>
      <c r="BS140" s="112" t="s">
        <v>1113</v>
      </c>
      <c r="BT140" s="90"/>
      <c r="BU140" s="90"/>
      <c r="BV140" s="90"/>
      <c r="BW140" s="90"/>
      <c r="BX140" s="90"/>
      <c r="BY140" s="90"/>
      <c r="BZ140" s="90"/>
      <c r="CA140" s="90"/>
      <c r="CB140" s="90"/>
      <c r="CC140" s="90"/>
      <c r="CD140" s="90"/>
      <c r="CE140" s="112" t="s">
        <v>1113</v>
      </c>
    </row>
    <row r="141" spans="1:83" ht="15" customHeight="1" x14ac:dyDescent="0.25">
      <c r="A141" s="109">
        <v>20</v>
      </c>
      <c r="B141" s="122" t="s">
        <v>1107</v>
      </c>
      <c r="C141" s="90">
        <v>1.4606736203530151</v>
      </c>
      <c r="D141" s="90">
        <v>1</v>
      </c>
      <c r="E141" s="90">
        <v>351.75721435546876</v>
      </c>
      <c r="F141" s="90">
        <v>217.63795554791116</v>
      </c>
      <c r="G141" s="90">
        <v>0</v>
      </c>
      <c r="H141" s="90">
        <v>351.75721435546876</v>
      </c>
      <c r="I141" s="90">
        <v>217.63795554791116</v>
      </c>
      <c r="J141" s="90">
        <v>-2.3792651642763402E-15</v>
      </c>
      <c r="K141" s="90">
        <v>351.75721435546876</v>
      </c>
      <c r="L141" s="90">
        <v>135.31499177837063</v>
      </c>
      <c r="M141" s="90">
        <v>0</v>
      </c>
      <c r="N141" s="108"/>
      <c r="O141" s="90">
        <v>351.75721435546876</v>
      </c>
      <c r="P141" s="90">
        <v>135.31499177837063</v>
      </c>
      <c r="Q141" s="90">
        <v>0</v>
      </c>
      <c r="R141" s="90">
        <v>303.26627197265628</v>
      </c>
      <c r="S141" s="90">
        <v>61.595412788781779</v>
      </c>
      <c r="T141" s="90">
        <v>0</v>
      </c>
      <c r="U141" s="90">
        <v>0.8</v>
      </c>
      <c r="V141" s="90">
        <v>0.5</v>
      </c>
      <c r="W141" s="90">
        <v>0.24886345731968448</v>
      </c>
      <c r="X141" s="90">
        <v>0.16155095337997852</v>
      </c>
      <c r="Y141" s="90">
        <v>15.56</v>
      </c>
      <c r="Z141" s="90">
        <v>15.56</v>
      </c>
      <c r="AA141" s="108"/>
      <c r="AB141" s="90">
        <v>1</v>
      </c>
      <c r="AC141" s="90">
        <v>3.8899999999999997E-2</v>
      </c>
      <c r="AD141" s="90">
        <v>0.42358291837684348</v>
      </c>
      <c r="AE141" s="90">
        <v>0.15483255097276602</v>
      </c>
      <c r="AF141" s="90">
        <v>1115.3286428343051</v>
      </c>
      <c r="AG141" s="90">
        <v>0.52947864797105426</v>
      </c>
      <c r="AH141" s="90">
        <v>1.6626451997270413</v>
      </c>
      <c r="AI141" s="90">
        <v>1.4606736203530151</v>
      </c>
      <c r="AJ141" s="90">
        <v>2.2195139662296892</v>
      </c>
      <c r="AK141" s="111" t="s">
        <v>1105</v>
      </c>
      <c r="AL141" s="90"/>
      <c r="AM141" s="90"/>
      <c r="AN141" s="90"/>
      <c r="AO141" s="90"/>
      <c r="AP141" s="90"/>
      <c r="AQ141" s="112" t="s">
        <v>1113</v>
      </c>
      <c r="AR141" s="90">
        <v>0</v>
      </c>
      <c r="AS141" s="90">
        <v>0</v>
      </c>
      <c r="AT141" s="90">
        <v>0.10439484215191996</v>
      </c>
      <c r="AU141" s="90" t="s">
        <v>1113</v>
      </c>
      <c r="AV141" s="90"/>
      <c r="AW141" s="90"/>
      <c r="AX141" s="90"/>
      <c r="AY141" s="90"/>
      <c r="AZ141" s="112" t="s">
        <v>1113</v>
      </c>
      <c r="BA141" s="90">
        <v>0.20488313331080621</v>
      </c>
      <c r="BB141" s="90">
        <v>0.58390650664864496</v>
      </c>
      <c r="BC141" s="90">
        <v>0.22501844760722681</v>
      </c>
      <c r="BD141" s="90">
        <v>268.86577910873888</v>
      </c>
      <c r="BE141" s="90">
        <v>0.76435043301496064</v>
      </c>
      <c r="BF141" s="123" t="s">
        <v>1107</v>
      </c>
      <c r="BG141" s="108"/>
      <c r="BH141" s="90"/>
      <c r="BI141" s="90"/>
      <c r="BJ141" s="90"/>
      <c r="BK141" s="90"/>
      <c r="BL141" s="90"/>
      <c r="BM141" s="90"/>
      <c r="BN141" s="90"/>
      <c r="BO141" s="90"/>
      <c r="BP141" s="90"/>
      <c r="BQ141" s="90"/>
      <c r="BR141" s="90"/>
      <c r="BS141" s="112" t="s">
        <v>1113</v>
      </c>
      <c r="BT141" s="90"/>
      <c r="BU141" s="90"/>
      <c r="BV141" s="90"/>
      <c r="BW141" s="90"/>
      <c r="BX141" s="90"/>
      <c r="BY141" s="90"/>
      <c r="BZ141" s="90"/>
      <c r="CA141" s="90"/>
      <c r="CB141" s="90"/>
      <c r="CC141" s="90"/>
      <c r="CD141" s="90"/>
      <c r="CE141" s="112" t="s">
        <v>1113</v>
      </c>
    </row>
    <row r="142" spans="1:83" ht="15" customHeight="1" x14ac:dyDescent="0.25">
      <c r="A142" s="109">
        <v>21</v>
      </c>
      <c r="B142" s="113" t="s">
        <v>1113</v>
      </c>
      <c r="C142" s="90"/>
      <c r="D142" s="90"/>
      <c r="E142" s="90"/>
      <c r="F142" s="90"/>
      <c r="G142" s="90"/>
      <c r="H142" s="90"/>
      <c r="I142" s="90"/>
      <c r="J142" s="90"/>
      <c r="K142" s="90"/>
      <c r="L142" s="90"/>
      <c r="M142" s="90"/>
      <c r="N142" s="108"/>
      <c r="O142" s="90"/>
      <c r="P142" s="90"/>
      <c r="Q142" s="90"/>
      <c r="R142" s="90"/>
      <c r="S142" s="90"/>
      <c r="T142" s="90"/>
      <c r="U142" s="90"/>
      <c r="V142" s="90"/>
      <c r="W142" s="90"/>
      <c r="X142" s="90"/>
      <c r="Y142" s="90"/>
      <c r="Z142" s="90"/>
      <c r="AA142" s="108"/>
      <c r="AB142" s="90"/>
      <c r="AC142" s="90"/>
      <c r="AD142" s="90"/>
      <c r="AE142" s="90"/>
      <c r="AF142" s="90"/>
      <c r="AG142" s="90"/>
      <c r="AH142" s="90"/>
      <c r="AI142" s="90"/>
      <c r="AJ142" s="90"/>
      <c r="AK142" s="112" t="s">
        <v>1113</v>
      </c>
      <c r="AL142" s="90"/>
      <c r="AM142" s="90"/>
      <c r="AN142" s="90"/>
      <c r="AO142" s="90"/>
      <c r="AP142" s="90"/>
      <c r="AQ142" s="112" t="s">
        <v>1113</v>
      </c>
      <c r="AR142" s="90"/>
      <c r="AS142" s="90"/>
      <c r="AT142" s="90"/>
      <c r="AU142" s="90"/>
      <c r="AV142" s="90"/>
      <c r="AW142" s="90"/>
      <c r="AX142" s="90"/>
      <c r="AY142" s="90"/>
      <c r="AZ142" s="112" t="s">
        <v>1113</v>
      </c>
      <c r="BA142" s="90"/>
      <c r="BB142" s="90"/>
      <c r="BC142" s="90"/>
      <c r="BD142" s="90"/>
      <c r="BE142" s="90"/>
      <c r="BF142" s="112" t="s">
        <v>1113</v>
      </c>
      <c r="BG142" s="108"/>
      <c r="BH142" s="90"/>
      <c r="BI142" s="90"/>
      <c r="BJ142" s="90"/>
      <c r="BK142" s="90"/>
      <c r="BL142" s="90"/>
      <c r="BM142" s="90"/>
      <c r="BN142" s="90"/>
      <c r="BO142" s="90"/>
      <c r="BP142" s="90"/>
      <c r="BQ142" s="90"/>
      <c r="BR142" s="90"/>
      <c r="BS142" s="112" t="s">
        <v>1113</v>
      </c>
      <c r="BT142" s="90"/>
      <c r="BU142" s="90"/>
      <c r="BV142" s="90"/>
      <c r="BW142" s="90"/>
      <c r="BX142" s="90"/>
      <c r="BY142" s="90"/>
      <c r="BZ142" s="90"/>
      <c r="CA142" s="90"/>
      <c r="CB142" s="90"/>
      <c r="CC142" s="90"/>
      <c r="CD142" s="90"/>
      <c r="CE142" s="112" t="s">
        <v>1113</v>
      </c>
    </row>
    <row r="143" spans="1:83" ht="15" customHeight="1" x14ac:dyDescent="0.25">
      <c r="A143" s="109">
        <v>22</v>
      </c>
      <c r="B143" s="113" t="s">
        <v>1113</v>
      </c>
      <c r="C143" s="90"/>
      <c r="D143" s="90"/>
      <c r="E143" s="90"/>
      <c r="F143" s="90"/>
      <c r="G143" s="90"/>
      <c r="H143" s="90"/>
      <c r="I143" s="90"/>
      <c r="J143" s="90"/>
      <c r="K143" s="90"/>
      <c r="L143" s="90"/>
      <c r="M143" s="90"/>
      <c r="N143" s="108"/>
      <c r="O143" s="90"/>
      <c r="P143" s="90"/>
      <c r="Q143" s="90"/>
      <c r="R143" s="90"/>
      <c r="S143" s="90"/>
      <c r="T143" s="90"/>
      <c r="U143" s="90"/>
      <c r="V143" s="90"/>
      <c r="W143" s="90"/>
      <c r="X143" s="90"/>
      <c r="Y143" s="90"/>
      <c r="Z143" s="90"/>
      <c r="AA143" s="108"/>
      <c r="AB143" s="90"/>
      <c r="AC143" s="90"/>
      <c r="AD143" s="90"/>
      <c r="AE143" s="90"/>
      <c r="AF143" s="90"/>
      <c r="AG143" s="90"/>
      <c r="AH143" s="90"/>
      <c r="AI143" s="90"/>
      <c r="AJ143" s="90"/>
      <c r="AK143" s="112" t="s">
        <v>1113</v>
      </c>
      <c r="AL143" s="90"/>
      <c r="AM143" s="90"/>
      <c r="AN143" s="90"/>
      <c r="AO143" s="90"/>
      <c r="AP143" s="90"/>
      <c r="AQ143" s="112" t="s">
        <v>1113</v>
      </c>
      <c r="AR143" s="90"/>
      <c r="AS143" s="90"/>
      <c r="AT143" s="90"/>
      <c r="AU143" s="90"/>
      <c r="AV143" s="90"/>
      <c r="AW143" s="90"/>
      <c r="AX143" s="90"/>
      <c r="AY143" s="90"/>
      <c r="AZ143" s="112" t="s">
        <v>1113</v>
      </c>
      <c r="BA143" s="90"/>
      <c r="BB143" s="90"/>
      <c r="BC143" s="90"/>
      <c r="BD143" s="90"/>
      <c r="BE143" s="90"/>
      <c r="BF143" s="112" t="s">
        <v>1113</v>
      </c>
      <c r="BG143" s="108"/>
      <c r="BH143" s="90"/>
      <c r="BI143" s="90"/>
      <c r="BJ143" s="90"/>
      <c r="BK143" s="90"/>
      <c r="BL143" s="90"/>
      <c r="BM143" s="90"/>
      <c r="BN143" s="90"/>
      <c r="BO143" s="90"/>
      <c r="BP143" s="90"/>
      <c r="BQ143" s="90"/>
      <c r="BR143" s="90"/>
      <c r="BS143" s="112" t="s">
        <v>1113</v>
      </c>
      <c r="BT143" s="90"/>
      <c r="BU143" s="90"/>
      <c r="BV143" s="90"/>
      <c r="BW143" s="90"/>
      <c r="BX143" s="90"/>
      <c r="BY143" s="90"/>
      <c r="BZ143" s="90"/>
      <c r="CA143" s="90"/>
      <c r="CB143" s="90"/>
      <c r="CC143" s="90"/>
      <c r="CD143" s="90"/>
      <c r="CE143" s="112" t="s">
        <v>1113</v>
      </c>
    </row>
    <row r="144" spans="1:83" ht="15" customHeight="1" x14ac:dyDescent="0.25">
      <c r="A144" s="109">
        <v>23</v>
      </c>
      <c r="B144" s="113" t="s">
        <v>1113</v>
      </c>
      <c r="C144" s="90"/>
      <c r="D144" s="90"/>
      <c r="E144" s="90"/>
      <c r="F144" s="90"/>
      <c r="G144" s="90"/>
      <c r="H144" s="90"/>
      <c r="I144" s="90"/>
      <c r="J144" s="90"/>
      <c r="K144" s="90"/>
      <c r="L144" s="90"/>
      <c r="M144" s="90"/>
      <c r="N144" s="108"/>
      <c r="O144" s="90"/>
      <c r="P144" s="90"/>
      <c r="Q144" s="90"/>
      <c r="R144" s="90"/>
      <c r="S144" s="90"/>
      <c r="T144" s="90"/>
      <c r="U144" s="90"/>
      <c r="V144" s="90"/>
      <c r="W144" s="90"/>
      <c r="X144" s="90"/>
      <c r="Y144" s="90"/>
      <c r="Z144" s="90"/>
      <c r="AA144" s="108"/>
      <c r="AB144" s="90"/>
      <c r="AC144" s="90"/>
      <c r="AD144" s="90"/>
      <c r="AE144" s="90"/>
      <c r="AF144" s="90"/>
      <c r="AG144" s="90"/>
      <c r="AH144" s="90"/>
      <c r="AI144" s="90"/>
      <c r="AJ144" s="90"/>
      <c r="AK144" s="112" t="s">
        <v>1113</v>
      </c>
      <c r="AL144" s="90"/>
      <c r="AM144" s="90"/>
      <c r="AN144" s="90"/>
      <c r="AO144" s="90"/>
      <c r="AP144" s="90"/>
      <c r="AQ144" s="112" t="s">
        <v>1113</v>
      </c>
      <c r="AR144" s="90"/>
      <c r="AS144" s="90"/>
      <c r="AT144" s="90"/>
      <c r="AU144" s="90"/>
      <c r="AV144" s="90"/>
      <c r="AW144" s="90"/>
      <c r="AX144" s="90"/>
      <c r="AY144" s="90"/>
      <c r="AZ144" s="112" t="s">
        <v>1113</v>
      </c>
      <c r="BA144" s="90"/>
      <c r="BB144" s="90"/>
      <c r="BC144" s="90"/>
      <c r="BD144" s="90"/>
      <c r="BE144" s="90"/>
      <c r="BF144" s="112" t="s">
        <v>1113</v>
      </c>
      <c r="BG144" s="108"/>
      <c r="BH144" s="90"/>
      <c r="BI144" s="90"/>
      <c r="BJ144" s="90"/>
      <c r="BK144" s="90"/>
      <c r="BL144" s="90"/>
      <c r="BM144" s="90"/>
      <c r="BN144" s="90"/>
      <c r="BO144" s="90"/>
      <c r="BP144" s="90"/>
      <c r="BQ144" s="90"/>
      <c r="BR144" s="90"/>
      <c r="BS144" s="112" t="s">
        <v>1113</v>
      </c>
      <c r="BT144" s="90"/>
      <c r="BU144" s="90"/>
      <c r="BV144" s="90"/>
      <c r="BW144" s="90"/>
      <c r="BX144" s="90"/>
      <c r="BY144" s="90"/>
      <c r="BZ144" s="90"/>
      <c r="CA144" s="90"/>
      <c r="CB144" s="90"/>
      <c r="CC144" s="90"/>
      <c r="CD144" s="90"/>
      <c r="CE144" s="112" t="s">
        <v>1113</v>
      </c>
    </row>
    <row r="145" spans="1:83" ht="15" customHeight="1" x14ac:dyDescent="0.25">
      <c r="A145" s="109">
        <v>24</v>
      </c>
      <c r="B145" s="113" t="s">
        <v>1113</v>
      </c>
      <c r="C145" s="90"/>
      <c r="D145" s="90"/>
      <c r="E145" s="90"/>
      <c r="F145" s="90"/>
      <c r="G145" s="90"/>
      <c r="H145" s="90"/>
      <c r="I145" s="90"/>
      <c r="J145" s="90"/>
      <c r="K145" s="90"/>
      <c r="L145" s="90"/>
      <c r="M145" s="90"/>
      <c r="N145" s="108"/>
      <c r="O145" s="90"/>
      <c r="P145" s="90"/>
      <c r="Q145" s="90"/>
      <c r="R145" s="90"/>
      <c r="S145" s="90"/>
      <c r="T145" s="90"/>
      <c r="U145" s="90"/>
      <c r="V145" s="90"/>
      <c r="W145" s="90"/>
      <c r="X145" s="90"/>
      <c r="Y145" s="90"/>
      <c r="Z145" s="90"/>
      <c r="AA145" s="108"/>
      <c r="AB145" s="90"/>
      <c r="AC145" s="90"/>
      <c r="AD145" s="90"/>
      <c r="AE145" s="90"/>
      <c r="AF145" s="90"/>
      <c r="AG145" s="90"/>
      <c r="AH145" s="90"/>
      <c r="AI145" s="90"/>
      <c r="AJ145" s="90"/>
      <c r="AK145" s="112" t="s">
        <v>1113</v>
      </c>
      <c r="AL145" s="90"/>
      <c r="AM145" s="90"/>
      <c r="AN145" s="90"/>
      <c r="AO145" s="90"/>
      <c r="AP145" s="90"/>
      <c r="AQ145" s="112" t="s">
        <v>1113</v>
      </c>
      <c r="AR145" s="90"/>
      <c r="AS145" s="90"/>
      <c r="AT145" s="90"/>
      <c r="AU145" s="90"/>
      <c r="AV145" s="90"/>
      <c r="AW145" s="90"/>
      <c r="AX145" s="90"/>
      <c r="AY145" s="90"/>
      <c r="AZ145" s="112" t="s">
        <v>1113</v>
      </c>
      <c r="BA145" s="90"/>
      <c r="BB145" s="90"/>
      <c r="BC145" s="90"/>
      <c r="BD145" s="90"/>
      <c r="BE145" s="90"/>
      <c r="BF145" s="112" t="s">
        <v>1113</v>
      </c>
      <c r="BG145" s="108"/>
      <c r="BH145" s="90"/>
      <c r="BI145" s="90"/>
      <c r="BJ145" s="90"/>
      <c r="BK145" s="90"/>
      <c r="BL145" s="90"/>
      <c r="BM145" s="90"/>
      <c r="BN145" s="90"/>
      <c r="BO145" s="90"/>
      <c r="BP145" s="90"/>
      <c r="BQ145" s="90"/>
      <c r="BR145" s="90"/>
      <c r="BS145" s="112" t="s">
        <v>1113</v>
      </c>
      <c r="BT145" s="90"/>
      <c r="BU145" s="90"/>
      <c r="BV145" s="90"/>
      <c r="BW145" s="90"/>
      <c r="BX145" s="90"/>
      <c r="BY145" s="90"/>
      <c r="BZ145" s="90"/>
      <c r="CA145" s="90"/>
      <c r="CB145" s="90"/>
      <c r="CC145" s="90"/>
      <c r="CD145" s="90"/>
      <c r="CE145" s="112" t="s">
        <v>1113</v>
      </c>
    </row>
    <row r="146" spans="1:83" ht="15" customHeight="1" x14ac:dyDescent="0.25">
      <c r="A146" s="109">
        <v>25</v>
      </c>
      <c r="B146" s="113" t="s">
        <v>1113</v>
      </c>
      <c r="C146" s="90"/>
      <c r="D146" s="90"/>
      <c r="E146" s="90"/>
      <c r="F146" s="90"/>
      <c r="G146" s="90"/>
      <c r="H146" s="90"/>
      <c r="I146" s="90"/>
      <c r="J146" s="90"/>
      <c r="K146" s="90"/>
      <c r="L146" s="90"/>
      <c r="M146" s="90"/>
      <c r="N146" s="108"/>
      <c r="O146" s="90"/>
      <c r="P146" s="90"/>
      <c r="Q146" s="90"/>
      <c r="R146" s="90"/>
      <c r="S146" s="90"/>
      <c r="T146" s="90"/>
      <c r="U146" s="90"/>
      <c r="V146" s="90"/>
      <c r="W146" s="90"/>
      <c r="X146" s="90"/>
      <c r="Y146" s="90"/>
      <c r="Z146" s="90"/>
      <c r="AA146" s="108"/>
      <c r="AB146" s="90"/>
      <c r="AC146" s="90"/>
      <c r="AD146" s="90"/>
      <c r="AE146" s="90"/>
      <c r="AF146" s="90"/>
      <c r="AG146" s="90"/>
      <c r="AH146" s="90"/>
      <c r="AI146" s="90"/>
      <c r="AJ146" s="90"/>
      <c r="AK146" s="112" t="s">
        <v>1113</v>
      </c>
      <c r="AL146" s="90"/>
      <c r="AM146" s="90"/>
      <c r="AN146" s="90"/>
      <c r="AO146" s="90"/>
      <c r="AP146" s="90"/>
      <c r="AQ146" s="112" t="s">
        <v>1113</v>
      </c>
      <c r="AR146" s="90"/>
      <c r="AS146" s="90"/>
      <c r="AT146" s="90"/>
      <c r="AU146" s="90"/>
      <c r="AV146" s="90"/>
      <c r="AW146" s="90"/>
      <c r="AX146" s="90"/>
      <c r="AY146" s="90"/>
      <c r="AZ146" s="112" t="s">
        <v>1113</v>
      </c>
      <c r="BA146" s="90"/>
      <c r="BB146" s="90"/>
      <c r="BC146" s="90"/>
      <c r="BD146" s="90"/>
      <c r="BE146" s="90"/>
      <c r="BF146" s="112" t="s">
        <v>1113</v>
      </c>
      <c r="BG146" s="108"/>
      <c r="BH146" s="90"/>
      <c r="BI146" s="90"/>
      <c r="BJ146" s="90"/>
      <c r="BK146" s="90"/>
      <c r="BL146" s="90"/>
      <c r="BM146" s="90"/>
      <c r="BN146" s="90"/>
      <c r="BO146" s="90"/>
      <c r="BP146" s="90"/>
      <c r="BQ146" s="90"/>
      <c r="BR146" s="90"/>
      <c r="BS146" s="112" t="s">
        <v>1113</v>
      </c>
      <c r="BT146" s="90"/>
      <c r="BU146" s="90"/>
      <c r="BV146" s="90"/>
      <c r="BW146" s="90"/>
      <c r="BX146" s="90"/>
      <c r="BY146" s="90"/>
      <c r="BZ146" s="90"/>
      <c r="CA146" s="90"/>
      <c r="CB146" s="90"/>
      <c r="CC146" s="90"/>
      <c r="CD146" s="90"/>
      <c r="CE146" s="112" t="s">
        <v>1113</v>
      </c>
    </row>
    <row r="147" spans="1:83" ht="15" customHeight="1" x14ac:dyDescent="0.25">
      <c r="A147" s="109">
        <v>26</v>
      </c>
      <c r="B147" s="113" t="s">
        <v>1113</v>
      </c>
      <c r="C147" s="90"/>
      <c r="D147" s="90"/>
      <c r="E147" s="90"/>
      <c r="F147" s="90"/>
      <c r="G147" s="90"/>
      <c r="H147" s="90"/>
      <c r="I147" s="90"/>
      <c r="J147" s="90"/>
      <c r="K147" s="90"/>
      <c r="L147" s="90"/>
      <c r="M147" s="90"/>
      <c r="N147" s="108"/>
      <c r="O147" s="90"/>
      <c r="P147" s="90"/>
      <c r="Q147" s="90"/>
      <c r="R147" s="90"/>
      <c r="S147" s="90"/>
      <c r="T147" s="90"/>
      <c r="U147" s="90"/>
      <c r="V147" s="90"/>
      <c r="W147" s="90"/>
      <c r="X147" s="90"/>
      <c r="Y147" s="90"/>
      <c r="Z147" s="90"/>
      <c r="AA147" s="108"/>
      <c r="AB147" s="90"/>
      <c r="AC147" s="90"/>
      <c r="AD147" s="90"/>
      <c r="AE147" s="90"/>
      <c r="AF147" s="90"/>
      <c r="AG147" s="90"/>
      <c r="AH147" s="90"/>
      <c r="AI147" s="90"/>
      <c r="AJ147" s="90"/>
      <c r="AK147" s="112" t="s">
        <v>1113</v>
      </c>
      <c r="AL147" s="90"/>
      <c r="AM147" s="90"/>
      <c r="AN147" s="90"/>
      <c r="AO147" s="90"/>
      <c r="AP147" s="90"/>
      <c r="AQ147" s="112" t="s">
        <v>1113</v>
      </c>
      <c r="AR147" s="90"/>
      <c r="AS147" s="90"/>
      <c r="AT147" s="90"/>
      <c r="AU147" s="90"/>
      <c r="AV147" s="90"/>
      <c r="AW147" s="90"/>
      <c r="AX147" s="90"/>
      <c r="AY147" s="90"/>
      <c r="AZ147" s="112" t="s">
        <v>1113</v>
      </c>
      <c r="BA147" s="90"/>
      <c r="BB147" s="90"/>
      <c r="BC147" s="90"/>
      <c r="BD147" s="90"/>
      <c r="BE147" s="90"/>
      <c r="BF147" s="112" t="s">
        <v>1113</v>
      </c>
      <c r="BG147" s="108"/>
      <c r="BH147" s="90"/>
      <c r="BI147" s="90"/>
      <c r="BJ147" s="90"/>
      <c r="BK147" s="90"/>
      <c r="BL147" s="90"/>
      <c r="BM147" s="90"/>
      <c r="BN147" s="90"/>
      <c r="BO147" s="90"/>
      <c r="BP147" s="90"/>
      <c r="BQ147" s="90"/>
      <c r="BR147" s="90"/>
      <c r="BS147" s="112" t="s">
        <v>1113</v>
      </c>
      <c r="BT147" s="90"/>
      <c r="BU147" s="90"/>
      <c r="BV147" s="90"/>
      <c r="BW147" s="90"/>
      <c r="BX147" s="90"/>
      <c r="BY147" s="90"/>
      <c r="BZ147" s="90"/>
      <c r="CA147" s="90"/>
      <c r="CB147" s="90"/>
      <c r="CC147" s="90"/>
      <c r="CD147" s="90"/>
      <c r="CE147" s="112" t="s">
        <v>1113</v>
      </c>
    </row>
    <row r="148" spans="1:83" ht="15" customHeight="1" x14ac:dyDescent="0.25">
      <c r="A148" s="109">
        <v>27</v>
      </c>
      <c r="B148" s="113" t="s">
        <v>1113</v>
      </c>
      <c r="C148" s="90"/>
      <c r="D148" s="90"/>
      <c r="E148" s="90"/>
      <c r="F148" s="90"/>
      <c r="G148" s="90"/>
      <c r="H148" s="90"/>
      <c r="I148" s="90"/>
      <c r="J148" s="90"/>
      <c r="K148" s="90"/>
      <c r="L148" s="90"/>
      <c r="M148" s="90"/>
      <c r="N148" s="108"/>
      <c r="O148" s="90"/>
      <c r="P148" s="90"/>
      <c r="Q148" s="90"/>
      <c r="R148" s="90"/>
      <c r="S148" s="90"/>
      <c r="T148" s="90"/>
      <c r="U148" s="90"/>
      <c r="V148" s="90"/>
      <c r="W148" s="90"/>
      <c r="X148" s="90"/>
      <c r="Y148" s="90"/>
      <c r="Z148" s="90"/>
      <c r="AA148" s="108"/>
      <c r="AB148" s="90"/>
      <c r="AC148" s="90"/>
      <c r="AD148" s="90"/>
      <c r="AE148" s="90"/>
      <c r="AF148" s="90"/>
      <c r="AG148" s="90"/>
      <c r="AH148" s="90"/>
      <c r="AI148" s="90"/>
      <c r="AJ148" s="90"/>
      <c r="AK148" s="112" t="s">
        <v>1113</v>
      </c>
      <c r="AL148" s="90"/>
      <c r="AM148" s="90"/>
      <c r="AN148" s="90"/>
      <c r="AO148" s="90"/>
      <c r="AP148" s="90"/>
      <c r="AQ148" s="112" t="s">
        <v>1113</v>
      </c>
      <c r="AR148" s="90"/>
      <c r="AS148" s="90"/>
      <c r="AT148" s="90"/>
      <c r="AU148" s="90"/>
      <c r="AV148" s="90"/>
      <c r="AW148" s="90"/>
      <c r="AX148" s="90"/>
      <c r="AY148" s="90"/>
      <c r="AZ148" s="112" t="s">
        <v>1113</v>
      </c>
      <c r="BA148" s="90"/>
      <c r="BB148" s="90"/>
      <c r="BC148" s="90"/>
      <c r="BD148" s="90"/>
      <c r="BE148" s="90"/>
      <c r="BF148" s="112" t="s">
        <v>1113</v>
      </c>
      <c r="BG148" s="108"/>
      <c r="BH148" s="90"/>
      <c r="BI148" s="90"/>
      <c r="BJ148" s="90"/>
      <c r="BK148" s="90"/>
      <c r="BL148" s="90"/>
      <c r="BM148" s="90"/>
      <c r="BN148" s="90"/>
      <c r="BO148" s="90"/>
      <c r="BP148" s="90"/>
      <c r="BQ148" s="90"/>
      <c r="BR148" s="90"/>
      <c r="BS148" s="112" t="s">
        <v>1113</v>
      </c>
      <c r="BT148" s="90"/>
      <c r="BU148" s="90"/>
      <c r="BV148" s="90"/>
      <c r="BW148" s="90"/>
      <c r="BX148" s="90"/>
      <c r="BY148" s="90"/>
      <c r="BZ148" s="90"/>
      <c r="CA148" s="90"/>
      <c r="CB148" s="90"/>
      <c r="CC148" s="90"/>
      <c r="CD148" s="90"/>
      <c r="CE148" s="112" t="s">
        <v>1113</v>
      </c>
    </row>
    <row r="149" spans="1:83" ht="15" customHeight="1" x14ac:dyDescent="0.25">
      <c r="A149" s="109">
        <v>28</v>
      </c>
      <c r="B149" s="113" t="s">
        <v>1113</v>
      </c>
      <c r="C149" s="90"/>
      <c r="D149" s="90"/>
      <c r="E149" s="90"/>
      <c r="F149" s="90"/>
      <c r="G149" s="90"/>
      <c r="H149" s="90"/>
      <c r="I149" s="90"/>
      <c r="J149" s="90"/>
      <c r="K149" s="90"/>
      <c r="L149" s="90"/>
      <c r="M149" s="90"/>
      <c r="N149" s="108"/>
      <c r="O149" s="90"/>
      <c r="P149" s="90"/>
      <c r="Q149" s="90"/>
      <c r="R149" s="90"/>
      <c r="S149" s="90"/>
      <c r="T149" s="90"/>
      <c r="U149" s="90"/>
      <c r="V149" s="90"/>
      <c r="W149" s="90"/>
      <c r="X149" s="90"/>
      <c r="Y149" s="90"/>
      <c r="Z149" s="90"/>
      <c r="AA149" s="108"/>
      <c r="AB149" s="90"/>
      <c r="AC149" s="90"/>
      <c r="AD149" s="90"/>
      <c r="AE149" s="90"/>
      <c r="AF149" s="90"/>
      <c r="AG149" s="90"/>
      <c r="AH149" s="90"/>
      <c r="AI149" s="90"/>
      <c r="AJ149" s="90"/>
      <c r="AK149" s="112" t="s">
        <v>1113</v>
      </c>
      <c r="AL149" s="90"/>
      <c r="AM149" s="90"/>
      <c r="AN149" s="90"/>
      <c r="AO149" s="90"/>
      <c r="AP149" s="90"/>
      <c r="AQ149" s="112" t="s">
        <v>1113</v>
      </c>
      <c r="AR149" s="90"/>
      <c r="AS149" s="90"/>
      <c r="AT149" s="90"/>
      <c r="AU149" s="90"/>
      <c r="AV149" s="90"/>
      <c r="AW149" s="90"/>
      <c r="AX149" s="90"/>
      <c r="AY149" s="90"/>
      <c r="AZ149" s="112" t="s">
        <v>1113</v>
      </c>
      <c r="BA149" s="90"/>
      <c r="BB149" s="90"/>
      <c r="BC149" s="90"/>
      <c r="BD149" s="90"/>
      <c r="BE149" s="90"/>
      <c r="BF149" s="112" t="s">
        <v>1113</v>
      </c>
      <c r="BG149" s="108"/>
      <c r="BH149" s="90"/>
      <c r="BI149" s="90"/>
      <c r="BJ149" s="90"/>
      <c r="BK149" s="90"/>
      <c r="BL149" s="90"/>
      <c r="BM149" s="90"/>
      <c r="BN149" s="90"/>
      <c r="BO149" s="90"/>
      <c r="BP149" s="90"/>
      <c r="BQ149" s="90"/>
      <c r="BR149" s="90"/>
      <c r="BS149" s="112" t="s">
        <v>1113</v>
      </c>
      <c r="BT149" s="90"/>
      <c r="BU149" s="90"/>
      <c r="BV149" s="90"/>
      <c r="BW149" s="90"/>
      <c r="BX149" s="90"/>
      <c r="BY149" s="90"/>
      <c r="BZ149" s="90"/>
      <c r="CA149" s="90"/>
      <c r="CB149" s="90"/>
      <c r="CC149" s="90"/>
      <c r="CD149" s="90"/>
      <c r="CE149" s="112" t="s">
        <v>1113</v>
      </c>
    </row>
    <row r="150" spans="1:83" ht="15" customHeight="1" x14ac:dyDescent="0.25">
      <c r="A150" s="109">
        <v>29</v>
      </c>
      <c r="B150" s="113" t="s">
        <v>1113</v>
      </c>
      <c r="C150" s="90"/>
      <c r="D150" s="90"/>
      <c r="E150" s="90"/>
      <c r="F150" s="90"/>
      <c r="G150" s="90"/>
      <c r="H150" s="90"/>
      <c r="I150" s="90"/>
      <c r="J150" s="90"/>
      <c r="K150" s="90"/>
      <c r="L150" s="90"/>
      <c r="M150" s="90"/>
      <c r="N150" s="108"/>
      <c r="O150" s="90"/>
      <c r="P150" s="90"/>
      <c r="Q150" s="90"/>
      <c r="R150" s="90"/>
      <c r="S150" s="90"/>
      <c r="T150" s="90"/>
      <c r="U150" s="90"/>
      <c r="V150" s="90"/>
      <c r="W150" s="90"/>
      <c r="X150" s="90"/>
      <c r="Y150" s="90"/>
      <c r="Z150" s="90"/>
      <c r="AA150" s="108"/>
      <c r="AB150" s="90"/>
      <c r="AC150" s="90"/>
      <c r="AD150" s="90"/>
      <c r="AE150" s="90"/>
      <c r="AF150" s="90"/>
      <c r="AG150" s="90"/>
      <c r="AH150" s="90"/>
      <c r="AI150" s="90"/>
      <c r="AJ150" s="90"/>
      <c r="AK150" s="112" t="s">
        <v>1113</v>
      </c>
      <c r="AL150" s="90"/>
      <c r="AM150" s="90"/>
      <c r="AN150" s="90"/>
      <c r="AO150" s="90"/>
      <c r="AP150" s="90"/>
      <c r="AQ150" s="112" t="s">
        <v>1113</v>
      </c>
      <c r="AR150" s="90"/>
      <c r="AS150" s="90"/>
      <c r="AT150" s="90"/>
      <c r="AU150" s="90"/>
      <c r="AV150" s="90"/>
      <c r="AW150" s="90"/>
      <c r="AX150" s="90"/>
      <c r="AY150" s="90"/>
      <c r="AZ150" s="112" t="s">
        <v>1113</v>
      </c>
      <c r="BA150" s="90"/>
      <c r="BB150" s="90"/>
      <c r="BC150" s="90"/>
      <c r="BD150" s="90"/>
      <c r="BE150" s="90"/>
      <c r="BF150" s="112" t="s">
        <v>1113</v>
      </c>
      <c r="BG150" s="108"/>
      <c r="BH150" s="90"/>
      <c r="BI150" s="90"/>
      <c r="BJ150" s="90"/>
      <c r="BK150" s="90"/>
      <c r="BL150" s="90"/>
      <c r="BM150" s="90"/>
      <c r="BN150" s="90"/>
      <c r="BO150" s="90"/>
      <c r="BP150" s="90"/>
      <c r="BQ150" s="90"/>
      <c r="BR150" s="90"/>
      <c r="BS150" s="112" t="s">
        <v>1113</v>
      </c>
      <c r="BT150" s="90"/>
      <c r="BU150" s="90"/>
      <c r="BV150" s="90"/>
      <c r="BW150" s="90"/>
      <c r="BX150" s="90"/>
      <c r="BY150" s="90"/>
      <c r="BZ150" s="90"/>
      <c r="CA150" s="90"/>
      <c r="CB150" s="90"/>
      <c r="CC150" s="90"/>
      <c r="CD150" s="90"/>
      <c r="CE150" s="112" t="s">
        <v>1113</v>
      </c>
    </row>
    <row r="151" spans="1:83" ht="15" customHeight="1" x14ac:dyDescent="0.25">
      <c r="A151" s="109">
        <v>30</v>
      </c>
      <c r="B151" s="113" t="s">
        <v>1113</v>
      </c>
      <c r="C151" s="90"/>
      <c r="D151" s="90"/>
      <c r="E151" s="90"/>
      <c r="F151" s="90"/>
      <c r="G151" s="90"/>
      <c r="H151" s="90"/>
      <c r="I151" s="90"/>
      <c r="J151" s="90"/>
      <c r="K151" s="90"/>
      <c r="L151" s="90"/>
      <c r="M151" s="90"/>
      <c r="N151" s="108"/>
      <c r="O151" s="90"/>
      <c r="P151" s="90"/>
      <c r="Q151" s="90"/>
      <c r="R151" s="90"/>
      <c r="S151" s="90"/>
      <c r="T151" s="90"/>
      <c r="U151" s="90"/>
      <c r="V151" s="90"/>
      <c r="W151" s="90"/>
      <c r="X151" s="90"/>
      <c r="Y151" s="90"/>
      <c r="Z151" s="90"/>
      <c r="AA151" s="108"/>
      <c r="AB151" s="90"/>
      <c r="AC151" s="90"/>
      <c r="AD151" s="90"/>
      <c r="AE151" s="90"/>
      <c r="AF151" s="90"/>
      <c r="AG151" s="90"/>
      <c r="AH151" s="90"/>
      <c r="AI151" s="90"/>
      <c r="AJ151" s="90"/>
      <c r="AK151" s="112" t="s">
        <v>1113</v>
      </c>
      <c r="AL151" s="90"/>
      <c r="AM151" s="90"/>
      <c r="AN151" s="90"/>
      <c r="AO151" s="90"/>
      <c r="AP151" s="90"/>
      <c r="AQ151" s="112" t="s">
        <v>1113</v>
      </c>
      <c r="AR151" s="90"/>
      <c r="AS151" s="90"/>
      <c r="AT151" s="90"/>
      <c r="AU151" s="90"/>
      <c r="AV151" s="90"/>
      <c r="AW151" s="90"/>
      <c r="AX151" s="90"/>
      <c r="AY151" s="90"/>
      <c r="AZ151" s="112" t="s">
        <v>1113</v>
      </c>
      <c r="BA151" s="90"/>
      <c r="BB151" s="90"/>
      <c r="BC151" s="90"/>
      <c r="BD151" s="90"/>
      <c r="BE151" s="90"/>
      <c r="BF151" s="112" t="s">
        <v>1113</v>
      </c>
      <c r="BG151" s="108"/>
      <c r="BH151" s="90"/>
      <c r="BI151" s="90"/>
      <c r="BJ151" s="90"/>
      <c r="BK151" s="90"/>
      <c r="BL151" s="90"/>
      <c r="BM151" s="90"/>
      <c r="BN151" s="90"/>
      <c r="BO151" s="90"/>
      <c r="BP151" s="90"/>
      <c r="BQ151" s="90"/>
      <c r="BR151" s="90"/>
      <c r="BS151" s="112" t="s">
        <v>1113</v>
      </c>
      <c r="BT151" s="90"/>
      <c r="BU151" s="90"/>
      <c r="BV151" s="90"/>
      <c r="BW151" s="90"/>
      <c r="BX151" s="90"/>
      <c r="BY151" s="90"/>
      <c r="BZ151" s="90"/>
      <c r="CA151" s="90"/>
      <c r="CB151" s="90"/>
      <c r="CC151" s="90"/>
      <c r="CD151" s="90"/>
      <c r="CE151" s="112" t="s">
        <v>1113</v>
      </c>
    </row>
    <row r="154" spans="1:83" s="46" customFormat="1" ht="15" customHeight="1" x14ac:dyDescent="0.25">
      <c r="A154" s="47" t="s">
        <v>2006</v>
      </c>
    </row>
    <row r="155" spans="1:83" ht="15" customHeight="1" x14ac:dyDescent="0.25">
      <c r="A155" s="119" t="s">
        <v>2470</v>
      </c>
      <c r="B155" s="119"/>
      <c r="C155" s="119"/>
      <c r="D155" s="119"/>
      <c r="E155" s="119"/>
      <c r="F155" s="119"/>
      <c r="G155" s="119"/>
      <c r="H155" s="119"/>
      <c r="I155" s="119"/>
      <c r="L155" s="119" t="s">
        <v>2464</v>
      </c>
      <c r="M155" s="119"/>
      <c r="N155" s="119"/>
      <c r="O155" s="119"/>
      <c r="P155" s="119"/>
      <c r="Q155" s="119"/>
      <c r="R155" s="119"/>
      <c r="S155" s="119"/>
      <c r="T155" s="119"/>
      <c r="U155" s="119"/>
      <c r="V155" s="119"/>
      <c r="W155" s="119"/>
      <c r="X155" s="119"/>
      <c r="Y155" s="119"/>
      <c r="Z155" s="119"/>
      <c r="AC155" s="119" t="s">
        <v>2748</v>
      </c>
      <c r="AD155" s="119"/>
      <c r="AE155" s="119"/>
      <c r="AF155" s="119"/>
      <c r="AG155" s="119"/>
      <c r="AH155" s="119"/>
      <c r="AK155" s="119" t="s">
        <v>2757</v>
      </c>
      <c r="AL155" s="119"/>
      <c r="AM155" s="119"/>
      <c r="AN155" s="119"/>
      <c r="AO155" s="119"/>
      <c r="AP155" s="119"/>
      <c r="AQ155" s="119"/>
      <c r="AR155" s="119"/>
      <c r="AS155" s="119"/>
      <c r="AT155" s="119"/>
      <c r="AU155" s="119"/>
      <c r="AX155" s="119" t="s">
        <v>446</v>
      </c>
      <c r="AY155" s="119"/>
      <c r="AZ155" s="119"/>
      <c r="BA155" s="119"/>
      <c r="BB155" s="119"/>
      <c r="BC155" s="119"/>
      <c r="BD155" s="119"/>
      <c r="BE155" s="119"/>
      <c r="BF155" s="119"/>
      <c r="BG155" s="119"/>
      <c r="BH155" s="119"/>
      <c r="BI155" s="119"/>
      <c r="BJ155" s="119"/>
    </row>
    <row r="156" spans="1:83" ht="15" customHeight="1" x14ac:dyDescent="0.25">
      <c r="A156" s="116" t="s">
        <v>2320</v>
      </c>
      <c r="B156" s="115" t="s">
        <v>2465</v>
      </c>
      <c r="C156" s="115" t="s">
        <v>319</v>
      </c>
      <c r="D156" s="115" t="s">
        <v>2466</v>
      </c>
      <c r="E156" s="115" t="s">
        <v>2321</v>
      </c>
      <c r="F156" s="115" t="s">
        <v>2322</v>
      </c>
      <c r="G156" s="120" t="s">
        <v>438</v>
      </c>
      <c r="H156" s="115" t="s">
        <v>2467</v>
      </c>
      <c r="I156" s="115" t="s">
        <v>2468</v>
      </c>
      <c r="L156" s="116" t="s">
        <v>2320</v>
      </c>
      <c r="M156" s="115" t="s">
        <v>2321</v>
      </c>
      <c r="N156" s="115" t="s">
        <v>2322</v>
      </c>
      <c r="O156" s="115" t="s">
        <v>2323</v>
      </c>
      <c r="P156" s="115" t="s">
        <v>2324</v>
      </c>
      <c r="Q156" s="115" t="s">
        <v>2325</v>
      </c>
      <c r="R156" s="115" t="s">
        <v>2326</v>
      </c>
      <c r="S156" s="115" t="s">
        <v>2327</v>
      </c>
      <c r="T156" s="115" t="s">
        <v>2328</v>
      </c>
      <c r="U156" s="115" t="s">
        <v>2329</v>
      </c>
      <c r="V156" s="115" t="s">
        <v>2330</v>
      </c>
      <c r="W156" s="115" t="s">
        <v>2331</v>
      </c>
      <c r="X156" s="115" t="s">
        <v>2332</v>
      </c>
      <c r="Y156" s="115" t="s">
        <v>2333</v>
      </c>
      <c r="Z156" s="115" t="s">
        <v>321</v>
      </c>
      <c r="AC156" s="116" t="s">
        <v>2320</v>
      </c>
      <c r="AD156" s="115" t="s">
        <v>2465</v>
      </c>
      <c r="AE156" s="115" t="s">
        <v>2471</v>
      </c>
      <c r="AF156" s="115" t="s">
        <v>2472</v>
      </c>
      <c r="AG156" s="115" t="s">
        <v>2473</v>
      </c>
      <c r="AH156" s="115" t="s">
        <v>321</v>
      </c>
      <c r="AK156" s="116" t="s">
        <v>2320</v>
      </c>
      <c r="AL156" s="115" t="s">
        <v>2749</v>
      </c>
      <c r="AM156" s="115" t="s">
        <v>319</v>
      </c>
      <c r="AN156" s="115" t="s">
        <v>2466</v>
      </c>
      <c r="AO156" s="115" t="s">
        <v>2750</v>
      </c>
      <c r="AP156" s="115" t="s">
        <v>2751</v>
      </c>
      <c r="AQ156" s="115" t="s">
        <v>2752</v>
      </c>
      <c r="AR156" s="115" t="s">
        <v>2753</v>
      </c>
      <c r="AS156" s="115" t="s">
        <v>2754</v>
      </c>
      <c r="AT156" s="120" t="s">
        <v>438</v>
      </c>
      <c r="AU156" s="115" t="s">
        <v>2467</v>
      </c>
      <c r="AX156" s="116" t="s">
        <v>2320</v>
      </c>
      <c r="AY156" s="115" t="s">
        <v>2758</v>
      </c>
      <c r="AZ156" s="115" t="s">
        <v>2759</v>
      </c>
      <c r="BA156" s="115" t="s">
        <v>2760</v>
      </c>
      <c r="BB156" s="115" t="s">
        <v>2761</v>
      </c>
      <c r="BC156" s="115" t="s">
        <v>2762</v>
      </c>
      <c r="BD156" s="115" t="s">
        <v>2763</v>
      </c>
      <c r="BE156" s="115" t="s">
        <v>2764</v>
      </c>
      <c r="BF156" s="115" t="s">
        <v>2765</v>
      </c>
      <c r="BG156" s="115" t="s">
        <v>2766</v>
      </c>
      <c r="BH156" s="115" t="s">
        <v>2472</v>
      </c>
      <c r="BI156" s="115" t="s">
        <v>2473</v>
      </c>
      <c r="BJ156" s="115" t="s">
        <v>321</v>
      </c>
    </row>
    <row r="157" spans="1:83" ht="15" customHeight="1" x14ac:dyDescent="0.25">
      <c r="A157" s="117">
        <v>46290.782395833332</v>
      </c>
      <c r="B157" s="114">
        <v>1</v>
      </c>
      <c r="C157" s="114" t="s">
        <v>322</v>
      </c>
      <c r="D157" s="114" t="s">
        <v>636</v>
      </c>
      <c r="E157" s="114" t="s">
        <v>2334</v>
      </c>
      <c r="F157" s="114" t="s">
        <v>180</v>
      </c>
      <c r="G157" s="121">
        <v>-3.5000000000000591E-3</v>
      </c>
      <c r="H157" s="114">
        <v>-15.5</v>
      </c>
      <c r="I157" s="118" t="s">
        <v>272</v>
      </c>
      <c r="L157" s="117">
        <v>46290.782395833332</v>
      </c>
      <c r="M157" s="114" t="s">
        <v>2334</v>
      </c>
      <c r="N157" s="114" t="s">
        <v>180</v>
      </c>
      <c r="O157" s="114">
        <v>-0.125</v>
      </c>
      <c r="P157" s="114">
        <v>-0.375</v>
      </c>
      <c r="Q157" s="114">
        <v>2.5000000000000001E-3</v>
      </c>
      <c r="R157" s="114" t="s">
        <v>551</v>
      </c>
      <c r="S157" s="114">
        <v>0.05</v>
      </c>
      <c r="T157" s="114">
        <v>0.05</v>
      </c>
      <c r="U157" s="114"/>
      <c r="V157" s="114">
        <v>0</v>
      </c>
      <c r="W157" s="114">
        <v>5.2083333333333336E-7</v>
      </c>
      <c r="X157" s="114">
        <v>5.2083333333333336E-7</v>
      </c>
      <c r="Y157" s="114">
        <v>0</v>
      </c>
      <c r="Z157" s="118" t="s">
        <v>2335</v>
      </c>
      <c r="AC157" s="117">
        <v>46290.782395833332</v>
      </c>
      <c r="AD157" s="114" t="s">
        <v>2474</v>
      </c>
      <c r="AE157" s="114" t="s">
        <v>2475</v>
      </c>
      <c r="AF157" s="114">
        <v>-0.25</v>
      </c>
      <c r="AG157" s="114" t="s">
        <v>294</v>
      </c>
      <c r="AH157" s="118" t="s">
        <v>2476</v>
      </c>
      <c r="AK157" s="117">
        <v>46290.782395833332</v>
      </c>
      <c r="AL157" s="114" t="s">
        <v>2665</v>
      </c>
      <c r="AM157" s="114" t="s">
        <v>322</v>
      </c>
      <c r="AN157" s="114" t="s">
        <v>636</v>
      </c>
      <c r="AO157" s="114" t="s">
        <v>2659</v>
      </c>
      <c r="AP157" s="114" t="s">
        <v>2662</v>
      </c>
      <c r="AQ157" s="114" t="s">
        <v>2755</v>
      </c>
      <c r="AR157" s="114" t="s">
        <v>180</v>
      </c>
      <c r="AS157" s="114">
        <v>1</v>
      </c>
      <c r="AT157" s="121">
        <v>-3.5000000000000001E-3</v>
      </c>
      <c r="AU157" s="114">
        <v>-15.5</v>
      </c>
      <c r="AX157" s="117">
        <v>46290.782395833332</v>
      </c>
      <c r="AY157" s="114" t="s">
        <v>2780</v>
      </c>
      <c r="AZ157" s="114" t="s">
        <v>2781</v>
      </c>
      <c r="BA157" s="114">
        <v>-0.25</v>
      </c>
      <c r="BB157" s="114">
        <v>-0.21999999999999997</v>
      </c>
      <c r="BC157" s="114">
        <v>-0.25</v>
      </c>
      <c r="BD157" s="114">
        <v>0.21999999999999997</v>
      </c>
      <c r="BE157" s="114">
        <v>0</v>
      </c>
      <c r="BF157" s="114">
        <v>0</v>
      </c>
      <c r="BG157" s="114"/>
      <c r="BH157" s="114">
        <v>0</v>
      </c>
      <c r="BI157" s="114" t="s">
        <v>294</v>
      </c>
      <c r="BJ157" s="118" t="s">
        <v>2782</v>
      </c>
    </row>
    <row r="158" spans="1:83" ht="15" customHeight="1" x14ac:dyDescent="0.25">
      <c r="A158" s="117">
        <v>46290.782395833332</v>
      </c>
      <c r="B158" s="114">
        <v>1</v>
      </c>
      <c r="C158" s="114" t="s">
        <v>322</v>
      </c>
      <c r="D158" s="114" t="s">
        <v>636</v>
      </c>
      <c r="E158" s="114" t="s">
        <v>2336</v>
      </c>
      <c r="F158" s="114" t="s">
        <v>180</v>
      </c>
      <c r="G158" s="121">
        <v>-3.5000000000000604E-3</v>
      </c>
      <c r="H158" s="114">
        <v>-15.5</v>
      </c>
      <c r="I158" s="118" t="s">
        <v>272</v>
      </c>
      <c r="L158" s="117">
        <v>46290.782395833332</v>
      </c>
      <c r="M158" s="114" t="s">
        <v>2336</v>
      </c>
      <c r="N158" s="114" t="s">
        <v>180</v>
      </c>
      <c r="O158" s="114">
        <v>-7.4999999999999997E-2</v>
      </c>
      <c r="P158" s="114">
        <v>-0.375</v>
      </c>
      <c r="Q158" s="114">
        <v>2.5000000000000001E-3</v>
      </c>
      <c r="R158" s="114" t="s">
        <v>551</v>
      </c>
      <c r="S158" s="114">
        <v>0.05</v>
      </c>
      <c r="T158" s="114">
        <v>0.05</v>
      </c>
      <c r="U158" s="114"/>
      <c r="V158" s="114">
        <v>0</v>
      </c>
      <c r="W158" s="114">
        <v>5.2083333333333336E-7</v>
      </c>
      <c r="X158" s="114">
        <v>5.2083333333333336E-7</v>
      </c>
      <c r="Y158" s="114">
        <v>0</v>
      </c>
      <c r="Z158" s="118" t="s">
        <v>2335</v>
      </c>
      <c r="AC158" s="117">
        <v>46290.782395833332</v>
      </c>
      <c r="AD158" s="114" t="s">
        <v>2474</v>
      </c>
      <c r="AE158" s="114" t="s">
        <v>2477</v>
      </c>
      <c r="AF158" s="114">
        <v>0.25</v>
      </c>
      <c r="AG158" s="114" t="s">
        <v>294</v>
      </c>
      <c r="AH158" s="118" t="s">
        <v>2478</v>
      </c>
      <c r="AK158" s="117">
        <v>46290.782395833332</v>
      </c>
      <c r="AL158" s="114" t="s">
        <v>2665</v>
      </c>
      <c r="AM158" s="114" t="s">
        <v>322</v>
      </c>
      <c r="AN158" s="114" t="s">
        <v>636</v>
      </c>
      <c r="AO158" s="114" t="s">
        <v>2659</v>
      </c>
      <c r="AP158" s="114" t="s">
        <v>2662</v>
      </c>
      <c r="AQ158" s="114" t="s">
        <v>2755</v>
      </c>
      <c r="AR158" s="114" t="s">
        <v>180</v>
      </c>
      <c r="AS158" s="114">
        <v>2</v>
      </c>
      <c r="AT158" s="121">
        <v>-2E-3</v>
      </c>
      <c r="AU158" s="114">
        <v>-15.5</v>
      </c>
      <c r="AX158" s="117">
        <v>46290.782395833332</v>
      </c>
      <c r="AY158" s="114" t="s">
        <v>2783</v>
      </c>
      <c r="AZ158" s="114" t="s">
        <v>2784</v>
      </c>
      <c r="BA158" s="114">
        <v>-0.25</v>
      </c>
      <c r="BB158" s="114">
        <v>0.21999999999999997</v>
      </c>
      <c r="BC158" s="114">
        <v>-6.9999999999999965E-2</v>
      </c>
      <c r="BD158" s="114">
        <v>0.4</v>
      </c>
      <c r="BE158" s="114">
        <v>-7.0000000000000021E-2</v>
      </c>
      <c r="BF158" s="114">
        <v>0.22</v>
      </c>
      <c r="BG158" s="114">
        <v>-1.570796326795</v>
      </c>
      <c r="BH158" s="114">
        <v>0.18</v>
      </c>
      <c r="BI158" s="114" t="s">
        <v>294</v>
      </c>
      <c r="BJ158" s="118" t="s">
        <v>2785</v>
      </c>
    </row>
    <row r="159" spans="1:83" ht="15" customHeight="1" x14ac:dyDescent="0.25">
      <c r="A159" s="117">
        <v>46290.782395833332</v>
      </c>
      <c r="B159" s="114">
        <v>1</v>
      </c>
      <c r="C159" s="114" t="s">
        <v>322</v>
      </c>
      <c r="D159" s="114" t="s">
        <v>636</v>
      </c>
      <c r="E159" s="114" t="s">
        <v>2337</v>
      </c>
      <c r="F159" s="114" t="s">
        <v>180</v>
      </c>
      <c r="G159" s="121">
        <v>-3.5000000000000617E-3</v>
      </c>
      <c r="H159" s="114">
        <v>-15.5</v>
      </c>
      <c r="I159" s="118" t="s">
        <v>272</v>
      </c>
      <c r="L159" s="117">
        <v>46290.782395833332</v>
      </c>
      <c r="M159" s="114" t="s">
        <v>2337</v>
      </c>
      <c r="N159" s="114" t="s">
        <v>180</v>
      </c>
      <c r="O159" s="114">
        <v>-2.5000000000000001E-2</v>
      </c>
      <c r="P159" s="114">
        <v>-0.375</v>
      </c>
      <c r="Q159" s="114">
        <v>2.5000000000000001E-3</v>
      </c>
      <c r="R159" s="114" t="s">
        <v>551</v>
      </c>
      <c r="S159" s="114">
        <v>0.05</v>
      </c>
      <c r="T159" s="114">
        <v>0.05</v>
      </c>
      <c r="U159" s="114"/>
      <c r="V159" s="114">
        <v>0</v>
      </c>
      <c r="W159" s="114">
        <v>5.2083333333333336E-7</v>
      </c>
      <c r="X159" s="114">
        <v>5.2083333333333336E-7</v>
      </c>
      <c r="Y159" s="114">
        <v>0</v>
      </c>
      <c r="Z159" s="118" t="s">
        <v>2335</v>
      </c>
      <c r="AC159" s="117">
        <v>46290.782395833332</v>
      </c>
      <c r="AD159" s="114" t="s">
        <v>2474</v>
      </c>
      <c r="AE159" s="114" t="s">
        <v>2479</v>
      </c>
      <c r="AF159" s="114">
        <v>-0.4</v>
      </c>
      <c r="AG159" s="114" t="s">
        <v>294</v>
      </c>
      <c r="AH159" s="118" t="s">
        <v>2480</v>
      </c>
      <c r="AK159" s="117">
        <v>46290.782395833332</v>
      </c>
      <c r="AL159" s="114" t="s">
        <v>2665</v>
      </c>
      <c r="AM159" s="114" t="s">
        <v>322</v>
      </c>
      <c r="AN159" s="114" t="s">
        <v>636</v>
      </c>
      <c r="AO159" s="114" t="s">
        <v>2659</v>
      </c>
      <c r="AP159" s="114" t="s">
        <v>2662</v>
      </c>
      <c r="AQ159" s="114" t="s">
        <v>2755</v>
      </c>
      <c r="AR159" s="114" t="s">
        <v>180</v>
      </c>
      <c r="AS159" s="114">
        <v>3</v>
      </c>
      <c r="AT159" s="121">
        <v>-2.8615384615384614E-4</v>
      </c>
      <c r="AU159" s="114">
        <v>-9.2999999999999989</v>
      </c>
      <c r="AX159" s="117">
        <v>46290.782395833332</v>
      </c>
      <c r="AY159" s="114" t="s">
        <v>2780</v>
      </c>
      <c r="AZ159" s="114" t="s">
        <v>2786</v>
      </c>
      <c r="BA159" s="114">
        <v>-6.9999999999999965E-2</v>
      </c>
      <c r="BB159" s="114">
        <v>0.4</v>
      </c>
      <c r="BC159" s="114">
        <v>6.9999999999999965E-2</v>
      </c>
      <c r="BD159" s="114">
        <v>0.4</v>
      </c>
      <c r="BE159" s="114">
        <v>0</v>
      </c>
      <c r="BF159" s="114">
        <v>0</v>
      </c>
      <c r="BG159" s="114"/>
      <c r="BH159" s="114">
        <v>0</v>
      </c>
      <c r="BI159" s="114" t="s">
        <v>294</v>
      </c>
      <c r="BJ159" s="118" t="s">
        <v>2782</v>
      </c>
    </row>
    <row r="160" spans="1:83" ht="15" customHeight="1" x14ac:dyDescent="0.25">
      <c r="A160" s="117">
        <v>46290.782395833332</v>
      </c>
      <c r="B160" s="114">
        <v>1</v>
      </c>
      <c r="C160" s="114" t="s">
        <v>322</v>
      </c>
      <c r="D160" s="114" t="s">
        <v>636</v>
      </c>
      <c r="E160" s="114" t="s">
        <v>2338</v>
      </c>
      <c r="F160" s="114" t="s">
        <v>180</v>
      </c>
      <c r="G160" s="121">
        <v>-3.5000000000000625E-3</v>
      </c>
      <c r="H160" s="114">
        <v>-15.5</v>
      </c>
      <c r="I160" s="118" t="s">
        <v>272</v>
      </c>
      <c r="L160" s="117">
        <v>46290.782395833332</v>
      </c>
      <c r="M160" s="114" t="s">
        <v>2338</v>
      </c>
      <c r="N160" s="114" t="s">
        <v>180</v>
      </c>
      <c r="O160" s="114">
        <v>2.5000000000000001E-2</v>
      </c>
      <c r="P160" s="114">
        <v>-0.375</v>
      </c>
      <c r="Q160" s="114">
        <v>2.5000000000000001E-3</v>
      </c>
      <c r="R160" s="114" t="s">
        <v>551</v>
      </c>
      <c r="S160" s="114">
        <v>0.05</v>
      </c>
      <c r="T160" s="114">
        <v>0.05</v>
      </c>
      <c r="U160" s="114"/>
      <c r="V160" s="114">
        <v>0</v>
      </c>
      <c r="W160" s="114">
        <v>5.2083333333333336E-7</v>
      </c>
      <c r="X160" s="114">
        <v>5.2083333333333336E-7</v>
      </c>
      <c r="Y160" s="114">
        <v>0</v>
      </c>
      <c r="Z160" s="118" t="s">
        <v>2335</v>
      </c>
      <c r="AC160" s="117">
        <v>46290.782395833332</v>
      </c>
      <c r="AD160" s="114" t="s">
        <v>2474</v>
      </c>
      <c r="AE160" s="114" t="s">
        <v>2481</v>
      </c>
      <c r="AF160" s="114">
        <v>0.4</v>
      </c>
      <c r="AG160" s="114" t="s">
        <v>294</v>
      </c>
      <c r="AH160" s="118" t="s">
        <v>2482</v>
      </c>
      <c r="AK160" s="117">
        <v>46290.782395833332</v>
      </c>
      <c r="AL160" s="114" t="s">
        <v>2665</v>
      </c>
      <c r="AM160" s="114" t="s">
        <v>322</v>
      </c>
      <c r="AN160" s="114" t="s">
        <v>636</v>
      </c>
      <c r="AO160" s="114" t="s">
        <v>2659</v>
      </c>
      <c r="AP160" s="114" t="s">
        <v>2662</v>
      </c>
      <c r="AQ160" s="114" t="s">
        <v>2755</v>
      </c>
      <c r="AR160" s="114" t="s">
        <v>180</v>
      </c>
      <c r="AS160" s="114">
        <v>4</v>
      </c>
      <c r="AT160" s="121">
        <v>0</v>
      </c>
      <c r="AU160" s="114">
        <v>0</v>
      </c>
      <c r="AX160" s="117">
        <v>46290.782395833332</v>
      </c>
      <c r="AY160" s="114" t="s">
        <v>2783</v>
      </c>
      <c r="AZ160" s="114" t="s">
        <v>2787</v>
      </c>
      <c r="BA160" s="114">
        <v>6.9999999999999965E-2</v>
      </c>
      <c r="BB160" s="114">
        <v>0.4</v>
      </c>
      <c r="BC160" s="114">
        <v>0.25</v>
      </c>
      <c r="BD160" s="114">
        <v>0.21999999999999997</v>
      </c>
      <c r="BE160" s="114">
        <v>7.0000000000000021E-2</v>
      </c>
      <c r="BF160" s="114">
        <v>0.22</v>
      </c>
      <c r="BG160" s="114">
        <v>-1.570796326795</v>
      </c>
      <c r="BH160" s="114">
        <v>0.18</v>
      </c>
      <c r="BI160" s="114" t="s">
        <v>294</v>
      </c>
      <c r="BJ160" s="118" t="s">
        <v>2785</v>
      </c>
    </row>
    <row r="161" spans="1:62" ht="15" customHeight="1" x14ac:dyDescent="0.25">
      <c r="A161" s="117">
        <v>46290.782395833332</v>
      </c>
      <c r="B161" s="114">
        <v>1</v>
      </c>
      <c r="C161" s="114" t="s">
        <v>322</v>
      </c>
      <c r="D161" s="114" t="s">
        <v>636</v>
      </c>
      <c r="E161" s="114" t="s">
        <v>2339</v>
      </c>
      <c r="F161" s="114" t="s">
        <v>180</v>
      </c>
      <c r="G161" s="121">
        <v>-3.5000000000000638E-3</v>
      </c>
      <c r="H161" s="114">
        <v>-15.5</v>
      </c>
      <c r="I161" s="118" t="s">
        <v>272</v>
      </c>
      <c r="L161" s="117">
        <v>46290.782395833332</v>
      </c>
      <c r="M161" s="114" t="s">
        <v>2339</v>
      </c>
      <c r="N161" s="114" t="s">
        <v>180</v>
      </c>
      <c r="O161" s="114">
        <v>7.4999999999999997E-2</v>
      </c>
      <c r="P161" s="114">
        <v>-0.375</v>
      </c>
      <c r="Q161" s="114">
        <v>2.5000000000000001E-3</v>
      </c>
      <c r="R161" s="114" t="s">
        <v>551</v>
      </c>
      <c r="S161" s="114">
        <v>0.05</v>
      </c>
      <c r="T161" s="114">
        <v>0.05</v>
      </c>
      <c r="U161" s="114"/>
      <c r="V161" s="114">
        <v>0</v>
      </c>
      <c r="W161" s="114">
        <v>5.2083333333333336E-7</v>
      </c>
      <c r="X161" s="114">
        <v>5.2083333333333336E-7</v>
      </c>
      <c r="Y161" s="114">
        <v>0</v>
      </c>
      <c r="Z161" s="118" t="s">
        <v>2335</v>
      </c>
      <c r="AC161" s="117">
        <v>46290.782395833332</v>
      </c>
      <c r="AD161" s="114" t="s">
        <v>2474</v>
      </c>
      <c r="AE161" s="114" t="s">
        <v>19</v>
      </c>
      <c r="AF161" s="114" t="s">
        <v>20</v>
      </c>
      <c r="AG161" s="114" t="s">
        <v>9</v>
      </c>
      <c r="AH161" s="118" t="s">
        <v>2483</v>
      </c>
      <c r="AK161" s="117">
        <v>46290.782395833332</v>
      </c>
      <c r="AL161" s="114" t="s">
        <v>2668</v>
      </c>
      <c r="AM161" s="114" t="s">
        <v>322</v>
      </c>
      <c r="AN161" s="114" t="s">
        <v>636</v>
      </c>
      <c r="AO161" s="114" t="s">
        <v>2659</v>
      </c>
      <c r="AP161" s="114" t="s">
        <v>2662</v>
      </c>
      <c r="AQ161" s="114" t="s">
        <v>2755</v>
      </c>
      <c r="AR161" s="114" t="s">
        <v>2443</v>
      </c>
      <c r="AS161" s="114">
        <v>1</v>
      </c>
      <c r="AT161" s="121">
        <v>-2.5000000000000001E-2</v>
      </c>
      <c r="AU161" s="114">
        <v>-350</v>
      </c>
      <c r="AX161" s="117">
        <v>46290.782395833332</v>
      </c>
      <c r="AY161" s="114" t="s">
        <v>2780</v>
      </c>
      <c r="AZ161" s="114" t="s">
        <v>2788</v>
      </c>
      <c r="BA161" s="114">
        <v>0.25</v>
      </c>
      <c r="BB161" s="114">
        <v>0.21999999999999997</v>
      </c>
      <c r="BC161" s="114">
        <v>0.25</v>
      </c>
      <c r="BD161" s="114">
        <v>-0.21999999999999997</v>
      </c>
      <c r="BE161" s="114">
        <v>0</v>
      </c>
      <c r="BF161" s="114">
        <v>0</v>
      </c>
      <c r="BG161" s="114"/>
      <c r="BH161" s="114">
        <v>0</v>
      </c>
      <c r="BI161" s="114" t="s">
        <v>294</v>
      </c>
      <c r="BJ161" s="118" t="s">
        <v>2782</v>
      </c>
    </row>
    <row r="162" spans="1:62" ht="15" customHeight="1" x14ac:dyDescent="0.25">
      <c r="A162" s="117">
        <v>46290.782395833332</v>
      </c>
      <c r="B162" s="114">
        <v>1</v>
      </c>
      <c r="C162" s="114" t="s">
        <v>322</v>
      </c>
      <c r="D162" s="114" t="s">
        <v>636</v>
      </c>
      <c r="E162" s="114" t="s">
        <v>2340</v>
      </c>
      <c r="F162" s="114" t="s">
        <v>180</v>
      </c>
      <c r="G162" s="121">
        <v>-3.5000000000000651E-3</v>
      </c>
      <c r="H162" s="114">
        <v>-15.5</v>
      </c>
      <c r="I162" s="118" t="s">
        <v>272</v>
      </c>
      <c r="L162" s="117">
        <v>46290.782395833332</v>
      </c>
      <c r="M162" s="114" t="s">
        <v>2340</v>
      </c>
      <c r="N162" s="114" t="s">
        <v>180</v>
      </c>
      <c r="O162" s="114">
        <v>0.125</v>
      </c>
      <c r="P162" s="114">
        <v>-0.375</v>
      </c>
      <c r="Q162" s="114">
        <v>2.5000000000000001E-3</v>
      </c>
      <c r="R162" s="114" t="s">
        <v>551</v>
      </c>
      <c r="S162" s="114">
        <v>0.05</v>
      </c>
      <c r="T162" s="114">
        <v>0.05</v>
      </c>
      <c r="U162" s="114"/>
      <c r="V162" s="114">
        <v>0</v>
      </c>
      <c r="W162" s="114">
        <v>5.2083333333333336E-7</v>
      </c>
      <c r="X162" s="114">
        <v>5.2083333333333336E-7</v>
      </c>
      <c r="Y162" s="114">
        <v>0</v>
      </c>
      <c r="Z162" s="118" t="s">
        <v>2335</v>
      </c>
      <c r="AC162" s="117">
        <v>46290.782395833332</v>
      </c>
      <c r="AD162" s="114" t="s">
        <v>2474</v>
      </c>
      <c r="AE162" s="114" t="s">
        <v>2484</v>
      </c>
      <c r="AF162" s="114">
        <v>0</v>
      </c>
      <c r="AG162" s="114" t="s">
        <v>294</v>
      </c>
      <c r="AH162" s="118" t="s">
        <v>2485</v>
      </c>
      <c r="AK162" s="117">
        <v>46290.782395833332</v>
      </c>
      <c r="AL162" s="114" t="s">
        <v>2668</v>
      </c>
      <c r="AM162" s="114" t="s">
        <v>322</v>
      </c>
      <c r="AN162" s="114" t="s">
        <v>636</v>
      </c>
      <c r="AO162" s="114" t="s">
        <v>2659</v>
      </c>
      <c r="AP162" s="114" t="s">
        <v>2662</v>
      </c>
      <c r="AQ162" s="114" t="s">
        <v>2755</v>
      </c>
      <c r="AR162" s="114" t="s">
        <v>2443</v>
      </c>
      <c r="AS162" s="114">
        <v>2</v>
      </c>
      <c r="AT162" s="121">
        <v>-1.75E-3</v>
      </c>
      <c r="AU162" s="114">
        <v>-350</v>
      </c>
      <c r="AX162" s="117">
        <v>46290.782395833332</v>
      </c>
      <c r="AY162" s="114" t="s">
        <v>2783</v>
      </c>
      <c r="AZ162" s="114" t="s">
        <v>2789</v>
      </c>
      <c r="BA162" s="114">
        <v>0.25</v>
      </c>
      <c r="BB162" s="114">
        <v>-0.21999999999999997</v>
      </c>
      <c r="BC162" s="114">
        <v>6.9999999999999965E-2</v>
      </c>
      <c r="BD162" s="114">
        <v>-0.4</v>
      </c>
      <c r="BE162" s="114">
        <v>7.0000000000000021E-2</v>
      </c>
      <c r="BF162" s="114">
        <v>-0.22</v>
      </c>
      <c r="BG162" s="114">
        <v>-1.570796326795</v>
      </c>
      <c r="BH162" s="114">
        <v>0.18</v>
      </c>
      <c r="BI162" s="114" t="s">
        <v>294</v>
      </c>
      <c r="BJ162" s="118" t="s">
        <v>2785</v>
      </c>
    </row>
    <row r="163" spans="1:62" ht="15" customHeight="1" x14ac:dyDescent="0.25">
      <c r="A163" s="117">
        <v>46290.782395833332</v>
      </c>
      <c r="B163" s="114">
        <v>1</v>
      </c>
      <c r="C163" s="114" t="s">
        <v>322</v>
      </c>
      <c r="D163" s="114" t="s">
        <v>636</v>
      </c>
      <c r="E163" s="114" t="s">
        <v>2341</v>
      </c>
      <c r="F163" s="114" t="s">
        <v>180</v>
      </c>
      <c r="G163" s="121">
        <v>-3.0255133624526951E-3</v>
      </c>
      <c r="H163" s="114">
        <v>-15.5</v>
      </c>
      <c r="I163" s="118" t="s">
        <v>272</v>
      </c>
      <c r="L163" s="117">
        <v>46290.782395833332</v>
      </c>
      <c r="M163" s="114" t="s">
        <v>2341</v>
      </c>
      <c r="N163" s="114" t="s">
        <v>180</v>
      </c>
      <c r="O163" s="114">
        <v>-0.17499999999999999</v>
      </c>
      <c r="P163" s="114">
        <v>-0.32500000000000001</v>
      </c>
      <c r="Q163" s="114">
        <v>2.5000000000000001E-3</v>
      </c>
      <c r="R163" s="114" t="s">
        <v>551</v>
      </c>
      <c r="S163" s="114">
        <v>0.05</v>
      </c>
      <c r="T163" s="114">
        <v>0.05</v>
      </c>
      <c r="U163" s="114"/>
      <c r="V163" s="114">
        <v>0</v>
      </c>
      <c r="W163" s="114">
        <v>5.2083333333333336E-7</v>
      </c>
      <c r="X163" s="114">
        <v>5.2083333333333336E-7</v>
      </c>
      <c r="Y163" s="114">
        <v>0</v>
      </c>
      <c r="Z163" s="118" t="s">
        <v>2335</v>
      </c>
      <c r="AC163" s="117">
        <v>46290.782395833332</v>
      </c>
      <c r="AD163" s="114" t="s">
        <v>2474</v>
      </c>
      <c r="AE163" s="114" t="s">
        <v>2486</v>
      </c>
      <c r="AF163" s="114">
        <v>0</v>
      </c>
      <c r="AG163" s="114" t="s">
        <v>294</v>
      </c>
      <c r="AH163" s="118" t="s">
        <v>2487</v>
      </c>
      <c r="AK163" s="117">
        <v>46290.782395833332</v>
      </c>
      <c r="AL163" s="114" t="s">
        <v>2668</v>
      </c>
      <c r="AM163" s="114" t="s">
        <v>322</v>
      </c>
      <c r="AN163" s="114" t="s">
        <v>636</v>
      </c>
      <c r="AO163" s="114" t="s">
        <v>2659</v>
      </c>
      <c r="AP163" s="114" t="s">
        <v>2662</v>
      </c>
      <c r="AQ163" s="114" t="s">
        <v>2755</v>
      </c>
      <c r="AR163" s="114" t="s">
        <v>2443</v>
      </c>
      <c r="AS163" s="114">
        <v>3</v>
      </c>
      <c r="AT163" s="121">
        <v>0</v>
      </c>
      <c r="AU163" s="114">
        <v>0</v>
      </c>
      <c r="AX163" s="117">
        <v>46290.782395833332</v>
      </c>
      <c r="AY163" s="114" t="s">
        <v>2780</v>
      </c>
      <c r="AZ163" s="114" t="s">
        <v>2790</v>
      </c>
      <c r="BA163" s="114">
        <v>6.9999999999999965E-2</v>
      </c>
      <c r="BB163" s="114">
        <v>-0.4</v>
      </c>
      <c r="BC163" s="114">
        <v>-6.9999999999999965E-2</v>
      </c>
      <c r="BD163" s="114">
        <v>-0.4</v>
      </c>
      <c r="BE163" s="114">
        <v>0</v>
      </c>
      <c r="BF163" s="114">
        <v>0</v>
      </c>
      <c r="BG163" s="114"/>
      <c r="BH163" s="114">
        <v>0</v>
      </c>
      <c r="BI163" s="114" t="s">
        <v>294</v>
      </c>
      <c r="BJ163" s="118" t="s">
        <v>2782</v>
      </c>
    </row>
    <row r="164" spans="1:62" ht="15" customHeight="1" x14ac:dyDescent="0.25">
      <c r="A164" s="117">
        <v>46290.782395833332</v>
      </c>
      <c r="B164" s="114">
        <v>1</v>
      </c>
      <c r="C164" s="114" t="s">
        <v>322</v>
      </c>
      <c r="D164" s="114" t="s">
        <v>636</v>
      </c>
      <c r="E164" s="114" t="s">
        <v>2342</v>
      </c>
      <c r="F164" s="114" t="s">
        <v>180</v>
      </c>
      <c r="G164" s="121">
        <v>-3.0255133624526964E-3</v>
      </c>
      <c r="H164" s="114">
        <v>-15.5</v>
      </c>
      <c r="I164" s="118" t="s">
        <v>272</v>
      </c>
      <c r="L164" s="117">
        <v>46290.782395833332</v>
      </c>
      <c r="M164" s="114" t="s">
        <v>2342</v>
      </c>
      <c r="N164" s="114" t="s">
        <v>180</v>
      </c>
      <c r="O164" s="114">
        <v>-0.125</v>
      </c>
      <c r="P164" s="114">
        <v>-0.32500000000000001</v>
      </c>
      <c r="Q164" s="114">
        <v>2.5000000000000001E-3</v>
      </c>
      <c r="R164" s="114" t="s">
        <v>551</v>
      </c>
      <c r="S164" s="114">
        <v>0.05</v>
      </c>
      <c r="T164" s="114">
        <v>0.05</v>
      </c>
      <c r="U164" s="114"/>
      <c r="V164" s="114">
        <v>0</v>
      </c>
      <c r="W164" s="114">
        <v>5.2083333333333336E-7</v>
      </c>
      <c r="X164" s="114">
        <v>5.2083333333333336E-7</v>
      </c>
      <c r="Y164" s="114">
        <v>0</v>
      </c>
      <c r="Z164" s="118" t="s">
        <v>2335</v>
      </c>
      <c r="AC164" s="117">
        <v>46290.782395833332</v>
      </c>
      <c r="AD164" s="114" t="s">
        <v>2474</v>
      </c>
      <c r="AE164" s="114" t="s">
        <v>2488</v>
      </c>
      <c r="AF164" s="114">
        <v>108</v>
      </c>
      <c r="AG164" s="114" t="s">
        <v>31</v>
      </c>
      <c r="AH164" s="118" t="s">
        <v>2489</v>
      </c>
      <c r="AK164" s="117">
        <v>46290.782395833332</v>
      </c>
      <c r="AL164" s="114" t="s">
        <v>2668</v>
      </c>
      <c r="AM164" s="114" t="s">
        <v>322</v>
      </c>
      <c r="AN164" s="114" t="s">
        <v>636</v>
      </c>
      <c r="AO164" s="114" t="s">
        <v>2659</v>
      </c>
      <c r="AP164" s="114" t="s">
        <v>2662</v>
      </c>
      <c r="AQ164" s="114" t="s">
        <v>2755</v>
      </c>
      <c r="AR164" s="114" t="s">
        <v>2443</v>
      </c>
      <c r="AS164" s="114">
        <v>4</v>
      </c>
      <c r="AT164" s="121">
        <v>1.75E-3</v>
      </c>
      <c r="AU164" s="114">
        <v>350</v>
      </c>
      <c r="AX164" s="117">
        <v>46290.782395833332</v>
      </c>
      <c r="AY164" s="114" t="s">
        <v>2783</v>
      </c>
      <c r="AZ164" s="114" t="s">
        <v>2791</v>
      </c>
      <c r="BA164" s="114">
        <v>-6.9999999999999965E-2</v>
      </c>
      <c r="BB164" s="114">
        <v>-0.4</v>
      </c>
      <c r="BC164" s="114">
        <v>-0.25</v>
      </c>
      <c r="BD164" s="114">
        <v>-0.21999999999999997</v>
      </c>
      <c r="BE164" s="114">
        <v>-7.0000000000000021E-2</v>
      </c>
      <c r="BF164" s="114">
        <v>-0.22</v>
      </c>
      <c r="BG164" s="114">
        <v>-1.570796326795</v>
      </c>
      <c r="BH164" s="114">
        <v>0.18</v>
      </c>
      <c r="BI164" s="114" t="s">
        <v>294</v>
      </c>
      <c r="BJ164" s="118" t="s">
        <v>2785</v>
      </c>
    </row>
    <row r="165" spans="1:62" ht="15" customHeight="1" x14ac:dyDescent="0.25">
      <c r="A165" s="117">
        <v>46290.782395833332</v>
      </c>
      <c r="B165" s="114">
        <v>1</v>
      </c>
      <c r="C165" s="114" t="s">
        <v>322</v>
      </c>
      <c r="D165" s="114" t="s">
        <v>636</v>
      </c>
      <c r="E165" s="114" t="s">
        <v>2343</v>
      </c>
      <c r="F165" s="114" t="s">
        <v>180</v>
      </c>
      <c r="G165" s="121">
        <v>-3.0255133624526973E-3</v>
      </c>
      <c r="H165" s="114">
        <v>-15.5</v>
      </c>
      <c r="I165" s="118" t="s">
        <v>272</v>
      </c>
      <c r="L165" s="117">
        <v>46290.782395833332</v>
      </c>
      <c r="M165" s="114" t="s">
        <v>2343</v>
      </c>
      <c r="N165" s="114" t="s">
        <v>180</v>
      </c>
      <c r="O165" s="114">
        <v>-7.4999999999999997E-2</v>
      </c>
      <c r="P165" s="114">
        <v>-0.32500000000000001</v>
      </c>
      <c r="Q165" s="114">
        <v>2.5000000000000001E-3</v>
      </c>
      <c r="R165" s="114" t="s">
        <v>551</v>
      </c>
      <c r="S165" s="114">
        <v>0.05</v>
      </c>
      <c r="T165" s="114">
        <v>0.05</v>
      </c>
      <c r="U165" s="114"/>
      <c r="V165" s="114">
        <v>0</v>
      </c>
      <c r="W165" s="114">
        <v>5.2083333333333336E-7</v>
      </c>
      <c r="X165" s="114">
        <v>5.2083333333333336E-7</v>
      </c>
      <c r="Y165" s="114">
        <v>0</v>
      </c>
      <c r="Z165" s="118" t="s">
        <v>2335</v>
      </c>
      <c r="AC165" s="117">
        <v>46290.782395833332</v>
      </c>
      <c r="AD165" s="114" t="s">
        <v>2474</v>
      </c>
      <c r="AE165" s="114" t="s">
        <v>2490</v>
      </c>
      <c r="AF165" s="114">
        <v>28</v>
      </c>
      <c r="AG165" s="114" t="s">
        <v>31</v>
      </c>
      <c r="AH165" s="118" t="s">
        <v>2491</v>
      </c>
      <c r="AK165" s="117">
        <v>46290.782395833332</v>
      </c>
      <c r="AL165" s="114" t="s">
        <v>2668</v>
      </c>
      <c r="AM165" s="114" t="s">
        <v>322</v>
      </c>
      <c r="AN165" s="114" t="s">
        <v>636</v>
      </c>
      <c r="AO165" s="114" t="s">
        <v>2659</v>
      </c>
      <c r="AP165" s="114" t="s">
        <v>2662</v>
      </c>
      <c r="AQ165" s="114" t="s">
        <v>2755</v>
      </c>
      <c r="AR165" s="114" t="s">
        <v>2443</v>
      </c>
      <c r="AS165" s="114">
        <v>5</v>
      </c>
      <c r="AT165" s="121">
        <v>2.5000000000000001E-2</v>
      </c>
      <c r="AU165" s="114">
        <v>350</v>
      </c>
      <c r="AX165" s="117">
        <v>46290.782395833332</v>
      </c>
      <c r="AY165" s="114" t="s">
        <v>2780</v>
      </c>
      <c r="AZ165" s="114" t="s">
        <v>2792</v>
      </c>
      <c r="BA165" s="114">
        <v>-0.1</v>
      </c>
      <c r="BB165" s="114">
        <v>-0.22</v>
      </c>
      <c r="BC165" s="114">
        <v>-0.1</v>
      </c>
      <c r="BD165" s="114">
        <v>0.22</v>
      </c>
      <c r="BE165" s="114">
        <v>0</v>
      </c>
      <c r="BF165" s="114">
        <v>0</v>
      </c>
      <c r="BG165" s="114"/>
      <c r="BH165" s="114">
        <v>0</v>
      </c>
      <c r="BI165" s="114" t="s">
        <v>294</v>
      </c>
      <c r="BJ165" s="118" t="s">
        <v>2793</v>
      </c>
    </row>
    <row r="166" spans="1:62" ht="15" customHeight="1" x14ac:dyDescent="0.25">
      <c r="A166" s="117">
        <v>46290.782395833332</v>
      </c>
      <c r="B166" s="114">
        <v>1</v>
      </c>
      <c r="C166" s="114" t="s">
        <v>322</v>
      </c>
      <c r="D166" s="114" t="s">
        <v>636</v>
      </c>
      <c r="E166" s="114" t="s">
        <v>2344</v>
      </c>
      <c r="F166" s="114" t="s">
        <v>180</v>
      </c>
      <c r="G166" s="121">
        <v>-3.0255133624526986E-3</v>
      </c>
      <c r="H166" s="114">
        <v>-15.5</v>
      </c>
      <c r="I166" s="118" t="s">
        <v>272</v>
      </c>
      <c r="L166" s="117">
        <v>46290.782395833332</v>
      </c>
      <c r="M166" s="114" t="s">
        <v>2344</v>
      </c>
      <c r="N166" s="114" t="s">
        <v>180</v>
      </c>
      <c r="O166" s="114">
        <v>-2.5000000000000001E-2</v>
      </c>
      <c r="P166" s="114">
        <v>-0.32500000000000001</v>
      </c>
      <c r="Q166" s="114">
        <v>2.5000000000000001E-3</v>
      </c>
      <c r="R166" s="114" t="s">
        <v>551</v>
      </c>
      <c r="S166" s="114">
        <v>0.05</v>
      </c>
      <c r="T166" s="114">
        <v>0.05</v>
      </c>
      <c r="U166" s="114"/>
      <c r="V166" s="114">
        <v>0</v>
      </c>
      <c r="W166" s="114">
        <v>5.2083333333333336E-7</v>
      </c>
      <c r="X166" s="114">
        <v>5.2083333333333336E-7</v>
      </c>
      <c r="Y166" s="114">
        <v>0</v>
      </c>
      <c r="Z166" s="118" t="s">
        <v>2335</v>
      </c>
      <c r="AC166" s="117">
        <v>46290.782395833332</v>
      </c>
      <c r="AD166" s="114" t="s">
        <v>2474</v>
      </c>
      <c r="AE166" s="114" t="s">
        <v>2492</v>
      </c>
      <c r="AF166" s="114" t="s">
        <v>294</v>
      </c>
      <c r="AG166" s="114" t="s">
        <v>9</v>
      </c>
      <c r="AH166" s="118" t="s">
        <v>2493</v>
      </c>
      <c r="AK166" s="117">
        <v>46290.782395833332</v>
      </c>
      <c r="AL166" s="114" t="s">
        <v>2690</v>
      </c>
      <c r="AM166" s="114" t="s">
        <v>322</v>
      </c>
      <c r="AN166" s="114" t="s">
        <v>433</v>
      </c>
      <c r="AO166" s="114" t="s">
        <v>2659</v>
      </c>
      <c r="AP166" s="114" t="s">
        <v>2662</v>
      </c>
      <c r="AQ166" s="114" t="s">
        <v>2756</v>
      </c>
      <c r="AR166" s="114" t="s">
        <v>180</v>
      </c>
      <c r="AS166" s="114">
        <v>1</v>
      </c>
      <c r="AT166" s="121">
        <v>-10</v>
      </c>
      <c r="AU166" s="114">
        <v>-3264.3625000000002</v>
      </c>
      <c r="AX166" s="117">
        <v>46290.782395833332</v>
      </c>
      <c r="AY166" s="114" t="s">
        <v>2783</v>
      </c>
      <c r="AZ166" s="114" t="s">
        <v>2794</v>
      </c>
      <c r="BA166" s="114">
        <v>-0.1</v>
      </c>
      <c r="BB166" s="114">
        <v>0.22</v>
      </c>
      <c r="BC166" s="114">
        <v>-7.0000000000000007E-2</v>
      </c>
      <c r="BD166" s="114">
        <v>0.25</v>
      </c>
      <c r="BE166" s="114">
        <v>-7.0000000000000007E-2</v>
      </c>
      <c r="BF166" s="114">
        <v>0.22</v>
      </c>
      <c r="BG166" s="114">
        <v>-1.570796326795</v>
      </c>
      <c r="BH166" s="114">
        <v>0.03</v>
      </c>
      <c r="BI166" s="114" t="s">
        <v>294</v>
      </c>
      <c r="BJ166" s="118" t="s">
        <v>2795</v>
      </c>
    </row>
    <row r="167" spans="1:62" ht="15" customHeight="1" x14ac:dyDescent="0.25">
      <c r="A167" s="117">
        <v>46290.782395833332</v>
      </c>
      <c r="B167" s="114">
        <v>1</v>
      </c>
      <c r="C167" s="114" t="s">
        <v>322</v>
      </c>
      <c r="D167" s="114" t="s">
        <v>636</v>
      </c>
      <c r="E167" s="114" t="s">
        <v>2345</v>
      </c>
      <c r="F167" s="114" t="s">
        <v>180</v>
      </c>
      <c r="G167" s="121">
        <v>-3.0255133624526999E-3</v>
      </c>
      <c r="H167" s="114">
        <v>-15.5</v>
      </c>
      <c r="I167" s="118" t="s">
        <v>272</v>
      </c>
      <c r="L167" s="117">
        <v>46290.782395833332</v>
      </c>
      <c r="M167" s="114" t="s">
        <v>2345</v>
      </c>
      <c r="N167" s="114" t="s">
        <v>180</v>
      </c>
      <c r="O167" s="114">
        <v>2.5000000000000001E-2</v>
      </c>
      <c r="P167" s="114">
        <v>-0.32500000000000001</v>
      </c>
      <c r="Q167" s="114">
        <v>2.5000000000000001E-3</v>
      </c>
      <c r="R167" s="114" t="s">
        <v>551</v>
      </c>
      <c r="S167" s="114">
        <v>0.05</v>
      </c>
      <c r="T167" s="114">
        <v>0.05</v>
      </c>
      <c r="U167" s="114"/>
      <c r="V167" s="114">
        <v>0</v>
      </c>
      <c r="W167" s="114">
        <v>5.2083333333333336E-7</v>
      </c>
      <c r="X167" s="114">
        <v>5.2083333333333336E-7</v>
      </c>
      <c r="Y167" s="114">
        <v>0</v>
      </c>
      <c r="Z167" s="118" t="s">
        <v>2335</v>
      </c>
      <c r="AC167" s="117">
        <v>46290.782395833332</v>
      </c>
      <c r="AD167" s="114" t="s">
        <v>2474</v>
      </c>
      <c r="AE167" s="114" t="s">
        <v>2494</v>
      </c>
      <c r="AF167" s="114" t="s">
        <v>297</v>
      </c>
      <c r="AG167" s="114" t="s">
        <v>9</v>
      </c>
      <c r="AH167" s="118" t="s">
        <v>2495</v>
      </c>
      <c r="AK167" s="117">
        <v>46290.782395833332</v>
      </c>
      <c r="AL167" s="114" t="s">
        <v>2690</v>
      </c>
      <c r="AM167" s="114" t="s">
        <v>322</v>
      </c>
      <c r="AN167" s="114" t="s">
        <v>433</v>
      </c>
      <c r="AO167" s="114" t="s">
        <v>2659</v>
      </c>
      <c r="AP167" s="114" t="s">
        <v>2662</v>
      </c>
      <c r="AQ167" s="114" t="s">
        <v>2756</v>
      </c>
      <c r="AR167" s="114" t="s">
        <v>180</v>
      </c>
      <c r="AS167" s="114">
        <v>2</v>
      </c>
      <c r="AT167" s="121">
        <v>-3.5000000000000001E-3</v>
      </c>
      <c r="AU167" s="114">
        <v>-15.5</v>
      </c>
      <c r="AX167" s="117">
        <v>46290.782395833332</v>
      </c>
      <c r="AY167" s="114" t="s">
        <v>2780</v>
      </c>
      <c r="AZ167" s="114" t="s">
        <v>2796</v>
      </c>
      <c r="BA167" s="114">
        <v>-7.0000000000000007E-2</v>
      </c>
      <c r="BB167" s="114">
        <v>0.25</v>
      </c>
      <c r="BC167" s="114">
        <v>7.0000000000000007E-2</v>
      </c>
      <c r="BD167" s="114">
        <v>0.25</v>
      </c>
      <c r="BE167" s="114">
        <v>0</v>
      </c>
      <c r="BF167" s="114">
        <v>0</v>
      </c>
      <c r="BG167" s="114"/>
      <c r="BH167" s="114">
        <v>0</v>
      </c>
      <c r="BI167" s="114" t="s">
        <v>294</v>
      </c>
      <c r="BJ167" s="118" t="s">
        <v>2793</v>
      </c>
    </row>
    <row r="168" spans="1:62" ht="15" customHeight="1" x14ac:dyDescent="0.25">
      <c r="A168" s="117">
        <v>46290.782395833332</v>
      </c>
      <c r="B168" s="114">
        <v>1</v>
      </c>
      <c r="C168" s="114" t="s">
        <v>322</v>
      </c>
      <c r="D168" s="114" t="s">
        <v>636</v>
      </c>
      <c r="E168" s="114" t="s">
        <v>2346</v>
      </c>
      <c r="F168" s="114" t="s">
        <v>180</v>
      </c>
      <c r="G168" s="121">
        <v>-3.0255133624527007E-3</v>
      </c>
      <c r="H168" s="114">
        <v>-15.5</v>
      </c>
      <c r="I168" s="118" t="s">
        <v>272</v>
      </c>
      <c r="L168" s="117">
        <v>46290.782395833332</v>
      </c>
      <c r="M168" s="114" t="s">
        <v>2346</v>
      </c>
      <c r="N168" s="114" t="s">
        <v>180</v>
      </c>
      <c r="O168" s="114">
        <v>7.4999999999999997E-2</v>
      </c>
      <c r="P168" s="114">
        <v>-0.32500000000000001</v>
      </c>
      <c r="Q168" s="114">
        <v>2.5000000000000001E-3</v>
      </c>
      <c r="R168" s="114" t="s">
        <v>551</v>
      </c>
      <c r="S168" s="114">
        <v>0.05</v>
      </c>
      <c r="T168" s="114">
        <v>0.05</v>
      </c>
      <c r="U168" s="114"/>
      <c r="V168" s="114">
        <v>0</v>
      </c>
      <c r="W168" s="114">
        <v>5.2083333333333336E-7</v>
      </c>
      <c r="X168" s="114">
        <v>5.2083333333333336E-7</v>
      </c>
      <c r="Y168" s="114">
        <v>0</v>
      </c>
      <c r="Z168" s="118" t="s">
        <v>2335</v>
      </c>
      <c r="AC168" s="117">
        <v>46290.782395833332</v>
      </c>
      <c r="AD168" s="114" t="s">
        <v>2474</v>
      </c>
      <c r="AE168" s="114" t="s">
        <v>2496</v>
      </c>
      <c r="AF168" s="114" t="s">
        <v>299</v>
      </c>
      <c r="AG168" s="114" t="s">
        <v>9</v>
      </c>
      <c r="AH168" s="118" t="s">
        <v>2497</v>
      </c>
      <c r="AK168" s="117">
        <v>46290.782395833332</v>
      </c>
      <c r="AL168" s="114" t="s">
        <v>2690</v>
      </c>
      <c r="AM168" s="114" t="s">
        <v>322</v>
      </c>
      <c r="AN168" s="114" t="s">
        <v>433</v>
      </c>
      <c r="AO168" s="114" t="s">
        <v>2659</v>
      </c>
      <c r="AP168" s="114" t="s">
        <v>2662</v>
      </c>
      <c r="AQ168" s="114" t="s">
        <v>2756</v>
      </c>
      <c r="AR168" s="114" t="s">
        <v>180</v>
      </c>
      <c r="AS168" s="114">
        <v>3</v>
      </c>
      <c r="AT168" s="121">
        <v>-2E-3</v>
      </c>
      <c r="AU168" s="114">
        <v>-15.5</v>
      </c>
      <c r="AX168" s="117">
        <v>46290.782395833332</v>
      </c>
      <c r="AY168" s="114" t="s">
        <v>2783</v>
      </c>
      <c r="AZ168" s="114" t="s">
        <v>2797</v>
      </c>
      <c r="BA168" s="114">
        <v>7.0000000000000007E-2</v>
      </c>
      <c r="BB168" s="114">
        <v>0.25</v>
      </c>
      <c r="BC168" s="114">
        <v>0.1</v>
      </c>
      <c r="BD168" s="114">
        <v>0.22</v>
      </c>
      <c r="BE168" s="114">
        <v>7.0000000000000007E-2</v>
      </c>
      <c r="BF168" s="114">
        <v>0.22</v>
      </c>
      <c r="BG168" s="114">
        <v>-1.570796326795</v>
      </c>
      <c r="BH168" s="114">
        <v>0.03</v>
      </c>
      <c r="BI168" s="114" t="s">
        <v>294</v>
      </c>
      <c r="BJ168" s="118" t="s">
        <v>2795</v>
      </c>
    </row>
    <row r="169" spans="1:62" ht="15" customHeight="1" x14ac:dyDescent="0.25">
      <c r="A169" s="117">
        <v>46290.782395833332</v>
      </c>
      <c r="B169" s="114">
        <v>1</v>
      </c>
      <c r="C169" s="114" t="s">
        <v>322</v>
      </c>
      <c r="D169" s="114" t="s">
        <v>636</v>
      </c>
      <c r="E169" s="114" t="s">
        <v>2347</v>
      </c>
      <c r="F169" s="114" t="s">
        <v>180</v>
      </c>
      <c r="G169" s="121">
        <v>-3.025513362452702E-3</v>
      </c>
      <c r="H169" s="114">
        <v>-15.5</v>
      </c>
      <c r="I169" s="118" t="s">
        <v>272</v>
      </c>
      <c r="L169" s="117">
        <v>46290.782395833332</v>
      </c>
      <c r="M169" s="114" t="s">
        <v>2347</v>
      </c>
      <c r="N169" s="114" t="s">
        <v>180</v>
      </c>
      <c r="O169" s="114">
        <v>0.125</v>
      </c>
      <c r="P169" s="114">
        <v>-0.32500000000000001</v>
      </c>
      <c r="Q169" s="114">
        <v>2.5000000000000001E-3</v>
      </c>
      <c r="R169" s="114" t="s">
        <v>551</v>
      </c>
      <c r="S169" s="114">
        <v>0.05</v>
      </c>
      <c r="T169" s="114">
        <v>0.05</v>
      </c>
      <c r="U169" s="114"/>
      <c r="V169" s="114">
        <v>0</v>
      </c>
      <c r="W169" s="114">
        <v>5.2083333333333336E-7</v>
      </c>
      <c r="X169" s="114">
        <v>5.2083333333333336E-7</v>
      </c>
      <c r="Y169" s="114">
        <v>0</v>
      </c>
      <c r="Z169" s="118" t="s">
        <v>2335</v>
      </c>
      <c r="AC169" s="117">
        <v>46290.782395833332</v>
      </c>
      <c r="AD169" s="114" t="s">
        <v>2474</v>
      </c>
      <c r="AE169" s="114" t="s">
        <v>2498</v>
      </c>
      <c r="AF169" s="114" t="s">
        <v>302</v>
      </c>
      <c r="AG169" s="114" t="s">
        <v>9</v>
      </c>
      <c r="AH169" s="118" t="s">
        <v>2499</v>
      </c>
      <c r="AK169" s="117">
        <v>46290.782395833332</v>
      </c>
      <c r="AL169" s="114" t="s">
        <v>2690</v>
      </c>
      <c r="AM169" s="114" t="s">
        <v>322</v>
      </c>
      <c r="AN169" s="114" t="s">
        <v>433</v>
      </c>
      <c r="AO169" s="114" t="s">
        <v>2659</v>
      </c>
      <c r="AP169" s="114" t="s">
        <v>2662</v>
      </c>
      <c r="AQ169" s="114" t="s">
        <v>2756</v>
      </c>
      <c r="AR169" s="114" t="s">
        <v>180</v>
      </c>
      <c r="AS169" s="114">
        <v>4</v>
      </c>
      <c r="AT169" s="121">
        <v>-2.8615384615384614E-4</v>
      </c>
      <c r="AU169" s="114">
        <v>-9.2999999999999989</v>
      </c>
      <c r="AX169" s="117">
        <v>46290.782395833332</v>
      </c>
      <c r="AY169" s="114" t="s">
        <v>2780</v>
      </c>
      <c r="AZ169" s="114" t="s">
        <v>2798</v>
      </c>
      <c r="BA169" s="114">
        <v>0.1</v>
      </c>
      <c r="BB169" s="114">
        <v>0.22</v>
      </c>
      <c r="BC169" s="114">
        <v>0.1</v>
      </c>
      <c r="BD169" s="114">
        <v>-0.22</v>
      </c>
      <c r="BE169" s="114">
        <v>0</v>
      </c>
      <c r="BF169" s="114">
        <v>0</v>
      </c>
      <c r="BG169" s="114"/>
      <c r="BH169" s="114">
        <v>0</v>
      </c>
      <c r="BI169" s="114" t="s">
        <v>294</v>
      </c>
      <c r="BJ169" s="118" t="s">
        <v>2793</v>
      </c>
    </row>
    <row r="170" spans="1:62" ht="15" customHeight="1" x14ac:dyDescent="0.25">
      <c r="A170" s="117">
        <v>46290.782395833332</v>
      </c>
      <c r="B170" s="114">
        <v>1</v>
      </c>
      <c r="C170" s="114" t="s">
        <v>322</v>
      </c>
      <c r="D170" s="114" t="s">
        <v>636</v>
      </c>
      <c r="E170" s="114" t="s">
        <v>2348</v>
      </c>
      <c r="F170" s="114" t="s">
        <v>180</v>
      </c>
      <c r="G170" s="121">
        <v>-3.0255133624527033E-3</v>
      </c>
      <c r="H170" s="114">
        <v>-15.5</v>
      </c>
      <c r="I170" s="118" t="s">
        <v>272</v>
      </c>
      <c r="L170" s="117">
        <v>46290.782395833332</v>
      </c>
      <c r="M170" s="114" t="s">
        <v>2348</v>
      </c>
      <c r="N170" s="114" t="s">
        <v>180</v>
      </c>
      <c r="O170" s="114">
        <v>0.17499999999999999</v>
      </c>
      <c r="P170" s="114">
        <v>-0.32500000000000001</v>
      </c>
      <c r="Q170" s="114">
        <v>2.5000000000000001E-3</v>
      </c>
      <c r="R170" s="114" t="s">
        <v>551</v>
      </c>
      <c r="S170" s="114">
        <v>0.05</v>
      </c>
      <c r="T170" s="114">
        <v>0.05</v>
      </c>
      <c r="U170" s="114"/>
      <c r="V170" s="114">
        <v>0</v>
      </c>
      <c r="W170" s="114">
        <v>5.2083333333333336E-7</v>
      </c>
      <c r="X170" s="114">
        <v>5.2083333333333336E-7</v>
      </c>
      <c r="Y170" s="114">
        <v>0</v>
      </c>
      <c r="Z170" s="118" t="s">
        <v>2335</v>
      </c>
      <c r="AC170" s="117">
        <v>46290.782395833332</v>
      </c>
      <c r="AD170" s="114" t="s">
        <v>2474</v>
      </c>
      <c r="AE170" s="114" t="s">
        <v>2500</v>
      </c>
      <c r="AF170" s="114" t="s">
        <v>305</v>
      </c>
      <c r="AG170" s="114" t="s">
        <v>9</v>
      </c>
      <c r="AH170" s="118" t="s">
        <v>2501</v>
      </c>
      <c r="AK170" s="117">
        <v>46290.782395833332</v>
      </c>
      <c r="AL170" s="114" t="s">
        <v>2690</v>
      </c>
      <c r="AM170" s="114" t="s">
        <v>322</v>
      </c>
      <c r="AN170" s="114" t="s">
        <v>433</v>
      </c>
      <c r="AO170" s="114" t="s">
        <v>2659</v>
      </c>
      <c r="AP170" s="114" t="s">
        <v>2662</v>
      </c>
      <c r="AQ170" s="114" t="s">
        <v>2756</v>
      </c>
      <c r="AR170" s="114" t="s">
        <v>180</v>
      </c>
      <c r="AS170" s="114">
        <v>5</v>
      </c>
      <c r="AT170" s="121">
        <v>0</v>
      </c>
      <c r="AU170" s="114">
        <v>0</v>
      </c>
      <c r="AX170" s="117">
        <v>46290.782395833332</v>
      </c>
      <c r="AY170" s="114" t="s">
        <v>2783</v>
      </c>
      <c r="AZ170" s="114" t="s">
        <v>2799</v>
      </c>
      <c r="BA170" s="114">
        <v>0.1</v>
      </c>
      <c r="BB170" s="114">
        <v>-0.22</v>
      </c>
      <c r="BC170" s="114">
        <v>7.0000000000000007E-2</v>
      </c>
      <c r="BD170" s="114">
        <v>-0.25</v>
      </c>
      <c r="BE170" s="114">
        <v>7.0000000000000007E-2</v>
      </c>
      <c r="BF170" s="114">
        <v>-0.22</v>
      </c>
      <c r="BG170" s="114">
        <v>-1.570796326795</v>
      </c>
      <c r="BH170" s="114">
        <v>0.03</v>
      </c>
      <c r="BI170" s="114" t="s">
        <v>294</v>
      </c>
      <c r="BJ170" s="118" t="s">
        <v>2795</v>
      </c>
    </row>
    <row r="171" spans="1:62" ht="15" customHeight="1" x14ac:dyDescent="0.25">
      <c r="A171" s="117">
        <v>46290.782395833332</v>
      </c>
      <c r="B171" s="114">
        <v>1</v>
      </c>
      <c r="C171" s="114" t="s">
        <v>322</v>
      </c>
      <c r="D171" s="114" t="s">
        <v>636</v>
      </c>
      <c r="E171" s="114" t="s">
        <v>2349</v>
      </c>
      <c r="F171" s="114" t="s">
        <v>180</v>
      </c>
      <c r="G171" s="121">
        <v>-2.5510267249053311E-3</v>
      </c>
      <c r="H171" s="114">
        <v>-15.5</v>
      </c>
      <c r="I171" s="118" t="s">
        <v>272</v>
      </c>
      <c r="L171" s="117">
        <v>46290.782395833332</v>
      </c>
      <c r="M171" s="114" t="s">
        <v>2349</v>
      </c>
      <c r="N171" s="114" t="s">
        <v>180</v>
      </c>
      <c r="O171" s="114">
        <v>-0.22500000000000001</v>
      </c>
      <c r="P171" s="114">
        <v>-0.27500000000000002</v>
      </c>
      <c r="Q171" s="114">
        <v>2.5000000000000001E-3</v>
      </c>
      <c r="R171" s="114" t="s">
        <v>551</v>
      </c>
      <c r="S171" s="114">
        <v>0.05</v>
      </c>
      <c r="T171" s="114">
        <v>0.05</v>
      </c>
      <c r="U171" s="114"/>
      <c r="V171" s="114">
        <v>0</v>
      </c>
      <c r="W171" s="114">
        <v>5.2083333333333336E-7</v>
      </c>
      <c r="X171" s="114">
        <v>5.2083333333333336E-7</v>
      </c>
      <c r="Y171" s="114">
        <v>0</v>
      </c>
      <c r="Z171" s="118" t="s">
        <v>2335</v>
      </c>
      <c r="AC171" s="117">
        <v>46290.782395833332</v>
      </c>
      <c r="AD171" s="114" t="s">
        <v>2474</v>
      </c>
      <c r="AE171" s="114" t="s">
        <v>2502</v>
      </c>
      <c r="AF171" s="114" t="s">
        <v>307</v>
      </c>
      <c r="AG171" s="114" t="s">
        <v>9</v>
      </c>
      <c r="AH171" s="118" t="s">
        <v>2503</v>
      </c>
      <c r="AK171" s="117">
        <v>46290.782395833332</v>
      </c>
      <c r="AL171" s="114" t="s">
        <v>2692</v>
      </c>
      <c r="AM171" s="114" t="s">
        <v>322</v>
      </c>
      <c r="AN171" s="114" t="s">
        <v>433</v>
      </c>
      <c r="AO171" s="114" t="s">
        <v>2659</v>
      </c>
      <c r="AP171" s="114" t="s">
        <v>2662</v>
      </c>
      <c r="AQ171" s="114" t="s">
        <v>2756</v>
      </c>
      <c r="AR171" s="114" t="s">
        <v>2443</v>
      </c>
      <c r="AS171" s="114">
        <v>1</v>
      </c>
      <c r="AT171" s="121">
        <v>-10</v>
      </c>
      <c r="AU171" s="114">
        <v>-20300</v>
      </c>
      <c r="AX171" s="117">
        <v>46290.782395833332</v>
      </c>
      <c r="AY171" s="114" t="s">
        <v>2780</v>
      </c>
      <c r="AZ171" s="114" t="s">
        <v>2800</v>
      </c>
      <c r="BA171" s="114">
        <v>7.0000000000000007E-2</v>
      </c>
      <c r="BB171" s="114">
        <v>-0.25</v>
      </c>
      <c r="BC171" s="114">
        <v>-7.0000000000000007E-2</v>
      </c>
      <c r="BD171" s="114">
        <v>-0.25</v>
      </c>
      <c r="BE171" s="114">
        <v>0</v>
      </c>
      <c r="BF171" s="114">
        <v>0</v>
      </c>
      <c r="BG171" s="114"/>
      <c r="BH171" s="114">
        <v>0</v>
      </c>
      <c r="BI171" s="114" t="s">
        <v>294</v>
      </c>
      <c r="BJ171" s="118" t="s">
        <v>2793</v>
      </c>
    </row>
    <row r="172" spans="1:62" ht="15" customHeight="1" x14ac:dyDescent="0.25">
      <c r="A172" s="117">
        <v>46290.782395833332</v>
      </c>
      <c r="B172" s="114">
        <v>1</v>
      </c>
      <c r="C172" s="114" t="s">
        <v>322</v>
      </c>
      <c r="D172" s="114" t="s">
        <v>636</v>
      </c>
      <c r="E172" s="114" t="s">
        <v>2350</v>
      </c>
      <c r="F172" s="114" t="s">
        <v>180</v>
      </c>
      <c r="G172" s="121">
        <v>-2.551026724905332E-3</v>
      </c>
      <c r="H172" s="114">
        <v>-15.5</v>
      </c>
      <c r="I172" s="118" t="s">
        <v>272</v>
      </c>
      <c r="L172" s="117">
        <v>46290.782395833332</v>
      </c>
      <c r="M172" s="114" t="s">
        <v>2350</v>
      </c>
      <c r="N172" s="114" t="s">
        <v>180</v>
      </c>
      <c r="O172" s="114">
        <v>-0.17499999999999999</v>
      </c>
      <c r="P172" s="114">
        <v>-0.27500000000000002</v>
      </c>
      <c r="Q172" s="114">
        <v>2.5000000000000001E-3</v>
      </c>
      <c r="R172" s="114" t="s">
        <v>551</v>
      </c>
      <c r="S172" s="114">
        <v>0.05</v>
      </c>
      <c r="T172" s="114">
        <v>0.05</v>
      </c>
      <c r="U172" s="114"/>
      <c r="V172" s="114">
        <v>0</v>
      </c>
      <c r="W172" s="114">
        <v>5.2083333333333336E-7</v>
      </c>
      <c r="X172" s="114">
        <v>5.2083333333333336E-7</v>
      </c>
      <c r="Y172" s="114">
        <v>0</v>
      </c>
      <c r="Z172" s="118" t="s">
        <v>2335</v>
      </c>
      <c r="AC172" s="117">
        <v>46290.782395833332</v>
      </c>
      <c r="AD172" s="114" t="s">
        <v>2474</v>
      </c>
      <c r="AE172" s="114" t="s">
        <v>2504</v>
      </c>
      <c r="AF172" s="114" t="s">
        <v>272</v>
      </c>
      <c r="AG172" s="114" t="s">
        <v>9</v>
      </c>
      <c r="AH172" s="118" t="s">
        <v>2505</v>
      </c>
      <c r="AK172" s="117">
        <v>46290.782395833332</v>
      </c>
      <c r="AL172" s="114" t="s">
        <v>2692</v>
      </c>
      <c r="AM172" s="114" t="s">
        <v>322</v>
      </c>
      <c r="AN172" s="114" t="s">
        <v>433</v>
      </c>
      <c r="AO172" s="114" t="s">
        <v>2659</v>
      </c>
      <c r="AP172" s="114" t="s">
        <v>2662</v>
      </c>
      <c r="AQ172" s="114" t="s">
        <v>2756</v>
      </c>
      <c r="AR172" s="114" t="s">
        <v>2443</v>
      </c>
      <c r="AS172" s="114">
        <v>2</v>
      </c>
      <c r="AT172" s="121">
        <v>-2.5000000000000001E-2</v>
      </c>
      <c r="AU172" s="114">
        <v>-350</v>
      </c>
      <c r="AX172" s="117">
        <v>46290.782395833332</v>
      </c>
      <c r="AY172" s="114" t="s">
        <v>2783</v>
      </c>
      <c r="AZ172" s="114" t="s">
        <v>2801</v>
      </c>
      <c r="BA172" s="114">
        <v>-7.0000000000000007E-2</v>
      </c>
      <c r="BB172" s="114">
        <v>-0.25</v>
      </c>
      <c r="BC172" s="114">
        <v>-0.1</v>
      </c>
      <c r="BD172" s="114">
        <v>-0.22</v>
      </c>
      <c r="BE172" s="114">
        <v>-7.0000000000000007E-2</v>
      </c>
      <c r="BF172" s="114">
        <v>-0.22</v>
      </c>
      <c r="BG172" s="114">
        <v>-1.570796326795</v>
      </c>
      <c r="BH172" s="114">
        <v>0.03</v>
      </c>
      <c r="BI172" s="114" t="s">
        <v>294</v>
      </c>
      <c r="BJ172" s="118" t="s">
        <v>2795</v>
      </c>
    </row>
    <row r="173" spans="1:62" ht="15" customHeight="1" x14ac:dyDescent="0.25">
      <c r="A173" s="117">
        <v>46290.782395833332</v>
      </c>
      <c r="B173" s="114">
        <v>1</v>
      </c>
      <c r="C173" s="114" t="s">
        <v>322</v>
      </c>
      <c r="D173" s="114" t="s">
        <v>636</v>
      </c>
      <c r="E173" s="114" t="s">
        <v>2351</v>
      </c>
      <c r="F173" s="114" t="s">
        <v>180</v>
      </c>
      <c r="G173" s="121">
        <v>-2.5510267249053333E-3</v>
      </c>
      <c r="H173" s="114">
        <v>-15.5</v>
      </c>
      <c r="I173" s="118" t="s">
        <v>272</v>
      </c>
      <c r="L173" s="117">
        <v>46290.782395833332</v>
      </c>
      <c r="M173" s="114" t="s">
        <v>2351</v>
      </c>
      <c r="N173" s="114" t="s">
        <v>180</v>
      </c>
      <c r="O173" s="114">
        <v>-0.125</v>
      </c>
      <c r="P173" s="114">
        <v>-0.27500000000000002</v>
      </c>
      <c r="Q173" s="114">
        <v>2.5000000000000001E-3</v>
      </c>
      <c r="R173" s="114" t="s">
        <v>551</v>
      </c>
      <c r="S173" s="114">
        <v>0.05</v>
      </c>
      <c r="T173" s="114">
        <v>0.05</v>
      </c>
      <c r="U173" s="114"/>
      <c r="V173" s="114">
        <v>0</v>
      </c>
      <c r="W173" s="114">
        <v>5.2083333333333336E-7</v>
      </c>
      <c r="X173" s="114">
        <v>5.2083333333333336E-7</v>
      </c>
      <c r="Y173" s="114">
        <v>0</v>
      </c>
      <c r="Z173" s="118" t="s">
        <v>2335</v>
      </c>
      <c r="AC173" s="117">
        <v>46290.782395833332</v>
      </c>
      <c r="AD173" s="114" t="s">
        <v>2474</v>
      </c>
      <c r="AE173" s="114" t="s">
        <v>2506</v>
      </c>
      <c r="AF173" s="114" t="s">
        <v>334</v>
      </c>
      <c r="AG173" s="114" t="s">
        <v>9</v>
      </c>
      <c r="AH173" s="118" t="s">
        <v>2507</v>
      </c>
      <c r="AK173" s="117">
        <v>46290.782395833332</v>
      </c>
      <c r="AL173" s="114" t="s">
        <v>2692</v>
      </c>
      <c r="AM173" s="114" t="s">
        <v>322</v>
      </c>
      <c r="AN173" s="114" t="s">
        <v>433</v>
      </c>
      <c r="AO173" s="114" t="s">
        <v>2659</v>
      </c>
      <c r="AP173" s="114" t="s">
        <v>2662</v>
      </c>
      <c r="AQ173" s="114" t="s">
        <v>2756</v>
      </c>
      <c r="AR173" s="114" t="s">
        <v>2443</v>
      </c>
      <c r="AS173" s="114">
        <v>3</v>
      </c>
      <c r="AT173" s="121">
        <v>-1.75E-3</v>
      </c>
      <c r="AU173" s="114">
        <v>-350</v>
      </c>
      <c r="AX173" s="117">
        <v>46290.782395833332</v>
      </c>
      <c r="AY173" s="114" t="s">
        <v>2767</v>
      </c>
      <c r="AZ173" s="114" t="s">
        <v>2802</v>
      </c>
      <c r="BA173" s="114">
        <v>-0.25</v>
      </c>
      <c r="BB173" s="114">
        <v>0.4</v>
      </c>
      <c r="BC173" s="114">
        <v>0.25</v>
      </c>
      <c r="BD173" s="114">
        <v>0.4</v>
      </c>
      <c r="BE173" s="114">
        <v>0</v>
      </c>
      <c r="BF173" s="114">
        <v>1</v>
      </c>
      <c r="BG173" s="114" t="s">
        <v>2803</v>
      </c>
      <c r="BH173" s="114">
        <v>0.5</v>
      </c>
      <c r="BI173" s="114" t="s">
        <v>294</v>
      </c>
      <c r="BJ173" s="118" t="s">
        <v>2804</v>
      </c>
    </row>
    <row r="174" spans="1:62" ht="15" customHeight="1" x14ac:dyDescent="0.25">
      <c r="A174" s="117">
        <v>46290.782395833332</v>
      </c>
      <c r="B174" s="114">
        <v>1</v>
      </c>
      <c r="C174" s="114" t="s">
        <v>322</v>
      </c>
      <c r="D174" s="114" t="s">
        <v>636</v>
      </c>
      <c r="E174" s="114" t="s">
        <v>2352</v>
      </c>
      <c r="F174" s="114" t="s">
        <v>180</v>
      </c>
      <c r="G174" s="121">
        <v>-2.5510267249053346E-3</v>
      </c>
      <c r="H174" s="114">
        <v>-15.5</v>
      </c>
      <c r="I174" s="118" t="s">
        <v>272</v>
      </c>
      <c r="L174" s="117">
        <v>46290.782395833332</v>
      </c>
      <c r="M174" s="114" t="s">
        <v>2352</v>
      </c>
      <c r="N174" s="114" t="s">
        <v>180</v>
      </c>
      <c r="O174" s="114">
        <v>-7.4999999999999997E-2</v>
      </c>
      <c r="P174" s="114">
        <v>-0.27500000000000002</v>
      </c>
      <c r="Q174" s="114">
        <v>2.5000000000000001E-3</v>
      </c>
      <c r="R174" s="114" t="s">
        <v>551</v>
      </c>
      <c r="S174" s="114">
        <v>0.05</v>
      </c>
      <c r="T174" s="114">
        <v>0.05</v>
      </c>
      <c r="U174" s="114"/>
      <c r="V174" s="114">
        <v>0</v>
      </c>
      <c r="W174" s="114">
        <v>5.2083333333333336E-7</v>
      </c>
      <c r="X174" s="114">
        <v>5.2083333333333336E-7</v>
      </c>
      <c r="Y174" s="114">
        <v>0</v>
      </c>
      <c r="Z174" s="118" t="s">
        <v>2335</v>
      </c>
      <c r="AC174" s="117">
        <v>46290.782395833332</v>
      </c>
      <c r="AD174" s="114" t="s">
        <v>2474</v>
      </c>
      <c r="AE174" s="114" t="s">
        <v>2508</v>
      </c>
      <c r="AF174" s="114" t="s">
        <v>336</v>
      </c>
      <c r="AG174" s="114" t="s">
        <v>9</v>
      </c>
      <c r="AH174" s="118" t="s">
        <v>2509</v>
      </c>
      <c r="AK174" s="117">
        <v>46290.782395833332</v>
      </c>
      <c r="AL174" s="114" t="s">
        <v>2692</v>
      </c>
      <c r="AM174" s="114" t="s">
        <v>322</v>
      </c>
      <c r="AN174" s="114" t="s">
        <v>433</v>
      </c>
      <c r="AO174" s="114" t="s">
        <v>2659</v>
      </c>
      <c r="AP174" s="114" t="s">
        <v>2662</v>
      </c>
      <c r="AQ174" s="114" t="s">
        <v>2756</v>
      </c>
      <c r="AR174" s="114" t="s">
        <v>2443</v>
      </c>
      <c r="AS174" s="114">
        <v>4</v>
      </c>
      <c r="AT174" s="121">
        <v>0</v>
      </c>
      <c r="AU174" s="114">
        <v>0</v>
      </c>
      <c r="AX174" s="117">
        <v>46290.782395833332</v>
      </c>
      <c r="AY174" s="114" t="s">
        <v>2767</v>
      </c>
      <c r="AZ174" s="114" t="s">
        <v>2805</v>
      </c>
      <c r="BA174" s="114">
        <v>-0.25</v>
      </c>
      <c r="BB174" s="114">
        <v>-0.4</v>
      </c>
      <c r="BC174" s="114">
        <v>-0.25</v>
      </c>
      <c r="BD174" s="114">
        <v>0.4</v>
      </c>
      <c r="BE174" s="114">
        <v>-1</v>
      </c>
      <c r="BF174" s="114">
        <v>0</v>
      </c>
      <c r="BG174" s="114" t="s">
        <v>2806</v>
      </c>
      <c r="BH174" s="114">
        <v>0.8</v>
      </c>
      <c r="BI174" s="114" t="s">
        <v>294</v>
      </c>
      <c r="BJ174" s="118" t="s">
        <v>2807</v>
      </c>
    </row>
    <row r="175" spans="1:62" ht="15" customHeight="1" x14ac:dyDescent="0.25">
      <c r="A175" s="117">
        <v>46290.782395833332</v>
      </c>
      <c r="B175" s="114">
        <v>1</v>
      </c>
      <c r="C175" s="114" t="s">
        <v>322</v>
      </c>
      <c r="D175" s="114" t="s">
        <v>636</v>
      </c>
      <c r="E175" s="114" t="s">
        <v>2353</v>
      </c>
      <c r="F175" s="114" t="s">
        <v>180</v>
      </c>
      <c r="G175" s="121">
        <v>-2.5510267249053355E-3</v>
      </c>
      <c r="H175" s="114">
        <v>-15.5</v>
      </c>
      <c r="I175" s="118" t="s">
        <v>272</v>
      </c>
      <c r="L175" s="117">
        <v>46290.782395833332</v>
      </c>
      <c r="M175" s="114" t="s">
        <v>2353</v>
      </c>
      <c r="N175" s="114" t="s">
        <v>180</v>
      </c>
      <c r="O175" s="114">
        <v>-2.5000000000000001E-2</v>
      </c>
      <c r="P175" s="114">
        <v>-0.27500000000000002</v>
      </c>
      <c r="Q175" s="114">
        <v>2.5000000000000001E-3</v>
      </c>
      <c r="R175" s="114" t="s">
        <v>551</v>
      </c>
      <c r="S175" s="114">
        <v>0.05</v>
      </c>
      <c r="T175" s="114">
        <v>0.05</v>
      </c>
      <c r="U175" s="114"/>
      <c r="V175" s="114">
        <v>0</v>
      </c>
      <c r="W175" s="114">
        <v>5.2083333333333336E-7</v>
      </c>
      <c r="X175" s="114">
        <v>5.2083333333333336E-7</v>
      </c>
      <c r="Y175" s="114">
        <v>0</v>
      </c>
      <c r="Z175" s="118" t="s">
        <v>2335</v>
      </c>
      <c r="AC175" s="117">
        <v>46290.782395833332</v>
      </c>
      <c r="AD175" s="114" t="s">
        <v>2474</v>
      </c>
      <c r="AE175" s="114" t="s">
        <v>2510</v>
      </c>
      <c r="AF175" s="114">
        <v>0.27</v>
      </c>
      <c r="AG175" s="114" t="s">
        <v>297</v>
      </c>
      <c r="AH175" s="118" t="s">
        <v>2511</v>
      </c>
      <c r="AK175" s="117">
        <v>46290.782395833332</v>
      </c>
      <c r="AL175" s="114" t="s">
        <v>2692</v>
      </c>
      <c r="AM175" s="114" t="s">
        <v>322</v>
      </c>
      <c r="AN175" s="114" t="s">
        <v>433</v>
      </c>
      <c r="AO175" s="114" t="s">
        <v>2659</v>
      </c>
      <c r="AP175" s="114" t="s">
        <v>2662</v>
      </c>
      <c r="AQ175" s="114" t="s">
        <v>2756</v>
      </c>
      <c r="AR175" s="114" t="s">
        <v>2443</v>
      </c>
      <c r="AS175" s="114">
        <v>5</v>
      </c>
      <c r="AT175" s="121">
        <v>1.75E-3</v>
      </c>
      <c r="AU175" s="114">
        <v>350</v>
      </c>
      <c r="AX175" s="117">
        <v>46290.782395833332</v>
      </c>
      <c r="AY175" s="114" t="s">
        <v>2767</v>
      </c>
      <c r="AZ175" s="114" t="s">
        <v>2808</v>
      </c>
      <c r="BA175" s="114">
        <v>-0.1</v>
      </c>
      <c r="BB175" s="114">
        <v>-0.4</v>
      </c>
      <c r="BC175" s="114">
        <v>0.1</v>
      </c>
      <c r="BD175" s="114">
        <v>-0.4</v>
      </c>
      <c r="BE175" s="114">
        <v>0</v>
      </c>
      <c r="BF175" s="114">
        <v>-1</v>
      </c>
      <c r="BG175" s="114" t="s">
        <v>2809</v>
      </c>
      <c r="BH175" s="114">
        <v>0.2</v>
      </c>
      <c r="BI175" s="114" t="s">
        <v>294</v>
      </c>
      <c r="BJ175" s="118" t="s">
        <v>2810</v>
      </c>
    </row>
    <row r="176" spans="1:62" ht="15" customHeight="1" x14ac:dyDescent="0.25">
      <c r="A176" s="117">
        <v>46290.782395833332</v>
      </c>
      <c r="B176" s="114">
        <v>1</v>
      </c>
      <c r="C176" s="114" t="s">
        <v>322</v>
      </c>
      <c r="D176" s="114" t="s">
        <v>636</v>
      </c>
      <c r="E176" s="114" t="s">
        <v>2354</v>
      </c>
      <c r="F176" s="114" t="s">
        <v>180</v>
      </c>
      <c r="G176" s="121">
        <v>-2.5510267249053368E-3</v>
      </c>
      <c r="H176" s="114">
        <v>-15.5</v>
      </c>
      <c r="I176" s="118" t="s">
        <v>272</v>
      </c>
      <c r="L176" s="117">
        <v>46290.782395833332</v>
      </c>
      <c r="M176" s="114" t="s">
        <v>2354</v>
      </c>
      <c r="N176" s="114" t="s">
        <v>180</v>
      </c>
      <c r="O176" s="114">
        <v>2.5000000000000001E-2</v>
      </c>
      <c r="P176" s="114">
        <v>-0.27500000000000002</v>
      </c>
      <c r="Q176" s="114">
        <v>2.5000000000000001E-3</v>
      </c>
      <c r="R176" s="114" t="s">
        <v>551</v>
      </c>
      <c r="S176" s="114">
        <v>0.05</v>
      </c>
      <c r="T176" s="114">
        <v>0.05</v>
      </c>
      <c r="U176" s="114"/>
      <c r="V176" s="114">
        <v>0</v>
      </c>
      <c r="W176" s="114">
        <v>5.2083333333333336E-7</v>
      </c>
      <c r="X176" s="114">
        <v>5.2083333333333336E-7</v>
      </c>
      <c r="Y176" s="114">
        <v>0</v>
      </c>
      <c r="Z176" s="118" t="s">
        <v>2335</v>
      </c>
      <c r="AC176" s="117">
        <v>46290.782395833332</v>
      </c>
      <c r="AD176" s="114" t="s">
        <v>2474</v>
      </c>
      <c r="AE176" s="114" t="s">
        <v>2512</v>
      </c>
      <c r="AF176" s="114">
        <v>0</v>
      </c>
      <c r="AG176" s="114" t="s">
        <v>294</v>
      </c>
      <c r="AH176" s="118" t="s">
        <v>2513</v>
      </c>
      <c r="AK176" s="117">
        <v>46290.782395833332</v>
      </c>
      <c r="AL176" s="114" t="s">
        <v>2692</v>
      </c>
      <c r="AM176" s="114" t="s">
        <v>322</v>
      </c>
      <c r="AN176" s="114" t="s">
        <v>433</v>
      </c>
      <c r="AO176" s="114" t="s">
        <v>2659</v>
      </c>
      <c r="AP176" s="114" t="s">
        <v>2662</v>
      </c>
      <c r="AQ176" s="114" t="s">
        <v>2756</v>
      </c>
      <c r="AR176" s="114" t="s">
        <v>2443</v>
      </c>
      <c r="AS176" s="114">
        <v>6</v>
      </c>
      <c r="AT176" s="121">
        <v>2.5000000000000001E-2</v>
      </c>
      <c r="AU176" s="114">
        <v>350</v>
      </c>
      <c r="AX176" s="117">
        <v>46290.782395833332</v>
      </c>
      <c r="AY176" s="114" t="s">
        <v>2767</v>
      </c>
      <c r="AZ176" s="114" t="s">
        <v>2811</v>
      </c>
      <c r="BA176" s="114">
        <v>0.25</v>
      </c>
      <c r="BB176" s="114">
        <v>-0.25</v>
      </c>
      <c r="BC176" s="114">
        <v>0.25</v>
      </c>
      <c r="BD176" s="114">
        <v>0.25</v>
      </c>
      <c r="BE176" s="114">
        <v>1</v>
      </c>
      <c r="BF176" s="114">
        <v>0</v>
      </c>
      <c r="BG176" s="114" t="s">
        <v>2812</v>
      </c>
      <c r="BH176" s="114">
        <v>0.5</v>
      </c>
      <c r="BI176" s="114" t="s">
        <v>294</v>
      </c>
      <c r="BJ176" s="118" t="s">
        <v>2813</v>
      </c>
    </row>
    <row r="177" spans="1:62" ht="15" customHeight="1" x14ac:dyDescent="0.25">
      <c r="A177" s="117">
        <v>46290.782395833332</v>
      </c>
      <c r="B177" s="114">
        <v>1</v>
      </c>
      <c r="C177" s="114" t="s">
        <v>322</v>
      </c>
      <c r="D177" s="114" t="s">
        <v>636</v>
      </c>
      <c r="E177" s="114" t="s">
        <v>2355</v>
      </c>
      <c r="F177" s="114" t="s">
        <v>180</v>
      </c>
      <c r="G177" s="121">
        <v>-2.5510267249053381E-3</v>
      </c>
      <c r="H177" s="114">
        <v>-15.5</v>
      </c>
      <c r="I177" s="118" t="s">
        <v>272</v>
      </c>
      <c r="L177" s="117">
        <v>46290.782395833332</v>
      </c>
      <c r="M177" s="114" t="s">
        <v>2355</v>
      </c>
      <c r="N177" s="114" t="s">
        <v>180</v>
      </c>
      <c r="O177" s="114">
        <v>7.4999999999999997E-2</v>
      </c>
      <c r="P177" s="114">
        <v>-0.27500000000000002</v>
      </c>
      <c r="Q177" s="114">
        <v>2.5000000000000001E-3</v>
      </c>
      <c r="R177" s="114" t="s">
        <v>551</v>
      </c>
      <c r="S177" s="114">
        <v>0.05</v>
      </c>
      <c r="T177" s="114">
        <v>0.05</v>
      </c>
      <c r="U177" s="114"/>
      <c r="V177" s="114">
        <v>0</v>
      </c>
      <c r="W177" s="114">
        <v>5.2083333333333336E-7</v>
      </c>
      <c r="X177" s="114">
        <v>5.2083333333333336E-7</v>
      </c>
      <c r="Y177" s="114">
        <v>0</v>
      </c>
      <c r="Z177" s="118" t="s">
        <v>2335</v>
      </c>
      <c r="AC177" s="117">
        <v>46290.782395833332</v>
      </c>
      <c r="AD177" s="114" t="s">
        <v>2474</v>
      </c>
      <c r="AE177" s="114" t="s">
        <v>2514</v>
      </c>
      <c r="AF177" s="114">
        <v>0</v>
      </c>
      <c r="AG177" s="114" t="s">
        <v>294</v>
      </c>
      <c r="AH177" s="118" t="s">
        <v>2515</v>
      </c>
      <c r="AK177" s="117">
        <v>46290.782395833332</v>
      </c>
      <c r="AL177" s="114" t="s">
        <v>2692</v>
      </c>
      <c r="AM177" s="114" t="s">
        <v>322</v>
      </c>
      <c r="AN177" s="114" t="s">
        <v>433</v>
      </c>
      <c r="AO177" s="114" t="s">
        <v>2659</v>
      </c>
      <c r="AP177" s="114" t="s">
        <v>2662</v>
      </c>
      <c r="AQ177" s="114" t="s">
        <v>2756</v>
      </c>
      <c r="AR177" s="114" t="s">
        <v>2443</v>
      </c>
      <c r="AS177" s="114">
        <v>7</v>
      </c>
      <c r="AT177" s="121">
        <v>10</v>
      </c>
      <c r="AU177" s="114">
        <v>20300</v>
      </c>
      <c r="AX177" s="117">
        <v>46290.782395833332</v>
      </c>
      <c r="AY177" s="114" t="s">
        <v>2768</v>
      </c>
      <c r="AZ177" s="114" t="s">
        <v>2814</v>
      </c>
      <c r="BA177" s="114">
        <v>-3.21949460236979E-2</v>
      </c>
      <c r="BB177" s="114">
        <v>0.36</v>
      </c>
      <c r="BC177" s="114">
        <v>3.2194946023697837E-2</v>
      </c>
      <c r="BD177" s="114">
        <v>0.36</v>
      </c>
      <c r="BE177" s="114">
        <v>0</v>
      </c>
      <c r="BF177" s="114">
        <v>1</v>
      </c>
      <c r="BG177" s="114" t="s">
        <v>2819</v>
      </c>
      <c r="BH177" s="114"/>
      <c r="BI177" s="114"/>
      <c r="BJ177" s="118" t="s">
        <v>2769</v>
      </c>
    </row>
    <row r="178" spans="1:62" ht="15" customHeight="1" x14ac:dyDescent="0.25">
      <c r="A178" s="117">
        <v>46290.782395833332</v>
      </c>
      <c r="B178" s="114">
        <v>1</v>
      </c>
      <c r="C178" s="114" t="s">
        <v>322</v>
      </c>
      <c r="D178" s="114" t="s">
        <v>636</v>
      </c>
      <c r="E178" s="114" t="s">
        <v>2356</v>
      </c>
      <c r="F178" s="114" t="s">
        <v>180</v>
      </c>
      <c r="G178" s="121">
        <v>-2.5510267249053394E-3</v>
      </c>
      <c r="H178" s="114">
        <v>-15.5</v>
      </c>
      <c r="I178" s="118" t="s">
        <v>272</v>
      </c>
      <c r="L178" s="117">
        <v>46290.782395833332</v>
      </c>
      <c r="M178" s="114" t="s">
        <v>2356</v>
      </c>
      <c r="N178" s="114" t="s">
        <v>180</v>
      </c>
      <c r="O178" s="114">
        <v>0.125</v>
      </c>
      <c r="P178" s="114">
        <v>-0.27500000000000002</v>
      </c>
      <c r="Q178" s="114">
        <v>2.5000000000000001E-3</v>
      </c>
      <c r="R178" s="114" t="s">
        <v>551</v>
      </c>
      <c r="S178" s="114">
        <v>0.05</v>
      </c>
      <c r="T178" s="114">
        <v>0.05</v>
      </c>
      <c r="U178" s="114"/>
      <c r="V178" s="114">
        <v>0</v>
      </c>
      <c r="W178" s="114">
        <v>5.2083333333333336E-7</v>
      </c>
      <c r="X178" s="114">
        <v>5.2083333333333336E-7</v>
      </c>
      <c r="Y178" s="114">
        <v>0</v>
      </c>
      <c r="Z178" s="118" t="s">
        <v>2335</v>
      </c>
      <c r="AC178" s="117">
        <v>46290.782395833332</v>
      </c>
      <c r="AD178" s="114" t="s">
        <v>2474</v>
      </c>
      <c r="AE178" s="114" t="s">
        <v>2516</v>
      </c>
      <c r="AF178" s="114">
        <v>1.5375E-2</v>
      </c>
      <c r="AG178" s="114" t="s">
        <v>2517</v>
      </c>
      <c r="AH178" s="118" t="s">
        <v>2518</v>
      </c>
      <c r="AK178" s="117">
        <v>46290.782395833332</v>
      </c>
      <c r="AL178" s="114" t="s">
        <v>2708</v>
      </c>
      <c r="AM178" s="114" t="s">
        <v>367</v>
      </c>
      <c r="AN178" s="114" t="s">
        <v>637</v>
      </c>
      <c r="AO178" s="114" t="s">
        <v>2704</v>
      </c>
      <c r="AP178" s="114" t="s">
        <v>2706</v>
      </c>
      <c r="AQ178" s="114" t="s">
        <v>2755</v>
      </c>
      <c r="AR178" s="114" t="s">
        <v>180</v>
      </c>
      <c r="AS178" s="114">
        <v>1</v>
      </c>
      <c r="AT178" s="121">
        <v>-3.5000000000000001E-3</v>
      </c>
      <c r="AU178" s="114">
        <v>-22</v>
      </c>
      <c r="AX178" s="117">
        <v>46290.782395833332</v>
      </c>
      <c r="AY178" s="114" t="s">
        <v>2768</v>
      </c>
      <c r="AZ178" s="114" t="s">
        <v>2815</v>
      </c>
      <c r="BA178" s="114">
        <v>-3.2194946023697942E-2</v>
      </c>
      <c r="BB178" s="114">
        <v>-0.36</v>
      </c>
      <c r="BC178" s="114">
        <v>3.2194946023697775E-2</v>
      </c>
      <c r="BD178" s="114">
        <v>-0.36</v>
      </c>
      <c r="BE178" s="114">
        <v>0</v>
      </c>
      <c r="BF178" s="114">
        <v>-1</v>
      </c>
      <c r="BG178" s="114" t="s">
        <v>2819</v>
      </c>
      <c r="BH178" s="114"/>
      <c r="BI178" s="114"/>
      <c r="BJ178" s="118" t="s">
        <v>2769</v>
      </c>
    </row>
    <row r="179" spans="1:62" ht="15" customHeight="1" x14ac:dyDescent="0.25">
      <c r="A179" s="117">
        <v>46290.782395833332</v>
      </c>
      <c r="B179" s="114">
        <v>1</v>
      </c>
      <c r="C179" s="114" t="s">
        <v>322</v>
      </c>
      <c r="D179" s="114" t="s">
        <v>636</v>
      </c>
      <c r="E179" s="114" t="s">
        <v>2357</v>
      </c>
      <c r="F179" s="114" t="s">
        <v>180</v>
      </c>
      <c r="G179" s="121">
        <v>-2.5510267249053403E-3</v>
      </c>
      <c r="H179" s="114">
        <v>-15.5</v>
      </c>
      <c r="I179" s="118" t="s">
        <v>272</v>
      </c>
      <c r="L179" s="117">
        <v>46290.782395833332</v>
      </c>
      <c r="M179" s="114" t="s">
        <v>2357</v>
      </c>
      <c r="N179" s="114" t="s">
        <v>180</v>
      </c>
      <c r="O179" s="114">
        <v>0.17499999999999999</v>
      </c>
      <c r="P179" s="114">
        <v>-0.27500000000000002</v>
      </c>
      <c r="Q179" s="114">
        <v>2.5000000000000001E-3</v>
      </c>
      <c r="R179" s="114" t="s">
        <v>551</v>
      </c>
      <c r="S179" s="114">
        <v>0.05</v>
      </c>
      <c r="T179" s="114">
        <v>0.05</v>
      </c>
      <c r="U179" s="114"/>
      <c r="V179" s="114">
        <v>0</v>
      </c>
      <c r="W179" s="114">
        <v>5.2083333333333336E-7</v>
      </c>
      <c r="X179" s="114">
        <v>5.2083333333333336E-7</v>
      </c>
      <c r="Y179" s="114">
        <v>0</v>
      </c>
      <c r="Z179" s="118" t="s">
        <v>2335</v>
      </c>
      <c r="AC179" s="117">
        <v>46290.782395833332</v>
      </c>
      <c r="AD179" s="114" t="s">
        <v>2474</v>
      </c>
      <c r="AE179" s="114" t="s">
        <v>2519</v>
      </c>
      <c r="AF179" s="114">
        <v>6.6749999999999891E-3</v>
      </c>
      <c r="AG179" s="114" t="s">
        <v>2517</v>
      </c>
      <c r="AH179" s="118" t="s">
        <v>2520</v>
      </c>
      <c r="AK179" s="117">
        <v>46290.782395833332</v>
      </c>
      <c r="AL179" s="114" t="s">
        <v>2708</v>
      </c>
      <c r="AM179" s="114" t="s">
        <v>367</v>
      </c>
      <c r="AN179" s="114" t="s">
        <v>637</v>
      </c>
      <c r="AO179" s="114" t="s">
        <v>2704</v>
      </c>
      <c r="AP179" s="114" t="s">
        <v>2706</v>
      </c>
      <c r="AQ179" s="114" t="s">
        <v>2755</v>
      </c>
      <c r="AR179" s="114" t="s">
        <v>180</v>
      </c>
      <c r="AS179" s="114">
        <v>2</v>
      </c>
      <c r="AT179" s="121">
        <v>-2E-3</v>
      </c>
      <c r="AU179" s="114">
        <v>-22</v>
      </c>
      <c r="AX179" s="117">
        <v>46290.782395833332</v>
      </c>
      <c r="AY179" s="114" t="s">
        <v>2768</v>
      </c>
      <c r="AZ179" s="114" t="s">
        <v>2816</v>
      </c>
      <c r="BA179" s="114">
        <v>-0.21</v>
      </c>
      <c r="BB179" s="114">
        <v>-0.21999999999999997</v>
      </c>
      <c r="BC179" s="114">
        <v>-0.21</v>
      </c>
      <c r="BD179" s="114">
        <v>0.21999999999999997</v>
      </c>
      <c r="BE179" s="114">
        <v>-1</v>
      </c>
      <c r="BF179" s="114">
        <v>0</v>
      </c>
      <c r="BG179" s="114" t="s">
        <v>2820</v>
      </c>
      <c r="BH179" s="114"/>
      <c r="BI179" s="114"/>
      <c r="BJ179" s="118" t="s">
        <v>2769</v>
      </c>
    </row>
    <row r="180" spans="1:62" ht="15" customHeight="1" x14ac:dyDescent="0.25">
      <c r="A180" s="117">
        <v>46290.782395833332</v>
      </c>
      <c r="B180" s="114">
        <v>1</v>
      </c>
      <c r="C180" s="114" t="s">
        <v>322</v>
      </c>
      <c r="D180" s="114" t="s">
        <v>636</v>
      </c>
      <c r="E180" s="114" t="s">
        <v>2358</v>
      </c>
      <c r="F180" s="114" t="s">
        <v>180</v>
      </c>
      <c r="G180" s="121">
        <v>-2.5510267249053416E-3</v>
      </c>
      <c r="H180" s="114">
        <v>-15.5</v>
      </c>
      <c r="I180" s="118" t="s">
        <v>272</v>
      </c>
      <c r="L180" s="117">
        <v>46290.782395833332</v>
      </c>
      <c r="M180" s="114" t="s">
        <v>2358</v>
      </c>
      <c r="N180" s="114" t="s">
        <v>180</v>
      </c>
      <c r="O180" s="114">
        <v>0.22500000000000001</v>
      </c>
      <c r="P180" s="114">
        <v>-0.27500000000000002</v>
      </c>
      <c r="Q180" s="114">
        <v>2.5000000000000001E-3</v>
      </c>
      <c r="R180" s="114" t="s">
        <v>551</v>
      </c>
      <c r="S180" s="114">
        <v>0.05</v>
      </c>
      <c r="T180" s="114">
        <v>0.05</v>
      </c>
      <c r="U180" s="114"/>
      <c r="V180" s="114">
        <v>0</v>
      </c>
      <c r="W180" s="114">
        <v>5.2083333333333336E-7</v>
      </c>
      <c r="X180" s="114">
        <v>5.2083333333333336E-7</v>
      </c>
      <c r="Y180" s="114">
        <v>0</v>
      </c>
      <c r="Z180" s="118" t="s">
        <v>2335</v>
      </c>
      <c r="AC180" s="117">
        <v>46290.782395833332</v>
      </c>
      <c r="AD180" s="114" t="s">
        <v>2474</v>
      </c>
      <c r="AE180" s="114" t="s">
        <v>2521</v>
      </c>
      <c r="AF180" s="114">
        <v>0</v>
      </c>
      <c r="AG180" s="114" t="s">
        <v>2517</v>
      </c>
      <c r="AH180" s="118" t="s">
        <v>2522</v>
      </c>
      <c r="AK180" s="117">
        <v>46290.782395833332</v>
      </c>
      <c r="AL180" s="114" t="s">
        <v>2708</v>
      </c>
      <c r="AM180" s="114" t="s">
        <v>367</v>
      </c>
      <c r="AN180" s="114" t="s">
        <v>637</v>
      </c>
      <c r="AO180" s="114" t="s">
        <v>2704</v>
      </c>
      <c r="AP180" s="114" t="s">
        <v>2706</v>
      </c>
      <c r="AQ180" s="114" t="s">
        <v>2755</v>
      </c>
      <c r="AR180" s="114" t="s">
        <v>180</v>
      </c>
      <c r="AS180" s="114">
        <v>3</v>
      </c>
      <c r="AT180" s="121">
        <v>-4.0615384615384613E-4</v>
      </c>
      <c r="AU180" s="114">
        <v>-13.2</v>
      </c>
      <c r="AX180" s="117">
        <v>46290.782395833332</v>
      </c>
      <c r="AY180" s="114" t="s">
        <v>2768</v>
      </c>
      <c r="AZ180" s="114" t="s">
        <v>2817</v>
      </c>
      <c r="BA180" s="114">
        <v>0.21</v>
      </c>
      <c r="BB180" s="114">
        <v>-0.21999999999999997</v>
      </c>
      <c r="BC180" s="114">
        <v>0.21</v>
      </c>
      <c r="BD180" s="114">
        <v>0.21999999999999997</v>
      </c>
      <c r="BE180" s="114">
        <v>1</v>
      </c>
      <c r="BF180" s="114">
        <v>0</v>
      </c>
      <c r="BG180" s="114" t="s">
        <v>2820</v>
      </c>
      <c r="BH180" s="114"/>
      <c r="BI180" s="114"/>
      <c r="BJ180" s="118" t="s">
        <v>2769</v>
      </c>
    </row>
    <row r="181" spans="1:62" ht="15" customHeight="1" x14ac:dyDescent="0.25">
      <c r="A181" s="117">
        <v>46290.782395833332</v>
      </c>
      <c r="B181" s="114">
        <v>1</v>
      </c>
      <c r="C181" s="114" t="s">
        <v>322</v>
      </c>
      <c r="D181" s="114" t="s">
        <v>636</v>
      </c>
      <c r="E181" s="114" t="s">
        <v>2359</v>
      </c>
      <c r="F181" s="114" t="s">
        <v>180</v>
      </c>
      <c r="G181" s="121">
        <v>-2.0765400873579681E-3</v>
      </c>
      <c r="H181" s="114">
        <v>-15.5</v>
      </c>
      <c r="I181" s="118" t="s">
        <v>272</v>
      </c>
      <c r="L181" s="117">
        <v>46290.782395833332</v>
      </c>
      <c r="M181" s="114" t="s">
        <v>2359</v>
      </c>
      <c r="N181" s="114" t="s">
        <v>180</v>
      </c>
      <c r="O181" s="114">
        <v>-0.22500000000000001</v>
      </c>
      <c r="P181" s="114">
        <v>-0.22500000000000001</v>
      </c>
      <c r="Q181" s="114">
        <v>2.5000000000000001E-3</v>
      </c>
      <c r="R181" s="114" t="s">
        <v>551</v>
      </c>
      <c r="S181" s="114">
        <v>0.05</v>
      </c>
      <c r="T181" s="114">
        <v>0.05</v>
      </c>
      <c r="U181" s="114"/>
      <c r="V181" s="114">
        <v>0</v>
      </c>
      <c r="W181" s="114">
        <v>5.2083333333333336E-7</v>
      </c>
      <c r="X181" s="114">
        <v>5.2083333333333336E-7</v>
      </c>
      <c r="Y181" s="114">
        <v>0</v>
      </c>
      <c r="Z181" s="118" t="s">
        <v>2335</v>
      </c>
      <c r="AC181" s="117">
        <v>46290.782395833332</v>
      </c>
      <c r="AD181" s="114" t="s">
        <v>2474</v>
      </c>
      <c r="AE181" s="114" t="s">
        <v>2523</v>
      </c>
      <c r="AF181" s="114">
        <v>1.5375E-2</v>
      </c>
      <c r="AG181" s="114" t="s">
        <v>2517</v>
      </c>
      <c r="AH181" s="118" t="s">
        <v>2524</v>
      </c>
      <c r="AK181" s="117">
        <v>46290.782395833332</v>
      </c>
      <c r="AL181" s="114" t="s">
        <v>2708</v>
      </c>
      <c r="AM181" s="114" t="s">
        <v>367</v>
      </c>
      <c r="AN181" s="114" t="s">
        <v>637</v>
      </c>
      <c r="AO181" s="114" t="s">
        <v>2704</v>
      </c>
      <c r="AP181" s="114" t="s">
        <v>2706</v>
      </c>
      <c r="AQ181" s="114" t="s">
        <v>2755</v>
      </c>
      <c r="AR181" s="114" t="s">
        <v>180</v>
      </c>
      <c r="AS181" s="114">
        <v>4</v>
      </c>
      <c r="AT181" s="121">
        <v>0</v>
      </c>
      <c r="AU181" s="114">
        <v>0</v>
      </c>
    </row>
    <row r="182" spans="1:62" ht="15" customHeight="1" x14ac:dyDescent="0.25">
      <c r="A182" s="117">
        <v>46290.782395833332</v>
      </c>
      <c r="B182" s="114">
        <v>1</v>
      </c>
      <c r="C182" s="114" t="s">
        <v>322</v>
      </c>
      <c r="D182" s="114" t="s">
        <v>636</v>
      </c>
      <c r="E182" s="114" t="s">
        <v>2360</v>
      </c>
      <c r="F182" s="114" t="s">
        <v>180</v>
      </c>
      <c r="G182" s="121">
        <v>-2.0765400873579694E-3</v>
      </c>
      <c r="H182" s="114">
        <v>-15.5</v>
      </c>
      <c r="I182" s="118" t="s">
        <v>272</v>
      </c>
      <c r="L182" s="117">
        <v>46290.782395833332</v>
      </c>
      <c r="M182" s="114" t="s">
        <v>2360</v>
      </c>
      <c r="N182" s="114" t="s">
        <v>180</v>
      </c>
      <c r="O182" s="114">
        <v>-0.17499999999999999</v>
      </c>
      <c r="P182" s="114">
        <v>-0.22500000000000001</v>
      </c>
      <c r="Q182" s="114">
        <v>2.5000000000000001E-3</v>
      </c>
      <c r="R182" s="114" t="s">
        <v>551</v>
      </c>
      <c r="S182" s="114">
        <v>0.05</v>
      </c>
      <c r="T182" s="114">
        <v>0.05</v>
      </c>
      <c r="U182" s="114"/>
      <c r="V182" s="114">
        <v>0</v>
      </c>
      <c r="W182" s="114">
        <v>5.2083333333333336E-7</v>
      </c>
      <c r="X182" s="114">
        <v>5.2083333333333336E-7</v>
      </c>
      <c r="Y182" s="114">
        <v>0</v>
      </c>
      <c r="Z182" s="118" t="s">
        <v>2335</v>
      </c>
      <c r="AC182" s="117">
        <v>46290.782395833332</v>
      </c>
      <c r="AD182" s="114" t="s">
        <v>2474</v>
      </c>
      <c r="AE182" s="114" t="s">
        <v>2525</v>
      </c>
      <c r="AF182" s="114">
        <v>6.6749999999999891E-3</v>
      </c>
      <c r="AG182" s="114" t="s">
        <v>2517</v>
      </c>
      <c r="AH182" s="118" t="s">
        <v>2526</v>
      </c>
      <c r="AK182" s="117">
        <v>46290.782395833332</v>
      </c>
      <c r="AL182" s="114" t="s">
        <v>2708</v>
      </c>
      <c r="AM182" s="114" t="s">
        <v>367</v>
      </c>
      <c r="AN182" s="114" t="s">
        <v>637</v>
      </c>
      <c r="AO182" s="114" t="s">
        <v>2704</v>
      </c>
      <c r="AP182" s="114" t="s">
        <v>2706</v>
      </c>
      <c r="AQ182" s="114" t="s">
        <v>2755</v>
      </c>
      <c r="AR182" s="114" t="s">
        <v>180</v>
      </c>
      <c r="AS182" s="114">
        <v>5</v>
      </c>
      <c r="AT182" s="121">
        <v>3.323076923076923E-5</v>
      </c>
      <c r="AU182" s="114">
        <v>1.08</v>
      </c>
    </row>
    <row r="183" spans="1:62" ht="15" customHeight="1" x14ac:dyDescent="0.25">
      <c r="A183" s="117">
        <v>46290.782395833332</v>
      </c>
      <c r="B183" s="114">
        <v>1</v>
      </c>
      <c r="C183" s="114" t="s">
        <v>322</v>
      </c>
      <c r="D183" s="114" t="s">
        <v>636</v>
      </c>
      <c r="E183" s="114" t="s">
        <v>2361</v>
      </c>
      <c r="F183" s="114" t="s">
        <v>180</v>
      </c>
      <c r="G183" s="121">
        <v>-2.0765400873579702E-3</v>
      </c>
      <c r="H183" s="114">
        <v>-15.5</v>
      </c>
      <c r="I183" s="118" t="s">
        <v>272</v>
      </c>
      <c r="L183" s="117">
        <v>46290.782395833332</v>
      </c>
      <c r="M183" s="114" t="s">
        <v>2361</v>
      </c>
      <c r="N183" s="114" t="s">
        <v>180</v>
      </c>
      <c r="O183" s="114">
        <v>-0.125</v>
      </c>
      <c r="P183" s="114">
        <v>-0.22500000000000001</v>
      </c>
      <c r="Q183" s="114">
        <v>2.5000000000000001E-3</v>
      </c>
      <c r="R183" s="114" t="s">
        <v>551</v>
      </c>
      <c r="S183" s="114">
        <v>0.05</v>
      </c>
      <c r="T183" s="114">
        <v>0.05</v>
      </c>
      <c r="U183" s="114"/>
      <c r="V183" s="114">
        <v>0</v>
      </c>
      <c r="W183" s="114">
        <v>5.2083333333333336E-7</v>
      </c>
      <c r="X183" s="114">
        <v>5.2083333333333336E-7</v>
      </c>
      <c r="Y183" s="114">
        <v>0</v>
      </c>
      <c r="Z183" s="118" t="s">
        <v>2335</v>
      </c>
      <c r="AC183" s="117">
        <v>46290.782395833332</v>
      </c>
      <c r="AD183" s="114" t="s">
        <v>2474</v>
      </c>
      <c r="AE183" s="114" t="s">
        <v>2527</v>
      </c>
      <c r="AF183" s="114">
        <v>0</v>
      </c>
      <c r="AG183" s="114" t="s">
        <v>2517</v>
      </c>
      <c r="AH183" s="118" t="s">
        <v>2528</v>
      </c>
      <c r="AK183" s="117">
        <v>46290.782395833332</v>
      </c>
      <c r="AL183" s="114" t="s">
        <v>2708</v>
      </c>
      <c r="AM183" s="114" t="s">
        <v>367</v>
      </c>
      <c r="AN183" s="114" t="s">
        <v>637</v>
      </c>
      <c r="AO183" s="114" t="s">
        <v>2704</v>
      </c>
      <c r="AP183" s="114" t="s">
        <v>2706</v>
      </c>
      <c r="AQ183" s="114" t="s">
        <v>2755</v>
      </c>
      <c r="AR183" s="114" t="s">
        <v>180</v>
      </c>
      <c r="AS183" s="114">
        <v>6</v>
      </c>
      <c r="AT183" s="121">
        <v>1E-4</v>
      </c>
      <c r="AU183" s="114">
        <v>1.8</v>
      </c>
    </row>
    <row r="184" spans="1:62" ht="15" customHeight="1" x14ac:dyDescent="0.25">
      <c r="A184" s="117">
        <v>46290.782395833332</v>
      </c>
      <c r="B184" s="114">
        <v>1</v>
      </c>
      <c r="C184" s="114" t="s">
        <v>322</v>
      </c>
      <c r="D184" s="114" t="s">
        <v>636</v>
      </c>
      <c r="E184" s="114" t="s">
        <v>2362</v>
      </c>
      <c r="F184" s="114" t="s">
        <v>180</v>
      </c>
      <c r="G184" s="121">
        <v>-2.0765400873579763E-3</v>
      </c>
      <c r="H184" s="114">
        <v>-15.5</v>
      </c>
      <c r="I184" s="118" t="s">
        <v>272</v>
      </c>
      <c r="L184" s="117">
        <v>46290.782395833332</v>
      </c>
      <c r="M184" s="114" t="s">
        <v>2362</v>
      </c>
      <c r="N184" s="114" t="s">
        <v>180</v>
      </c>
      <c r="O184" s="114">
        <v>0.125</v>
      </c>
      <c r="P184" s="114">
        <v>-0.22500000000000001</v>
      </c>
      <c r="Q184" s="114">
        <v>2.5000000000000001E-3</v>
      </c>
      <c r="R184" s="114" t="s">
        <v>551</v>
      </c>
      <c r="S184" s="114">
        <v>0.05</v>
      </c>
      <c r="T184" s="114">
        <v>0.05</v>
      </c>
      <c r="U184" s="114"/>
      <c r="V184" s="114">
        <v>0</v>
      </c>
      <c r="W184" s="114">
        <v>5.2083333333333336E-7</v>
      </c>
      <c r="X184" s="114">
        <v>5.2083333333333336E-7</v>
      </c>
      <c r="Y184" s="114">
        <v>0</v>
      </c>
      <c r="Z184" s="118" t="s">
        <v>2335</v>
      </c>
      <c r="AC184" s="117">
        <v>46290.782395833332</v>
      </c>
      <c r="AD184" s="114" t="s">
        <v>2474</v>
      </c>
      <c r="AE184" s="114" t="s">
        <v>2529</v>
      </c>
      <c r="AF184" s="114">
        <v>0.23863035105460589</v>
      </c>
      <c r="AG184" s="114" t="s">
        <v>294</v>
      </c>
      <c r="AH184" s="118" t="s">
        <v>2530</v>
      </c>
      <c r="AK184" s="117">
        <v>46290.782395833332</v>
      </c>
      <c r="AL184" s="114" t="s">
        <v>2708</v>
      </c>
      <c r="AM184" s="114" t="s">
        <v>367</v>
      </c>
      <c r="AN184" s="114" t="s">
        <v>637</v>
      </c>
      <c r="AO184" s="114" t="s">
        <v>2704</v>
      </c>
      <c r="AP184" s="114" t="s">
        <v>2706</v>
      </c>
      <c r="AQ184" s="114" t="s">
        <v>2755</v>
      </c>
      <c r="AR184" s="114" t="s">
        <v>180</v>
      </c>
      <c r="AS184" s="114">
        <v>7</v>
      </c>
      <c r="AT184" s="121">
        <v>1.4999999999999999E-4</v>
      </c>
      <c r="AU184" s="114">
        <v>1.8</v>
      </c>
    </row>
    <row r="185" spans="1:62" ht="15" customHeight="1" x14ac:dyDescent="0.25">
      <c r="A185" s="117">
        <v>46290.782395833332</v>
      </c>
      <c r="B185" s="114">
        <v>1</v>
      </c>
      <c r="C185" s="114" t="s">
        <v>322</v>
      </c>
      <c r="D185" s="114" t="s">
        <v>636</v>
      </c>
      <c r="E185" s="114" t="s">
        <v>2363</v>
      </c>
      <c r="F185" s="114" t="s">
        <v>180</v>
      </c>
      <c r="G185" s="121">
        <v>-2.0765400873579776E-3</v>
      </c>
      <c r="H185" s="114">
        <v>-15.5</v>
      </c>
      <c r="I185" s="118" t="s">
        <v>272</v>
      </c>
      <c r="L185" s="117">
        <v>46290.782395833332</v>
      </c>
      <c r="M185" s="114" t="s">
        <v>2363</v>
      </c>
      <c r="N185" s="114" t="s">
        <v>180</v>
      </c>
      <c r="O185" s="114">
        <v>0.17499999999999999</v>
      </c>
      <c r="P185" s="114">
        <v>-0.22500000000000001</v>
      </c>
      <c r="Q185" s="114">
        <v>2.5000000000000001E-3</v>
      </c>
      <c r="R185" s="114" t="s">
        <v>551</v>
      </c>
      <c r="S185" s="114">
        <v>0.05</v>
      </c>
      <c r="T185" s="114">
        <v>0.05</v>
      </c>
      <c r="U185" s="114"/>
      <c r="V185" s="114">
        <v>0</v>
      </c>
      <c r="W185" s="114">
        <v>5.2083333333333336E-7</v>
      </c>
      <c r="X185" s="114">
        <v>5.2083333333333336E-7</v>
      </c>
      <c r="Y185" s="114">
        <v>0</v>
      </c>
      <c r="Z185" s="118" t="s">
        <v>2335</v>
      </c>
      <c r="AC185" s="117">
        <v>46290.782395833332</v>
      </c>
      <c r="AD185" s="114" t="s">
        <v>2474</v>
      </c>
      <c r="AE185" s="114" t="s">
        <v>2531</v>
      </c>
      <c r="AF185" s="114">
        <v>0.15723301886760993</v>
      </c>
      <c r="AG185" s="114" t="s">
        <v>294</v>
      </c>
      <c r="AH185" s="118" t="s">
        <v>2532</v>
      </c>
      <c r="AK185" s="117">
        <v>46290.782395833332</v>
      </c>
      <c r="AL185" s="114" t="s">
        <v>2710</v>
      </c>
      <c r="AM185" s="114" t="s">
        <v>367</v>
      </c>
      <c r="AN185" s="114" t="s">
        <v>637</v>
      </c>
      <c r="AO185" s="114" t="s">
        <v>2704</v>
      </c>
      <c r="AP185" s="114" t="s">
        <v>2706</v>
      </c>
      <c r="AQ185" s="114" t="s">
        <v>2755</v>
      </c>
      <c r="AR185" s="114" t="s">
        <v>2443</v>
      </c>
      <c r="AS185" s="114">
        <v>1</v>
      </c>
      <c r="AT185" s="121">
        <v>-2.5000000000000001E-2</v>
      </c>
      <c r="AU185" s="114">
        <v>-390</v>
      </c>
    </row>
    <row r="186" spans="1:62" ht="15" customHeight="1" x14ac:dyDescent="0.25">
      <c r="A186" s="117">
        <v>46290.782395833332</v>
      </c>
      <c r="B186" s="114">
        <v>1</v>
      </c>
      <c r="C186" s="114" t="s">
        <v>322</v>
      </c>
      <c r="D186" s="114" t="s">
        <v>636</v>
      </c>
      <c r="E186" s="114" t="s">
        <v>2364</v>
      </c>
      <c r="F186" s="114" t="s">
        <v>180</v>
      </c>
      <c r="G186" s="121">
        <v>-2.0765400873579785E-3</v>
      </c>
      <c r="H186" s="114">
        <v>-15.5</v>
      </c>
      <c r="I186" s="118" t="s">
        <v>272</v>
      </c>
      <c r="L186" s="117">
        <v>46290.782395833332</v>
      </c>
      <c r="M186" s="114" t="s">
        <v>2364</v>
      </c>
      <c r="N186" s="114" t="s">
        <v>180</v>
      </c>
      <c r="O186" s="114">
        <v>0.22500000000000001</v>
      </c>
      <c r="P186" s="114">
        <v>-0.22500000000000001</v>
      </c>
      <c r="Q186" s="114">
        <v>2.5000000000000001E-3</v>
      </c>
      <c r="R186" s="114" t="s">
        <v>551</v>
      </c>
      <c r="S186" s="114">
        <v>0.05</v>
      </c>
      <c r="T186" s="114">
        <v>0.05</v>
      </c>
      <c r="U186" s="114"/>
      <c r="V186" s="114">
        <v>0</v>
      </c>
      <c r="W186" s="114">
        <v>5.2083333333333336E-7</v>
      </c>
      <c r="X186" s="114">
        <v>5.2083333333333336E-7</v>
      </c>
      <c r="Y186" s="114">
        <v>0</v>
      </c>
      <c r="Z186" s="118" t="s">
        <v>2335</v>
      </c>
      <c r="AC186" s="117">
        <v>46290.782395833332</v>
      </c>
      <c r="AD186" s="114" t="s">
        <v>2474</v>
      </c>
      <c r="AE186" s="114" t="s">
        <v>2533</v>
      </c>
      <c r="AF186" s="114">
        <v>0</v>
      </c>
      <c r="AG186" s="114" t="s">
        <v>2534</v>
      </c>
      <c r="AH186" s="118" t="s">
        <v>2535</v>
      </c>
      <c r="AK186" s="117">
        <v>46290.782395833332</v>
      </c>
      <c r="AL186" s="114" t="s">
        <v>2710</v>
      </c>
      <c r="AM186" s="114" t="s">
        <v>367</v>
      </c>
      <c r="AN186" s="114" t="s">
        <v>637</v>
      </c>
      <c r="AO186" s="114" t="s">
        <v>2704</v>
      </c>
      <c r="AP186" s="114" t="s">
        <v>2706</v>
      </c>
      <c r="AQ186" s="114" t="s">
        <v>2755</v>
      </c>
      <c r="AR186" s="114" t="s">
        <v>2443</v>
      </c>
      <c r="AS186" s="114">
        <v>2</v>
      </c>
      <c r="AT186" s="121">
        <v>-1.9499999999999999E-3</v>
      </c>
      <c r="AU186" s="114">
        <v>-390</v>
      </c>
    </row>
    <row r="187" spans="1:62" ht="15" customHeight="1" x14ac:dyDescent="0.25">
      <c r="A187" s="117">
        <v>46290.782395833332</v>
      </c>
      <c r="B187" s="114">
        <v>1</v>
      </c>
      <c r="C187" s="114" t="s">
        <v>322</v>
      </c>
      <c r="D187" s="114" t="s">
        <v>636</v>
      </c>
      <c r="E187" s="114" t="s">
        <v>2365</v>
      </c>
      <c r="F187" s="114" t="s">
        <v>180</v>
      </c>
      <c r="G187" s="121">
        <v>-1.6020534498106052E-3</v>
      </c>
      <c r="H187" s="114">
        <v>-14.060390846262781</v>
      </c>
      <c r="I187" s="118" t="s">
        <v>272</v>
      </c>
      <c r="L187" s="117">
        <v>46290.782395833332</v>
      </c>
      <c r="M187" s="114" t="s">
        <v>2365</v>
      </c>
      <c r="N187" s="114" t="s">
        <v>180</v>
      </c>
      <c r="O187" s="114">
        <v>-0.22500000000000001</v>
      </c>
      <c r="P187" s="114">
        <v>-0.17499999999999999</v>
      </c>
      <c r="Q187" s="114">
        <v>2.5000000000000001E-3</v>
      </c>
      <c r="R187" s="114" t="s">
        <v>551</v>
      </c>
      <c r="S187" s="114">
        <v>0.05</v>
      </c>
      <c r="T187" s="114">
        <v>0.05</v>
      </c>
      <c r="U187" s="114"/>
      <c r="V187" s="114">
        <v>0</v>
      </c>
      <c r="W187" s="114">
        <v>5.2083333333333336E-7</v>
      </c>
      <c r="X187" s="114">
        <v>5.2083333333333336E-7</v>
      </c>
      <c r="Y187" s="114">
        <v>0</v>
      </c>
      <c r="Z187" s="118" t="s">
        <v>2335</v>
      </c>
      <c r="AC187" s="117">
        <v>46290.782395833332</v>
      </c>
      <c r="AD187" s="114" t="s">
        <v>2474</v>
      </c>
      <c r="AE187" s="114" t="s">
        <v>2536</v>
      </c>
      <c r="AF187" s="114">
        <v>1.5375E-2</v>
      </c>
      <c r="AG187" s="114" t="s">
        <v>2517</v>
      </c>
      <c r="AH187" s="118" t="s">
        <v>2537</v>
      </c>
      <c r="AK187" s="117">
        <v>46290.782395833332</v>
      </c>
      <c r="AL187" s="114" t="s">
        <v>2710</v>
      </c>
      <c r="AM187" s="114" t="s">
        <v>367</v>
      </c>
      <c r="AN187" s="114" t="s">
        <v>637</v>
      </c>
      <c r="AO187" s="114" t="s">
        <v>2704</v>
      </c>
      <c r="AP187" s="114" t="s">
        <v>2706</v>
      </c>
      <c r="AQ187" s="114" t="s">
        <v>2755</v>
      </c>
      <c r="AR187" s="114" t="s">
        <v>2443</v>
      </c>
      <c r="AS187" s="114">
        <v>3</v>
      </c>
      <c r="AT187" s="121">
        <v>0</v>
      </c>
      <c r="AU187" s="114">
        <v>0</v>
      </c>
    </row>
    <row r="188" spans="1:62" ht="15" customHeight="1" x14ac:dyDescent="0.25">
      <c r="A188" s="117">
        <v>46290.782395833332</v>
      </c>
      <c r="B188" s="114">
        <v>1</v>
      </c>
      <c r="C188" s="114" t="s">
        <v>322</v>
      </c>
      <c r="D188" s="114" t="s">
        <v>636</v>
      </c>
      <c r="E188" s="114" t="s">
        <v>2366</v>
      </c>
      <c r="F188" s="114" t="s">
        <v>180</v>
      </c>
      <c r="G188" s="121">
        <v>-1.6020534498106063E-3</v>
      </c>
      <c r="H188" s="114">
        <v>-14.060390846262784</v>
      </c>
      <c r="I188" s="118" t="s">
        <v>272</v>
      </c>
      <c r="L188" s="117">
        <v>46290.782395833332</v>
      </c>
      <c r="M188" s="114" t="s">
        <v>2366</v>
      </c>
      <c r="N188" s="114" t="s">
        <v>180</v>
      </c>
      <c r="O188" s="114">
        <v>-0.17499999999999999</v>
      </c>
      <c r="P188" s="114">
        <v>-0.17499999999999999</v>
      </c>
      <c r="Q188" s="114">
        <v>2.5000000000000001E-3</v>
      </c>
      <c r="R188" s="114" t="s">
        <v>551</v>
      </c>
      <c r="S188" s="114">
        <v>0.05</v>
      </c>
      <c r="T188" s="114">
        <v>0.05</v>
      </c>
      <c r="U188" s="114"/>
      <c r="V188" s="114">
        <v>0</v>
      </c>
      <c r="W188" s="114">
        <v>5.2083333333333336E-7</v>
      </c>
      <c r="X188" s="114">
        <v>5.2083333333333336E-7</v>
      </c>
      <c r="Y188" s="114">
        <v>0</v>
      </c>
      <c r="Z188" s="118" t="s">
        <v>2335</v>
      </c>
      <c r="AC188" s="117">
        <v>46290.782395833332</v>
      </c>
      <c r="AD188" s="114" t="s">
        <v>2474</v>
      </c>
      <c r="AE188" s="114" t="s">
        <v>2538</v>
      </c>
      <c r="AF188" s="114">
        <v>6.6749999999999882E-3</v>
      </c>
      <c r="AG188" s="114" t="s">
        <v>2517</v>
      </c>
      <c r="AH188" s="118" t="s">
        <v>2539</v>
      </c>
      <c r="AK188" s="117">
        <v>46290.782395833332</v>
      </c>
      <c r="AL188" s="114" t="s">
        <v>2710</v>
      </c>
      <c r="AM188" s="114" t="s">
        <v>367</v>
      </c>
      <c r="AN188" s="114" t="s">
        <v>637</v>
      </c>
      <c r="AO188" s="114" t="s">
        <v>2704</v>
      </c>
      <c r="AP188" s="114" t="s">
        <v>2706</v>
      </c>
      <c r="AQ188" s="114" t="s">
        <v>2755</v>
      </c>
      <c r="AR188" s="114" t="s">
        <v>2443</v>
      </c>
      <c r="AS188" s="114">
        <v>4</v>
      </c>
      <c r="AT188" s="121">
        <v>1.9499999999999999E-3</v>
      </c>
      <c r="AU188" s="114">
        <v>390</v>
      </c>
    </row>
    <row r="189" spans="1:62" ht="15" customHeight="1" x14ac:dyDescent="0.25">
      <c r="A189" s="117">
        <v>46290.782395833332</v>
      </c>
      <c r="B189" s="114">
        <v>1</v>
      </c>
      <c r="C189" s="114" t="s">
        <v>322</v>
      </c>
      <c r="D189" s="114" t="s">
        <v>636</v>
      </c>
      <c r="E189" s="114" t="s">
        <v>2367</v>
      </c>
      <c r="F189" s="114" t="s">
        <v>180</v>
      </c>
      <c r="G189" s="121">
        <v>-1.6020534498106074E-3</v>
      </c>
      <c r="H189" s="114">
        <v>-14.06039084626279</v>
      </c>
      <c r="I189" s="118" t="s">
        <v>272</v>
      </c>
      <c r="L189" s="117">
        <v>46290.782395833332</v>
      </c>
      <c r="M189" s="114" t="s">
        <v>2367</v>
      </c>
      <c r="N189" s="114" t="s">
        <v>180</v>
      </c>
      <c r="O189" s="114">
        <v>-0.125</v>
      </c>
      <c r="P189" s="114">
        <v>-0.17499999999999999</v>
      </c>
      <c r="Q189" s="114">
        <v>2.5000000000000001E-3</v>
      </c>
      <c r="R189" s="114" t="s">
        <v>551</v>
      </c>
      <c r="S189" s="114">
        <v>0.05</v>
      </c>
      <c r="T189" s="114">
        <v>0.05</v>
      </c>
      <c r="U189" s="114"/>
      <c r="V189" s="114">
        <v>0</v>
      </c>
      <c r="W189" s="114">
        <v>5.2083333333333336E-7</v>
      </c>
      <c r="X189" s="114">
        <v>5.2083333333333336E-7</v>
      </c>
      <c r="Y189" s="114">
        <v>0</v>
      </c>
      <c r="Z189" s="118" t="s">
        <v>2335</v>
      </c>
      <c r="AC189" s="117">
        <v>46290.782395833332</v>
      </c>
      <c r="AD189" s="114" t="s">
        <v>2474</v>
      </c>
      <c r="AE189" s="114" t="s">
        <v>2540</v>
      </c>
      <c r="AF189" s="114">
        <v>0.23863035105460589</v>
      </c>
      <c r="AG189" s="114" t="s">
        <v>294</v>
      </c>
      <c r="AH189" s="118" t="s">
        <v>2541</v>
      </c>
      <c r="AK189" s="117">
        <v>46290.782395833332</v>
      </c>
      <c r="AL189" s="114" t="s">
        <v>2710</v>
      </c>
      <c r="AM189" s="114" t="s">
        <v>367</v>
      </c>
      <c r="AN189" s="114" t="s">
        <v>637</v>
      </c>
      <c r="AO189" s="114" t="s">
        <v>2704</v>
      </c>
      <c r="AP189" s="114" t="s">
        <v>2706</v>
      </c>
      <c r="AQ189" s="114" t="s">
        <v>2755</v>
      </c>
      <c r="AR189" s="114" t="s">
        <v>2443</v>
      </c>
      <c r="AS189" s="114">
        <v>5</v>
      </c>
      <c r="AT189" s="121">
        <v>2.5000000000000001E-2</v>
      </c>
      <c r="AU189" s="114">
        <v>390</v>
      </c>
    </row>
    <row r="190" spans="1:62" ht="15" customHeight="1" x14ac:dyDescent="0.25">
      <c r="A190" s="117">
        <v>46290.782395833332</v>
      </c>
      <c r="B190" s="114">
        <v>1</v>
      </c>
      <c r="C190" s="114" t="s">
        <v>322</v>
      </c>
      <c r="D190" s="114" t="s">
        <v>636</v>
      </c>
      <c r="E190" s="114" t="s">
        <v>2368</v>
      </c>
      <c r="F190" s="114" t="s">
        <v>180</v>
      </c>
      <c r="G190" s="121">
        <v>-1.6020534498106132E-3</v>
      </c>
      <c r="H190" s="114">
        <v>-14.060390846262809</v>
      </c>
      <c r="I190" s="118" t="s">
        <v>272</v>
      </c>
      <c r="L190" s="117">
        <v>46290.782395833332</v>
      </c>
      <c r="M190" s="114" t="s">
        <v>2368</v>
      </c>
      <c r="N190" s="114" t="s">
        <v>180</v>
      </c>
      <c r="O190" s="114">
        <v>0.125</v>
      </c>
      <c r="P190" s="114">
        <v>-0.17499999999999999</v>
      </c>
      <c r="Q190" s="114">
        <v>2.5000000000000001E-3</v>
      </c>
      <c r="R190" s="114" t="s">
        <v>551</v>
      </c>
      <c r="S190" s="114">
        <v>0.05</v>
      </c>
      <c r="T190" s="114">
        <v>0.05</v>
      </c>
      <c r="U190" s="114"/>
      <c r="V190" s="114">
        <v>0</v>
      </c>
      <c r="W190" s="114">
        <v>5.2083333333333336E-7</v>
      </c>
      <c r="X190" s="114">
        <v>5.2083333333333336E-7</v>
      </c>
      <c r="Y190" s="114">
        <v>0</v>
      </c>
      <c r="Z190" s="118" t="s">
        <v>2335</v>
      </c>
      <c r="AC190" s="117">
        <v>46290.782395833332</v>
      </c>
      <c r="AD190" s="114" t="s">
        <v>2474</v>
      </c>
      <c r="AE190" s="114" t="s">
        <v>2542</v>
      </c>
      <c r="AF190" s="114">
        <v>0.15723301886760993</v>
      </c>
      <c r="AG190" s="114" t="s">
        <v>294</v>
      </c>
      <c r="AH190" s="118" t="s">
        <v>2543</v>
      </c>
      <c r="AK190" s="117">
        <v>46290.782395833332</v>
      </c>
      <c r="AL190" s="114" t="s">
        <v>2723</v>
      </c>
      <c r="AM190" s="114" t="s">
        <v>367</v>
      </c>
      <c r="AN190" s="114" t="s">
        <v>638</v>
      </c>
      <c r="AO190" s="114" t="s">
        <v>434</v>
      </c>
      <c r="AP190" s="114" t="s">
        <v>2721</v>
      </c>
      <c r="AQ190" s="114" t="s">
        <v>2755</v>
      </c>
      <c r="AR190" s="114" t="s">
        <v>180</v>
      </c>
      <c r="AS190" s="114">
        <v>1</v>
      </c>
      <c r="AT190" s="121">
        <v>-3.5000000000000001E-3</v>
      </c>
      <c r="AU190" s="114">
        <v>-22</v>
      </c>
    </row>
    <row r="191" spans="1:62" ht="15" customHeight="1" x14ac:dyDescent="0.25">
      <c r="A191" s="117">
        <v>46290.782395833332</v>
      </c>
      <c r="B191" s="114">
        <v>1</v>
      </c>
      <c r="C191" s="114" t="s">
        <v>322</v>
      </c>
      <c r="D191" s="114" t="s">
        <v>636</v>
      </c>
      <c r="E191" s="114" t="s">
        <v>2369</v>
      </c>
      <c r="F191" s="114" t="s">
        <v>180</v>
      </c>
      <c r="G191" s="121">
        <v>-1.6020534498106145E-3</v>
      </c>
      <c r="H191" s="114">
        <v>-14.060390846262814</v>
      </c>
      <c r="I191" s="118" t="s">
        <v>272</v>
      </c>
      <c r="L191" s="117">
        <v>46290.782395833332</v>
      </c>
      <c r="M191" s="114" t="s">
        <v>2369</v>
      </c>
      <c r="N191" s="114" t="s">
        <v>180</v>
      </c>
      <c r="O191" s="114">
        <v>0.17499999999999999</v>
      </c>
      <c r="P191" s="114">
        <v>-0.17499999999999999</v>
      </c>
      <c r="Q191" s="114">
        <v>2.5000000000000001E-3</v>
      </c>
      <c r="R191" s="114" t="s">
        <v>551</v>
      </c>
      <c r="S191" s="114">
        <v>0.05</v>
      </c>
      <c r="T191" s="114">
        <v>0.05</v>
      </c>
      <c r="U191" s="114"/>
      <c r="V191" s="114">
        <v>0</v>
      </c>
      <c r="W191" s="114">
        <v>5.2083333333333336E-7</v>
      </c>
      <c r="X191" s="114">
        <v>5.2083333333333336E-7</v>
      </c>
      <c r="Y191" s="114">
        <v>0</v>
      </c>
      <c r="Z191" s="118" t="s">
        <v>2335</v>
      </c>
      <c r="AC191" s="117">
        <v>46290.782395833332</v>
      </c>
      <c r="AD191" s="114" t="s">
        <v>2474</v>
      </c>
      <c r="AE191" s="114" t="s">
        <v>2544</v>
      </c>
      <c r="AF191" s="114">
        <v>9.8888888888888735E-2</v>
      </c>
      <c r="AG191" s="114" t="s">
        <v>294</v>
      </c>
      <c r="AH191" s="118" t="s">
        <v>2545</v>
      </c>
      <c r="AK191" s="117">
        <v>46290.782395833332</v>
      </c>
      <c r="AL191" s="114" t="s">
        <v>2723</v>
      </c>
      <c r="AM191" s="114" t="s">
        <v>367</v>
      </c>
      <c r="AN191" s="114" t="s">
        <v>638</v>
      </c>
      <c r="AO191" s="114" t="s">
        <v>434</v>
      </c>
      <c r="AP191" s="114" t="s">
        <v>2721</v>
      </c>
      <c r="AQ191" s="114" t="s">
        <v>2755</v>
      </c>
      <c r="AR191" s="114" t="s">
        <v>180</v>
      </c>
      <c r="AS191" s="114">
        <v>2</v>
      </c>
      <c r="AT191" s="121">
        <v>-1.5E-3</v>
      </c>
      <c r="AU191" s="114">
        <v>-22</v>
      </c>
    </row>
    <row r="192" spans="1:62" ht="15" customHeight="1" x14ac:dyDescent="0.25">
      <c r="A192" s="117">
        <v>46290.782395833332</v>
      </c>
      <c r="B192" s="114">
        <v>1</v>
      </c>
      <c r="C192" s="114" t="s">
        <v>322</v>
      </c>
      <c r="D192" s="114" t="s">
        <v>636</v>
      </c>
      <c r="E192" s="114" t="s">
        <v>2370</v>
      </c>
      <c r="F192" s="114" t="s">
        <v>180</v>
      </c>
      <c r="G192" s="121">
        <v>-1.6020534498106156E-3</v>
      </c>
      <c r="H192" s="114">
        <v>-14.060390846262818</v>
      </c>
      <c r="I192" s="118" t="s">
        <v>272</v>
      </c>
      <c r="L192" s="117">
        <v>46290.782395833332</v>
      </c>
      <c r="M192" s="114" t="s">
        <v>2370</v>
      </c>
      <c r="N192" s="114" t="s">
        <v>180</v>
      </c>
      <c r="O192" s="114">
        <v>0.22500000000000001</v>
      </c>
      <c r="P192" s="114">
        <v>-0.17499999999999999</v>
      </c>
      <c r="Q192" s="114">
        <v>2.5000000000000001E-3</v>
      </c>
      <c r="R192" s="114" t="s">
        <v>551</v>
      </c>
      <c r="S192" s="114">
        <v>0.05</v>
      </c>
      <c r="T192" s="114">
        <v>0.05</v>
      </c>
      <c r="U192" s="114"/>
      <c r="V192" s="114">
        <v>0</v>
      </c>
      <c r="W192" s="114">
        <v>5.2083333333333336E-7</v>
      </c>
      <c r="X192" s="114">
        <v>5.2083333333333336E-7</v>
      </c>
      <c r="Y192" s="114">
        <v>0</v>
      </c>
      <c r="Z192" s="118" t="s">
        <v>2335</v>
      </c>
      <c r="AC192" s="117">
        <v>46290.782395833332</v>
      </c>
      <c r="AD192" s="114" t="s">
        <v>2474</v>
      </c>
      <c r="AE192" s="114" t="s">
        <v>2546</v>
      </c>
      <c r="AF192" s="114">
        <v>9.8888888888888735E-2</v>
      </c>
      <c r="AG192" s="114" t="s">
        <v>294</v>
      </c>
      <c r="AH192" s="118" t="s">
        <v>2547</v>
      </c>
      <c r="AK192" s="117">
        <v>46290.782395833332</v>
      </c>
      <c r="AL192" s="114" t="s">
        <v>2723</v>
      </c>
      <c r="AM192" s="114" t="s">
        <v>367</v>
      </c>
      <c r="AN192" s="114" t="s">
        <v>638</v>
      </c>
      <c r="AO192" s="114" t="s">
        <v>434</v>
      </c>
      <c r="AP192" s="114" t="s">
        <v>2721</v>
      </c>
      <c r="AQ192" s="114" t="s">
        <v>2755</v>
      </c>
      <c r="AR192" s="114" t="s">
        <v>180</v>
      </c>
      <c r="AS192" s="114">
        <v>3</v>
      </c>
      <c r="AT192" s="121">
        <v>0</v>
      </c>
      <c r="AU192" s="114">
        <v>0</v>
      </c>
    </row>
    <row r="193" spans="1:47" ht="15" customHeight="1" x14ac:dyDescent="0.25">
      <c r="A193" s="117">
        <v>46290.782395833332</v>
      </c>
      <c r="B193" s="114">
        <v>1</v>
      </c>
      <c r="C193" s="114" t="s">
        <v>322</v>
      </c>
      <c r="D193" s="114" t="s">
        <v>636</v>
      </c>
      <c r="E193" s="114" t="s">
        <v>2371</v>
      </c>
      <c r="F193" s="114" t="s">
        <v>180</v>
      </c>
      <c r="G193" s="121">
        <v>-1.1275668122632421E-3</v>
      </c>
      <c r="H193" s="114">
        <v>-12.343890712226989</v>
      </c>
      <c r="I193" s="118" t="s">
        <v>272</v>
      </c>
      <c r="L193" s="117">
        <v>46290.782395833332</v>
      </c>
      <c r="M193" s="114" t="s">
        <v>2371</v>
      </c>
      <c r="N193" s="114" t="s">
        <v>180</v>
      </c>
      <c r="O193" s="114">
        <v>-0.22500000000000001</v>
      </c>
      <c r="P193" s="114">
        <v>-0.125</v>
      </c>
      <c r="Q193" s="114">
        <v>2.5000000000000001E-3</v>
      </c>
      <c r="R193" s="114" t="s">
        <v>551</v>
      </c>
      <c r="S193" s="114">
        <v>0.05</v>
      </c>
      <c r="T193" s="114">
        <v>0.05</v>
      </c>
      <c r="U193" s="114"/>
      <c r="V193" s="114">
        <v>0</v>
      </c>
      <c r="W193" s="114">
        <v>5.2083333333333336E-7</v>
      </c>
      <c r="X193" s="114">
        <v>5.2083333333333336E-7</v>
      </c>
      <c r="Y193" s="114">
        <v>0</v>
      </c>
      <c r="Z193" s="118" t="s">
        <v>2335</v>
      </c>
      <c r="AC193" s="117">
        <v>46290.782395833332</v>
      </c>
      <c r="AD193" s="114" t="s">
        <v>2474</v>
      </c>
      <c r="AE193" s="114" t="s">
        <v>2548</v>
      </c>
      <c r="AF193" s="114">
        <v>0.14236111111111108</v>
      </c>
      <c r="AG193" s="114" t="s">
        <v>294</v>
      </c>
      <c r="AH193" s="118" t="s">
        <v>2549</v>
      </c>
      <c r="AK193" s="117">
        <v>46290.782395833332</v>
      </c>
      <c r="AL193" s="114" t="s">
        <v>2725</v>
      </c>
      <c r="AM193" s="114" t="s">
        <v>367</v>
      </c>
      <c r="AN193" s="114" t="s">
        <v>638</v>
      </c>
      <c r="AO193" s="114" t="s">
        <v>434</v>
      </c>
      <c r="AP193" s="114" t="s">
        <v>2721</v>
      </c>
      <c r="AQ193" s="114" t="s">
        <v>2755</v>
      </c>
      <c r="AR193" s="114" t="s">
        <v>2443</v>
      </c>
      <c r="AS193" s="114">
        <v>1</v>
      </c>
      <c r="AT193" s="121">
        <v>-2.5000000000000001E-2</v>
      </c>
      <c r="AU193" s="114">
        <v>-390</v>
      </c>
    </row>
    <row r="194" spans="1:47" ht="15" customHeight="1" x14ac:dyDescent="0.25">
      <c r="A194" s="117">
        <v>46290.782395833332</v>
      </c>
      <c r="B194" s="114">
        <v>1</v>
      </c>
      <c r="C194" s="114" t="s">
        <v>322</v>
      </c>
      <c r="D194" s="114" t="s">
        <v>636</v>
      </c>
      <c r="E194" s="114" t="s">
        <v>2372</v>
      </c>
      <c r="F194" s="114" t="s">
        <v>180</v>
      </c>
      <c r="G194" s="121">
        <v>-1.1275668122632434E-3</v>
      </c>
      <c r="H194" s="114">
        <v>-12.343890712226992</v>
      </c>
      <c r="I194" s="118" t="s">
        <v>272</v>
      </c>
      <c r="L194" s="117">
        <v>46290.782395833332</v>
      </c>
      <c r="M194" s="114" t="s">
        <v>2372</v>
      </c>
      <c r="N194" s="114" t="s">
        <v>180</v>
      </c>
      <c r="O194" s="114">
        <v>-0.17499999999999999</v>
      </c>
      <c r="P194" s="114">
        <v>-0.125</v>
      </c>
      <c r="Q194" s="114">
        <v>2.5000000000000001E-3</v>
      </c>
      <c r="R194" s="114" t="s">
        <v>551</v>
      </c>
      <c r="S194" s="114">
        <v>0.05</v>
      </c>
      <c r="T194" s="114">
        <v>0.05</v>
      </c>
      <c r="U194" s="114"/>
      <c r="V194" s="114">
        <v>0</v>
      </c>
      <c r="W194" s="114">
        <v>5.2083333333333336E-7</v>
      </c>
      <c r="X194" s="114">
        <v>5.2083333333333336E-7</v>
      </c>
      <c r="Y194" s="114">
        <v>0</v>
      </c>
      <c r="Z194" s="118" t="s">
        <v>2335</v>
      </c>
      <c r="AC194" s="117">
        <v>46290.782395833332</v>
      </c>
      <c r="AD194" s="114" t="s">
        <v>2474</v>
      </c>
      <c r="AE194" s="114" t="s">
        <v>2550</v>
      </c>
      <c r="AF194" s="114">
        <v>0.14236111111111108</v>
      </c>
      <c r="AG194" s="114" t="s">
        <v>294</v>
      </c>
      <c r="AH194" s="118" t="s">
        <v>2551</v>
      </c>
      <c r="AK194" s="117">
        <v>46290.782395833332</v>
      </c>
      <c r="AL194" s="114" t="s">
        <v>2725</v>
      </c>
      <c r="AM194" s="114" t="s">
        <v>367</v>
      </c>
      <c r="AN194" s="114" t="s">
        <v>638</v>
      </c>
      <c r="AO194" s="114" t="s">
        <v>434</v>
      </c>
      <c r="AP194" s="114" t="s">
        <v>2721</v>
      </c>
      <c r="AQ194" s="114" t="s">
        <v>2755</v>
      </c>
      <c r="AR194" s="114" t="s">
        <v>2443</v>
      </c>
      <c r="AS194" s="114">
        <v>2</v>
      </c>
      <c r="AT194" s="121">
        <v>-1.9499999999999999E-3</v>
      </c>
      <c r="AU194" s="114">
        <v>-390</v>
      </c>
    </row>
    <row r="195" spans="1:47" ht="15" customHeight="1" x14ac:dyDescent="0.25">
      <c r="A195" s="117">
        <v>46290.782395833332</v>
      </c>
      <c r="B195" s="114">
        <v>1</v>
      </c>
      <c r="C195" s="114" t="s">
        <v>322</v>
      </c>
      <c r="D195" s="114" t="s">
        <v>636</v>
      </c>
      <c r="E195" s="114" t="s">
        <v>2373</v>
      </c>
      <c r="F195" s="114" t="s">
        <v>180</v>
      </c>
      <c r="G195" s="121">
        <v>-1.1275668122632445E-3</v>
      </c>
      <c r="H195" s="114">
        <v>-12.343890712226996</v>
      </c>
      <c r="I195" s="118" t="s">
        <v>272</v>
      </c>
      <c r="L195" s="117">
        <v>46290.782395833332</v>
      </c>
      <c r="M195" s="114" t="s">
        <v>2373</v>
      </c>
      <c r="N195" s="114" t="s">
        <v>180</v>
      </c>
      <c r="O195" s="114">
        <v>-0.125</v>
      </c>
      <c r="P195" s="114">
        <v>-0.125</v>
      </c>
      <c r="Q195" s="114">
        <v>2.5000000000000001E-3</v>
      </c>
      <c r="R195" s="114" t="s">
        <v>551</v>
      </c>
      <c r="S195" s="114">
        <v>0.05</v>
      </c>
      <c r="T195" s="114">
        <v>0.05</v>
      </c>
      <c r="U195" s="114"/>
      <c r="V195" s="114">
        <v>0</v>
      </c>
      <c r="W195" s="114">
        <v>5.2083333333333336E-7</v>
      </c>
      <c r="X195" s="114">
        <v>5.2083333333333336E-7</v>
      </c>
      <c r="Y195" s="114">
        <v>0</v>
      </c>
      <c r="Z195" s="118" t="s">
        <v>2335</v>
      </c>
      <c r="AC195" s="117">
        <v>46290.782395833332</v>
      </c>
      <c r="AD195" s="114" t="s">
        <v>2474</v>
      </c>
      <c r="AE195" s="114" t="s">
        <v>2552</v>
      </c>
      <c r="AF195" s="114">
        <v>9.8888888888888735E-2</v>
      </c>
      <c r="AG195" s="114" t="s">
        <v>294</v>
      </c>
      <c r="AH195" s="118" t="s">
        <v>2553</v>
      </c>
      <c r="AK195" s="117">
        <v>46290.782395833332</v>
      </c>
      <c r="AL195" s="114" t="s">
        <v>2725</v>
      </c>
      <c r="AM195" s="114" t="s">
        <v>367</v>
      </c>
      <c r="AN195" s="114" t="s">
        <v>638</v>
      </c>
      <c r="AO195" s="114" t="s">
        <v>434</v>
      </c>
      <c r="AP195" s="114" t="s">
        <v>2721</v>
      </c>
      <c r="AQ195" s="114" t="s">
        <v>2755</v>
      </c>
      <c r="AR195" s="114" t="s">
        <v>2443</v>
      </c>
      <c r="AS195" s="114">
        <v>3</v>
      </c>
      <c r="AT195" s="121">
        <v>0</v>
      </c>
      <c r="AU195" s="114">
        <v>0</v>
      </c>
    </row>
    <row r="196" spans="1:47" ht="15" customHeight="1" x14ac:dyDescent="0.25">
      <c r="A196" s="117">
        <v>46290.782395833332</v>
      </c>
      <c r="B196" s="114">
        <v>1</v>
      </c>
      <c r="C196" s="114" t="s">
        <v>322</v>
      </c>
      <c r="D196" s="114" t="s">
        <v>636</v>
      </c>
      <c r="E196" s="114" t="s">
        <v>2374</v>
      </c>
      <c r="F196" s="114" t="s">
        <v>180</v>
      </c>
      <c r="G196" s="121">
        <v>-1.1275668122632504E-3</v>
      </c>
      <c r="H196" s="114">
        <v>-12.343890712227017</v>
      </c>
      <c r="I196" s="118" t="s">
        <v>272</v>
      </c>
      <c r="L196" s="117">
        <v>46290.782395833332</v>
      </c>
      <c r="M196" s="114" t="s">
        <v>2374</v>
      </c>
      <c r="N196" s="114" t="s">
        <v>180</v>
      </c>
      <c r="O196" s="114">
        <v>0.125</v>
      </c>
      <c r="P196" s="114">
        <v>-0.125</v>
      </c>
      <c r="Q196" s="114">
        <v>2.5000000000000001E-3</v>
      </c>
      <c r="R196" s="114" t="s">
        <v>551</v>
      </c>
      <c r="S196" s="114">
        <v>0.05</v>
      </c>
      <c r="T196" s="114">
        <v>0.05</v>
      </c>
      <c r="U196" s="114"/>
      <c r="V196" s="114">
        <v>0</v>
      </c>
      <c r="W196" s="114">
        <v>5.2083333333333336E-7</v>
      </c>
      <c r="X196" s="114">
        <v>5.2083333333333336E-7</v>
      </c>
      <c r="Y196" s="114">
        <v>0</v>
      </c>
      <c r="Z196" s="118" t="s">
        <v>2335</v>
      </c>
      <c r="AC196" s="117">
        <v>46290.782395833332</v>
      </c>
      <c r="AD196" s="114" t="s">
        <v>2474</v>
      </c>
      <c r="AE196" s="114" t="s">
        <v>2554</v>
      </c>
      <c r="AF196" s="114">
        <v>9.8888888888888735E-2</v>
      </c>
      <c r="AG196" s="114" t="s">
        <v>294</v>
      </c>
      <c r="AH196" s="118" t="s">
        <v>2555</v>
      </c>
      <c r="AK196" s="117">
        <v>46290.782395833332</v>
      </c>
      <c r="AL196" s="114" t="s">
        <v>2725</v>
      </c>
      <c r="AM196" s="114" t="s">
        <v>367</v>
      </c>
      <c r="AN196" s="114" t="s">
        <v>638</v>
      </c>
      <c r="AO196" s="114" t="s">
        <v>434</v>
      </c>
      <c r="AP196" s="114" t="s">
        <v>2721</v>
      </c>
      <c r="AQ196" s="114" t="s">
        <v>2755</v>
      </c>
      <c r="AR196" s="114" t="s">
        <v>2443</v>
      </c>
      <c r="AS196" s="114">
        <v>4</v>
      </c>
      <c r="AT196" s="121">
        <v>1.9499999999999999E-3</v>
      </c>
      <c r="AU196" s="114">
        <v>390</v>
      </c>
    </row>
    <row r="197" spans="1:47" ht="15" customHeight="1" x14ac:dyDescent="0.25">
      <c r="A197" s="117">
        <v>46290.782395833332</v>
      </c>
      <c r="B197" s="114">
        <v>1</v>
      </c>
      <c r="C197" s="114" t="s">
        <v>322</v>
      </c>
      <c r="D197" s="114" t="s">
        <v>636</v>
      </c>
      <c r="E197" s="114" t="s">
        <v>2375</v>
      </c>
      <c r="F197" s="114" t="s">
        <v>180</v>
      </c>
      <c r="G197" s="121">
        <v>-1.1275668122632517E-3</v>
      </c>
      <c r="H197" s="114">
        <v>-12.343890712227022</v>
      </c>
      <c r="I197" s="118" t="s">
        <v>272</v>
      </c>
      <c r="L197" s="117">
        <v>46290.782395833332</v>
      </c>
      <c r="M197" s="114" t="s">
        <v>2375</v>
      </c>
      <c r="N197" s="114" t="s">
        <v>180</v>
      </c>
      <c r="O197" s="114">
        <v>0.17499999999999999</v>
      </c>
      <c r="P197" s="114">
        <v>-0.125</v>
      </c>
      <c r="Q197" s="114">
        <v>2.5000000000000001E-3</v>
      </c>
      <c r="R197" s="114" t="s">
        <v>551</v>
      </c>
      <c r="S197" s="114">
        <v>0.05</v>
      </c>
      <c r="T197" s="114">
        <v>0.05</v>
      </c>
      <c r="U197" s="114"/>
      <c r="V197" s="114">
        <v>0</v>
      </c>
      <c r="W197" s="114">
        <v>5.2083333333333336E-7</v>
      </c>
      <c r="X197" s="114">
        <v>5.2083333333333336E-7</v>
      </c>
      <c r="Y197" s="114">
        <v>0</v>
      </c>
      <c r="Z197" s="118" t="s">
        <v>2335</v>
      </c>
      <c r="AC197" s="117">
        <v>46290.782395833332</v>
      </c>
      <c r="AD197" s="114" t="s">
        <v>2474</v>
      </c>
      <c r="AE197" s="114" t="s">
        <v>2556</v>
      </c>
      <c r="AF197" s="114">
        <v>0.14236111111111108</v>
      </c>
      <c r="AG197" s="114" t="s">
        <v>294</v>
      </c>
      <c r="AH197" s="118" t="s">
        <v>2557</v>
      </c>
      <c r="AK197" s="117">
        <v>46290.782395833332</v>
      </c>
      <c r="AL197" s="114" t="s">
        <v>2725</v>
      </c>
      <c r="AM197" s="114" t="s">
        <v>367</v>
      </c>
      <c r="AN197" s="114" t="s">
        <v>638</v>
      </c>
      <c r="AO197" s="114" t="s">
        <v>434</v>
      </c>
      <c r="AP197" s="114" t="s">
        <v>2721</v>
      </c>
      <c r="AQ197" s="114" t="s">
        <v>2755</v>
      </c>
      <c r="AR197" s="114" t="s">
        <v>2443</v>
      </c>
      <c r="AS197" s="114">
        <v>5</v>
      </c>
      <c r="AT197" s="121">
        <v>2.5000000000000001E-2</v>
      </c>
      <c r="AU197" s="114">
        <v>390</v>
      </c>
    </row>
    <row r="198" spans="1:47" ht="15" customHeight="1" x14ac:dyDescent="0.25">
      <c r="A198" s="117">
        <v>46290.782395833332</v>
      </c>
      <c r="B198" s="114">
        <v>1</v>
      </c>
      <c r="C198" s="114" t="s">
        <v>322</v>
      </c>
      <c r="D198" s="114" t="s">
        <v>636</v>
      </c>
      <c r="E198" s="114" t="s">
        <v>2376</v>
      </c>
      <c r="F198" s="114" t="s">
        <v>180</v>
      </c>
      <c r="G198" s="121">
        <v>-1.1275668122632527E-3</v>
      </c>
      <c r="H198" s="114">
        <v>-12.343890712227026</v>
      </c>
      <c r="I198" s="118" t="s">
        <v>272</v>
      </c>
      <c r="L198" s="117">
        <v>46290.782395833332</v>
      </c>
      <c r="M198" s="114" t="s">
        <v>2376</v>
      </c>
      <c r="N198" s="114" t="s">
        <v>180</v>
      </c>
      <c r="O198" s="114">
        <v>0.22500000000000001</v>
      </c>
      <c r="P198" s="114">
        <v>-0.125</v>
      </c>
      <c r="Q198" s="114">
        <v>2.5000000000000001E-3</v>
      </c>
      <c r="R198" s="114" t="s">
        <v>551</v>
      </c>
      <c r="S198" s="114">
        <v>0.05</v>
      </c>
      <c r="T198" s="114">
        <v>0.05</v>
      </c>
      <c r="U198" s="114"/>
      <c r="V198" s="114">
        <v>0</v>
      </c>
      <c r="W198" s="114">
        <v>5.2083333333333336E-7</v>
      </c>
      <c r="X198" s="114">
        <v>5.2083333333333336E-7</v>
      </c>
      <c r="Y198" s="114">
        <v>0</v>
      </c>
      <c r="Z198" s="118" t="s">
        <v>2335</v>
      </c>
      <c r="AC198" s="117">
        <v>46290.782395833332</v>
      </c>
      <c r="AD198" s="114" t="s">
        <v>2474</v>
      </c>
      <c r="AE198" s="114" t="s">
        <v>2558</v>
      </c>
      <c r="AF198" s="114">
        <v>0.14236111111111108</v>
      </c>
      <c r="AG198" s="114" t="s">
        <v>294</v>
      </c>
      <c r="AH198" s="118" t="s">
        <v>2559</v>
      </c>
      <c r="AK198" s="117">
        <v>46290.782395833332</v>
      </c>
      <c r="AL198" s="114" t="s">
        <v>2737</v>
      </c>
      <c r="AM198" s="114" t="s">
        <v>367</v>
      </c>
      <c r="AN198" s="114" t="s">
        <v>434</v>
      </c>
      <c r="AO198" s="114" t="s">
        <v>434</v>
      </c>
      <c r="AP198" s="114" t="s">
        <v>2721</v>
      </c>
      <c r="AQ198" s="114" t="s">
        <v>2756</v>
      </c>
      <c r="AR198" s="114" t="s">
        <v>180</v>
      </c>
      <c r="AS198" s="114">
        <v>1</v>
      </c>
      <c r="AT198" s="121">
        <v>-10</v>
      </c>
      <c r="AU198" s="114">
        <v>-3270.8625000000002</v>
      </c>
    </row>
    <row r="199" spans="1:47" ht="15" customHeight="1" x14ac:dyDescent="0.25">
      <c r="A199" s="117">
        <v>46290.782395833332</v>
      </c>
      <c r="B199" s="114">
        <v>1</v>
      </c>
      <c r="C199" s="114" t="s">
        <v>322</v>
      </c>
      <c r="D199" s="114" t="s">
        <v>636</v>
      </c>
      <c r="E199" s="114" t="s">
        <v>2377</v>
      </c>
      <c r="F199" s="114" t="s">
        <v>180</v>
      </c>
      <c r="G199" s="121">
        <v>-6.5308017471587924E-4</v>
      </c>
      <c r="H199" s="114">
        <v>-10.627390578191196</v>
      </c>
      <c r="I199" s="118" t="s">
        <v>272</v>
      </c>
      <c r="L199" s="117">
        <v>46290.782395833332</v>
      </c>
      <c r="M199" s="114" t="s">
        <v>2377</v>
      </c>
      <c r="N199" s="114" t="s">
        <v>180</v>
      </c>
      <c r="O199" s="114">
        <v>-0.22500000000000001</v>
      </c>
      <c r="P199" s="114">
        <v>-7.4999999999999997E-2</v>
      </c>
      <c r="Q199" s="114">
        <v>2.5000000000000001E-3</v>
      </c>
      <c r="R199" s="114" t="s">
        <v>551</v>
      </c>
      <c r="S199" s="114">
        <v>0.05</v>
      </c>
      <c r="T199" s="114">
        <v>0.05</v>
      </c>
      <c r="U199" s="114"/>
      <c r="V199" s="114">
        <v>0</v>
      </c>
      <c r="W199" s="114">
        <v>5.2083333333333336E-7</v>
      </c>
      <c r="X199" s="114">
        <v>5.2083333333333336E-7</v>
      </c>
      <c r="Y199" s="114">
        <v>0</v>
      </c>
      <c r="Z199" s="118" t="s">
        <v>2335</v>
      </c>
      <c r="AC199" s="117">
        <v>46290.782395833332</v>
      </c>
      <c r="AD199" s="114" t="s">
        <v>2474</v>
      </c>
      <c r="AE199" s="114" t="s">
        <v>2560</v>
      </c>
      <c r="AF199" s="114">
        <v>0.38605913241864837</v>
      </c>
      <c r="AG199" s="114" t="s">
        <v>297</v>
      </c>
      <c r="AH199" s="118" t="s">
        <v>2561</v>
      </c>
      <c r="AK199" s="117">
        <v>46290.782395833332</v>
      </c>
      <c r="AL199" s="114" t="s">
        <v>2737</v>
      </c>
      <c r="AM199" s="114" t="s">
        <v>367</v>
      </c>
      <c r="AN199" s="114" t="s">
        <v>434</v>
      </c>
      <c r="AO199" s="114" t="s">
        <v>434</v>
      </c>
      <c r="AP199" s="114" t="s">
        <v>2721</v>
      </c>
      <c r="AQ199" s="114" t="s">
        <v>2756</v>
      </c>
      <c r="AR199" s="114" t="s">
        <v>180</v>
      </c>
      <c r="AS199" s="114">
        <v>2</v>
      </c>
      <c r="AT199" s="121">
        <v>-3.5000000000000001E-3</v>
      </c>
      <c r="AU199" s="114">
        <v>-22</v>
      </c>
    </row>
    <row r="200" spans="1:47" ht="15" customHeight="1" x14ac:dyDescent="0.25">
      <c r="A200" s="117">
        <v>46290.782395833332</v>
      </c>
      <c r="B200" s="114">
        <v>1</v>
      </c>
      <c r="C200" s="114" t="s">
        <v>322</v>
      </c>
      <c r="D200" s="114" t="s">
        <v>636</v>
      </c>
      <c r="E200" s="114" t="s">
        <v>2378</v>
      </c>
      <c r="F200" s="114" t="s">
        <v>180</v>
      </c>
      <c r="G200" s="121">
        <v>-6.5308017471588044E-4</v>
      </c>
      <c r="H200" s="114">
        <v>-10.6273905781912</v>
      </c>
      <c r="I200" s="118" t="s">
        <v>272</v>
      </c>
      <c r="L200" s="117">
        <v>46290.782395833332</v>
      </c>
      <c r="M200" s="114" t="s">
        <v>2378</v>
      </c>
      <c r="N200" s="114" t="s">
        <v>180</v>
      </c>
      <c r="O200" s="114">
        <v>-0.17499999999999999</v>
      </c>
      <c r="P200" s="114">
        <v>-7.4999999999999997E-2</v>
      </c>
      <c r="Q200" s="114">
        <v>2.5000000000000001E-3</v>
      </c>
      <c r="R200" s="114" t="s">
        <v>551</v>
      </c>
      <c r="S200" s="114">
        <v>0.05</v>
      </c>
      <c r="T200" s="114">
        <v>0.05</v>
      </c>
      <c r="U200" s="114"/>
      <c r="V200" s="114">
        <v>0</v>
      </c>
      <c r="W200" s="114">
        <v>5.2083333333333336E-7</v>
      </c>
      <c r="X200" s="114">
        <v>5.2083333333333336E-7</v>
      </c>
      <c r="Y200" s="114">
        <v>0</v>
      </c>
      <c r="Z200" s="118" t="s">
        <v>2335</v>
      </c>
      <c r="AC200" s="117">
        <v>46290.782395833332</v>
      </c>
      <c r="AD200" s="114" t="s">
        <v>2474</v>
      </c>
      <c r="AE200" s="114" t="s">
        <v>2562</v>
      </c>
      <c r="AF200" s="114">
        <v>-8.3396841932099951E-18</v>
      </c>
      <c r="AG200" s="114" t="s">
        <v>294</v>
      </c>
      <c r="AH200" s="118" t="s">
        <v>2563</v>
      </c>
      <c r="AK200" s="117">
        <v>46290.782395833332</v>
      </c>
      <c r="AL200" s="114" t="s">
        <v>2737</v>
      </c>
      <c r="AM200" s="114" t="s">
        <v>367</v>
      </c>
      <c r="AN200" s="114" t="s">
        <v>434</v>
      </c>
      <c r="AO200" s="114" t="s">
        <v>434</v>
      </c>
      <c r="AP200" s="114" t="s">
        <v>2721</v>
      </c>
      <c r="AQ200" s="114" t="s">
        <v>2756</v>
      </c>
      <c r="AR200" s="114" t="s">
        <v>180</v>
      </c>
      <c r="AS200" s="114">
        <v>3</v>
      </c>
      <c r="AT200" s="121">
        <v>-1.5E-3</v>
      </c>
      <c r="AU200" s="114">
        <v>-22</v>
      </c>
    </row>
    <row r="201" spans="1:47" ht="15" customHeight="1" x14ac:dyDescent="0.25">
      <c r="A201" s="117">
        <v>46290.782395833332</v>
      </c>
      <c r="B201" s="114">
        <v>1</v>
      </c>
      <c r="C201" s="114" t="s">
        <v>322</v>
      </c>
      <c r="D201" s="114" t="s">
        <v>636</v>
      </c>
      <c r="E201" s="114" t="s">
        <v>2379</v>
      </c>
      <c r="F201" s="114" t="s">
        <v>180</v>
      </c>
      <c r="G201" s="121">
        <v>-6.5308017471588163E-4</v>
      </c>
      <c r="H201" s="114">
        <v>-10.627390578191203</v>
      </c>
      <c r="I201" s="118" t="s">
        <v>272</v>
      </c>
      <c r="L201" s="117">
        <v>46290.782395833332</v>
      </c>
      <c r="M201" s="114" t="s">
        <v>2379</v>
      </c>
      <c r="N201" s="114" t="s">
        <v>180</v>
      </c>
      <c r="O201" s="114">
        <v>-0.125</v>
      </c>
      <c r="P201" s="114">
        <v>-7.4999999999999997E-2</v>
      </c>
      <c r="Q201" s="114">
        <v>2.5000000000000001E-3</v>
      </c>
      <c r="R201" s="114" t="s">
        <v>551</v>
      </c>
      <c r="S201" s="114">
        <v>0.05</v>
      </c>
      <c r="T201" s="114">
        <v>0.05</v>
      </c>
      <c r="U201" s="114"/>
      <c r="V201" s="114">
        <v>0</v>
      </c>
      <c r="W201" s="114">
        <v>5.2083333333333336E-7</v>
      </c>
      <c r="X201" s="114">
        <v>5.2083333333333336E-7</v>
      </c>
      <c r="Y201" s="114">
        <v>0</v>
      </c>
      <c r="Z201" s="118" t="s">
        <v>2335</v>
      </c>
      <c r="AC201" s="117">
        <v>46290.782395833332</v>
      </c>
      <c r="AD201" s="114" t="s">
        <v>2474</v>
      </c>
      <c r="AE201" s="114" t="s">
        <v>2564</v>
      </c>
      <c r="AF201" s="114">
        <v>-4.4325185902611878E-18</v>
      </c>
      <c r="AG201" s="114" t="s">
        <v>294</v>
      </c>
      <c r="AH201" s="118" t="s">
        <v>2565</v>
      </c>
      <c r="AK201" s="117">
        <v>46290.782395833332</v>
      </c>
      <c r="AL201" s="114" t="s">
        <v>2737</v>
      </c>
      <c r="AM201" s="114" t="s">
        <v>367</v>
      </c>
      <c r="AN201" s="114" t="s">
        <v>434</v>
      </c>
      <c r="AO201" s="114" t="s">
        <v>434</v>
      </c>
      <c r="AP201" s="114" t="s">
        <v>2721</v>
      </c>
      <c r="AQ201" s="114" t="s">
        <v>2756</v>
      </c>
      <c r="AR201" s="114" t="s">
        <v>180</v>
      </c>
      <c r="AS201" s="114">
        <v>4</v>
      </c>
      <c r="AT201" s="121">
        <v>0</v>
      </c>
      <c r="AU201" s="114">
        <v>0</v>
      </c>
    </row>
    <row r="202" spans="1:47" ht="15" customHeight="1" x14ac:dyDescent="0.25">
      <c r="A202" s="117">
        <v>46290.782395833332</v>
      </c>
      <c r="B202" s="114">
        <v>1</v>
      </c>
      <c r="C202" s="114" t="s">
        <v>322</v>
      </c>
      <c r="D202" s="114" t="s">
        <v>636</v>
      </c>
      <c r="E202" s="114" t="s">
        <v>2380</v>
      </c>
      <c r="F202" s="114" t="s">
        <v>180</v>
      </c>
      <c r="G202" s="121">
        <v>-6.5308017471588748E-4</v>
      </c>
      <c r="H202" s="114">
        <v>-10.627390578191225</v>
      </c>
      <c r="I202" s="118" t="s">
        <v>272</v>
      </c>
      <c r="L202" s="117">
        <v>46290.782395833332</v>
      </c>
      <c r="M202" s="114" t="s">
        <v>2380</v>
      </c>
      <c r="N202" s="114" t="s">
        <v>180</v>
      </c>
      <c r="O202" s="114">
        <v>0.125</v>
      </c>
      <c r="P202" s="114">
        <v>-7.4999999999999997E-2</v>
      </c>
      <c r="Q202" s="114">
        <v>2.5000000000000001E-3</v>
      </c>
      <c r="R202" s="114" t="s">
        <v>551</v>
      </c>
      <c r="S202" s="114">
        <v>0.05</v>
      </c>
      <c r="T202" s="114">
        <v>0.05</v>
      </c>
      <c r="U202" s="114"/>
      <c r="V202" s="114">
        <v>0</v>
      </c>
      <c r="W202" s="114">
        <v>5.2083333333333336E-7</v>
      </c>
      <c r="X202" s="114">
        <v>5.2083333333333336E-7</v>
      </c>
      <c r="Y202" s="114">
        <v>0</v>
      </c>
      <c r="Z202" s="118" t="s">
        <v>2335</v>
      </c>
      <c r="AC202" s="117">
        <v>46290.782395833332</v>
      </c>
      <c r="AD202" s="114" t="s">
        <v>2474</v>
      </c>
      <c r="AE202" s="114" t="s">
        <v>2566</v>
      </c>
      <c r="AF202" s="114">
        <v>2.3909808119484878E-2</v>
      </c>
      <c r="AG202" s="114" t="s">
        <v>2517</v>
      </c>
      <c r="AH202" s="118" t="s">
        <v>2567</v>
      </c>
      <c r="AK202" s="117">
        <v>46290.782395833332</v>
      </c>
      <c r="AL202" s="114" t="s">
        <v>2739</v>
      </c>
      <c r="AM202" s="114" t="s">
        <v>367</v>
      </c>
      <c r="AN202" s="114" t="s">
        <v>434</v>
      </c>
      <c r="AO202" s="114" t="s">
        <v>434</v>
      </c>
      <c r="AP202" s="114" t="s">
        <v>2721</v>
      </c>
      <c r="AQ202" s="114" t="s">
        <v>2756</v>
      </c>
      <c r="AR202" s="114" t="s">
        <v>2443</v>
      </c>
      <c r="AS202" s="114">
        <v>1</v>
      </c>
      <c r="AT202" s="121">
        <v>-10</v>
      </c>
      <c r="AU202" s="114">
        <v>-20340</v>
      </c>
    </row>
    <row r="203" spans="1:47" ht="15" customHeight="1" x14ac:dyDescent="0.25">
      <c r="A203" s="117">
        <v>46290.782395833332</v>
      </c>
      <c r="B203" s="114">
        <v>1</v>
      </c>
      <c r="C203" s="114" t="s">
        <v>322</v>
      </c>
      <c r="D203" s="114" t="s">
        <v>636</v>
      </c>
      <c r="E203" s="114" t="s">
        <v>2381</v>
      </c>
      <c r="F203" s="114" t="s">
        <v>180</v>
      </c>
      <c r="G203" s="121">
        <v>-6.5308017471588868E-4</v>
      </c>
      <c r="H203" s="114">
        <v>-10.62739057819123</v>
      </c>
      <c r="I203" s="118" t="s">
        <v>272</v>
      </c>
      <c r="L203" s="117">
        <v>46290.782395833332</v>
      </c>
      <c r="M203" s="114" t="s">
        <v>2381</v>
      </c>
      <c r="N203" s="114" t="s">
        <v>180</v>
      </c>
      <c r="O203" s="114">
        <v>0.17499999999999999</v>
      </c>
      <c r="P203" s="114">
        <v>-7.4999999999999997E-2</v>
      </c>
      <c r="Q203" s="114">
        <v>2.5000000000000001E-3</v>
      </c>
      <c r="R203" s="114" t="s">
        <v>551</v>
      </c>
      <c r="S203" s="114">
        <v>0.05</v>
      </c>
      <c r="T203" s="114">
        <v>0.05</v>
      </c>
      <c r="U203" s="114"/>
      <c r="V203" s="114">
        <v>0</v>
      </c>
      <c r="W203" s="114">
        <v>5.2083333333333336E-7</v>
      </c>
      <c r="X203" s="114">
        <v>5.2083333333333336E-7</v>
      </c>
      <c r="Y203" s="114">
        <v>0</v>
      </c>
      <c r="Z203" s="118" t="s">
        <v>2335</v>
      </c>
      <c r="AC203" s="117">
        <v>46290.782395833332</v>
      </c>
      <c r="AD203" s="114" t="s">
        <v>2474</v>
      </c>
      <c r="AE203" s="114" t="s">
        <v>2568</v>
      </c>
      <c r="AF203" s="114">
        <v>1.007564554753799E-2</v>
      </c>
      <c r="AG203" s="114" t="s">
        <v>2517</v>
      </c>
      <c r="AH203" s="118" t="s">
        <v>2569</v>
      </c>
      <c r="AK203" s="117">
        <v>46290.782395833332</v>
      </c>
      <c r="AL203" s="114" t="s">
        <v>2739</v>
      </c>
      <c r="AM203" s="114" t="s">
        <v>367</v>
      </c>
      <c r="AN203" s="114" t="s">
        <v>434</v>
      </c>
      <c r="AO203" s="114" t="s">
        <v>434</v>
      </c>
      <c r="AP203" s="114" t="s">
        <v>2721</v>
      </c>
      <c r="AQ203" s="114" t="s">
        <v>2756</v>
      </c>
      <c r="AR203" s="114" t="s">
        <v>2443</v>
      </c>
      <c r="AS203" s="114">
        <v>2</v>
      </c>
      <c r="AT203" s="121">
        <v>-2.5000000000000001E-2</v>
      </c>
      <c r="AU203" s="114">
        <v>-390</v>
      </c>
    </row>
    <row r="204" spans="1:47" ht="15" customHeight="1" x14ac:dyDescent="0.25">
      <c r="A204" s="117">
        <v>46290.782395833332</v>
      </c>
      <c r="B204" s="114">
        <v>1</v>
      </c>
      <c r="C204" s="114" t="s">
        <v>322</v>
      </c>
      <c r="D204" s="114" t="s">
        <v>636</v>
      </c>
      <c r="E204" s="114" t="s">
        <v>2382</v>
      </c>
      <c r="F204" s="114" t="s">
        <v>180</v>
      </c>
      <c r="G204" s="121">
        <v>-6.5308017471588987E-4</v>
      </c>
      <c r="H204" s="114">
        <v>-10.627390578191234</v>
      </c>
      <c r="I204" s="118" t="s">
        <v>272</v>
      </c>
      <c r="L204" s="117">
        <v>46290.782395833332</v>
      </c>
      <c r="M204" s="114" t="s">
        <v>2382</v>
      </c>
      <c r="N204" s="114" t="s">
        <v>180</v>
      </c>
      <c r="O204" s="114">
        <v>0.22500000000000001</v>
      </c>
      <c r="P204" s="114">
        <v>-7.4999999999999997E-2</v>
      </c>
      <c r="Q204" s="114">
        <v>2.5000000000000001E-3</v>
      </c>
      <c r="R204" s="114" t="s">
        <v>551</v>
      </c>
      <c r="S204" s="114">
        <v>0.05</v>
      </c>
      <c r="T204" s="114">
        <v>0.05</v>
      </c>
      <c r="U204" s="114"/>
      <c r="V204" s="114">
        <v>0</v>
      </c>
      <c r="W204" s="114">
        <v>5.2083333333333336E-7</v>
      </c>
      <c r="X204" s="114">
        <v>5.2083333333333336E-7</v>
      </c>
      <c r="Y204" s="114">
        <v>0</v>
      </c>
      <c r="Z204" s="118" t="s">
        <v>2335</v>
      </c>
      <c r="AC204" s="117">
        <v>46290.782395833332</v>
      </c>
      <c r="AD204" s="114" t="s">
        <v>2474</v>
      </c>
      <c r="AE204" s="114" t="s">
        <v>2570</v>
      </c>
      <c r="AF204" s="114">
        <v>1.512380549684167E-19</v>
      </c>
      <c r="AG204" s="114" t="s">
        <v>2517</v>
      </c>
      <c r="AH204" s="118" t="s">
        <v>2571</v>
      </c>
      <c r="AK204" s="117">
        <v>46290.782395833332</v>
      </c>
      <c r="AL204" s="114" t="s">
        <v>2739</v>
      </c>
      <c r="AM204" s="114" t="s">
        <v>367</v>
      </c>
      <c r="AN204" s="114" t="s">
        <v>434</v>
      </c>
      <c r="AO204" s="114" t="s">
        <v>434</v>
      </c>
      <c r="AP204" s="114" t="s">
        <v>2721</v>
      </c>
      <c r="AQ204" s="114" t="s">
        <v>2756</v>
      </c>
      <c r="AR204" s="114" t="s">
        <v>2443</v>
      </c>
      <c r="AS204" s="114">
        <v>3</v>
      </c>
      <c r="AT204" s="121">
        <v>-1.9499999999999999E-3</v>
      </c>
      <c r="AU204" s="114">
        <v>-390</v>
      </c>
    </row>
    <row r="205" spans="1:47" ht="15" customHeight="1" x14ac:dyDescent="0.25">
      <c r="A205" s="117">
        <v>46290.782395833332</v>
      </c>
      <c r="B205" s="114">
        <v>1</v>
      </c>
      <c r="C205" s="114" t="s">
        <v>322</v>
      </c>
      <c r="D205" s="114" t="s">
        <v>636</v>
      </c>
      <c r="E205" s="114" t="s">
        <v>2383</v>
      </c>
      <c r="F205" s="114" t="s">
        <v>180</v>
      </c>
      <c r="G205" s="121">
        <v>-1.7859353716851632E-4</v>
      </c>
      <c r="H205" s="114">
        <v>-5.8042899579767804</v>
      </c>
      <c r="I205" s="118" t="s">
        <v>272</v>
      </c>
      <c r="L205" s="117">
        <v>46290.782395833332</v>
      </c>
      <c r="M205" s="114" t="s">
        <v>2383</v>
      </c>
      <c r="N205" s="114" t="s">
        <v>180</v>
      </c>
      <c r="O205" s="114">
        <v>-0.22500000000000001</v>
      </c>
      <c r="P205" s="114">
        <v>-2.5000000000000001E-2</v>
      </c>
      <c r="Q205" s="114">
        <v>2.5000000000000001E-3</v>
      </c>
      <c r="R205" s="114" t="s">
        <v>551</v>
      </c>
      <c r="S205" s="114">
        <v>0.05</v>
      </c>
      <c r="T205" s="114">
        <v>0.05</v>
      </c>
      <c r="U205" s="114"/>
      <c r="V205" s="114">
        <v>0</v>
      </c>
      <c r="W205" s="114">
        <v>5.2083333333333336E-7</v>
      </c>
      <c r="X205" s="114">
        <v>5.2083333333333336E-7</v>
      </c>
      <c r="Y205" s="114">
        <v>0</v>
      </c>
      <c r="Z205" s="118" t="s">
        <v>2335</v>
      </c>
      <c r="AC205" s="117">
        <v>46290.782395833332</v>
      </c>
      <c r="AD205" s="114" t="s">
        <v>2474</v>
      </c>
      <c r="AE205" s="114" t="s">
        <v>2572</v>
      </c>
      <c r="AF205" s="114">
        <v>2.3909808119484878E-2</v>
      </c>
      <c r="AG205" s="114" t="s">
        <v>2517</v>
      </c>
      <c r="AH205" s="118" t="s">
        <v>2573</v>
      </c>
      <c r="AK205" s="117">
        <v>46290.782395833332</v>
      </c>
      <c r="AL205" s="114" t="s">
        <v>2739</v>
      </c>
      <c r="AM205" s="114" t="s">
        <v>367</v>
      </c>
      <c r="AN205" s="114" t="s">
        <v>434</v>
      </c>
      <c r="AO205" s="114" t="s">
        <v>434</v>
      </c>
      <c r="AP205" s="114" t="s">
        <v>2721</v>
      </c>
      <c r="AQ205" s="114" t="s">
        <v>2756</v>
      </c>
      <c r="AR205" s="114" t="s">
        <v>2443</v>
      </c>
      <c r="AS205" s="114">
        <v>4</v>
      </c>
      <c r="AT205" s="121">
        <v>0</v>
      </c>
      <c r="AU205" s="114">
        <v>0</v>
      </c>
    </row>
    <row r="206" spans="1:47" ht="15" customHeight="1" x14ac:dyDescent="0.25">
      <c r="A206" s="117">
        <v>46290.782395833332</v>
      </c>
      <c r="B206" s="114">
        <v>1</v>
      </c>
      <c r="C206" s="114" t="s">
        <v>322</v>
      </c>
      <c r="D206" s="114" t="s">
        <v>636</v>
      </c>
      <c r="E206" s="114" t="s">
        <v>2384</v>
      </c>
      <c r="F206" s="114" t="s">
        <v>180</v>
      </c>
      <c r="G206" s="121">
        <v>-1.7859353716851749E-4</v>
      </c>
      <c r="H206" s="114">
        <v>-5.8042899579768186</v>
      </c>
      <c r="I206" s="118" t="s">
        <v>272</v>
      </c>
      <c r="L206" s="117">
        <v>46290.782395833332</v>
      </c>
      <c r="M206" s="114" t="s">
        <v>2384</v>
      </c>
      <c r="N206" s="114" t="s">
        <v>180</v>
      </c>
      <c r="O206" s="114">
        <v>-0.17499999999999999</v>
      </c>
      <c r="P206" s="114">
        <v>-2.5000000000000001E-2</v>
      </c>
      <c r="Q206" s="114">
        <v>2.5000000000000001E-3</v>
      </c>
      <c r="R206" s="114" t="s">
        <v>551</v>
      </c>
      <c r="S206" s="114">
        <v>0.05</v>
      </c>
      <c r="T206" s="114">
        <v>0.05</v>
      </c>
      <c r="U206" s="114"/>
      <c r="V206" s="114">
        <v>0</v>
      </c>
      <c r="W206" s="114">
        <v>5.2083333333333336E-7</v>
      </c>
      <c r="X206" s="114">
        <v>5.2083333333333336E-7</v>
      </c>
      <c r="Y206" s="114">
        <v>0</v>
      </c>
      <c r="Z206" s="118" t="s">
        <v>2335</v>
      </c>
      <c r="AC206" s="117">
        <v>46290.782395833332</v>
      </c>
      <c r="AD206" s="114" t="s">
        <v>2474</v>
      </c>
      <c r="AE206" s="114" t="s">
        <v>2574</v>
      </c>
      <c r="AF206" s="114">
        <v>1.007564554753799E-2</v>
      </c>
      <c r="AG206" s="114" t="s">
        <v>2517</v>
      </c>
      <c r="AH206" s="118" t="s">
        <v>2575</v>
      </c>
      <c r="AK206" s="117">
        <v>46290.782395833332</v>
      </c>
      <c r="AL206" s="114" t="s">
        <v>2739</v>
      </c>
      <c r="AM206" s="114" t="s">
        <v>367</v>
      </c>
      <c r="AN206" s="114" t="s">
        <v>434</v>
      </c>
      <c r="AO206" s="114" t="s">
        <v>434</v>
      </c>
      <c r="AP206" s="114" t="s">
        <v>2721</v>
      </c>
      <c r="AQ206" s="114" t="s">
        <v>2756</v>
      </c>
      <c r="AR206" s="114" t="s">
        <v>2443</v>
      </c>
      <c r="AS206" s="114">
        <v>5</v>
      </c>
      <c r="AT206" s="121">
        <v>1.9499999999999999E-3</v>
      </c>
      <c r="AU206" s="114">
        <v>390</v>
      </c>
    </row>
    <row r="207" spans="1:47" ht="15" customHeight="1" x14ac:dyDescent="0.25">
      <c r="A207" s="117">
        <v>46290.782395833332</v>
      </c>
      <c r="B207" s="114">
        <v>1</v>
      </c>
      <c r="C207" s="114" t="s">
        <v>322</v>
      </c>
      <c r="D207" s="114" t="s">
        <v>636</v>
      </c>
      <c r="E207" s="114" t="s">
        <v>2385</v>
      </c>
      <c r="F207" s="114" t="s">
        <v>180</v>
      </c>
      <c r="G207" s="121">
        <v>-1.7859353716851868E-4</v>
      </c>
      <c r="H207" s="114">
        <v>-5.8042899579768568</v>
      </c>
      <c r="I207" s="118" t="s">
        <v>272</v>
      </c>
      <c r="L207" s="117">
        <v>46290.782395833332</v>
      </c>
      <c r="M207" s="114" t="s">
        <v>2385</v>
      </c>
      <c r="N207" s="114" t="s">
        <v>180</v>
      </c>
      <c r="O207" s="114">
        <v>-0.125</v>
      </c>
      <c r="P207" s="114">
        <v>-2.5000000000000001E-2</v>
      </c>
      <c r="Q207" s="114">
        <v>2.5000000000000001E-3</v>
      </c>
      <c r="R207" s="114" t="s">
        <v>551</v>
      </c>
      <c r="S207" s="114">
        <v>0.05</v>
      </c>
      <c r="T207" s="114">
        <v>0.05</v>
      </c>
      <c r="U207" s="114"/>
      <c r="V207" s="114">
        <v>0</v>
      </c>
      <c r="W207" s="114">
        <v>5.2083333333333336E-7</v>
      </c>
      <c r="X207" s="114">
        <v>5.2083333333333336E-7</v>
      </c>
      <c r="Y207" s="114">
        <v>0</v>
      </c>
      <c r="Z207" s="118" t="s">
        <v>2335</v>
      </c>
      <c r="AC207" s="117">
        <v>46290.782395833332</v>
      </c>
      <c r="AD207" s="114" t="s">
        <v>2474</v>
      </c>
      <c r="AE207" s="114" t="s">
        <v>2576</v>
      </c>
      <c r="AF207" s="114">
        <v>1.5123805496841665E-19</v>
      </c>
      <c r="AG207" s="114" t="s">
        <v>2517</v>
      </c>
      <c r="AH207" s="118" t="s">
        <v>2577</v>
      </c>
      <c r="AK207" s="117">
        <v>46290.782395833332</v>
      </c>
      <c r="AL207" s="114" t="s">
        <v>2739</v>
      </c>
      <c r="AM207" s="114" t="s">
        <v>367</v>
      </c>
      <c r="AN207" s="114" t="s">
        <v>434</v>
      </c>
      <c r="AO207" s="114" t="s">
        <v>434</v>
      </c>
      <c r="AP207" s="114" t="s">
        <v>2721</v>
      </c>
      <c r="AQ207" s="114" t="s">
        <v>2756</v>
      </c>
      <c r="AR207" s="114" t="s">
        <v>2443</v>
      </c>
      <c r="AS207" s="114">
        <v>6</v>
      </c>
      <c r="AT207" s="121">
        <v>2.5000000000000001E-2</v>
      </c>
      <c r="AU207" s="114">
        <v>390</v>
      </c>
    </row>
    <row r="208" spans="1:47" ht="15" customHeight="1" x14ac:dyDescent="0.25">
      <c r="A208" s="117">
        <v>46290.782395833332</v>
      </c>
      <c r="B208" s="114">
        <v>1</v>
      </c>
      <c r="C208" s="114" t="s">
        <v>322</v>
      </c>
      <c r="D208" s="114" t="s">
        <v>636</v>
      </c>
      <c r="E208" s="114" t="s">
        <v>2386</v>
      </c>
      <c r="F208" s="114" t="s">
        <v>180</v>
      </c>
      <c r="G208" s="121">
        <v>-1.7859353716852453E-4</v>
      </c>
      <c r="H208" s="114">
        <v>-5.8042899579770468</v>
      </c>
      <c r="I208" s="118" t="s">
        <v>272</v>
      </c>
      <c r="L208" s="117">
        <v>46290.782395833332</v>
      </c>
      <c r="M208" s="114" t="s">
        <v>2386</v>
      </c>
      <c r="N208" s="114" t="s">
        <v>180</v>
      </c>
      <c r="O208" s="114">
        <v>0.125</v>
      </c>
      <c r="P208" s="114">
        <v>-2.5000000000000001E-2</v>
      </c>
      <c r="Q208" s="114">
        <v>2.5000000000000001E-3</v>
      </c>
      <c r="R208" s="114" t="s">
        <v>551</v>
      </c>
      <c r="S208" s="114">
        <v>0.05</v>
      </c>
      <c r="T208" s="114">
        <v>0.05</v>
      </c>
      <c r="U208" s="114"/>
      <c r="V208" s="114">
        <v>0</v>
      </c>
      <c r="W208" s="114">
        <v>5.2083333333333336E-7</v>
      </c>
      <c r="X208" s="114">
        <v>5.2083333333333336E-7</v>
      </c>
      <c r="Y208" s="114">
        <v>0</v>
      </c>
      <c r="Z208" s="118" t="s">
        <v>2335</v>
      </c>
      <c r="AC208" s="117">
        <v>46290.782395833332</v>
      </c>
      <c r="AD208" s="114" t="s">
        <v>2474</v>
      </c>
      <c r="AE208" s="114" t="s">
        <v>2578</v>
      </c>
      <c r="AF208" s="114">
        <v>0.24886345731968448</v>
      </c>
      <c r="AG208" s="114" t="s">
        <v>294</v>
      </c>
      <c r="AH208" s="118" t="s">
        <v>2579</v>
      </c>
      <c r="AK208" s="117">
        <v>46290.782395833332</v>
      </c>
      <c r="AL208" s="114" t="s">
        <v>2739</v>
      </c>
      <c r="AM208" s="114" t="s">
        <v>367</v>
      </c>
      <c r="AN208" s="114" t="s">
        <v>434</v>
      </c>
      <c r="AO208" s="114" t="s">
        <v>434</v>
      </c>
      <c r="AP208" s="114" t="s">
        <v>2721</v>
      </c>
      <c r="AQ208" s="114" t="s">
        <v>2756</v>
      </c>
      <c r="AR208" s="114" t="s">
        <v>2443</v>
      </c>
      <c r="AS208" s="114">
        <v>7</v>
      </c>
      <c r="AT208" s="121">
        <v>10</v>
      </c>
      <c r="AU208" s="114">
        <v>20340</v>
      </c>
    </row>
    <row r="209" spans="1:34" ht="15" customHeight="1" x14ac:dyDescent="0.25">
      <c r="A209" s="117">
        <v>46290.782395833332</v>
      </c>
      <c r="B209" s="114">
        <v>1</v>
      </c>
      <c r="C209" s="114" t="s">
        <v>322</v>
      </c>
      <c r="D209" s="114" t="s">
        <v>636</v>
      </c>
      <c r="E209" s="114" t="s">
        <v>2387</v>
      </c>
      <c r="F209" s="114" t="s">
        <v>180</v>
      </c>
      <c r="G209" s="121">
        <v>-1.7859353716852573E-4</v>
      </c>
      <c r="H209" s="114">
        <v>-5.8042899579770859</v>
      </c>
      <c r="I209" s="118" t="s">
        <v>272</v>
      </c>
      <c r="L209" s="117">
        <v>46290.782395833332</v>
      </c>
      <c r="M209" s="114" t="s">
        <v>2387</v>
      </c>
      <c r="N209" s="114" t="s">
        <v>180</v>
      </c>
      <c r="O209" s="114">
        <v>0.17499999999999999</v>
      </c>
      <c r="P209" s="114">
        <v>-2.5000000000000001E-2</v>
      </c>
      <c r="Q209" s="114">
        <v>2.5000000000000001E-3</v>
      </c>
      <c r="R209" s="114" t="s">
        <v>551</v>
      </c>
      <c r="S209" s="114">
        <v>0.05</v>
      </c>
      <c r="T209" s="114">
        <v>0.05</v>
      </c>
      <c r="U209" s="114"/>
      <c r="V209" s="114">
        <v>0</v>
      </c>
      <c r="W209" s="114">
        <v>5.2083333333333336E-7</v>
      </c>
      <c r="X209" s="114">
        <v>5.2083333333333336E-7</v>
      </c>
      <c r="Y209" s="114">
        <v>0</v>
      </c>
      <c r="Z209" s="118" t="s">
        <v>2335</v>
      </c>
      <c r="AC209" s="117">
        <v>46290.782395833332</v>
      </c>
      <c r="AD209" s="114" t="s">
        <v>2474</v>
      </c>
      <c r="AE209" s="114" t="s">
        <v>2580</v>
      </c>
      <c r="AF209" s="114">
        <v>0.16155095337997852</v>
      </c>
      <c r="AG209" s="114" t="s">
        <v>294</v>
      </c>
      <c r="AH209" s="118" t="s">
        <v>2581</v>
      </c>
    </row>
    <row r="210" spans="1:34" ht="15" customHeight="1" x14ac:dyDescent="0.25">
      <c r="A210" s="117">
        <v>46290.782395833332</v>
      </c>
      <c r="B210" s="114">
        <v>1</v>
      </c>
      <c r="C210" s="114" t="s">
        <v>322</v>
      </c>
      <c r="D210" s="114" t="s">
        <v>636</v>
      </c>
      <c r="E210" s="114" t="s">
        <v>2388</v>
      </c>
      <c r="F210" s="114" t="s">
        <v>180</v>
      </c>
      <c r="G210" s="121">
        <v>-1.7859353716852689E-4</v>
      </c>
      <c r="H210" s="114">
        <v>-5.8042899579771241</v>
      </c>
      <c r="I210" s="118" t="s">
        <v>272</v>
      </c>
      <c r="L210" s="117">
        <v>46290.782395833332</v>
      </c>
      <c r="M210" s="114" t="s">
        <v>2388</v>
      </c>
      <c r="N210" s="114" t="s">
        <v>180</v>
      </c>
      <c r="O210" s="114">
        <v>0.22500000000000001</v>
      </c>
      <c r="P210" s="114">
        <v>-2.5000000000000001E-2</v>
      </c>
      <c r="Q210" s="114">
        <v>2.5000000000000001E-3</v>
      </c>
      <c r="R210" s="114" t="s">
        <v>551</v>
      </c>
      <c r="S210" s="114">
        <v>0.05</v>
      </c>
      <c r="T210" s="114">
        <v>0.05</v>
      </c>
      <c r="U210" s="114"/>
      <c r="V210" s="114">
        <v>0</v>
      </c>
      <c r="W210" s="114">
        <v>5.2083333333333336E-7</v>
      </c>
      <c r="X210" s="114">
        <v>5.2083333333333336E-7</v>
      </c>
      <c r="Y210" s="114">
        <v>0</v>
      </c>
      <c r="Z210" s="118" t="s">
        <v>2335</v>
      </c>
      <c r="AC210" s="117">
        <v>46290.782395833332</v>
      </c>
      <c r="AD210" s="114" t="s">
        <v>2474</v>
      </c>
      <c r="AE210" s="114" t="s">
        <v>2582</v>
      </c>
      <c r="AF210" s="114">
        <v>-1.0932216112242266E-17</v>
      </c>
      <c r="AG210" s="114" t="s">
        <v>2534</v>
      </c>
      <c r="AH210" s="118" t="s">
        <v>2583</v>
      </c>
    </row>
    <row r="211" spans="1:34" ht="15" customHeight="1" x14ac:dyDescent="0.25">
      <c r="A211" s="117">
        <v>46290.782395833332</v>
      </c>
      <c r="B211" s="114">
        <v>1</v>
      </c>
      <c r="C211" s="114" t="s">
        <v>322</v>
      </c>
      <c r="D211" s="114" t="s">
        <v>636</v>
      </c>
      <c r="E211" s="114" t="s">
        <v>2389</v>
      </c>
      <c r="F211" s="114" t="s">
        <v>180</v>
      </c>
      <c r="G211" s="121">
        <v>2.958931003788466E-4</v>
      </c>
      <c r="H211" s="114">
        <v>0</v>
      </c>
      <c r="I211" s="118" t="s">
        <v>2469</v>
      </c>
      <c r="L211" s="117">
        <v>46290.782395833332</v>
      </c>
      <c r="M211" s="114" t="s">
        <v>2389</v>
      </c>
      <c r="N211" s="114" t="s">
        <v>180</v>
      </c>
      <c r="O211" s="114">
        <v>-0.22500000000000001</v>
      </c>
      <c r="P211" s="114">
        <v>2.5000000000000001E-2</v>
      </c>
      <c r="Q211" s="114">
        <v>2.5000000000000001E-3</v>
      </c>
      <c r="R211" s="114" t="s">
        <v>551</v>
      </c>
      <c r="S211" s="114">
        <v>0.05</v>
      </c>
      <c r="T211" s="114">
        <v>0.05</v>
      </c>
      <c r="U211" s="114"/>
      <c r="V211" s="114">
        <v>0</v>
      </c>
      <c r="W211" s="114">
        <v>5.2083333333333336E-7</v>
      </c>
      <c r="X211" s="114">
        <v>5.2083333333333336E-7</v>
      </c>
      <c r="Y211" s="114">
        <v>0</v>
      </c>
      <c r="Z211" s="118" t="s">
        <v>2335</v>
      </c>
      <c r="AC211" s="117">
        <v>46290.782395833332</v>
      </c>
      <c r="AD211" s="114" t="s">
        <v>2474</v>
      </c>
      <c r="AE211" s="114" t="s">
        <v>2584</v>
      </c>
      <c r="AF211" s="114">
        <v>2.3909808119484878E-2</v>
      </c>
      <c r="AG211" s="114" t="s">
        <v>2517</v>
      </c>
      <c r="AH211" s="118" t="s">
        <v>2585</v>
      </c>
    </row>
    <row r="212" spans="1:34" ht="15" customHeight="1" x14ac:dyDescent="0.25">
      <c r="A212" s="117">
        <v>46290.782395833332</v>
      </c>
      <c r="B212" s="114">
        <v>1</v>
      </c>
      <c r="C212" s="114" t="s">
        <v>322</v>
      </c>
      <c r="D212" s="114" t="s">
        <v>636</v>
      </c>
      <c r="E212" s="114" t="s">
        <v>2390</v>
      </c>
      <c r="F212" s="114" t="s">
        <v>180</v>
      </c>
      <c r="G212" s="121">
        <v>2.9589310037884541E-4</v>
      </c>
      <c r="H212" s="114">
        <v>0</v>
      </c>
      <c r="I212" s="118" t="s">
        <v>2469</v>
      </c>
      <c r="L212" s="117">
        <v>46290.782395833332</v>
      </c>
      <c r="M212" s="114" t="s">
        <v>2390</v>
      </c>
      <c r="N212" s="114" t="s">
        <v>180</v>
      </c>
      <c r="O212" s="114">
        <v>-0.17499999999999999</v>
      </c>
      <c r="P212" s="114">
        <v>2.5000000000000001E-2</v>
      </c>
      <c r="Q212" s="114">
        <v>2.5000000000000001E-3</v>
      </c>
      <c r="R212" s="114" t="s">
        <v>551</v>
      </c>
      <c r="S212" s="114">
        <v>0.05</v>
      </c>
      <c r="T212" s="114">
        <v>0.05</v>
      </c>
      <c r="U212" s="114"/>
      <c r="V212" s="114">
        <v>0</v>
      </c>
      <c r="W212" s="114">
        <v>5.2083333333333336E-7</v>
      </c>
      <c r="X212" s="114">
        <v>5.2083333333333336E-7</v>
      </c>
      <c r="Y212" s="114">
        <v>0</v>
      </c>
      <c r="Z212" s="118" t="s">
        <v>2335</v>
      </c>
      <c r="AC212" s="117">
        <v>46290.782395833332</v>
      </c>
      <c r="AD212" s="114" t="s">
        <v>2474</v>
      </c>
      <c r="AE212" s="114" t="s">
        <v>2586</v>
      </c>
      <c r="AF212" s="114">
        <v>1.007564554753799E-2</v>
      </c>
      <c r="AG212" s="114" t="s">
        <v>2517</v>
      </c>
      <c r="AH212" s="118" t="s">
        <v>2587</v>
      </c>
    </row>
    <row r="213" spans="1:34" ht="15" customHeight="1" x14ac:dyDescent="0.25">
      <c r="A213" s="117">
        <v>46290.782395833332</v>
      </c>
      <c r="B213" s="114">
        <v>1</v>
      </c>
      <c r="C213" s="114" t="s">
        <v>322</v>
      </c>
      <c r="D213" s="114" t="s">
        <v>636</v>
      </c>
      <c r="E213" s="114" t="s">
        <v>2391</v>
      </c>
      <c r="F213" s="114" t="s">
        <v>180</v>
      </c>
      <c r="G213" s="121">
        <v>2.9589310037884427E-4</v>
      </c>
      <c r="H213" s="114">
        <v>0</v>
      </c>
      <c r="I213" s="118" t="s">
        <v>2469</v>
      </c>
      <c r="L213" s="117">
        <v>46290.782395833332</v>
      </c>
      <c r="M213" s="114" t="s">
        <v>2391</v>
      </c>
      <c r="N213" s="114" t="s">
        <v>180</v>
      </c>
      <c r="O213" s="114">
        <v>-0.125</v>
      </c>
      <c r="P213" s="114">
        <v>2.5000000000000001E-2</v>
      </c>
      <c r="Q213" s="114">
        <v>2.5000000000000001E-3</v>
      </c>
      <c r="R213" s="114" t="s">
        <v>551</v>
      </c>
      <c r="S213" s="114">
        <v>0.05</v>
      </c>
      <c r="T213" s="114">
        <v>0.05</v>
      </c>
      <c r="U213" s="114"/>
      <c r="V213" s="114">
        <v>0</v>
      </c>
      <c r="W213" s="114">
        <v>5.2083333333333336E-7</v>
      </c>
      <c r="X213" s="114">
        <v>5.2083333333333336E-7</v>
      </c>
      <c r="Y213" s="114">
        <v>0</v>
      </c>
      <c r="Z213" s="118" t="s">
        <v>2335</v>
      </c>
      <c r="AC213" s="117">
        <v>46290.782395833332</v>
      </c>
      <c r="AD213" s="114" t="s">
        <v>2474</v>
      </c>
      <c r="AE213" s="114" t="s">
        <v>2588</v>
      </c>
      <c r="AF213" s="114">
        <v>0.24886345731968448</v>
      </c>
      <c r="AG213" s="114" t="s">
        <v>294</v>
      </c>
      <c r="AH213" s="118" t="s">
        <v>2589</v>
      </c>
    </row>
    <row r="214" spans="1:34" ht="15" customHeight="1" x14ac:dyDescent="0.25">
      <c r="A214" s="117">
        <v>46290.782395833332</v>
      </c>
      <c r="B214" s="114">
        <v>1</v>
      </c>
      <c r="C214" s="114" t="s">
        <v>322</v>
      </c>
      <c r="D214" s="114" t="s">
        <v>636</v>
      </c>
      <c r="E214" s="114" t="s">
        <v>2392</v>
      </c>
      <c r="F214" s="114" t="s">
        <v>180</v>
      </c>
      <c r="G214" s="121">
        <v>2.9589310037883836E-4</v>
      </c>
      <c r="H214" s="114">
        <v>0</v>
      </c>
      <c r="I214" s="118" t="s">
        <v>2469</v>
      </c>
      <c r="L214" s="117">
        <v>46290.782395833332</v>
      </c>
      <c r="M214" s="114" t="s">
        <v>2392</v>
      </c>
      <c r="N214" s="114" t="s">
        <v>180</v>
      </c>
      <c r="O214" s="114">
        <v>0.125</v>
      </c>
      <c r="P214" s="114">
        <v>2.5000000000000001E-2</v>
      </c>
      <c r="Q214" s="114">
        <v>2.5000000000000001E-3</v>
      </c>
      <c r="R214" s="114" t="s">
        <v>551</v>
      </c>
      <c r="S214" s="114">
        <v>0.05</v>
      </c>
      <c r="T214" s="114">
        <v>0.05</v>
      </c>
      <c r="U214" s="114"/>
      <c r="V214" s="114">
        <v>0</v>
      </c>
      <c r="W214" s="114">
        <v>5.2083333333333336E-7</v>
      </c>
      <c r="X214" s="114">
        <v>5.2083333333333336E-7</v>
      </c>
      <c r="Y214" s="114">
        <v>0</v>
      </c>
      <c r="Z214" s="118" t="s">
        <v>2335</v>
      </c>
      <c r="AC214" s="117">
        <v>46290.782395833332</v>
      </c>
      <c r="AD214" s="114" t="s">
        <v>2474</v>
      </c>
      <c r="AE214" s="114" t="s">
        <v>2590</v>
      </c>
      <c r="AF214" s="114">
        <v>0.16155095337997852</v>
      </c>
      <c r="AG214" s="114" t="s">
        <v>294</v>
      </c>
      <c r="AH214" s="118" t="s">
        <v>2591</v>
      </c>
    </row>
    <row r="215" spans="1:34" ht="15" customHeight="1" x14ac:dyDescent="0.25">
      <c r="A215" s="117">
        <v>46290.782395833332</v>
      </c>
      <c r="B215" s="114">
        <v>1</v>
      </c>
      <c r="C215" s="114" t="s">
        <v>322</v>
      </c>
      <c r="D215" s="114" t="s">
        <v>636</v>
      </c>
      <c r="E215" s="114" t="s">
        <v>2393</v>
      </c>
      <c r="F215" s="114" t="s">
        <v>180</v>
      </c>
      <c r="G215" s="121">
        <v>2.9589310037883722E-4</v>
      </c>
      <c r="H215" s="114">
        <v>0</v>
      </c>
      <c r="I215" s="118" t="s">
        <v>2469</v>
      </c>
      <c r="L215" s="117">
        <v>46290.782395833332</v>
      </c>
      <c r="M215" s="114" t="s">
        <v>2393</v>
      </c>
      <c r="N215" s="114" t="s">
        <v>180</v>
      </c>
      <c r="O215" s="114">
        <v>0.17499999999999999</v>
      </c>
      <c r="P215" s="114">
        <v>2.5000000000000001E-2</v>
      </c>
      <c r="Q215" s="114">
        <v>2.5000000000000001E-3</v>
      </c>
      <c r="R215" s="114" t="s">
        <v>551</v>
      </c>
      <c r="S215" s="114">
        <v>0.05</v>
      </c>
      <c r="T215" s="114">
        <v>0.05</v>
      </c>
      <c r="U215" s="114"/>
      <c r="V215" s="114">
        <v>0</v>
      </c>
      <c r="W215" s="114">
        <v>5.2083333333333336E-7</v>
      </c>
      <c r="X215" s="114">
        <v>5.2083333333333336E-7</v>
      </c>
      <c r="Y215" s="114">
        <v>0</v>
      </c>
      <c r="Z215" s="118" t="s">
        <v>2335</v>
      </c>
      <c r="AC215" s="117">
        <v>46290.782395833332</v>
      </c>
      <c r="AD215" s="114" t="s">
        <v>2474</v>
      </c>
      <c r="AE215" s="114" t="s">
        <v>2592</v>
      </c>
      <c r="AF215" s="114">
        <v>0.10439484215191996</v>
      </c>
      <c r="AG215" s="114" t="s">
        <v>294</v>
      </c>
      <c r="AH215" s="118" t="s">
        <v>2593</v>
      </c>
    </row>
    <row r="216" spans="1:34" ht="15" customHeight="1" x14ac:dyDescent="0.25">
      <c r="A216" s="117">
        <v>46290.782395833332</v>
      </c>
      <c r="B216" s="114">
        <v>1</v>
      </c>
      <c r="C216" s="114" t="s">
        <v>322</v>
      </c>
      <c r="D216" s="114" t="s">
        <v>636</v>
      </c>
      <c r="E216" s="114" t="s">
        <v>2394</v>
      </c>
      <c r="F216" s="114" t="s">
        <v>180</v>
      </c>
      <c r="G216" s="121">
        <v>2.9589310037883603E-4</v>
      </c>
      <c r="H216" s="114">
        <v>0</v>
      </c>
      <c r="I216" s="118" t="s">
        <v>2469</v>
      </c>
      <c r="L216" s="117">
        <v>46290.782395833332</v>
      </c>
      <c r="M216" s="114" t="s">
        <v>2394</v>
      </c>
      <c r="N216" s="114" t="s">
        <v>180</v>
      </c>
      <c r="O216" s="114">
        <v>0.22500000000000001</v>
      </c>
      <c r="P216" s="114">
        <v>2.5000000000000001E-2</v>
      </c>
      <c r="Q216" s="114">
        <v>2.5000000000000001E-3</v>
      </c>
      <c r="R216" s="114" t="s">
        <v>551</v>
      </c>
      <c r="S216" s="114">
        <v>0.05</v>
      </c>
      <c r="T216" s="114">
        <v>0.05</v>
      </c>
      <c r="U216" s="114"/>
      <c r="V216" s="114">
        <v>0</v>
      </c>
      <c r="W216" s="114">
        <v>5.2083333333333336E-7</v>
      </c>
      <c r="X216" s="114">
        <v>5.2083333333333336E-7</v>
      </c>
      <c r="Y216" s="114">
        <v>0</v>
      </c>
      <c r="Z216" s="118" t="s">
        <v>2335</v>
      </c>
      <c r="AC216" s="117">
        <v>46290.782395833332</v>
      </c>
      <c r="AD216" s="114" t="s">
        <v>2474</v>
      </c>
      <c r="AE216" s="114" t="s">
        <v>2594</v>
      </c>
      <c r="AF216" s="114">
        <v>0.10439484215191996</v>
      </c>
      <c r="AG216" s="114" t="s">
        <v>294</v>
      </c>
      <c r="AH216" s="118" t="s">
        <v>2595</v>
      </c>
    </row>
    <row r="217" spans="1:34" ht="15" customHeight="1" x14ac:dyDescent="0.25">
      <c r="A217" s="117">
        <v>46290.782395833332</v>
      </c>
      <c r="B217" s="114">
        <v>1</v>
      </c>
      <c r="C217" s="114" t="s">
        <v>322</v>
      </c>
      <c r="D217" s="114" t="s">
        <v>636</v>
      </c>
      <c r="E217" s="114" t="s">
        <v>2395</v>
      </c>
      <c r="F217" s="114" t="s">
        <v>180</v>
      </c>
      <c r="G217" s="121">
        <v>7.7037973792620958E-4</v>
      </c>
      <c r="H217" s="114">
        <v>0</v>
      </c>
      <c r="I217" s="118" t="s">
        <v>2469</v>
      </c>
      <c r="L217" s="117">
        <v>46290.782395833332</v>
      </c>
      <c r="M217" s="114" t="s">
        <v>2395</v>
      </c>
      <c r="N217" s="114" t="s">
        <v>180</v>
      </c>
      <c r="O217" s="114">
        <v>-0.22500000000000001</v>
      </c>
      <c r="P217" s="114">
        <v>7.4999999999999997E-2</v>
      </c>
      <c r="Q217" s="114">
        <v>2.5000000000000001E-3</v>
      </c>
      <c r="R217" s="114" t="s">
        <v>551</v>
      </c>
      <c r="S217" s="114">
        <v>0.05</v>
      </c>
      <c r="T217" s="114">
        <v>0.05</v>
      </c>
      <c r="U217" s="114"/>
      <c r="V217" s="114">
        <v>0</v>
      </c>
      <c r="W217" s="114">
        <v>5.2083333333333336E-7</v>
      </c>
      <c r="X217" s="114">
        <v>5.2083333333333336E-7</v>
      </c>
      <c r="Y217" s="114">
        <v>0</v>
      </c>
      <c r="Z217" s="118" t="s">
        <v>2335</v>
      </c>
      <c r="AC217" s="117">
        <v>46290.782395833332</v>
      </c>
      <c r="AD217" s="114" t="s">
        <v>2474</v>
      </c>
      <c r="AE217" s="114" t="s">
        <v>2596</v>
      </c>
      <c r="AF217" s="114">
        <v>0.15483255097276602</v>
      </c>
      <c r="AG217" s="114" t="s">
        <v>294</v>
      </c>
      <c r="AH217" s="118" t="s">
        <v>2597</v>
      </c>
    </row>
    <row r="218" spans="1:34" ht="15" customHeight="1" x14ac:dyDescent="0.25">
      <c r="A218" s="117">
        <v>46290.782395833332</v>
      </c>
      <c r="B218" s="114">
        <v>1</v>
      </c>
      <c r="C218" s="114" t="s">
        <v>322</v>
      </c>
      <c r="D218" s="114" t="s">
        <v>636</v>
      </c>
      <c r="E218" s="114" t="s">
        <v>2396</v>
      </c>
      <c r="F218" s="114" t="s">
        <v>180</v>
      </c>
      <c r="G218" s="121">
        <v>7.7037973792620838E-4</v>
      </c>
      <c r="H218" s="114">
        <v>0</v>
      </c>
      <c r="I218" s="118" t="s">
        <v>2469</v>
      </c>
      <c r="L218" s="117">
        <v>46290.782395833332</v>
      </c>
      <c r="M218" s="114" t="s">
        <v>2396</v>
      </c>
      <c r="N218" s="114" t="s">
        <v>180</v>
      </c>
      <c r="O218" s="114">
        <v>-0.17499999999999999</v>
      </c>
      <c r="P218" s="114">
        <v>7.4999999999999997E-2</v>
      </c>
      <c r="Q218" s="114">
        <v>2.5000000000000001E-3</v>
      </c>
      <c r="R218" s="114" t="s">
        <v>551</v>
      </c>
      <c r="S218" s="114">
        <v>0.05</v>
      </c>
      <c r="T218" s="114">
        <v>0.05</v>
      </c>
      <c r="U218" s="114"/>
      <c r="V218" s="114">
        <v>0</v>
      </c>
      <c r="W218" s="114">
        <v>5.2083333333333336E-7</v>
      </c>
      <c r="X218" s="114">
        <v>5.2083333333333336E-7</v>
      </c>
      <c r="Y218" s="114">
        <v>0</v>
      </c>
      <c r="Z218" s="118" t="s">
        <v>2335</v>
      </c>
      <c r="AC218" s="117">
        <v>46290.782395833332</v>
      </c>
      <c r="AD218" s="114" t="s">
        <v>2474</v>
      </c>
      <c r="AE218" s="114" t="s">
        <v>2598</v>
      </c>
      <c r="AF218" s="114">
        <v>0.15483255097276602</v>
      </c>
      <c r="AG218" s="114" t="s">
        <v>294</v>
      </c>
      <c r="AH218" s="118" t="s">
        <v>2599</v>
      </c>
    </row>
    <row r="219" spans="1:34" ht="15" customHeight="1" x14ac:dyDescent="0.25">
      <c r="A219" s="117">
        <v>46290.782395833332</v>
      </c>
      <c r="B219" s="114">
        <v>1</v>
      </c>
      <c r="C219" s="114" t="s">
        <v>322</v>
      </c>
      <c r="D219" s="114" t="s">
        <v>636</v>
      </c>
      <c r="E219" s="114" t="s">
        <v>2397</v>
      </c>
      <c r="F219" s="114" t="s">
        <v>180</v>
      </c>
      <c r="G219" s="121">
        <v>7.7037973792620719E-4</v>
      </c>
      <c r="H219" s="114">
        <v>0</v>
      </c>
      <c r="I219" s="118" t="s">
        <v>2469</v>
      </c>
      <c r="L219" s="117">
        <v>46290.782395833332</v>
      </c>
      <c r="M219" s="114" t="s">
        <v>2397</v>
      </c>
      <c r="N219" s="114" t="s">
        <v>180</v>
      </c>
      <c r="O219" s="114">
        <v>-0.125</v>
      </c>
      <c r="P219" s="114">
        <v>7.4999999999999997E-2</v>
      </c>
      <c r="Q219" s="114">
        <v>2.5000000000000001E-3</v>
      </c>
      <c r="R219" s="114" t="s">
        <v>551</v>
      </c>
      <c r="S219" s="114">
        <v>0.05</v>
      </c>
      <c r="T219" s="114">
        <v>0.05</v>
      </c>
      <c r="U219" s="114"/>
      <c r="V219" s="114">
        <v>0</v>
      </c>
      <c r="W219" s="114">
        <v>5.2083333333333336E-7</v>
      </c>
      <c r="X219" s="114">
        <v>5.2083333333333336E-7</v>
      </c>
      <c r="Y219" s="114">
        <v>0</v>
      </c>
      <c r="Z219" s="118" t="s">
        <v>2335</v>
      </c>
      <c r="AC219" s="117">
        <v>46290.782395833332</v>
      </c>
      <c r="AD219" s="114" t="s">
        <v>2474</v>
      </c>
      <c r="AE219" s="114" t="s">
        <v>2600</v>
      </c>
      <c r="AF219" s="114">
        <v>0.10439484215191996</v>
      </c>
      <c r="AG219" s="114" t="s">
        <v>294</v>
      </c>
      <c r="AH219" s="118" t="s">
        <v>2601</v>
      </c>
    </row>
    <row r="220" spans="1:34" ht="15" customHeight="1" x14ac:dyDescent="0.25">
      <c r="A220" s="117">
        <v>46290.782395833332</v>
      </c>
      <c r="B220" s="114">
        <v>1</v>
      </c>
      <c r="C220" s="114" t="s">
        <v>322</v>
      </c>
      <c r="D220" s="114" t="s">
        <v>636</v>
      </c>
      <c r="E220" s="114" t="s">
        <v>2398</v>
      </c>
      <c r="F220" s="114" t="s">
        <v>180</v>
      </c>
      <c r="G220" s="121">
        <v>7.7037973792620134E-4</v>
      </c>
      <c r="H220" s="114">
        <v>0</v>
      </c>
      <c r="I220" s="118" t="s">
        <v>2469</v>
      </c>
      <c r="L220" s="117">
        <v>46290.782395833332</v>
      </c>
      <c r="M220" s="114" t="s">
        <v>2398</v>
      </c>
      <c r="N220" s="114" t="s">
        <v>180</v>
      </c>
      <c r="O220" s="114">
        <v>0.125</v>
      </c>
      <c r="P220" s="114">
        <v>7.4999999999999997E-2</v>
      </c>
      <c r="Q220" s="114">
        <v>2.5000000000000001E-3</v>
      </c>
      <c r="R220" s="114" t="s">
        <v>551</v>
      </c>
      <c r="S220" s="114">
        <v>0.05</v>
      </c>
      <c r="T220" s="114">
        <v>0.05</v>
      </c>
      <c r="U220" s="114"/>
      <c r="V220" s="114">
        <v>0</v>
      </c>
      <c r="W220" s="114">
        <v>5.2083333333333336E-7</v>
      </c>
      <c r="X220" s="114">
        <v>5.2083333333333336E-7</v>
      </c>
      <c r="Y220" s="114">
        <v>0</v>
      </c>
      <c r="Z220" s="118" t="s">
        <v>2335</v>
      </c>
      <c r="AC220" s="117">
        <v>46290.782395833332</v>
      </c>
      <c r="AD220" s="114" t="s">
        <v>2474</v>
      </c>
      <c r="AE220" s="114" t="s">
        <v>2602</v>
      </c>
      <c r="AF220" s="114">
        <v>0.10439484215191996</v>
      </c>
      <c r="AG220" s="114" t="s">
        <v>294</v>
      </c>
      <c r="AH220" s="118" t="s">
        <v>2603</v>
      </c>
    </row>
    <row r="221" spans="1:34" ht="15" customHeight="1" x14ac:dyDescent="0.25">
      <c r="A221" s="117">
        <v>46290.782395833332</v>
      </c>
      <c r="B221" s="114">
        <v>1</v>
      </c>
      <c r="C221" s="114" t="s">
        <v>322</v>
      </c>
      <c r="D221" s="114" t="s">
        <v>636</v>
      </c>
      <c r="E221" s="114" t="s">
        <v>2399</v>
      </c>
      <c r="F221" s="114" t="s">
        <v>180</v>
      </c>
      <c r="G221" s="121">
        <v>7.7037973792620014E-4</v>
      </c>
      <c r="H221" s="114">
        <v>0</v>
      </c>
      <c r="I221" s="118" t="s">
        <v>2469</v>
      </c>
      <c r="L221" s="117">
        <v>46290.782395833332</v>
      </c>
      <c r="M221" s="114" t="s">
        <v>2399</v>
      </c>
      <c r="N221" s="114" t="s">
        <v>180</v>
      </c>
      <c r="O221" s="114">
        <v>0.17499999999999999</v>
      </c>
      <c r="P221" s="114">
        <v>7.4999999999999997E-2</v>
      </c>
      <c r="Q221" s="114">
        <v>2.5000000000000001E-3</v>
      </c>
      <c r="R221" s="114" t="s">
        <v>551</v>
      </c>
      <c r="S221" s="114">
        <v>0.05</v>
      </c>
      <c r="T221" s="114">
        <v>0.05</v>
      </c>
      <c r="U221" s="114"/>
      <c r="V221" s="114">
        <v>0</v>
      </c>
      <c r="W221" s="114">
        <v>5.2083333333333336E-7</v>
      </c>
      <c r="X221" s="114">
        <v>5.2083333333333336E-7</v>
      </c>
      <c r="Y221" s="114">
        <v>0</v>
      </c>
      <c r="Z221" s="118" t="s">
        <v>2335</v>
      </c>
      <c r="AC221" s="117">
        <v>46290.782395833332</v>
      </c>
      <c r="AD221" s="114" t="s">
        <v>2474</v>
      </c>
      <c r="AE221" s="114" t="s">
        <v>2604</v>
      </c>
      <c r="AF221" s="114">
        <v>0.15483255097276602</v>
      </c>
      <c r="AG221" s="114" t="s">
        <v>294</v>
      </c>
      <c r="AH221" s="118" t="s">
        <v>2605</v>
      </c>
    </row>
    <row r="222" spans="1:34" ht="15" customHeight="1" x14ac:dyDescent="0.25">
      <c r="A222" s="117">
        <v>46290.782395833332</v>
      </c>
      <c r="B222" s="114">
        <v>1</v>
      </c>
      <c r="C222" s="114" t="s">
        <v>322</v>
      </c>
      <c r="D222" s="114" t="s">
        <v>636</v>
      </c>
      <c r="E222" s="114" t="s">
        <v>2400</v>
      </c>
      <c r="F222" s="114" t="s">
        <v>180</v>
      </c>
      <c r="G222" s="121">
        <v>7.7037973792619895E-4</v>
      </c>
      <c r="H222" s="114">
        <v>0</v>
      </c>
      <c r="I222" s="118" t="s">
        <v>2469</v>
      </c>
      <c r="L222" s="117">
        <v>46290.782395833332</v>
      </c>
      <c r="M222" s="114" t="s">
        <v>2400</v>
      </c>
      <c r="N222" s="114" t="s">
        <v>180</v>
      </c>
      <c r="O222" s="114">
        <v>0.22500000000000001</v>
      </c>
      <c r="P222" s="114">
        <v>7.4999999999999997E-2</v>
      </c>
      <c r="Q222" s="114">
        <v>2.5000000000000001E-3</v>
      </c>
      <c r="R222" s="114" t="s">
        <v>551</v>
      </c>
      <c r="S222" s="114">
        <v>0.05</v>
      </c>
      <c r="T222" s="114">
        <v>0.05</v>
      </c>
      <c r="U222" s="114"/>
      <c r="V222" s="114">
        <v>0</v>
      </c>
      <c r="W222" s="114">
        <v>5.2083333333333336E-7</v>
      </c>
      <c r="X222" s="114">
        <v>5.2083333333333336E-7</v>
      </c>
      <c r="Y222" s="114">
        <v>0</v>
      </c>
      <c r="Z222" s="118" t="s">
        <v>2335</v>
      </c>
      <c r="AC222" s="117">
        <v>46290.782395833332</v>
      </c>
      <c r="AD222" s="114" t="s">
        <v>2474</v>
      </c>
      <c r="AE222" s="114" t="s">
        <v>2606</v>
      </c>
      <c r="AF222" s="114">
        <v>0.15483255097276602</v>
      </c>
      <c r="AG222" s="114" t="s">
        <v>294</v>
      </c>
      <c r="AH222" s="118" t="s">
        <v>2607</v>
      </c>
    </row>
    <row r="223" spans="1:34" ht="15" customHeight="1" x14ac:dyDescent="0.25">
      <c r="A223" s="117">
        <v>46290.782395833332</v>
      </c>
      <c r="B223" s="114">
        <v>1</v>
      </c>
      <c r="C223" s="114" t="s">
        <v>322</v>
      </c>
      <c r="D223" s="114" t="s">
        <v>636</v>
      </c>
      <c r="E223" s="114" t="s">
        <v>2401</v>
      </c>
      <c r="F223" s="114" t="s">
        <v>180</v>
      </c>
      <c r="G223" s="121">
        <v>1.2448663754735724E-3</v>
      </c>
      <c r="H223" s="114">
        <v>0</v>
      </c>
      <c r="I223" s="118" t="s">
        <v>2469</v>
      </c>
      <c r="L223" s="117">
        <v>46290.782395833332</v>
      </c>
      <c r="M223" s="114" t="s">
        <v>2401</v>
      </c>
      <c r="N223" s="114" t="s">
        <v>180</v>
      </c>
      <c r="O223" s="114">
        <v>-0.22500000000000001</v>
      </c>
      <c r="P223" s="114">
        <v>0.125</v>
      </c>
      <c r="Q223" s="114">
        <v>2.5000000000000001E-3</v>
      </c>
      <c r="R223" s="114" t="s">
        <v>551</v>
      </c>
      <c r="S223" s="114">
        <v>0.05</v>
      </c>
      <c r="T223" s="114">
        <v>0.05</v>
      </c>
      <c r="U223" s="114"/>
      <c r="V223" s="114">
        <v>0</v>
      </c>
      <c r="W223" s="114">
        <v>5.2083333333333336E-7</v>
      </c>
      <c r="X223" s="114">
        <v>5.2083333333333336E-7</v>
      </c>
      <c r="Y223" s="114">
        <v>0</v>
      </c>
      <c r="Z223" s="118" t="s">
        <v>2335</v>
      </c>
      <c r="AC223" s="117">
        <v>46290.782395833332</v>
      </c>
      <c r="AD223" s="114" t="s">
        <v>2474</v>
      </c>
      <c r="AE223" s="114" t="s">
        <v>2608</v>
      </c>
      <c r="AF223" s="114">
        <v>8.3403467188635751</v>
      </c>
      <c r="AG223" s="114" t="s">
        <v>2609</v>
      </c>
      <c r="AH223" s="118" t="s">
        <v>2610</v>
      </c>
    </row>
    <row r="224" spans="1:34" ht="15" customHeight="1" x14ac:dyDescent="0.25">
      <c r="A224" s="117">
        <v>46290.782395833332</v>
      </c>
      <c r="B224" s="114">
        <v>1</v>
      </c>
      <c r="C224" s="114" t="s">
        <v>322</v>
      </c>
      <c r="D224" s="114" t="s">
        <v>636</v>
      </c>
      <c r="E224" s="114" t="s">
        <v>2402</v>
      </c>
      <c r="F224" s="114" t="s">
        <v>180</v>
      </c>
      <c r="G224" s="121">
        <v>1.2448663754735714E-3</v>
      </c>
      <c r="H224" s="114">
        <v>0</v>
      </c>
      <c r="I224" s="118" t="s">
        <v>2469</v>
      </c>
      <c r="L224" s="117">
        <v>46290.782395833332</v>
      </c>
      <c r="M224" s="114" t="s">
        <v>2402</v>
      </c>
      <c r="N224" s="114" t="s">
        <v>180</v>
      </c>
      <c r="O224" s="114">
        <v>-0.17499999999999999</v>
      </c>
      <c r="P224" s="114">
        <v>0.125</v>
      </c>
      <c r="Q224" s="114">
        <v>2.5000000000000001E-3</v>
      </c>
      <c r="R224" s="114" t="s">
        <v>551</v>
      </c>
      <c r="S224" s="114">
        <v>0.05</v>
      </c>
      <c r="T224" s="114">
        <v>0.05</v>
      </c>
      <c r="U224" s="114"/>
      <c r="V224" s="114">
        <v>0</v>
      </c>
      <c r="W224" s="114">
        <v>5.2083333333333336E-7</v>
      </c>
      <c r="X224" s="114">
        <v>5.2083333333333336E-7</v>
      </c>
      <c r="Y224" s="114">
        <v>0</v>
      </c>
      <c r="Z224" s="118" t="s">
        <v>2335</v>
      </c>
      <c r="AC224" s="117">
        <v>46290.782395833332</v>
      </c>
      <c r="AD224" s="114" t="s">
        <v>2474</v>
      </c>
      <c r="AE224" s="114" t="s">
        <v>2611</v>
      </c>
      <c r="AF224" s="114">
        <v>62.524245896061672</v>
      </c>
      <c r="AG224" s="114" t="s">
        <v>9</v>
      </c>
      <c r="AH224" s="118" t="s">
        <v>2612</v>
      </c>
    </row>
    <row r="225" spans="1:34" ht="15" customHeight="1" x14ac:dyDescent="0.25">
      <c r="A225" s="117">
        <v>46290.782395833332</v>
      </c>
      <c r="B225" s="114">
        <v>1</v>
      </c>
      <c r="C225" s="114" t="s">
        <v>322</v>
      </c>
      <c r="D225" s="114" t="s">
        <v>636</v>
      </c>
      <c r="E225" s="114" t="s">
        <v>2403</v>
      </c>
      <c r="F225" s="114" t="s">
        <v>180</v>
      </c>
      <c r="G225" s="121">
        <v>1.2448663754735701E-3</v>
      </c>
      <c r="H225" s="114">
        <v>0</v>
      </c>
      <c r="I225" s="118" t="s">
        <v>2469</v>
      </c>
      <c r="L225" s="117">
        <v>46290.782395833332</v>
      </c>
      <c r="M225" s="114" t="s">
        <v>2403</v>
      </c>
      <c r="N225" s="114" t="s">
        <v>180</v>
      </c>
      <c r="O225" s="114">
        <v>-0.125</v>
      </c>
      <c r="P225" s="114">
        <v>0.125</v>
      </c>
      <c r="Q225" s="114">
        <v>2.5000000000000001E-3</v>
      </c>
      <c r="R225" s="114" t="s">
        <v>551</v>
      </c>
      <c r="S225" s="114">
        <v>0.05</v>
      </c>
      <c r="T225" s="114">
        <v>0.05</v>
      </c>
      <c r="U225" s="114"/>
      <c r="V225" s="114">
        <v>0</v>
      </c>
      <c r="W225" s="114">
        <v>5.2083333333333336E-7</v>
      </c>
      <c r="X225" s="114">
        <v>5.2083333333333336E-7</v>
      </c>
      <c r="Y225" s="114">
        <v>0</v>
      </c>
      <c r="Z225" s="118" t="s">
        <v>2335</v>
      </c>
      <c r="AC225" s="117">
        <v>46290.782395833332</v>
      </c>
      <c r="AD225" s="114" t="s">
        <v>2474</v>
      </c>
      <c r="AE225" s="114" t="s">
        <v>2613</v>
      </c>
      <c r="AF225" s="114">
        <v>96.316361336487134</v>
      </c>
      <c r="AG225" s="114" t="s">
        <v>9</v>
      </c>
      <c r="AH225" s="118" t="s">
        <v>2614</v>
      </c>
    </row>
    <row r="226" spans="1:34" ht="15" customHeight="1" x14ac:dyDescent="0.25">
      <c r="A226" s="117">
        <v>46290.782395833332</v>
      </c>
      <c r="B226" s="114">
        <v>1</v>
      </c>
      <c r="C226" s="114" t="s">
        <v>322</v>
      </c>
      <c r="D226" s="114" t="s">
        <v>636</v>
      </c>
      <c r="E226" s="114" t="s">
        <v>2404</v>
      </c>
      <c r="F226" s="114" t="s">
        <v>180</v>
      </c>
      <c r="G226" s="121">
        <v>1.2448663754735642E-3</v>
      </c>
      <c r="H226" s="114">
        <v>0</v>
      </c>
      <c r="I226" s="118" t="s">
        <v>2469</v>
      </c>
      <c r="L226" s="117">
        <v>46290.782395833332</v>
      </c>
      <c r="M226" s="114" t="s">
        <v>2404</v>
      </c>
      <c r="N226" s="114" t="s">
        <v>180</v>
      </c>
      <c r="O226" s="114">
        <v>0.125</v>
      </c>
      <c r="P226" s="114">
        <v>0.125</v>
      </c>
      <c r="Q226" s="114">
        <v>2.5000000000000001E-3</v>
      </c>
      <c r="R226" s="114" t="s">
        <v>551</v>
      </c>
      <c r="S226" s="114">
        <v>0.05</v>
      </c>
      <c r="T226" s="114">
        <v>0.05</v>
      </c>
      <c r="U226" s="114"/>
      <c r="V226" s="114">
        <v>0</v>
      </c>
      <c r="W226" s="114">
        <v>5.2083333333333336E-7</v>
      </c>
      <c r="X226" s="114">
        <v>5.2083333333333336E-7</v>
      </c>
      <c r="Y226" s="114">
        <v>0</v>
      </c>
      <c r="Z226" s="118" t="s">
        <v>2335</v>
      </c>
      <c r="AC226" s="117">
        <v>46290.782395833332</v>
      </c>
      <c r="AD226" s="114">
        <v>1</v>
      </c>
      <c r="AE226" s="114" t="s">
        <v>2615</v>
      </c>
      <c r="AF226" s="114">
        <v>160.02271728515635</v>
      </c>
      <c r="AG226" s="114" t="s">
        <v>299</v>
      </c>
      <c r="AH226" s="118" t="s">
        <v>2616</v>
      </c>
    </row>
    <row r="227" spans="1:34" ht="15" customHeight="1" x14ac:dyDescent="0.25">
      <c r="A227" s="117">
        <v>46290.782395833332</v>
      </c>
      <c r="B227" s="114">
        <v>1</v>
      </c>
      <c r="C227" s="114" t="s">
        <v>322</v>
      </c>
      <c r="D227" s="114" t="s">
        <v>636</v>
      </c>
      <c r="E227" s="114" t="s">
        <v>2405</v>
      </c>
      <c r="F227" s="114" t="s">
        <v>180</v>
      </c>
      <c r="G227" s="121">
        <v>1.2448663754735631E-3</v>
      </c>
      <c r="H227" s="114">
        <v>0</v>
      </c>
      <c r="I227" s="118" t="s">
        <v>2469</v>
      </c>
      <c r="L227" s="117">
        <v>46290.782395833332</v>
      </c>
      <c r="M227" s="114" t="s">
        <v>2405</v>
      </c>
      <c r="N227" s="114" t="s">
        <v>180</v>
      </c>
      <c r="O227" s="114">
        <v>0.17499999999999999</v>
      </c>
      <c r="P227" s="114">
        <v>0.125</v>
      </c>
      <c r="Q227" s="114">
        <v>2.5000000000000001E-3</v>
      </c>
      <c r="R227" s="114" t="s">
        <v>551</v>
      </c>
      <c r="S227" s="114">
        <v>0.05</v>
      </c>
      <c r="T227" s="114">
        <v>0.05</v>
      </c>
      <c r="U227" s="114"/>
      <c r="V227" s="114">
        <v>0</v>
      </c>
      <c r="W227" s="114">
        <v>5.2083333333333336E-7</v>
      </c>
      <c r="X227" s="114">
        <v>5.2083333333333336E-7</v>
      </c>
      <c r="Y227" s="114">
        <v>0</v>
      </c>
      <c r="Z227" s="118" t="s">
        <v>2335</v>
      </c>
      <c r="AC227" s="117">
        <v>46290.782395833332</v>
      </c>
      <c r="AD227" s="114">
        <v>1</v>
      </c>
      <c r="AE227" s="114" t="s">
        <v>300</v>
      </c>
      <c r="AF227" s="114">
        <v>160.02271728515623</v>
      </c>
      <c r="AG227" s="114" t="s">
        <v>299</v>
      </c>
      <c r="AH227" s="118" t="s">
        <v>2617</v>
      </c>
    </row>
    <row r="228" spans="1:34" ht="15" customHeight="1" x14ac:dyDescent="0.25">
      <c r="A228" s="117">
        <v>46290.782395833332</v>
      </c>
      <c r="B228" s="114">
        <v>1</v>
      </c>
      <c r="C228" s="114" t="s">
        <v>322</v>
      </c>
      <c r="D228" s="114" t="s">
        <v>636</v>
      </c>
      <c r="E228" s="114" t="s">
        <v>2406</v>
      </c>
      <c r="F228" s="114" t="s">
        <v>180</v>
      </c>
      <c r="G228" s="121">
        <v>1.2448663754735618E-3</v>
      </c>
      <c r="H228" s="114">
        <v>0</v>
      </c>
      <c r="I228" s="118" t="s">
        <v>2469</v>
      </c>
      <c r="L228" s="117">
        <v>46290.782395833332</v>
      </c>
      <c r="M228" s="114" t="s">
        <v>2406</v>
      </c>
      <c r="N228" s="114" t="s">
        <v>180</v>
      </c>
      <c r="O228" s="114">
        <v>0.22500000000000001</v>
      </c>
      <c r="P228" s="114">
        <v>0.125</v>
      </c>
      <c r="Q228" s="114">
        <v>2.5000000000000001E-3</v>
      </c>
      <c r="R228" s="114" t="s">
        <v>551</v>
      </c>
      <c r="S228" s="114">
        <v>0.05</v>
      </c>
      <c r="T228" s="114">
        <v>0.05</v>
      </c>
      <c r="U228" s="114"/>
      <c r="V228" s="114">
        <v>0</v>
      </c>
      <c r="W228" s="114">
        <v>5.2083333333333336E-7</v>
      </c>
      <c r="X228" s="114">
        <v>5.2083333333333336E-7</v>
      </c>
      <c r="Y228" s="114">
        <v>0</v>
      </c>
      <c r="Z228" s="118" t="s">
        <v>2335</v>
      </c>
      <c r="AC228" s="117">
        <v>46290.782395833332</v>
      </c>
      <c r="AD228" s="114">
        <v>1</v>
      </c>
      <c r="AE228" s="114" t="s">
        <v>2618</v>
      </c>
      <c r="AF228" s="114">
        <v>40.631795984637073</v>
      </c>
      <c r="AG228" s="114" t="s">
        <v>302</v>
      </c>
      <c r="AH228" s="118" t="s">
        <v>2619</v>
      </c>
    </row>
    <row r="229" spans="1:34" ht="15" customHeight="1" x14ac:dyDescent="0.25">
      <c r="A229" s="117">
        <v>46290.782395833332</v>
      </c>
      <c r="B229" s="114">
        <v>1</v>
      </c>
      <c r="C229" s="114" t="s">
        <v>322</v>
      </c>
      <c r="D229" s="114" t="s">
        <v>636</v>
      </c>
      <c r="E229" s="114" t="s">
        <v>2407</v>
      </c>
      <c r="F229" s="114" t="s">
        <v>180</v>
      </c>
      <c r="G229" s="121">
        <v>1.7193530130209353E-3</v>
      </c>
      <c r="H229" s="114">
        <v>0</v>
      </c>
      <c r="I229" s="118" t="s">
        <v>2469</v>
      </c>
      <c r="L229" s="117">
        <v>46290.782395833332</v>
      </c>
      <c r="M229" s="114" t="s">
        <v>2407</v>
      </c>
      <c r="N229" s="114" t="s">
        <v>180</v>
      </c>
      <c r="O229" s="114">
        <v>-0.22500000000000001</v>
      </c>
      <c r="P229" s="114">
        <v>0.17499999999999999</v>
      </c>
      <c r="Q229" s="114">
        <v>2.5000000000000001E-3</v>
      </c>
      <c r="R229" s="114" t="s">
        <v>551</v>
      </c>
      <c r="S229" s="114">
        <v>0.05</v>
      </c>
      <c r="T229" s="114">
        <v>0.05</v>
      </c>
      <c r="U229" s="114"/>
      <c r="V229" s="114">
        <v>0</v>
      </c>
      <c r="W229" s="114">
        <v>5.2083333333333336E-7</v>
      </c>
      <c r="X229" s="114">
        <v>5.2083333333333336E-7</v>
      </c>
      <c r="Y229" s="114">
        <v>0</v>
      </c>
      <c r="Z229" s="118" t="s">
        <v>2335</v>
      </c>
      <c r="AC229" s="117">
        <v>46290.782395833332</v>
      </c>
      <c r="AD229" s="114">
        <v>1</v>
      </c>
      <c r="AE229" s="114" t="s">
        <v>2620</v>
      </c>
      <c r="AF229" s="114">
        <v>0</v>
      </c>
      <c r="AG229" s="114" t="s">
        <v>302</v>
      </c>
      <c r="AH229" s="118" t="s">
        <v>2621</v>
      </c>
    </row>
    <row r="230" spans="1:34" ht="15" customHeight="1" x14ac:dyDescent="0.25">
      <c r="A230" s="117">
        <v>46290.782395833332</v>
      </c>
      <c r="B230" s="114">
        <v>1</v>
      </c>
      <c r="C230" s="114" t="s">
        <v>322</v>
      </c>
      <c r="D230" s="114" t="s">
        <v>636</v>
      </c>
      <c r="E230" s="114" t="s">
        <v>2408</v>
      </c>
      <c r="F230" s="114" t="s">
        <v>180</v>
      </c>
      <c r="G230" s="121">
        <v>1.7193530130209342E-3</v>
      </c>
      <c r="H230" s="114">
        <v>0</v>
      </c>
      <c r="I230" s="118" t="s">
        <v>2469</v>
      </c>
      <c r="L230" s="117">
        <v>46290.782395833332</v>
      </c>
      <c r="M230" s="114" t="s">
        <v>2408</v>
      </c>
      <c r="N230" s="114" t="s">
        <v>180</v>
      </c>
      <c r="O230" s="114">
        <v>-0.17499999999999999</v>
      </c>
      <c r="P230" s="114">
        <v>0.17499999999999999</v>
      </c>
      <c r="Q230" s="114">
        <v>2.5000000000000001E-3</v>
      </c>
      <c r="R230" s="114" t="s">
        <v>551</v>
      </c>
      <c r="S230" s="114">
        <v>0.05</v>
      </c>
      <c r="T230" s="114">
        <v>0.05</v>
      </c>
      <c r="U230" s="114"/>
      <c r="V230" s="114">
        <v>0</v>
      </c>
      <c r="W230" s="114">
        <v>5.2083333333333336E-7</v>
      </c>
      <c r="X230" s="114">
        <v>5.2083333333333336E-7</v>
      </c>
      <c r="Y230" s="114">
        <v>0</v>
      </c>
      <c r="Z230" s="118" t="s">
        <v>2335</v>
      </c>
      <c r="AC230" s="117">
        <v>46290.782395833332</v>
      </c>
      <c r="AD230" s="114">
        <v>1</v>
      </c>
      <c r="AE230" s="114" t="s">
        <v>2622</v>
      </c>
      <c r="AF230" s="114">
        <v>40.631795984637073</v>
      </c>
      <c r="AG230" s="114" t="s">
        <v>302</v>
      </c>
      <c r="AH230" s="118" t="s">
        <v>2623</v>
      </c>
    </row>
    <row r="231" spans="1:34" ht="15" customHeight="1" x14ac:dyDescent="0.25">
      <c r="A231" s="117">
        <v>46290.782395833332</v>
      </c>
      <c r="B231" s="114">
        <v>1</v>
      </c>
      <c r="C231" s="114" t="s">
        <v>322</v>
      </c>
      <c r="D231" s="114" t="s">
        <v>636</v>
      </c>
      <c r="E231" s="114" t="s">
        <v>2409</v>
      </c>
      <c r="F231" s="114" t="s">
        <v>180</v>
      </c>
      <c r="G231" s="121">
        <v>1.7193530130209329E-3</v>
      </c>
      <c r="H231" s="114">
        <v>0</v>
      </c>
      <c r="I231" s="118" t="s">
        <v>2469</v>
      </c>
      <c r="L231" s="117">
        <v>46290.782395833332</v>
      </c>
      <c r="M231" s="114" t="s">
        <v>2409</v>
      </c>
      <c r="N231" s="114" t="s">
        <v>180</v>
      </c>
      <c r="O231" s="114">
        <v>-0.125</v>
      </c>
      <c r="P231" s="114">
        <v>0.17499999999999999</v>
      </c>
      <c r="Q231" s="114">
        <v>2.5000000000000001E-3</v>
      </c>
      <c r="R231" s="114" t="s">
        <v>551</v>
      </c>
      <c r="S231" s="114">
        <v>0.05</v>
      </c>
      <c r="T231" s="114">
        <v>0.05</v>
      </c>
      <c r="U231" s="114"/>
      <c r="V231" s="114">
        <v>0</v>
      </c>
      <c r="W231" s="114">
        <v>5.2083333333333336E-7</v>
      </c>
      <c r="X231" s="114">
        <v>5.2083333333333336E-7</v>
      </c>
      <c r="Y231" s="114">
        <v>0</v>
      </c>
      <c r="Z231" s="118" t="s">
        <v>2335</v>
      </c>
      <c r="AC231" s="117">
        <v>46290.782395833332</v>
      </c>
      <c r="AD231" s="114">
        <v>1</v>
      </c>
      <c r="AE231" s="114" t="s">
        <v>2624</v>
      </c>
      <c r="AF231" s="114">
        <v>0</v>
      </c>
      <c r="AG231" s="114" t="s">
        <v>302</v>
      </c>
      <c r="AH231" s="118" t="s">
        <v>2625</v>
      </c>
    </row>
    <row r="232" spans="1:34" ht="15" customHeight="1" x14ac:dyDescent="0.25">
      <c r="A232" s="117">
        <v>46290.782395833332</v>
      </c>
      <c r="B232" s="114">
        <v>1</v>
      </c>
      <c r="C232" s="114" t="s">
        <v>322</v>
      </c>
      <c r="D232" s="114" t="s">
        <v>636</v>
      </c>
      <c r="E232" s="114" t="s">
        <v>2410</v>
      </c>
      <c r="F232" s="114" t="s">
        <v>180</v>
      </c>
      <c r="G232" s="121">
        <v>1.7193530130209271E-3</v>
      </c>
      <c r="H232" s="114">
        <v>0</v>
      </c>
      <c r="I232" s="118" t="s">
        <v>2469</v>
      </c>
      <c r="L232" s="117">
        <v>46290.782395833332</v>
      </c>
      <c r="M232" s="114" t="s">
        <v>2410</v>
      </c>
      <c r="N232" s="114" t="s">
        <v>180</v>
      </c>
      <c r="O232" s="114">
        <v>0.125</v>
      </c>
      <c r="P232" s="114">
        <v>0.17499999999999999</v>
      </c>
      <c r="Q232" s="114">
        <v>2.5000000000000001E-3</v>
      </c>
      <c r="R232" s="114" t="s">
        <v>551</v>
      </c>
      <c r="S232" s="114">
        <v>0.05</v>
      </c>
      <c r="T232" s="114">
        <v>0.05</v>
      </c>
      <c r="U232" s="114"/>
      <c r="V232" s="114">
        <v>0</v>
      </c>
      <c r="W232" s="114">
        <v>5.2083333333333336E-7</v>
      </c>
      <c r="X232" s="114">
        <v>5.2083333333333336E-7</v>
      </c>
      <c r="Y232" s="114">
        <v>0</v>
      </c>
      <c r="Z232" s="118" t="s">
        <v>2335</v>
      </c>
      <c r="AC232" s="117">
        <v>46290.782395833332</v>
      </c>
      <c r="AD232" s="114">
        <v>1</v>
      </c>
      <c r="AE232" s="114" t="s">
        <v>2626</v>
      </c>
      <c r="AF232" s="114" t="s">
        <v>1105</v>
      </c>
      <c r="AG232" s="114" t="s">
        <v>9</v>
      </c>
      <c r="AH232" s="118" t="s">
        <v>2627</v>
      </c>
    </row>
    <row r="233" spans="1:34" ht="15" customHeight="1" x14ac:dyDescent="0.25">
      <c r="A233" s="117">
        <v>46290.782395833332</v>
      </c>
      <c r="B233" s="114">
        <v>1</v>
      </c>
      <c r="C233" s="114" t="s">
        <v>322</v>
      </c>
      <c r="D233" s="114" t="s">
        <v>636</v>
      </c>
      <c r="E233" s="114" t="s">
        <v>2411</v>
      </c>
      <c r="F233" s="114" t="s">
        <v>180</v>
      </c>
      <c r="G233" s="121">
        <v>1.719353013020926E-3</v>
      </c>
      <c r="H233" s="114">
        <v>0</v>
      </c>
      <c r="I233" s="118" t="s">
        <v>2469</v>
      </c>
      <c r="L233" s="117">
        <v>46290.782395833332</v>
      </c>
      <c r="M233" s="114" t="s">
        <v>2411</v>
      </c>
      <c r="N233" s="114" t="s">
        <v>180</v>
      </c>
      <c r="O233" s="114">
        <v>0.17499999999999999</v>
      </c>
      <c r="P233" s="114">
        <v>0.17499999999999999</v>
      </c>
      <c r="Q233" s="114">
        <v>2.5000000000000001E-3</v>
      </c>
      <c r="R233" s="114" t="s">
        <v>551</v>
      </c>
      <c r="S233" s="114">
        <v>0.05</v>
      </c>
      <c r="T233" s="114">
        <v>0.05</v>
      </c>
      <c r="U233" s="114"/>
      <c r="V233" s="114">
        <v>0</v>
      </c>
      <c r="W233" s="114">
        <v>5.2083333333333336E-7</v>
      </c>
      <c r="X233" s="114">
        <v>5.2083333333333336E-7</v>
      </c>
      <c r="Y233" s="114">
        <v>0</v>
      </c>
      <c r="Z233" s="118" t="s">
        <v>2335</v>
      </c>
      <c r="AC233" s="117">
        <v>46290.782395833332</v>
      </c>
      <c r="AD233" s="114">
        <v>1</v>
      </c>
      <c r="AE233" s="114" t="s">
        <v>319</v>
      </c>
      <c r="AF233" s="114" t="s">
        <v>322</v>
      </c>
      <c r="AG233" s="114" t="s">
        <v>9</v>
      </c>
      <c r="AH233" s="118" t="s">
        <v>2628</v>
      </c>
    </row>
    <row r="234" spans="1:34" ht="15" customHeight="1" x14ac:dyDescent="0.25">
      <c r="A234" s="117">
        <v>46290.782395833332</v>
      </c>
      <c r="B234" s="114">
        <v>1</v>
      </c>
      <c r="C234" s="114" t="s">
        <v>322</v>
      </c>
      <c r="D234" s="114" t="s">
        <v>636</v>
      </c>
      <c r="E234" s="114" t="s">
        <v>2412</v>
      </c>
      <c r="F234" s="114" t="s">
        <v>180</v>
      </c>
      <c r="G234" s="121">
        <v>1.7193530130209249E-3</v>
      </c>
      <c r="H234" s="114">
        <v>0</v>
      </c>
      <c r="I234" s="118" t="s">
        <v>2469</v>
      </c>
      <c r="L234" s="117">
        <v>46290.782395833332</v>
      </c>
      <c r="M234" s="114" t="s">
        <v>2412</v>
      </c>
      <c r="N234" s="114" t="s">
        <v>180</v>
      </c>
      <c r="O234" s="114">
        <v>0.22500000000000001</v>
      </c>
      <c r="P234" s="114">
        <v>0.17499999999999999</v>
      </c>
      <c r="Q234" s="114">
        <v>2.5000000000000001E-3</v>
      </c>
      <c r="R234" s="114" t="s">
        <v>551</v>
      </c>
      <c r="S234" s="114">
        <v>0.05</v>
      </c>
      <c r="T234" s="114">
        <v>0.05</v>
      </c>
      <c r="U234" s="114"/>
      <c r="V234" s="114">
        <v>0</v>
      </c>
      <c r="W234" s="114">
        <v>5.2083333333333336E-7</v>
      </c>
      <c r="X234" s="114">
        <v>5.2083333333333336E-7</v>
      </c>
      <c r="Y234" s="114">
        <v>0</v>
      </c>
      <c r="Z234" s="118" t="s">
        <v>2335</v>
      </c>
      <c r="AC234" s="117">
        <v>46290.782395833332</v>
      </c>
      <c r="AD234" s="114">
        <v>1</v>
      </c>
      <c r="AE234" s="114" t="s">
        <v>2629</v>
      </c>
      <c r="AF234" s="114" t="s">
        <v>1105</v>
      </c>
      <c r="AG234" s="114" t="s">
        <v>9</v>
      </c>
      <c r="AH234" s="118" t="s">
        <v>2630</v>
      </c>
    </row>
    <row r="235" spans="1:34" ht="15" customHeight="1" x14ac:dyDescent="0.25">
      <c r="A235" s="117">
        <v>46290.782395833332</v>
      </c>
      <c r="B235" s="114">
        <v>1</v>
      </c>
      <c r="C235" s="114" t="s">
        <v>322</v>
      </c>
      <c r="D235" s="114" t="s">
        <v>636</v>
      </c>
      <c r="E235" s="114" t="s">
        <v>2413</v>
      </c>
      <c r="F235" s="114" t="s">
        <v>180</v>
      </c>
      <c r="G235" s="121">
        <v>2.1938396505682984E-3</v>
      </c>
      <c r="H235" s="114">
        <v>0</v>
      </c>
      <c r="I235" s="118" t="s">
        <v>2469</v>
      </c>
      <c r="L235" s="117">
        <v>46290.782395833332</v>
      </c>
      <c r="M235" s="114" t="s">
        <v>2413</v>
      </c>
      <c r="N235" s="114" t="s">
        <v>180</v>
      </c>
      <c r="O235" s="114">
        <v>-0.22500000000000001</v>
      </c>
      <c r="P235" s="114">
        <v>0.22500000000000001</v>
      </c>
      <c r="Q235" s="114">
        <v>2.5000000000000001E-3</v>
      </c>
      <c r="R235" s="114" t="s">
        <v>551</v>
      </c>
      <c r="S235" s="114">
        <v>0.05</v>
      </c>
      <c r="T235" s="114">
        <v>0.05</v>
      </c>
      <c r="U235" s="114"/>
      <c r="V235" s="114">
        <v>0</v>
      </c>
      <c r="W235" s="114">
        <v>5.2083333333333336E-7</v>
      </c>
      <c r="X235" s="114">
        <v>5.2083333333333336E-7</v>
      </c>
      <c r="Y235" s="114">
        <v>0</v>
      </c>
      <c r="Z235" s="118" t="s">
        <v>2335</v>
      </c>
      <c r="AC235" s="117">
        <v>46290.782395833332</v>
      </c>
      <c r="AD235" s="114">
        <v>1</v>
      </c>
      <c r="AE235" s="114" t="s">
        <v>2631</v>
      </c>
      <c r="AF235" s="114" t="s">
        <v>1105</v>
      </c>
      <c r="AG235" s="114" t="s">
        <v>9</v>
      </c>
      <c r="AH235" s="118" t="s">
        <v>2632</v>
      </c>
    </row>
    <row r="236" spans="1:34" ht="15" customHeight="1" x14ac:dyDescent="0.25">
      <c r="A236" s="117">
        <v>46290.782395833332</v>
      </c>
      <c r="B236" s="114">
        <v>1</v>
      </c>
      <c r="C236" s="114" t="s">
        <v>322</v>
      </c>
      <c r="D236" s="114" t="s">
        <v>636</v>
      </c>
      <c r="E236" s="114" t="s">
        <v>2414</v>
      </c>
      <c r="F236" s="114" t="s">
        <v>180</v>
      </c>
      <c r="G236" s="121">
        <v>2.1938396505682971E-3</v>
      </c>
      <c r="H236" s="114">
        <v>0</v>
      </c>
      <c r="I236" s="118" t="s">
        <v>2469</v>
      </c>
      <c r="L236" s="117">
        <v>46290.782395833332</v>
      </c>
      <c r="M236" s="114" t="s">
        <v>2414</v>
      </c>
      <c r="N236" s="114" t="s">
        <v>180</v>
      </c>
      <c r="O236" s="114">
        <v>-0.17499999999999999</v>
      </c>
      <c r="P236" s="114">
        <v>0.22500000000000001</v>
      </c>
      <c r="Q236" s="114">
        <v>2.5000000000000001E-3</v>
      </c>
      <c r="R236" s="114" t="s">
        <v>551</v>
      </c>
      <c r="S236" s="114">
        <v>0.05</v>
      </c>
      <c r="T236" s="114">
        <v>0.05</v>
      </c>
      <c r="U236" s="114"/>
      <c r="V236" s="114">
        <v>0</v>
      </c>
      <c r="W236" s="114">
        <v>5.2083333333333336E-7</v>
      </c>
      <c r="X236" s="114">
        <v>5.2083333333333336E-7</v>
      </c>
      <c r="Y236" s="114">
        <v>0</v>
      </c>
      <c r="Z236" s="118" t="s">
        <v>2335</v>
      </c>
      <c r="AC236" s="117">
        <v>46290.782395833332</v>
      </c>
      <c r="AD236" s="114">
        <v>1</v>
      </c>
      <c r="AE236" s="114" t="s">
        <v>320</v>
      </c>
      <c r="AF236" s="114" t="s">
        <v>325</v>
      </c>
      <c r="AG236" s="114" t="s">
        <v>9</v>
      </c>
      <c r="AH236" s="118" t="s">
        <v>2633</v>
      </c>
    </row>
    <row r="237" spans="1:34" ht="15" customHeight="1" x14ac:dyDescent="0.25">
      <c r="A237" s="117">
        <v>46290.782395833332</v>
      </c>
      <c r="B237" s="114">
        <v>1</v>
      </c>
      <c r="C237" s="114" t="s">
        <v>322</v>
      </c>
      <c r="D237" s="114" t="s">
        <v>636</v>
      </c>
      <c r="E237" s="114" t="s">
        <v>2415</v>
      </c>
      <c r="F237" s="114" t="s">
        <v>180</v>
      </c>
      <c r="G237" s="121">
        <v>2.1938396505682958E-3</v>
      </c>
      <c r="H237" s="114">
        <v>0</v>
      </c>
      <c r="I237" s="118" t="s">
        <v>2469</v>
      </c>
      <c r="L237" s="117">
        <v>46290.782395833332</v>
      </c>
      <c r="M237" s="114" t="s">
        <v>2415</v>
      </c>
      <c r="N237" s="114" t="s">
        <v>180</v>
      </c>
      <c r="O237" s="114">
        <v>-0.125</v>
      </c>
      <c r="P237" s="114">
        <v>0.22500000000000001</v>
      </c>
      <c r="Q237" s="114">
        <v>2.5000000000000001E-3</v>
      </c>
      <c r="R237" s="114" t="s">
        <v>551</v>
      </c>
      <c r="S237" s="114">
        <v>0.05</v>
      </c>
      <c r="T237" s="114">
        <v>0.05</v>
      </c>
      <c r="U237" s="114"/>
      <c r="V237" s="114">
        <v>0</v>
      </c>
      <c r="W237" s="114">
        <v>5.2083333333333336E-7</v>
      </c>
      <c r="X237" s="114">
        <v>5.2083333333333336E-7</v>
      </c>
      <c r="Y237" s="114">
        <v>0</v>
      </c>
      <c r="Z237" s="118" t="s">
        <v>2335</v>
      </c>
      <c r="AC237" s="117">
        <v>46290.782395833332</v>
      </c>
      <c r="AD237" s="114">
        <v>1</v>
      </c>
      <c r="AE237" s="114" t="s">
        <v>2634</v>
      </c>
      <c r="AF237" s="114" t="s">
        <v>627</v>
      </c>
      <c r="AG237" s="114" t="s">
        <v>9</v>
      </c>
      <c r="AH237" s="118" t="s">
        <v>2635</v>
      </c>
    </row>
    <row r="238" spans="1:34" ht="15" customHeight="1" x14ac:dyDescent="0.25">
      <c r="A238" s="117">
        <v>46290.782395833332</v>
      </c>
      <c r="B238" s="114">
        <v>1</v>
      </c>
      <c r="C238" s="114" t="s">
        <v>322</v>
      </c>
      <c r="D238" s="114" t="s">
        <v>636</v>
      </c>
      <c r="E238" s="114" t="s">
        <v>2416</v>
      </c>
      <c r="F238" s="114" t="s">
        <v>180</v>
      </c>
      <c r="G238" s="121">
        <v>2.1938396505682902E-3</v>
      </c>
      <c r="H238" s="114">
        <v>0</v>
      </c>
      <c r="I238" s="118" t="s">
        <v>2469</v>
      </c>
      <c r="L238" s="117">
        <v>46290.782395833332</v>
      </c>
      <c r="M238" s="114" t="s">
        <v>2416</v>
      </c>
      <c r="N238" s="114" t="s">
        <v>180</v>
      </c>
      <c r="O238" s="114">
        <v>0.125</v>
      </c>
      <c r="P238" s="114">
        <v>0.22500000000000001</v>
      </c>
      <c r="Q238" s="114">
        <v>2.5000000000000001E-3</v>
      </c>
      <c r="R238" s="114" t="s">
        <v>551</v>
      </c>
      <c r="S238" s="114">
        <v>0.05</v>
      </c>
      <c r="T238" s="114">
        <v>0.05</v>
      </c>
      <c r="U238" s="114"/>
      <c r="V238" s="114">
        <v>0</v>
      </c>
      <c r="W238" s="114">
        <v>5.2083333333333336E-7</v>
      </c>
      <c r="X238" s="114">
        <v>5.2083333333333336E-7</v>
      </c>
      <c r="Y238" s="114">
        <v>0</v>
      </c>
      <c r="Z238" s="118" t="s">
        <v>2335</v>
      </c>
      <c r="AC238" s="117">
        <v>46290.782395833332</v>
      </c>
      <c r="AD238" s="114">
        <v>1</v>
      </c>
      <c r="AE238" s="114" t="s">
        <v>2636</v>
      </c>
      <c r="AF238" s="114">
        <v>5.6294759435834312</v>
      </c>
      <c r="AG238" s="114" t="s">
        <v>9</v>
      </c>
      <c r="AH238" s="118" t="s">
        <v>2637</v>
      </c>
    </row>
    <row r="239" spans="1:34" ht="15" customHeight="1" x14ac:dyDescent="0.25">
      <c r="A239" s="117">
        <v>46290.782395833332</v>
      </c>
      <c r="B239" s="114">
        <v>1</v>
      </c>
      <c r="C239" s="114" t="s">
        <v>322</v>
      </c>
      <c r="D239" s="114" t="s">
        <v>636</v>
      </c>
      <c r="E239" s="114" t="s">
        <v>2417</v>
      </c>
      <c r="F239" s="114" t="s">
        <v>180</v>
      </c>
      <c r="G239" s="121">
        <v>2.1938396505682889E-3</v>
      </c>
      <c r="H239" s="114">
        <v>0</v>
      </c>
      <c r="I239" s="118" t="s">
        <v>2469</v>
      </c>
      <c r="L239" s="117">
        <v>46290.782395833332</v>
      </c>
      <c r="M239" s="114" t="s">
        <v>2417</v>
      </c>
      <c r="N239" s="114" t="s">
        <v>180</v>
      </c>
      <c r="O239" s="114">
        <v>0.17499999999999999</v>
      </c>
      <c r="P239" s="114">
        <v>0.22500000000000001</v>
      </c>
      <c r="Q239" s="114">
        <v>2.5000000000000001E-3</v>
      </c>
      <c r="R239" s="114" t="s">
        <v>551</v>
      </c>
      <c r="S239" s="114">
        <v>0.05</v>
      </c>
      <c r="T239" s="114">
        <v>0.05</v>
      </c>
      <c r="U239" s="114"/>
      <c r="V239" s="114">
        <v>0</v>
      </c>
      <c r="W239" s="114">
        <v>5.2083333333333336E-7</v>
      </c>
      <c r="X239" s="114">
        <v>5.2083333333333336E-7</v>
      </c>
      <c r="Y239" s="114">
        <v>0</v>
      </c>
      <c r="Z239" s="118" t="s">
        <v>2335</v>
      </c>
      <c r="AC239" s="117">
        <v>46290.782395833332</v>
      </c>
      <c r="AD239" s="114">
        <v>1</v>
      </c>
      <c r="AE239" s="114" t="s">
        <v>2638</v>
      </c>
      <c r="AF239" s="114">
        <v>160.02271728512764</v>
      </c>
      <c r="AG239" s="114" t="s">
        <v>299</v>
      </c>
      <c r="AH239" s="118" t="s">
        <v>2639</v>
      </c>
    </row>
    <row r="240" spans="1:34" ht="15" customHeight="1" x14ac:dyDescent="0.25">
      <c r="A240" s="117">
        <v>46290.782395833332</v>
      </c>
      <c r="B240" s="114">
        <v>1</v>
      </c>
      <c r="C240" s="114" t="s">
        <v>322</v>
      </c>
      <c r="D240" s="114" t="s">
        <v>636</v>
      </c>
      <c r="E240" s="114" t="s">
        <v>2418</v>
      </c>
      <c r="F240" s="114" t="s">
        <v>180</v>
      </c>
      <c r="G240" s="121">
        <v>2.1938396505682876E-3</v>
      </c>
      <c r="H240" s="114">
        <v>0</v>
      </c>
      <c r="I240" s="118" t="s">
        <v>2469</v>
      </c>
      <c r="L240" s="117">
        <v>46290.782395833332</v>
      </c>
      <c r="M240" s="114" t="s">
        <v>2418</v>
      </c>
      <c r="N240" s="114" t="s">
        <v>180</v>
      </c>
      <c r="O240" s="114">
        <v>0.22500000000000001</v>
      </c>
      <c r="P240" s="114">
        <v>0.22500000000000001</v>
      </c>
      <c r="Q240" s="114">
        <v>2.5000000000000001E-3</v>
      </c>
      <c r="R240" s="114" t="s">
        <v>551</v>
      </c>
      <c r="S240" s="114">
        <v>0.05</v>
      </c>
      <c r="T240" s="114">
        <v>0.05</v>
      </c>
      <c r="U240" s="114"/>
      <c r="V240" s="114">
        <v>0</v>
      </c>
      <c r="W240" s="114">
        <v>5.2083333333333336E-7</v>
      </c>
      <c r="X240" s="114">
        <v>5.2083333333333336E-7</v>
      </c>
      <c r="Y240" s="114">
        <v>0</v>
      </c>
      <c r="Z240" s="118" t="s">
        <v>2335</v>
      </c>
      <c r="AC240" s="117">
        <v>46290.782395833332</v>
      </c>
      <c r="AD240" s="114">
        <v>1</v>
      </c>
      <c r="AE240" s="114" t="s">
        <v>2640</v>
      </c>
      <c r="AF240" s="114">
        <v>228.73571804010425</v>
      </c>
      <c r="AG240" s="114" t="s">
        <v>302</v>
      </c>
      <c r="AH240" s="118" t="s">
        <v>2641</v>
      </c>
    </row>
    <row r="241" spans="1:34" ht="15" customHeight="1" x14ac:dyDescent="0.25">
      <c r="A241" s="117">
        <v>46290.782395833332</v>
      </c>
      <c r="B241" s="114">
        <v>1</v>
      </c>
      <c r="C241" s="114" t="s">
        <v>322</v>
      </c>
      <c r="D241" s="114" t="s">
        <v>636</v>
      </c>
      <c r="E241" s="114" t="s">
        <v>2419</v>
      </c>
      <c r="F241" s="114" t="s">
        <v>180</v>
      </c>
      <c r="G241" s="121">
        <v>2.668326288115661E-3</v>
      </c>
      <c r="H241" s="114">
        <v>0</v>
      </c>
      <c r="I241" s="118" t="s">
        <v>2469</v>
      </c>
      <c r="L241" s="117">
        <v>46290.782395833332</v>
      </c>
      <c r="M241" s="114" t="s">
        <v>2419</v>
      </c>
      <c r="N241" s="114" t="s">
        <v>180</v>
      </c>
      <c r="O241" s="114">
        <v>-0.22500000000000001</v>
      </c>
      <c r="P241" s="114">
        <v>0.27500000000000002</v>
      </c>
      <c r="Q241" s="114">
        <v>2.5000000000000001E-3</v>
      </c>
      <c r="R241" s="114" t="s">
        <v>551</v>
      </c>
      <c r="S241" s="114">
        <v>0.05</v>
      </c>
      <c r="T241" s="114">
        <v>0.05</v>
      </c>
      <c r="U241" s="114"/>
      <c r="V241" s="114">
        <v>0</v>
      </c>
      <c r="W241" s="114">
        <v>5.2083333333333336E-7</v>
      </c>
      <c r="X241" s="114">
        <v>5.2083333333333336E-7</v>
      </c>
      <c r="Y241" s="114">
        <v>0</v>
      </c>
      <c r="Z241" s="118" t="s">
        <v>2335</v>
      </c>
      <c r="AC241" s="117">
        <v>46290.782395833332</v>
      </c>
      <c r="AD241" s="114">
        <v>1</v>
      </c>
      <c r="AE241" s="114" t="s">
        <v>2642</v>
      </c>
      <c r="AF241" s="114">
        <v>0</v>
      </c>
      <c r="AG241" s="114" t="s">
        <v>302</v>
      </c>
      <c r="AH241" s="118" t="s">
        <v>2643</v>
      </c>
    </row>
    <row r="242" spans="1:34" ht="15" customHeight="1" x14ac:dyDescent="0.25">
      <c r="A242" s="117">
        <v>46290.782395833332</v>
      </c>
      <c r="B242" s="114">
        <v>1</v>
      </c>
      <c r="C242" s="114" t="s">
        <v>322</v>
      </c>
      <c r="D242" s="114" t="s">
        <v>636</v>
      </c>
      <c r="E242" s="114" t="s">
        <v>2420</v>
      </c>
      <c r="F242" s="114" t="s">
        <v>180</v>
      </c>
      <c r="G242" s="121">
        <v>2.6683262881156602E-3</v>
      </c>
      <c r="H242" s="114">
        <v>0</v>
      </c>
      <c r="I242" s="118" t="s">
        <v>2469</v>
      </c>
      <c r="L242" s="117">
        <v>46290.782395833332</v>
      </c>
      <c r="M242" s="114" t="s">
        <v>2420</v>
      </c>
      <c r="N242" s="114" t="s">
        <v>180</v>
      </c>
      <c r="O242" s="114">
        <v>-0.17499999999999999</v>
      </c>
      <c r="P242" s="114">
        <v>0.27500000000000002</v>
      </c>
      <c r="Q242" s="114">
        <v>2.5000000000000001E-3</v>
      </c>
      <c r="R242" s="114" t="s">
        <v>551</v>
      </c>
      <c r="S242" s="114">
        <v>0.05</v>
      </c>
      <c r="T242" s="114">
        <v>0.05</v>
      </c>
      <c r="U242" s="114"/>
      <c r="V242" s="114">
        <v>0</v>
      </c>
      <c r="W242" s="114">
        <v>5.2083333333333336E-7</v>
      </c>
      <c r="X242" s="114">
        <v>5.2083333333333336E-7</v>
      </c>
      <c r="Y242" s="114">
        <v>0</v>
      </c>
      <c r="Z242" s="118" t="s">
        <v>2335</v>
      </c>
      <c r="AC242" s="117">
        <v>46290.782395833332</v>
      </c>
      <c r="AD242" s="114">
        <v>1</v>
      </c>
      <c r="AE242" s="114" t="s">
        <v>2644</v>
      </c>
      <c r="AF242" s="114" t="s">
        <v>1113</v>
      </c>
      <c r="AG242" s="114" t="s">
        <v>9</v>
      </c>
      <c r="AH242" s="118" t="s">
        <v>2645</v>
      </c>
    </row>
    <row r="243" spans="1:34" ht="15" customHeight="1" x14ac:dyDescent="0.25">
      <c r="A243" s="117">
        <v>46290.782395833332</v>
      </c>
      <c r="B243" s="114">
        <v>1</v>
      </c>
      <c r="C243" s="114" t="s">
        <v>322</v>
      </c>
      <c r="D243" s="114" t="s">
        <v>636</v>
      </c>
      <c r="E243" s="114" t="s">
        <v>2421</v>
      </c>
      <c r="F243" s="114" t="s">
        <v>180</v>
      </c>
      <c r="G243" s="121">
        <v>2.6683262881156589E-3</v>
      </c>
      <c r="H243" s="114">
        <v>0</v>
      </c>
      <c r="I243" s="118" t="s">
        <v>2469</v>
      </c>
      <c r="L243" s="117">
        <v>46290.782395833332</v>
      </c>
      <c r="M243" s="114" t="s">
        <v>2421</v>
      </c>
      <c r="N243" s="114" t="s">
        <v>180</v>
      </c>
      <c r="O243" s="114">
        <v>-0.125</v>
      </c>
      <c r="P243" s="114">
        <v>0.27500000000000002</v>
      </c>
      <c r="Q243" s="114">
        <v>2.5000000000000001E-3</v>
      </c>
      <c r="R243" s="114" t="s">
        <v>551</v>
      </c>
      <c r="S243" s="114">
        <v>0.05</v>
      </c>
      <c r="T243" s="114">
        <v>0.05</v>
      </c>
      <c r="U243" s="114"/>
      <c r="V243" s="114">
        <v>0</v>
      </c>
      <c r="W243" s="114">
        <v>5.2083333333333336E-7</v>
      </c>
      <c r="X243" s="114">
        <v>5.2083333333333336E-7</v>
      </c>
      <c r="Y243" s="114">
        <v>0</v>
      </c>
      <c r="Z243" s="118" t="s">
        <v>2335</v>
      </c>
      <c r="AC243" s="117">
        <v>46290.782395833332</v>
      </c>
      <c r="AD243" s="114">
        <v>1</v>
      </c>
      <c r="AE243" s="114" t="s">
        <v>2646</v>
      </c>
      <c r="AF243" s="114" t="s">
        <v>1113</v>
      </c>
      <c r="AG243" s="114" t="s">
        <v>9</v>
      </c>
      <c r="AH243" s="118" t="s">
        <v>2647</v>
      </c>
    </row>
    <row r="244" spans="1:34" ht="15" customHeight="1" x14ac:dyDescent="0.25">
      <c r="A244" s="117">
        <v>46290.782395833332</v>
      </c>
      <c r="B244" s="114">
        <v>1</v>
      </c>
      <c r="C244" s="114" t="s">
        <v>322</v>
      </c>
      <c r="D244" s="114" t="s">
        <v>636</v>
      </c>
      <c r="E244" s="114" t="s">
        <v>2422</v>
      </c>
      <c r="F244" s="114" t="s">
        <v>180</v>
      </c>
      <c r="G244" s="121">
        <v>2.6683262881156576E-3</v>
      </c>
      <c r="H244" s="114">
        <v>0</v>
      </c>
      <c r="I244" s="118" t="s">
        <v>2469</v>
      </c>
      <c r="L244" s="117">
        <v>46290.782395833332</v>
      </c>
      <c r="M244" s="114" t="s">
        <v>2422</v>
      </c>
      <c r="N244" s="114" t="s">
        <v>180</v>
      </c>
      <c r="O244" s="114">
        <v>-7.4999999999999997E-2</v>
      </c>
      <c r="P244" s="114">
        <v>0.27500000000000002</v>
      </c>
      <c r="Q244" s="114">
        <v>2.5000000000000001E-3</v>
      </c>
      <c r="R244" s="114" t="s">
        <v>551</v>
      </c>
      <c r="S244" s="114">
        <v>0.05</v>
      </c>
      <c r="T244" s="114">
        <v>0.05</v>
      </c>
      <c r="U244" s="114"/>
      <c r="V244" s="114">
        <v>0</v>
      </c>
      <c r="W244" s="114">
        <v>5.2083333333333336E-7</v>
      </c>
      <c r="X244" s="114">
        <v>5.2083333333333336E-7</v>
      </c>
      <c r="Y244" s="114">
        <v>0</v>
      </c>
      <c r="Z244" s="118" t="s">
        <v>2335</v>
      </c>
      <c r="AC244" s="117">
        <v>46290.782395833332</v>
      </c>
      <c r="AD244" s="114">
        <v>1</v>
      </c>
      <c r="AE244" s="114" t="s">
        <v>2648</v>
      </c>
      <c r="AF244" s="114">
        <v>9.4712952422526495</v>
      </c>
      <c r="AG244" s="114" t="s">
        <v>305</v>
      </c>
      <c r="AH244" s="118" t="s">
        <v>2649</v>
      </c>
    </row>
    <row r="245" spans="1:34" ht="15" customHeight="1" x14ac:dyDescent="0.25">
      <c r="A245" s="117">
        <v>46290.782395833332</v>
      </c>
      <c r="B245" s="114">
        <v>1</v>
      </c>
      <c r="C245" s="114" t="s">
        <v>322</v>
      </c>
      <c r="D245" s="114" t="s">
        <v>636</v>
      </c>
      <c r="E245" s="114" t="s">
        <v>2423</v>
      </c>
      <c r="F245" s="114" t="s">
        <v>180</v>
      </c>
      <c r="G245" s="121">
        <v>2.6683262881156567E-3</v>
      </c>
      <c r="H245" s="114">
        <v>0</v>
      </c>
      <c r="I245" s="118" t="s">
        <v>2469</v>
      </c>
      <c r="L245" s="117">
        <v>46290.782395833332</v>
      </c>
      <c r="M245" s="114" t="s">
        <v>2423</v>
      </c>
      <c r="N245" s="114" t="s">
        <v>180</v>
      </c>
      <c r="O245" s="114">
        <v>-2.5000000000000001E-2</v>
      </c>
      <c r="P245" s="114">
        <v>0.27500000000000002</v>
      </c>
      <c r="Q245" s="114">
        <v>2.5000000000000001E-3</v>
      </c>
      <c r="R245" s="114" t="s">
        <v>551</v>
      </c>
      <c r="S245" s="114">
        <v>0.05</v>
      </c>
      <c r="T245" s="114">
        <v>0.05</v>
      </c>
      <c r="U245" s="114"/>
      <c r="V245" s="114">
        <v>0</v>
      </c>
      <c r="W245" s="114">
        <v>5.2083333333333336E-7</v>
      </c>
      <c r="X245" s="114">
        <v>5.2083333333333336E-7</v>
      </c>
      <c r="Y245" s="114">
        <v>0</v>
      </c>
      <c r="Z245" s="118" t="s">
        <v>2335</v>
      </c>
      <c r="AC245" s="117">
        <v>46290.782395833332</v>
      </c>
      <c r="AD245" s="114">
        <v>1</v>
      </c>
      <c r="AE245" s="114" t="s">
        <v>2650</v>
      </c>
      <c r="AF245" s="114">
        <v>0</v>
      </c>
      <c r="AG245" s="114" t="s">
        <v>305</v>
      </c>
      <c r="AH245" s="118" t="s">
        <v>2651</v>
      </c>
    </row>
    <row r="246" spans="1:34" ht="15" customHeight="1" x14ac:dyDescent="0.25">
      <c r="A246" s="117">
        <v>46290.782395833332</v>
      </c>
      <c r="B246" s="114">
        <v>1</v>
      </c>
      <c r="C246" s="114" t="s">
        <v>322</v>
      </c>
      <c r="D246" s="114" t="s">
        <v>636</v>
      </c>
      <c r="E246" s="114" t="s">
        <v>2424</v>
      </c>
      <c r="F246" s="114" t="s">
        <v>180</v>
      </c>
      <c r="G246" s="121">
        <v>2.6683262881156554E-3</v>
      </c>
      <c r="H246" s="114">
        <v>0</v>
      </c>
      <c r="I246" s="118" t="s">
        <v>2469</v>
      </c>
      <c r="L246" s="117">
        <v>46290.782395833332</v>
      </c>
      <c r="M246" s="114" t="s">
        <v>2424</v>
      </c>
      <c r="N246" s="114" t="s">
        <v>180</v>
      </c>
      <c r="O246" s="114">
        <v>2.5000000000000001E-2</v>
      </c>
      <c r="P246" s="114">
        <v>0.27500000000000002</v>
      </c>
      <c r="Q246" s="114">
        <v>2.5000000000000001E-3</v>
      </c>
      <c r="R246" s="114" t="s">
        <v>551</v>
      </c>
      <c r="S246" s="114">
        <v>0.05</v>
      </c>
      <c r="T246" s="114">
        <v>0.05</v>
      </c>
      <c r="U246" s="114"/>
      <c r="V246" s="114">
        <v>0</v>
      </c>
      <c r="W246" s="114">
        <v>5.2083333333333336E-7</v>
      </c>
      <c r="X246" s="114">
        <v>5.2083333333333336E-7</v>
      </c>
      <c r="Y246" s="114">
        <v>0</v>
      </c>
      <c r="Z246" s="118" t="s">
        <v>2335</v>
      </c>
      <c r="AC246" s="117">
        <v>46290.782395833332</v>
      </c>
      <c r="AD246" s="114">
        <v>1</v>
      </c>
      <c r="AE246" s="114" t="s">
        <v>2652</v>
      </c>
      <c r="AF246" s="114">
        <v>0</v>
      </c>
      <c r="AG246" s="114" t="s">
        <v>9</v>
      </c>
      <c r="AH246" s="118" t="s">
        <v>2653</v>
      </c>
    </row>
    <row r="247" spans="1:34" ht="15" customHeight="1" x14ac:dyDescent="0.25">
      <c r="A247" s="117">
        <v>46290.782395833332</v>
      </c>
      <c r="B247" s="114">
        <v>1</v>
      </c>
      <c r="C247" s="114" t="s">
        <v>322</v>
      </c>
      <c r="D247" s="114" t="s">
        <v>636</v>
      </c>
      <c r="E247" s="114" t="s">
        <v>2425</v>
      </c>
      <c r="F247" s="114" t="s">
        <v>180</v>
      </c>
      <c r="G247" s="121">
        <v>2.6683262881156541E-3</v>
      </c>
      <c r="H247" s="114">
        <v>0</v>
      </c>
      <c r="I247" s="118" t="s">
        <v>2469</v>
      </c>
      <c r="L247" s="117">
        <v>46290.782395833332</v>
      </c>
      <c r="M247" s="114" t="s">
        <v>2425</v>
      </c>
      <c r="N247" s="114" t="s">
        <v>180</v>
      </c>
      <c r="O247" s="114">
        <v>7.4999999999999997E-2</v>
      </c>
      <c r="P247" s="114">
        <v>0.27500000000000002</v>
      </c>
      <c r="Q247" s="114">
        <v>2.5000000000000001E-3</v>
      </c>
      <c r="R247" s="114" t="s">
        <v>551</v>
      </c>
      <c r="S247" s="114">
        <v>0.05</v>
      </c>
      <c r="T247" s="114">
        <v>0.05</v>
      </c>
      <c r="U247" s="114"/>
      <c r="V247" s="114">
        <v>0</v>
      </c>
      <c r="W247" s="114">
        <v>5.2083333333333336E-7</v>
      </c>
      <c r="X247" s="114">
        <v>5.2083333333333336E-7</v>
      </c>
      <c r="Y247" s="114">
        <v>0</v>
      </c>
      <c r="Z247" s="118" t="s">
        <v>2335</v>
      </c>
      <c r="AC247" s="117">
        <v>46290.782395833332</v>
      </c>
      <c r="AD247" s="114">
        <v>1</v>
      </c>
      <c r="AE247" s="114" t="s">
        <v>2654</v>
      </c>
      <c r="AF247" s="114" t="b">
        <v>0</v>
      </c>
      <c r="AG247" s="114" t="s">
        <v>9</v>
      </c>
      <c r="AH247" s="118" t="s">
        <v>2655</v>
      </c>
    </row>
    <row r="248" spans="1:34" ht="15" customHeight="1" x14ac:dyDescent="0.25">
      <c r="A248" s="117">
        <v>46290.782395833332</v>
      </c>
      <c r="B248" s="114">
        <v>1</v>
      </c>
      <c r="C248" s="114" t="s">
        <v>322</v>
      </c>
      <c r="D248" s="114" t="s">
        <v>636</v>
      </c>
      <c r="E248" s="114" t="s">
        <v>2426</v>
      </c>
      <c r="F248" s="114" t="s">
        <v>180</v>
      </c>
      <c r="G248" s="121">
        <v>2.6683262881156528E-3</v>
      </c>
      <c r="H248" s="114">
        <v>0</v>
      </c>
      <c r="I248" s="118" t="s">
        <v>2469</v>
      </c>
      <c r="L248" s="117">
        <v>46290.782395833332</v>
      </c>
      <c r="M248" s="114" t="s">
        <v>2426</v>
      </c>
      <c r="N248" s="114" t="s">
        <v>180</v>
      </c>
      <c r="O248" s="114">
        <v>0.125</v>
      </c>
      <c r="P248" s="114">
        <v>0.27500000000000002</v>
      </c>
      <c r="Q248" s="114">
        <v>2.5000000000000001E-3</v>
      </c>
      <c r="R248" s="114" t="s">
        <v>551</v>
      </c>
      <c r="S248" s="114">
        <v>0.05</v>
      </c>
      <c r="T248" s="114">
        <v>0.05</v>
      </c>
      <c r="U248" s="114"/>
      <c r="V248" s="114">
        <v>0</v>
      </c>
      <c r="W248" s="114">
        <v>5.2083333333333336E-7</v>
      </c>
      <c r="X248" s="114">
        <v>5.2083333333333336E-7</v>
      </c>
      <c r="Y248" s="114">
        <v>0</v>
      </c>
      <c r="Z248" s="118" t="s">
        <v>2335</v>
      </c>
      <c r="AC248" s="117">
        <v>46290.782395833332</v>
      </c>
      <c r="AD248" s="114">
        <v>1</v>
      </c>
      <c r="AE248" s="114" t="s">
        <v>2656</v>
      </c>
      <c r="AF248" s="114" t="b">
        <v>1</v>
      </c>
      <c r="AG248" s="114" t="s">
        <v>9</v>
      </c>
      <c r="AH248" s="118" t="s">
        <v>2657</v>
      </c>
    </row>
    <row r="249" spans="1:34" ht="15" customHeight="1" x14ac:dyDescent="0.25">
      <c r="A249" s="117">
        <v>46290.782395833332</v>
      </c>
      <c r="B249" s="114">
        <v>1</v>
      </c>
      <c r="C249" s="114" t="s">
        <v>322</v>
      </c>
      <c r="D249" s="114" t="s">
        <v>636</v>
      </c>
      <c r="E249" s="114" t="s">
        <v>2427</v>
      </c>
      <c r="F249" s="114" t="s">
        <v>180</v>
      </c>
      <c r="G249" s="121">
        <v>2.6683262881156519E-3</v>
      </c>
      <c r="H249" s="114">
        <v>0</v>
      </c>
      <c r="I249" s="118" t="s">
        <v>2469</v>
      </c>
      <c r="L249" s="117">
        <v>46290.782395833332</v>
      </c>
      <c r="M249" s="114" t="s">
        <v>2427</v>
      </c>
      <c r="N249" s="114" t="s">
        <v>180</v>
      </c>
      <c r="O249" s="114">
        <v>0.17499999999999999</v>
      </c>
      <c r="P249" s="114">
        <v>0.27500000000000002</v>
      </c>
      <c r="Q249" s="114">
        <v>2.5000000000000001E-3</v>
      </c>
      <c r="R249" s="114" t="s">
        <v>551</v>
      </c>
      <c r="S249" s="114">
        <v>0.05</v>
      </c>
      <c r="T249" s="114">
        <v>0.05</v>
      </c>
      <c r="U249" s="114"/>
      <c r="V249" s="114">
        <v>0</v>
      </c>
      <c r="W249" s="114">
        <v>5.2083333333333336E-7</v>
      </c>
      <c r="X249" s="114">
        <v>5.2083333333333336E-7</v>
      </c>
      <c r="Y249" s="114">
        <v>0</v>
      </c>
      <c r="Z249" s="118" t="s">
        <v>2335</v>
      </c>
      <c r="AC249" s="117">
        <v>46290.782395833332</v>
      </c>
      <c r="AD249" s="114">
        <v>1</v>
      </c>
      <c r="AE249" s="114" t="s">
        <v>2658</v>
      </c>
      <c r="AF249" s="114" t="s">
        <v>2659</v>
      </c>
      <c r="AG249" s="114" t="s">
        <v>9</v>
      </c>
      <c r="AH249" s="118" t="s">
        <v>2660</v>
      </c>
    </row>
    <row r="250" spans="1:34" ht="15" customHeight="1" x14ac:dyDescent="0.25">
      <c r="A250" s="117">
        <v>46290.782395833332</v>
      </c>
      <c r="B250" s="114">
        <v>1</v>
      </c>
      <c r="C250" s="114" t="s">
        <v>322</v>
      </c>
      <c r="D250" s="114" t="s">
        <v>636</v>
      </c>
      <c r="E250" s="114" t="s">
        <v>2428</v>
      </c>
      <c r="F250" s="114" t="s">
        <v>180</v>
      </c>
      <c r="G250" s="121">
        <v>2.6683262881156506E-3</v>
      </c>
      <c r="H250" s="114">
        <v>0</v>
      </c>
      <c r="I250" s="118" t="s">
        <v>2469</v>
      </c>
      <c r="L250" s="117">
        <v>46290.782395833332</v>
      </c>
      <c r="M250" s="114" t="s">
        <v>2428</v>
      </c>
      <c r="N250" s="114" t="s">
        <v>180</v>
      </c>
      <c r="O250" s="114">
        <v>0.22500000000000001</v>
      </c>
      <c r="P250" s="114">
        <v>0.27500000000000002</v>
      </c>
      <c r="Q250" s="114">
        <v>2.5000000000000001E-3</v>
      </c>
      <c r="R250" s="114" t="s">
        <v>551</v>
      </c>
      <c r="S250" s="114">
        <v>0.05</v>
      </c>
      <c r="T250" s="114">
        <v>0.05</v>
      </c>
      <c r="U250" s="114"/>
      <c r="V250" s="114">
        <v>0</v>
      </c>
      <c r="W250" s="114">
        <v>5.2083333333333336E-7</v>
      </c>
      <c r="X250" s="114">
        <v>5.2083333333333336E-7</v>
      </c>
      <c r="Y250" s="114">
        <v>0</v>
      </c>
      <c r="Z250" s="118" t="s">
        <v>2335</v>
      </c>
      <c r="AC250" s="117">
        <v>46290.782395833332</v>
      </c>
      <c r="AD250" s="114">
        <v>1</v>
      </c>
      <c r="AE250" s="114" t="s">
        <v>2661</v>
      </c>
      <c r="AF250" s="114" t="s">
        <v>2662</v>
      </c>
      <c r="AG250" s="114" t="s">
        <v>9</v>
      </c>
      <c r="AH250" s="118" t="s">
        <v>2663</v>
      </c>
    </row>
    <row r="251" spans="1:34" ht="15" customHeight="1" x14ac:dyDescent="0.25">
      <c r="A251" s="117">
        <v>46290.782395833332</v>
      </c>
      <c r="B251" s="114">
        <v>1</v>
      </c>
      <c r="C251" s="114" t="s">
        <v>322</v>
      </c>
      <c r="D251" s="114" t="s">
        <v>636</v>
      </c>
      <c r="E251" s="114" t="s">
        <v>2429</v>
      </c>
      <c r="F251" s="114" t="s">
        <v>180</v>
      </c>
      <c r="G251" s="121">
        <v>3.1428129256630228E-3</v>
      </c>
      <c r="H251" s="114">
        <v>0</v>
      </c>
      <c r="I251" s="118" t="s">
        <v>2469</v>
      </c>
      <c r="L251" s="117">
        <v>46290.782395833332</v>
      </c>
      <c r="M251" s="114" t="s">
        <v>2429</v>
      </c>
      <c r="N251" s="114" t="s">
        <v>180</v>
      </c>
      <c r="O251" s="114">
        <v>-0.17499999999999999</v>
      </c>
      <c r="P251" s="114">
        <v>0.32500000000000001</v>
      </c>
      <c r="Q251" s="114">
        <v>2.5000000000000001E-3</v>
      </c>
      <c r="R251" s="114" t="s">
        <v>551</v>
      </c>
      <c r="S251" s="114">
        <v>0.05</v>
      </c>
      <c r="T251" s="114">
        <v>0.05</v>
      </c>
      <c r="U251" s="114"/>
      <c r="V251" s="114">
        <v>0</v>
      </c>
      <c r="W251" s="114">
        <v>5.2083333333333336E-7</v>
      </c>
      <c r="X251" s="114">
        <v>5.2083333333333336E-7</v>
      </c>
      <c r="Y251" s="114">
        <v>0</v>
      </c>
      <c r="Z251" s="118" t="s">
        <v>2335</v>
      </c>
      <c r="AC251" s="117">
        <v>46290.782395833332</v>
      </c>
      <c r="AD251" s="114">
        <v>1</v>
      </c>
      <c r="AE251" s="114" t="s">
        <v>2664</v>
      </c>
      <c r="AF251" s="114" t="s">
        <v>2665</v>
      </c>
      <c r="AG251" s="114" t="s">
        <v>9</v>
      </c>
      <c r="AH251" s="118" t="s">
        <v>2666</v>
      </c>
    </row>
    <row r="252" spans="1:34" ht="15" customHeight="1" x14ac:dyDescent="0.25">
      <c r="A252" s="117">
        <v>46290.782395833332</v>
      </c>
      <c r="B252" s="114">
        <v>1</v>
      </c>
      <c r="C252" s="114" t="s">
        <v>322</v>
      </c>
      <c r="D252" s="114" t="s">
        <v>636</v>
      </c>
      <c r="E252" s="114" t="s">
        <v>2430</v>
      </c>
      <c r="F252" s="114" t="s">
        <v>180</v>
      </c>
      <c r="G252" s="121">
        <v>3.142812925663022E-3</v>
      </c>
      <c r="H252" s="114">
        <v>0</v>
      </c>
      <c r="I252" s="118" t="s">
        <v>2469</v>
      </c>
      <c r="L252" s="117">
        <v>46290.782395833332</v>
      </c>
      <c r="M252" s="114" t="s">
        <v>2430</v>
      </c>
      <c r="N252" s="114" t="s">
        <v>180</v>
      </c>
      <c r="O252" s="114">
        <v>-0.125</v>
      </c>
      <c r="P252" s="114">
        <v>0.32500000000000001</v>
      </c>
      <c r="Q252" s="114">
        <v>2.5000000000000001E-3</v>
      </c>
      <c r="R252" s="114" t="s">
        <v>551</v>
      </c>
      <c r="S252" s="114">
        <v>0.05</v>
      </c>
      <c r="T252" s="114">
        <v>0.05</v>
      </c>
      <c r="U252" s="114"/>
      <c r="V252" s="114">
        <v>0</v>
      </c>
      <c r="W252" s="114">
        <v>5.2083333333333336E-7</v>
      </c>
      <c r="X252" s="114">
        <v>5.2083333333333336E-7</v>
      </c>
      <c r="Y252" s="114">
        <v>0</v>
      </c>
      <c r="Z252" s="118" t="s">
        <v>2335</v>
      </c>
      <c r="AC252" s="117">
        <v>46290.782395833332</v>
      </c>
      <c r="AD252" s="114">
        <v>1</v>
      </c>
      <c r="AE252" s="114" t="s">
        <v>2667</v>
      </c>
      <c r="AF252" s="114" t="s">
        <v>2668</v>
      </c>
      <c r="AG252" s="114" t="s">
        <v>9</v>
      </c>
      <c r="AH252" s="118" t="s">
        <v>2669</v>
      </c>
    </row>
    <row r="253" spans="1:34" ht="15" customHeight="1" x14ac:dyDescent="0.25">
      <c r="A253" s="117">
        <v>46290.782395833332</v>
      </c>
      <c r="B253" s="114">
        <v>1</v>
      </c>
      <c r="C253" s="114" t="s">
        <v>322</v>
      </c>
      <c r="D253" s="114" t="s">
        <v>636</v>
      </c>
      <c r="E253" s="114" t="s">
        <v>2431</v>
      </c>
      <c r="F253" s="114" t="s">
        <v>180</v>
      </c>
      <c r="G253" s="121">
        <v>3.1428129256630207E-3</v>
      </c>
      <c r="H253" s="114">
        <v>0</v>
      </c>
      <c r="I253" s="118" t="s">
        <v>2469</v>
      </c>
      <c r="L253" s="117">
        <v>46290.782395833332</v>
      </c>
      <c r="M253" s="114" t="s">
        <v>2431</v>
      </c>
      <c r="N253" s="114" t="s">
        <v>180</v>
      </c>
      <c r="O253" s="114">
        <v>-7.4999999999999997E-2</v>
      </c>
      <c r="P253" s="114">
        <v>0.32500000000000001</v>
      </c>
      <c r="Q253" s="114">
        <v>2.5000000000000001E-3</v>
      </c>
      <c r="R253" s="114" t="s">
        <v>551</v>
      </c>
      <c r="S253" s="114">
        <v>0.05</v>
      </c>
      <c r="T253" s="114">
        <v>0.05</v>
      </c>
      <c r="U253" s="114"/>
      <c r="V253" s="114">
        <v>0</v>
      </c>
      <c r="W253" s="114">
        <v>5.2083333333333336E-7</v>
      </c>
      <c r="X253" s="114">
        <v>5.2083333333333336E-7</v>
      </c>
      <c r="Y253" s="114">
        <v>0</v>
      </c>
      <c r="Z253" s="118" t="s">
        <v>2335</v>
      </c>
      <c r="AC253" s="117">
        <v>46290.782395833332</v>
      </c>
      <c r="AD253" s="114">
        <v>1</v>
      </c>
      <c r="AE253" s="114" t="s">
        <v>2670</v>
      </c>
      <c r="AF253" s="114">
        <v>5.8649781605159853E-5</v>
      </c>
      <c r="AG253" s="114" t="s">
        <v>9</v>
      </c>
      <c r="AH253" s="118" t="s">
        <v>2671</v>
      </c>
    </row>
    <row r="254" spans="1:34" ht="15" customHeight="1" x14ac:dyDescent="0.25">
      <c r="A254" s="117">
        <v>46290.782395833332</v>
      </c>
      <c r="B254" s="114">
        <v>1</v>
      </c>
      <c r="C254" s="114" t="s">
        <v>322</v>
      </c>
      <c r="D254" s="114" t="s">
        <v>636</v>
      </c>
      <c r="E254" s="114" t="s">
        <v>2432</v>
      </c>
      <c r="F254" s="114" t="s">
        <v>180</v>
      </c>
      <c r="G254" s="121">
        <v>3.1428129256630194E-3</v>
      </c>
      <c r="H254" s="114">
        <v>0</v>
      </c>
      <c r="I254" s="118" t="s">
        <v>2469</v>
      </c>
      <c r="L254" s="117">
        <v>46290.782395833332</v>
      </c>
      <c r="M254" s="114" t="s">
        <v>2432</v>
      </c>
      <c r="N254" s="114" t="s">
        <v>180</v>
      </c>
      <c r="O254" s="114">
        <v>-2.5000000000000001E-2</v>
      </c>
      <c r="P254" s="114">
        <v>0.32500000000000001</v>
      </c>
      <c r="Q254" s="114">
        <v>2.5000000000000001E-3</v>
      </c>
      <c r="R254" s="114" t="s">
        <v>551</v>
      </c>
      <c r="S254" s="114">
        <v>0.05</v>
      </c>
      <c r="T254" s="114">
        <v>0.05</v>
      </c>
      <c r="U254" s="114"/>
      <c r="V254" s="114">
        <v>0</v>
      </c>
      <c r="W254" s="114">
        <v>5.2083333333333336E-7</v>
      </c>
      <c r="X254" s="114">
        <v>5.2083333333333336E-7</v>
      </c>
      <c r="Y254" s="114">
        <v>0</v>
      </c>
      <c r="Z254" s="118" t="s">
        <v>2335</v>
      </c>
      <c r="AC254" s="117">
        <v>46290.782395833332</v>
      </c>
      <c r="AD254" s="114">
        <v>1</v>
      </c>
      <c r="AE254" s="114" t="s">
        <v>2672</v>
      </c>
      <c r="AF254" s="114">
        <v>9.4897327509472585E-6</v>
      </c>
      <c r="AG254" s="114" t="s">
        <v>307</v>
      </c>
      <c r="AH254" s="118" t="s">
        <v>2673</v>
      </c>
    </row>
    <row r="255" spans="1:34" ht="15" customHeight="1" x14ac:dyDescent="0.25">
      <c r="A255" s="117">
        <v>46290.782395833332</v>
      </c>
      <c r="B255" s="114">
        <v>1</v>
      </c>
      <c r="C255" s="114" t="s">
        <v>322</v>
      </c>
      <c r="D255" s="114" t="s">
        <v>636</v>
      </c>
      <c r="E255" s="114" t="s">
        <v>2433</v>
      </c>
      <c r="F255" s="114" t="s">
        <v>180</v>
      </c>
      <c r="G255" s="121">
        <v>3.1428129256630185E-3</v>
      </c>
      <c r="H255" s="114">
        <v>0</v>
      </c>
      <c r="I255" s="118" t="s">
        <v>2469</v>
      </c>
      <c r="L255" s="117">
        <v>46290.782395833332</v>
      </c>
      <c r="M255" s="114" t="s">
        <v>2433</v>
      </c>
      <c r="N255" s="114" t="s">
        <v>180</v>
      </c>
      <c r="O255" s="114">
        <v>2.5000000000000001E-2</v>
      </c>
      <c r="P255" s="114">
        <v>0.32500000000000001</v>
      </c>
      <c r="Q255" s="114">
        <v>2.5000000000000001E-3</v>
      </c>
      <c r="R255" s="114" t="s">
        <v>551</v>
      </c>
      <c r="S255" s="114">
        <v>0.05</v>
      </c>
      <c r="T255" s="114">
        <v>0.05</v>
      </c>
      <c r="U255" s="114"/>
      <c r="V255" s="114">
        <v>0</v>
      </c>
      <c r="W255" s="114">
        <v>5.2083333333333336E-7</v>
      </c>
      <c r="X255" s="114">
        <v>5.2083333333333336E-7</v>
      </c>
      <c r="Y255" s="114">
        <v>0</v>
      </c>
      <c r="Z255" s="118" t="s">
        <v>2335</v>
      </c>
      <c r="AC255" s="117">
        <v>46290.782395833332</v>
      </c>
      <c r="AD255" s="114">
        <v>1</v>
      </c>
      <c r="AE255" s="114" t="s">
        <v>2674</v>
      </c>
      <c r="AF255" s="114">
        <v>-2.3495579129200362E-20</v>
      </c>
      <c r="AG255" s="114" t="s">
        <v>307</v>
      </c>
      <c r="AH255" s="118" t="s">
        <v>2675</v>
      </c>
    </row>
    <row r="256" spans="1:34" ht="15" customHeight="1" x14ac:dyDescent="0.25">
      <c r="A256" s="117">
        <v>46290.782395833332</v>
      </c>
      <c r="B256" s="114">
        <v>1</v>
      </c>
      <c r="C256" s="114" t="s">
        <v>322</v>
      </c>
      <c r="D256" s="114" t="s">
        <v>636</v>
      </c>
      <c r="E256" s="114" t="s">
        <v>2434</v>
      </c>
      <c r="F256" s="114" t="s">
        <v>180</v>
      </c>
      <c r="G256" s="121">
        <v>3.1428129256630172E-3</v>
      </c>
      <c r="H256" s="114">
        <v>0</v>
      </c>
      <c r="I256" s="118" t="s">
        <v>2469</v>
      </c>
      <c r="L256" s="117">
        <v>46290.782395833332</v>
      </c>
      <c r="M256" s="114" t="s">
        <v>2434</v>
      </c>
      <c r="N256" s="114" t="s">
        <v>180</v>
      </c>
      <c r="O256" s="114">
        <v>7.4999999999999997E-2</v>
      </c>
      <c r="P256" s="114">
        <v>0.32500000000000001</v>
      </c>
      <c r="Q256" s="114">
        <v>2.5000000000000001E-3</v>
      </c>
      <c r="R256" s="114" t="s">
        <v>551</v>
      </c>
      <c r="S256" s="114">
        <v>0.05</v>
      </c>
      <c r="T256" s="114">
        <v>0.05</v>
      </c>
      <c r="U256" s="114"/>
      <c r="V256" s="114">
        <v>0</v>
      </c>
      <c r="W256" s="114">
        <v>5.2083333333333336E-7</v>
      </c>
      <c r="X256" s="114">
        <v>5.2083333333333336E-7</v>
      </c>
      <c r="Y256" s="114">
        <v>0</v>
      </c>
      <c r="Z256" s="118" t="s">
        <v>2335</v>
      </c>
      <c r="AC256" s="117">
        <v>46290.782395833332</v>
      </c>
      <c r="AD256" s="114">
        <v>1</v>
      </c>
      <c r="AE256" s="114" t="s">
        <v>2676</v>
      </c>
      <c r="AF256" s="114">
        <v>2.4758947112451665E-15</v>
      </c>
      <c r="AG256" s="114" t="s">
        <v>2534</v>
      </c>
      <c r="AH256" s="118" t="s">
        <v>2677</v>
      </c>
    </row>
    <row r="257" spans="1:34" ht="15" customHeight="1" x14ac:dyDescent="0.25">
      <c r="A257" s="117">
        <v>46290.782395833332</v>
      </c>
      <c r="B257" s="114">
        <v>1</v>
      </c>
      <c r="C257" s="114" t="s">
        <v>322</v>
      </c>
      <c r="D257" s="114" t="s">
        <v>636</v>
      </c>
      <c r="E257" s="114" t="s">
        <v>2435</v>
      </c>
      <c r="F257" s="114" t="s">
        <v>180</v>
      </c>
      <c r="G257" s="121">
        <v>3.1428129256630159E-3</v>
      </c>
      <c r="H257" s="114">
        <v>0</v>
      </c>
      <c r="I257" s="118" t="s">
        <v>2469</v>
      </c>
      <c r="L257" s="117">
        <v>46290.782395833332</v>
      </c>
      <c r="M257" s="114" t="s">
        <v>2435</v>
      </c>
      <c r="N257" s="114" t="s">
        <v>180</v>
      </c>
      <c r="O257" s="114">
        <v>0.125</v>
      </c>
      <c r="P257" s="114">
        <v>0.32500000000000001</v>
      </c>
      <c r="Q257" s="114">
        <v>2.5000000000000001E-3</v>
      </c>
      <c r="R257" s="114" t="s">
        <v>551</v>
      </c>
      <c r="S257" s="114">
        <v>0.05</v>
      </c>
      <c r="T257" s="114">
        <v>0.05</v>
      </c>
      <c r="U257" s="114"/>
      <c r="V257" s="114">
        <v>0</v>
      </c>
      <c r="W257" s="114">
        <v>5.2083333333333336E-7</v>
      </c>
      <c r="X257" s="114">
        <v>5.2083333333333336E-7</v>
      </c>
      <c r="Y257" s="114">
        <v>0</v>
      </c>
      <c r="Z257" s="118" t="s">
        <v>2335</v>
      </c>
      <c r="AC257" s="117">
        <v>46290.782395833332</v>
      </c>
      <c r="AD257" s="114">
        <v>1</v>
      </c>
      <c r="AE257" s="114" t="s">
        <v>2678</v>
      </c>
      <c r="AF257" s="114">
        <v>6.1803407055172838E-3</v>
      </c>
      <c r="AG257" s="114" t="s">
        <v>294</v>
      </c>
      <c r="AH257" s="118" t="s">
        <v>2679</v>
      </c>
    </row>
    <row r="258" spans="1:34" ht="15" customHeight="1" x14ac:dyDescent="0.25">
      <c r="A258" s="117">
        <v>46290.782395833332</v>
      </c>
      <c r="B258" s="114">
        <v>1</v>
      </c>
      <c r="C258" s="114" t="s">
        <v>322</v>
      </c>
      <c r="D258" s="114" t="s">
        <v>636</v>
      </c>
      <c r="E258" s="114" t="s">
        <v>2436</v>
      </c>
      <c r="F258" s="114" t="s">
        <v>180</v>
      </c>
      <c r="G258" s="121">
        <v>3.1428129256630146E-3</v>
      </c>
      <c r="H258" s="114">
        <v>0</v>
      </c>
      <c r="I258" s="118" t="s">
        <v>2469</v>
      </c>
      <c r="L258" s="117">
        <v>46290.782395833332</v>
      </c>
      <c r="M258" s="114" t="s">
        <v>2436</v>
      </c>
      <c r="N258" s="114" t="s">
        <v>180</v>
      </c>
      <c r="O258" s="114">
        <v>0.17499999999999999</v>
      </c>
      <c r="P258" s="114">
        <v>0.32500000000000001</v>
      </c>
      <c r="Q258" s="114">
        <v>2.5000000000000001E-3</v>
      </c>
      <c r="R258" s="114" t="s">
        <v>551</v>
      </c>
      <c r="S258" s="114">
        <v>0.05</v>
      </c>
      <c r="T258" s="114">
        <v>0.05</v>
      </c>
      <c r="U258" s="114"/>
      <c r="V258" s="114">
        <v>0</v>
      </c>
      <c r="W258" s="114">
        <v>5.2083333333333336E-7</v>
      </c>
      <c r="X258" s="114">
        <v>5.2083333333333336E-7</v>
      </c>
      <c r="Y258" s="114">
        <v>0</v>
      </c>
      <c r="Z258" s="118" t="s">
        <v>2335</v>
      </c>
      <c r="AC258" s="117">
        <v>46290.782395833332</v>
      </c>
      <c r="AD258" s="114">
        <v>1</v>
      </c>
      <c r="AE258" s="114" t="s">
        <v>2680</v>
      </c>
      <c r="AF258" s="114" t="b">
        <v>0</v>
      </c>
      <c r="AG258" s="114" t="s">
        <v>9</v>
      </c>
      <c r="AH258" s="118" t="s">
        <v>2681</v>
      </c>
    </row>
    <row r="259" spans="1:34" ht="15" customHeight="1" x14ac:dyDescent="0.25">
      <c r="A259" s="117">
        <v>46290.782395833332</v>
      </c>
      <c r="B259" s="114">
        <v>1</v>
      </c>
      <c r="C259" s="114" t="s">
        <v>322</v>
      </c>
      <c r="D259" s="114" t="s">
        <v>636</v>
      </c>
      <c r="E259" s="114" t="s">
        <v>2437</v>
      </c>
      <c r="F259" s="114" t="s">
        <v>180</v>
      </c>
      <c r="G259" s="121">
        <v>3.6172995632103846E-3</v>
      </c>
      <c r="H259" s="114">
        <v>0</v>
      </c>
      <c r="I259" s="118" t="s">
        <v>2469</v>
      </c>
      <c r="L259" s="117">
        <v>46290.782395833332</v>
      </c>
      <c r="M259" s="114" t="s">
        <v>2437</v>
      </c>
      <c r="N259" s="114" t="s">
        <v>180</v>
      </c>
      <c r="O259" s="114">
        <v>-0.125</v>
      </c>
      <c r="P259" s="114">
        <v>0.375</v>
      </c>
      <c r="Q259" s="114">
        <v>2.5000000000000001E-3</v>
      </c>
      <c r="R259" s="114" t="s">
        <v>551</v>
      </c>
      <c r="S259" s="114">
        <v>0.05</v>
      </c>
      <c r="T259" s="114">
        <v>0.05</v>
      </c>
      <c r="U259" s="114"/>
      <c r="V259" s="114">
        <v>0</v>
      </c>
      <c r="W259" s="114">
        <v>5.2083333333333336E-7</v>
      </c>
      <c r="X259" s="114">
        <v>5.2083333333333336E-7</v>
      </c>
      <c r="Y259" s="114">
        <v>0</v>
      </c>
      <c r="Z259" s="118" t="s">
        <v>2335</v>
      </c>
      <c r="AC259" s="117">
        <v>46290.782395833332</v>
      </c>
      <c r="AD259" s="114">
        <v>1</v>
      </c>
      <c r="AE259" s="114" t="s">
        <v>2682</v>
      </c>
      <c r="AF259" s="114" t="s">
        <v>1105</v>
      </c>
      <c r="AG259" s="114" t="s">
        <v>9</v>
      </c>
      <c r="AH259" s="118" t="s">
        <v>2683</v>
      </c>
    </row>
    <row r="260" spans="1:34" ht="15" customHeight="1" x14ac:dyDescent="0.25">
      <c r="A260" s="117">
        <v>46290.782395833332</v>
      </c>
      <c r="B260" s="114">
        <v>1</v>
      </c>
      <c r="C260" s="114" t="s">
        <v>322</v>
      </c>
      <c r="D260" s="114" t="s">
        <v>636</v>
      </c>
      <c r="E260" s="114" t="s">
        <v>2438</v>
      </c>
      <c r="F260" s="114" t="s">
        <v>180</v>
      </c>
      <c r="G260" s="121">
        <v>3.6172995632103837E-3</v>
      </c>
      <c r="H260" s="114">
        <v>0</v>
      </c>
      <c r="I260" s="118" t="s">
        <v>2469</v>
      </c>
      <c r="L260" s="117">
        <v>46290.782395833332</v>
      </c>
      <c r="M260" s="114" t="s">
        <v>2438</v>
      </c>
      <c r="N260" s="114" t="s">
        <v>180</v>
      </c>
      <c r="O260" s="114">
        <v>-7.4999999999999997E-2</v>
      </c>
      <c r="P260" s="114">
        <v>0.375</v>
      </c>
      <c r="Q260" s="114">
        <v>2.5000000000000001E-3</v>
      </c>
      <c r="R260" s="114" t="s">
        <v>551</v>
      </c>
      <c r="S260" s="114">
        <v>0.05</v>
      </c>
      <c r="T260" s="114">
        <v>0.05</v>
      </c>
      <c r="U260" s="114"/>
      <c r="V260" s="114">
        <v>0</v>
      </c>
      <c r="W260" s="114">
        <v>5.2083333333333336E-7</v>
      </c>
      <c r="X260" s="114">
        <v>5.2083333333333336E-7</v>
      </c>
      <c r="Y260" s="114">
        <v>0</v>
      </c>
      <c r="Z260" s="118" t="s">
        <v>2335</v>
      </c>
      <c r="AC260" s="117">
        <v>46290.782395833332</v>
      </c>
      <c r="AD260" s="114">
        <v>1</v>
      </c>
      <c r="AE260" s="114" t="s">
        <v>2684</v>
      </c>
      <c r="AF260" s="114" t="s">
        <v>2685</v>
      </c>
      <c r="AG260" s="114" t="s">
        <v>9</v>
      </c>
      <c r="AH260" s="118" t="s">
        <v>2686</v>
      </c>
    </row>
    <row r="261" spans="1:34" ht="15" customHeight="1" x14ac:dyDescent="0.25">
      <c r="A261" s="117">
        <v>46290.782395833332</v>
      </c>
      <c r="B261" s="114">
        <v>1</v>
      </c>
      <c r="C261" s="114" t="s">
        <v>322</v>
      </c>
      <c r="D261" s="114" t="s">
        <v>636</v>
      </c>
      <c r="E261" s="114" t="s">
        <v>2439</v>
      </c>
      <c r="F261" s="114" t="s">
        <v>180</v>
      </c>
      <c r="G261" s="121">
        <v>3.6172995632103824E-3</v>
      </c>
      <c r="H261" s="114">
        <v>0</v>
      </c>
      <c r="I261" s="118" t="s">
        <v>2469</v>
      </c>
      <c r="L261" s="117">
        <v>46290.782395833332</v>
      </c>
      <c r="M261" s="114" t="s">
        <v>2439</v>
      </c>
      <c r="N261" s="114" t="s">
        <v>180</v>
      </c>
      <c r="O261" s="114">
        <v>-2.5000000000000001E-2</v>
      </c>
      <c r="P261" s="114">
        <v>0.375</v>
      </c>
      <c r="Q261" s="114">
        <v>2.5000000000000001E-3</v>
      </c>
      <c r="R261" s="114" t="s">
        <v>551</v>
      </c>
      <c r="S261" s="114">
        <v>0.05</v>
      </c>
      <c r="T261" s="114">
        <v>0.05</v>
      </c>
      <c r="U261" s="114"/>
      <c r="V261" s="114">
        <v>0</v>
      </c>
      <c r="W261" s="114">
        <v>5.2083333333333336E-7</v>
      </c>
      <c r="X261" s="114">
        <v>5.2083333333333336E-7</v>
      </c>
      <c r="Y261" s="114">
        <v>0</v>
      </c>
      <c r="Z261" s="118" t="s">
        <v>2335</v>
      </c>
      <c r="AC261" s="117">
        <v>46290.782395833332</v>
      </c>
      <c r="AD261" s="114">
        <v>1</v>
      </c>
      <c r="AE261" s="114" t="s">
        <v>2687</v>
      </c>
      <c r="AF261" s="114" t="s">
        <v>2659</v>
      </c>
      <c r="AG261" s="114" t="s">
        <v>9</v>
      </c>
      <c r="AH261" s="118" t="s">
        <v>2660</v>
      </c>
    </row>
    <row r="262" spans="1:34" ht="15" customHeight="1" x14ac:dyDescent="0.25">
      <c r="A262" s="117">
        <v>46290.782395833332</v>
      </c>
      <c r="B262" s="114">
        <v>1</v>
      </c>
      <c r="C262" s="114" t="s">
        <v>322</v>
      </c>
      <c r="D262" s="114" t="s">
        <v>636</v>
      </c>
      <c r="E262" s="114" t="s">
        <v>2440</v>
      </c>
      <c r="F262" s="114" t="s">
        <v>180</v>
      </c>
      <c r="G262" s="121">
        <v>3.6172995632103811E-3</v>
      </c>
      <c r="H262" s="114">
        <v>0</v>
      </c>
      <c r="I262" s="118" t="s">
        <v>2469</v>
      </c>
      <c r="L262" s="117">
        <v>46290.782395833332</v>
      </c>
      <c r="M262" s="114" t="s">
        <v>2440</v>
      </c>
      <c r="N262" s="114" t="s">
        <v>180</v>
      </c>
      <c r="O262" s="114">
        <v>2.5000000000000001E-2</v>
      </c>
      <c r="P262" s="114">
        <v>0.375</v>
      </c>
      <c r="Q262" s="114">
        <v>2.5000000000000001E-3</v>
      </c>
      <c r="R262" s="114" t="s">
        <v>551</v>
      </c>
      <c r="S262" s="114">
        <v>0.05</v>
      </c>
      <c r="T262" s="114">
        <v>0.05</v>
      </c>
      <c r="U262" s="114"/>
      <c r="V262" s="114">
        <v>0</v>
      </c>
      <c r="W262" s="114">
        <v>5.2083333333333336E-7</v>
      </c>
      <c r="X262" s="114">
        <v>5.2083333333333336E-7</v>
      </c>
      <c r="Y262" s="114">
        <v>0</v>
      </c>
      <c r="Z262" s="118" t="s">
        <v>2335</v>
      </c>
      <c r="AC262" s="117">
        <v>46290.782395833332</v>
      </c>
      <c r="AD262" s="114">
        <v>1</v>
      </c>
      <c r="AE262" s="114" t="s">
        <v>2688</v>
      </c>
      <c r="AF262" s="114" t="s">
        <v>2662</v>
      </c>
      <c r="AG262" s="114" t="s">
        <v>9</v>
      </c>
      <c r="AH262" s="118" t="s">
        <v>2663</v>
      </c>
    </row>
    <row r="263" spans="1:34" ht="15" customHeight="1" x14ac:dyDescent="0.25">
      <c r="A263" s="117">
        <v>46290.782395833332</v>
      </c>
      <c r="B263" s="114">
        <v>1</v>
      </c>
      <c r="C263" s="114" t="s">
        <v>322</v>
      </c>
      <c r="D263" s="114" t="s">
        <v>636</v>
      </c>
      <c r="E263" s="114" t="s">
        <v>2441</v>
      </c>
      <c r="F263" s="114" t="s">
        <v>180</v>
      </c>
      <c r="G263" s="121">
        <v>3.6172995632103798E-3</v>
      </c>
      <c r="H263" s="114">
        <v>0</v>
      </c>
      <c r="I263" s="118" t="s">
        <v>2469</v>
      </c>
      <c r="L263" s="117">
        <v>46290.782395833332</v>
      </c>
      <c r="M263" s="114" t="s">
        <v>2441</v>
      </c>
      <c r="N263" s="114" t="s">
        <v>180</v>
      </c>
      <c r="O263" s="114">
        <v>7.4999999999999997E-2</v>
      </c>
      <c r="P263" s="114">
        <v>0.375</v>
      </c>
      <c r="Q263" s="114">
        <v>2.5000000000000001E-3</v>
      </c>
      <c r="R263" s="114" t="s">
        <v>551</v>
      </c>
      <c r="S263" s="114">
        <v>0.05</v>
      </c>
      <c r="T263" s="114">
        <v>0.05</v>
      </c>
      <c r="U263" s="114"/>
      <c r="V263" s="114">
        <v>0</v>
      </c>
      <c r="W263" s="114">
        <v>5.2083333333333336E-7</v>
      </c>
      <c r="X263" s="114">
        <v>5.2083333333333336E-7</v>
      </c>
      <c r="Y263" s="114">
        <v>0</v>
      </c>
      <c r="Z263" s="118" t="s">
        <v>2335</v>
      </c>
      <c r="AC263" s="117">
        <v>46290.782395833332</v>
      </c>
      <c r="AD263" s="114">
        <v>1</v>
      </c>
      <c r="AE263" s="114" t="s">
        <v>2689</v>
      </c>
      <c r="AF263" s="114" t="s">
        <v>2690</v>
      </c>
      <c r="AG263" s="114" t="s">
        <v>9</v>
      </c>
      <c r="AH263" s="118" t="s">
        <v>2666</v>
      </c>
    </row>
    <row r="264" spans="1:34" ht="15" customHeight="1" x14ac:dyDescent="0.25">
      <c r="A264" s="117">
        <v>46290.782395833332</v>
      </c>
      <c r="B264" s="114">
        <v>1</v>
      </c>
      <c r="C264" s="114" t="s">
        <v>322</v>
      </c>
      <c r="D264" s="114" t="s">
        <v>636</v>
      </c>
      <c r="E264" s="114" t="s">
        <v>2442</v>
      </c>
      <c r="F264" s="114" t="s">
        <v>180</v>
      </c>
      <c r="G264" s="121">
        <v>3.617299563210379E-3</v>
      </c>
      <c r="H264" s="114">
        <v>0</v>
      </c>
      <c r="I264" s="118" t="s">
        <v>2469</v>
      </c>
      <c r="L264" s="117">
        <v>46290.782395833332</v>
      </c>
      <c r="M264" s="114" t="s">
        <v>2442</v>
      </c>
      <c r="N264" s="114" t="s">
        <v>180</v>
      </c>
      <c r="O264" s="114">
        <v>0.125</v>
      </c>
      <c r="P264" s="114">
        <v>0.375</v>
      </c>
      <c r="Q264" s="114">
        <v>2.5000000000000001E-3</v>
      </c>
      <c r="R264" s="114" t="s">
        <v>551</v>
      </c>
      <c r="S264" s="114">
        <v>0.05</v>
      </c>
      <c r="T264" s="114">
        <v>0.05</v>
      </c>
      <c r="U264" s="114"/>
      <c r="V264" s="114">
        <v>0</v>
      </c>
      <c r="W264" s="114">
        <v>5.2083333333333336E-7</v>
      </c>
      <c r="X264" s="114">
        <v>5.2083333333333336E-7</v>
      </c>
      <c r="Y264" s="114">
        <v>0</v>
      </c>
      <c r="Z264" s="118" t="s">
        <v>2335</v>
      </c>
      <c r="AC264" s="117">
        <v>46290.782395833332</v>
      </c>
      <c r="AD264" s="114">
        <v>1</v>
      </c>
      <c r="AE264" s="114" t="s">
        <v>2691</v>
      </c>
      <c r="AF264" s="114" t="s">
        <v>2692</v>
      </c>
      <c r="AG264" s="114" t="s">
        <v>9</v>
      </c>
      <c r="AH264" s="118" t="s">
        <v>2669</v>
      </c>
    </row>
    <row r="265" spans="1:34" ht="15" customHeight="1" x14ac:dyDescent="0.25">
      <c r="A265" s="117">
        <v>46290.782395833332</v>
      </c>
      <c r="B265" s="114">
        <v>1</v>
      </c>
      <c r="C265" s="114" t="s">
        <v>322</v>
      </c>
      <c r="D265" s="114" t="s">
        <v>636</v>
      </c>
      <c r="E265" s="114" t="s">
        <v>567</v>
      </c>
      <c r="F265" s="114" t="s">
        <v>2443</v>
      </c>
      <c r="G265" s="121">
        <v>2.7352503615481563E-3</v>
      </c>
      <c r="H265" s="114">
        <v>350</v>
      </c>
      <c r="I265" s="118" t="s">
        <v>274</v>
      </c>
      <c r="L265" s="117">
        <v>46290.782395833332</v>
      </c>
      <c r="M265" s="114" t="s">
        <v>567</v>
      </c>
      <c r="N265" s="114" t="s">
        <v>2443</v>
      </c>
      <c r="O265" s="114">
        <v>-0.19516294759987085</v>
      </c>
      <c r="P265" s="114">
        <v>0.28205226113199189</v>
      </c>
      <c r="Q265" s="114">
        <v>8.0424771931898709E-4</v>
      </c>
      <c r="R265" s="114" t="s">
        <v>625</v>
      </c>
      <c r="S265" s="114"/>
      <c r="T265" s="114"/>
      <c r="U265" s="114">
        <v>3.2000000000000001E-2</v>
      </c>
      <c r="V265" s="114">
        <v>0</v>
      </c>
      <c r="W265" s="114">
        <v>0</v>
      </c>
      <c r="X265" s="114">
        <v>0</v>
      </c>
      <c r="Y265" s="114">
        <v>0</v>
      </c>
      <c r="Z265" s="118" t="s">
        <v>2770</v>
      </c>
      <c r="AC265" s="117">
        <v>46290.782395833332</v>
      </c>
      <c r="AD265" s="114">
        <v>1</v>
      </c>
      <c r="AE265" s="114" t="s">
        <v>2693</v>
      </c>
      <c r="AF265" s="114">
        <v>-1.1810791246812353E-4</v>
      </c>
      <c r="AG265" s="114" t="s">
        <v>9</v>
      </c>
      <c r="AH265" s="118" t="s">
        <v>2671</v>
      </c>
    </row>
    <row r="266" spans="1:34" ht="15" customHeight="1" x14ac:dyDescent="0.25">
      <c r="A266" s="117">
        <v>46290.782395833332</v>
      </c>
      <c r="B266" s="114">
        <v>1</v>
      </c>
      <c r="C266" s="114" t="s">
        <v>322</v>
      </c>
      <c r="D266" s="114" t="s">
        <v>636</v>
      </c>
      <c r="E266" s="114" t="s">
        <v>569</v>
      </c>
      <c r="F266" s="114" t="s">
        <v>2443</v>
      </c>
      <c r="G266" s="121">
        <v>3.2035193161683382E-3</v>
      </c>
      <c r="H266" s="114">
        <v>350</v>
      </c>
      <c r="I266" s="118" t="s">
        <v>274</v>
      </c>
      <c r="L266" s="117">
        <v>46290.782395833332</v>
      </c>
      <c r="M266" s="114" t="s">
        <v>569</v>
      </c>
      <c r="N266" s="114" t="s">
        <v>2443</v>
      </c>
      <c r="O266" s="114">
        <v>-0.15473632333606543</v>
      </c>
      <c r="P266" s="114">
        <v>0.33139706007519082</v>
      </c>
      <c r="Q266" s="114">
        <v>8.0424771931898709E-4</v>
      </c>
      <c r="R266" s="114" t="s">
        <v>625</v>
      </c>
      <c r="S266" s="114"/>
      <c r="T266" s="114"/>
      <c r="U266" s="114">
        <v>3.2000000000000001E-2</v>
      </c>
      <c r="V266" s="114">
        <v>0</v>
      </c>
      <c r="W266" s="114">
        <v>0</v>
      </c>
      <c r="X266" s="114">
        <v>0</v>
      </c>
      <c r="Y266" s="114">
        <v>0</v>
      </c>
      <c r="Z266" s="118" t="s">
        <v>2770</v>
      </c>
      <c r="AC266" s="117">
        <v>46290.782395833332</v>
      </c>
      <c r="AD266" s="114">
        <v>1</v>
      </c>
      <c r="AE266" s="114" t="s">
        <v>2694</v>
      </c>
      <c r="AF266" s="114">
        <v>5.7439074449820757E-7</v>
      </c>
      <c r="AG266" s="114" t="s">
        <v>307</v>
      </c>
      <c r="AH266" s="118" t="s">
        <v>2673</v>
      </c>
    </row>
    <row r="267" spans="1:34" ht="15" customHeight="1" x14ac:dyDescent="0.25">
      <c r="A267" s="117">
        <v>46290.782395833332</v>
      </c>
      <c r="B267" s="114">
        <v>1</v>
      </c>
      <c r="C267" s="114" t="s">
        <v>322</v>
      </c>
      <c r="D267" s="114" t="s">
        <v>636</v>
      </c>
      <c r="E267" s="114" t="s">
        <v>2444</v>
      </c>
      <c r="F267" s="114" t="s">
        <v>2443</v>
      </c>
      <c r="G267" s="121">
        <v>3.4482731967073392E-3</v>
      </c>
      <c r="H267" s="114">
        <v>350</v>
      </c>
      <c r="I267" s="118" t="s">
        <v>274</v>
      </c>
      <c r="L267" s="117">
        <v>46290.782395833332</v>
      </c>
      <c r="M267" s="114" t="s">
        <v>2444</v>
      </c>
      <c r="N267" s="114" t="s">
        <v>2443</v>
      </c>
      <c r="O267" s="114">
        <v>-9.6386685369293582E-2</v>
      </c>
      <c r="P267" s="114">
        <v>0.35718850088416104</v>
      </c>
      <c r="Q267" s="114">
        <v>8.0424771931898709E-4</v>
      </c>
      <c r="R267" s="114" t="s">
        <v>625</v>
      </c>
      <c r="S267" s="114"/>
      <c r="T267" s="114"/>
      <c r="U267" s="114">
        <v>3.2000000000000001E-2</v>
      </c>
      <c r="V267" s="114">
        <v>0</v>
      </c>
      <c r="W267" s="114">
        <v>0</v>
      </c>
      <c r="X267" s="114">
        <v>0</v>
      </c>
      <c r="Y267" s="114">
        <v>0</v>
      </c>
      <c r="Z267" s="118" t="s">
        <v>2770</v>
      </c>
      <c r="AC267" s="117">
        <v>46290.782395833332</v>
      </c>
      <c r="AD267" s="114">
        <v>1</v>
      </c>
      <c r="AE267" s="114" t="s">
        <v>2695</v>
      </c>
      <c r="AF267" s="114">
        <v>-4.0024736155627568E-23</v>
      </c>
      <c r="AG267" s="114" t="s">
        <v>307</v>
      </c>
      <c r="AH267" s="118" t="s">
        <v>2675</v>
      </c>
    </row>
    <row r="268" spans="1:34" ht="15" customHeight="1" x14ac:dyDescent="0.25">
      <c r="A268" s="117">
        <v>46290.782395833332</v>
      </c>
      <c r="B268" s="114">
        <v>1</v>
      </c>
      <c r="C268" s="114" t="s">
        <v>322</v>
      </c>
      <c r="D268" s="114" t="s">
        <v>636</v>
      </c>
      <c r="E268" s="114" t="s">
        <v>2445</v>
      </c>
      <c r="F268" s="114" t="s">
        <v>2443</v>
      </c>
      <c r="G268" s="121">
        <v>3.4749535719461738E-3</v>
      </c>
      <c r="H268" s="114">
        <v>350</v>
      </c>
      <c r="I268" s="118" t="s">
        <v>274</v>
      </c>
      <c r="L268" s="117">
        <v>46290.782395833332</v>
      </c>
      <c r="M268" s="114" t="s">
        <v>2445</v>
      </c>
      <c r="N268" s="114" t="s">
        <v>2443</v>
      </c>
      <c r="O268" s="114">
        <v>-3.21949460236979E-2</v>
      </c>
      <c r="P268" s="114">
        <v>0.36</v>
      </c>
      <c r="Q268" s="114">
        <v>8.0424771931898709E-4</v>
      </c>
      <c r="R268" s="114" t="s">
        <v>625</v>
      </c>
      <c r="S268" s="114"/>
      <c r="T268" s="114"/>
      <c r="U268" s="114">
        <v>3.2000000000000001E-2</v>
      </c>
      <c r="V268" s="114">
        <v>0</v>
      </c>
      <c r="W268" s="114">
        <v>0</v>
      </c>
      <c r="X268" s="114">
        <v>0</v>
      </c>
      <c r="Y268" s="114">
        <v>0</v>
      </c>
      <c r="Z268" s="118" t="s">
        <v>2770</v>
      </c>
      <c r="AC268" s="117">
        <v>46290.782395833332</v>
      </c>
      <c r="AD268" s="114">
        <v>1</v>
      </c>
      <c r="AE268" s="114" t="s">
        <v>2696</v>
      </c>
      <c r="AF268" s="114">
        <v>6.9682070156951263E-17</v>
      </c>
      <c r="AG268" s="114" t="s">
        <v>2534</v>
      </c>
      <c r="AH268" s="118" t="s">
        <v>2677</v>
      </c>
    </row>
    <row r="269" spans="1:34" ht="15" customHeight="1" x14ac:dyDescent="0.25">
      <c r="A269" s="117">
        <v>46290.782395833332</v>
      </c>
      <c r="B269" s="114">
        <v>1</v>
      </c>
      <c r="C269" s="114" t="s">
        <v>322</v>
      </c>
      <c r="D269" s="114" t="s">
        <v>636</v>
      </c>
      <c r="E269" s="114" t="s">
        <v>2446</v>
      </c>
      <c r="F269" s="114" t="s">
        <v>2443</v>
      </c>
      <c r="G269" s="121">
        <v>3.4749535719461721E-3</v>
      </c>
      <c r="H269" s="114">
        <v>350</v>
      </c>
      <c r="I269" s="118" t="s">
        <v>274</v>
      </c>
      <c r="L269" s="117">
        <v>46290.782395833332</v>
      </c>
      <c r="M269" s="114" t="s">
        <v>2446</v>
      </c>
      <c r="N269" s="114" t="s">
        <v>2443</v>
      </c>
      <c r="O269" s="114">
        <v>3.2194946023697837E-2</v>
      </c>
      <c r="P269" s="114">
        <v>0.36</v>
      </c>
      <c r="Q269" s="114">
        <v>8.0424771931898709E-4</v>
      </c>
      <c r="R269" s="114" t="s">
        <v>625</v>
      </c>
      <c r="S269" s="114"/>
      <c r="T269" s="114"/>
      <c r="U269" s="114">
        <v>3.2000000000000001E-2</v>
      </c>
      <c r="V269" s="114">
        <v>0</v>
      </c>
      <c r="W269" s="114">
        <v>0</v>
      </c>
      <c r="X269" s="114">
        <v>0</v>
      </c>
      <c r="Y269" s="114">
        <v>0</v>
      </c>
      <c r="Z269" s="118" t="s">
        <v>2770</v>
      </c>
      <c r="AC269" s="117">
        <v>46290.782395833332</v>
      </c>
      <c r="AD269" s="114">
        <v>1</v>
      </c>
      <c r="AE269" s="114" t="s">
        <v>2697</v>
      </c>
      <c r="AF269" s="114">
        <v>-0.20562293804247067</v>
      </c>
      <c r="AG269" s="114" t="s">
        <v>294</v>
      </c>
      <c r="AH269" s="118" t="s">
        <v>2679</v>
      </c>
    </row>
    <row r="270" spans="1:34" ht="15" customHeight="1" x14ac:dyDescent="0.25">
      <c r="A270" s="117">
        <v>46290.782395833332</v>
      </c>
      <c r="B270" s="114">
        <v>1</v>
      </c>
      <c r="C270" s="114" t="s">
        <v>322</v>
      </c>
      <c r="D270" s="114" t="s">
        <v>636</v>
      </c>
      <c r="E270" s="114" t="s">
        <v>2447</v>
      </c>
      <c r="F270" s="114" t="s">
        <v>2443</v>
      </c>
      <c r="G270" s="121">
        <v>3.4482731967073348E-3</v>
      </c>
      <c r="H270" s="114">
        <v>350</v>
      </c>
      <c r="I270" s="118" t="s">
        <v>274</v>
      </c>
      <c r="L270" s="117">
        <v>46290.782395833332</v>
      </c>
      <c r="M270" s="114" t="s">
        <v>2447</v>
      </c>
      <c r="N270" s="114" t="s">
        <v>2443</v>
      </c>
      <c r="O270" s="114">
        <v>9.6386685369293498E-2</v>
      </c>
      <c r="P270" s="114">
        <v>0.3571885008841611</v>
      </c>
      <c r="Q270" s="114">
        <v>8.0424771931898709E-4</v>
      </c>
      <c r="R270" s="114" t="s">
        <v>625</v>
      </c>
      <c r="S270" s="114"/>
      <c r="T270" s="114"/>
      <c r="U270" s="114">
        <v>3.2000000000000001E-2</v>
      </c>
      <c r="V270" s="114">
        <v>0</v>
      </c>
      <c r="W270" s="114">
        <v>0</v>
      </c>
      <c r="X270" s="114">
        <v>0</v>
      </c>
      <c r="Y270" s="114">
        <v>0</v>
      </c>
      <c r="Z270" s="118" t="s">
        <v>2770</v>
      </c>
      <c r="AC270" s="117">
        <v>46290.782395833332</v>
      </c>
      <c r="AD270" s="114">
        <v>1</v>
      </c>
      <c r="AE270" s="114" t="s">
        <v>2698</v>
      </c>
      <c r="AF270" s="114" t="b">
        <v>0</v>
      </c>
      <c r="AG270" s="114" t="s">
        <v>9</v>
      </c>
      <c r="AH270" s="118" t="s">
        <v>2681</v>
      </c>
    </row>
    <row r="271" spans="1:34" ht="15" customHeight="1" x14ac:dyDescent="0.25">
      <c r="A271" s="117">
        <v>46290.782395833332</v>
      </c>
      <c r="B271" s="114">
        <v>1</v>
      </c>
      <c r="C271" s="114" t="s">
        <v>322</v>
      </c>
      <c r="D271" s="114" t="s">
        <v>636</v>
      </c>
      <c r="E271" s="114" t="s">
        <v>2448</v>
      </c>
      <c r="F271" s="114" t="s">
        <v>2443</v>
      </c>
      <c r="G271" s="121">
        <v>3.2035193161683313E-3</v>
      </c>
      <c r="H271" s="114">
        <v>350</v>
      </c>
      <c r="I271" s="118" t="s">
        <v>274</v>
      </c>
      <c r="L271" s="117">
        <v>46290.782395833332</v>
      </c>
      <c r="M271" s="114" t="s">
        <v>2448</v>
      </c>
      <c r="N271" s="114" t="s">
        <v>2443</v>
      </c>
      <c r="O271" s="114">
        <v>0.15473632333606535</v>
      </c>
      <c r="P271" s="114">
        <v>0.33139706007519087</v>
      </c>
      <c r="Q271" s="114">
        <v>8.0424771931898709E-4</v>
      </c>
      <c r="R271" s="114" t="s">
        <v>625</v>
      </c>
      <c r="S271" s="114"/>
      <c r="T271" s="114"/>
      <c r="U271" s="114">
        <v>3.2000000000000001E-2</v>
      </c>
      <c r="V271" s="114">
        <v>0</v>
      </c>
      <c r="W271" s="114">
        <v>0</v>
      </c>
      <c r="X271" s="114">
        <v>0</v>
      </c>
      <c r="Y271" s="114">
        <v>0</v>
      </c>
      <c r="Z271" s="118" t="s">
        <v>2770</v>
      </c>
      <c r="AC271" s="117">
        <v>46290.782395833332</v>
      </c>
      <c r="AD271" s="114">
        <v>1</v>
      </c>
      <c r="AE271" s="114" t="s">
        <v>2699</v>
      </c>
      <c r="AF271" s="114" t="s">
        <v>1105</v>
      </c>
      <c r="AG271" s="114" t="s">
        <v>9</v>
      </c>
      <c r="AH271" s="118" t="s">
        <v>2683</v>
      </c>
    </row>
    <row r="272" spans="1:34" ht="15" customHeight="1" x14ac:dyDescent="0.25">
      <c r="A272" s="117">
        <v>46290.782395833332</v>
      </c>
      <c r="B272" s="114">
        <v>1</v>
      </c>
      <c r="C272" s="114" t="s">
        <v>322</v>
      </c>
      <c r="D272" s="114" t="s">
        <v>636</v>
      </c>
      <c r="E272" s="114" t="s">
        <v>2449</v>
      </c>
      <c r="F272" s="114" t="s">
        <v>2443</v>
      </c>
      <c r="G272" s="121">
        <v>2.7352503615481489E-3</v>
      </c>
      <c r="H272" s="114">
        <v>350</v>
      </c>
      <c r="I272" s="118" t="s">
        <v>274</v>
      </c>
      <c r="L272" s="117">
        <v>46290.782395833332</v>
      </c>
      <c r="M272" s="114" t="s">
        <v>2449</v>
      </c>
      <c r="N272" s="114" t="s">
        <v>2443</v>
      </c>
      <c r="O272" s="114">
        <v>0.19516294759987077</v>
      </c>
      <c r="P272" s="114">
        <v>0.28205226113199205</v>
      </c>
      <c r="Q272" s="114">
        <v>8.0424771931898709E-4</v>
      </c>
      <c r="R272" s="114" t="s">
        <v>625</v>
      </c>
      <c r="S272" s="114"/>
      <c r="T272" s="114"/>
      <c r="U272" s="114">
        <v>3.2000000000000001E-2</v>
      </c>
      <c r="V272" s="114">
        <v>0</v>
      </c>
      <c r="W272" s="114">
        <v>0</v>
      </c>
      <c r="X272" s="114">
        <v>0</v>
      </c>
      <c r="Y272" s="114">
        <v>0</v>
      </c>
      <c r="Z272" s="118" t="s">
        <v>2770</v>
      </c>
      <c r="AC272" s="117">
        <v>46290.782395833332</v>
      </c>
      <c r="AD272" s="114">
        <v>1</v>
      </c>
      <c r="AE272" s="114" t="s">
        <v>2700</v>
      </c>
      <c r="AF272" s="114" t="s">
        <v>2701</v>
      </c>
      <c r="AG272" s="114" t="s">
        <v>9</v>
      </c>
      <c r="AH272" s="118" t="s">
        <v>2686</v>
      </c>
    </row>
    <row r="273" spans="1:34" ht="15" customHeight="1" x14ac:dyDescent="0.25">
      <c r="A273" s="117">
        <v>46290.782395833332</v>
      </c>
      <c r="B273" s="114">
        <v>1</v>
      </c>
      <c r="C273" s="114" t="s">
        <v>322</v>
      </c>
      <c r="D273" s="114" t="s">
        <v>636</v>
      </c>
      <c r="E273" s="114" t="s">
        <v>2450</v>
      </c>
      <c r="F273" s="114" t="s">
        <v>2443</v>
      </c>
      <c r="G273" s="121">
        <v>-2.6179507983378272E-3</v>
      </c>
      <c r="H273" s="114">
        <v>-350</v>
      </c>
      <c r="I273" s="118" t="s">
        <v>272</v>
      </c>
      <c r="L273" s="117">
        <v>46290.782395833332</v>
      </c>
      <c r="M273" s="114" t="s">
        <v>2450</v>
      </c>
      <c r="N273" s="114" t="s">
        <v>2443</v>
      </c>
      <c r="O273" s="114">
        <v>-0.19516294759987085</v>
      </c>
      <c r="P273" s="114">
        <v>-0.28205226113199189</v>
      </c>
      <c r="Q273" s="114">
        <v>8.0424771931898709E-4</v>
      </c>
      <c r="R273" s="114" t="s">
        <v>625</v>
      </c>
      <c r="S273" s="114"/>
      <c r="T273" s="114"/>
      <c r="U273" s="114">
        <v>3.2000000000000001E-2</v>
      </c>
      <c r="V273" s="114">
        <v>0</v>
      </c>
      <c r="W273" s="114">
        <v>0</v>
      </c>
      <c r="X273" s="114">
        <v>0</v>
      </c>
      <c r="Y273" s="114">
        <v>0</v>
      </c>
      <c r="Z273" s="118" t="s">
        <v>2771</v>
      </c>
      <c r="AC273" s="117">
        <v>46290.782395833332</v>
      </c>
      <c r="AD273" s="114">
        <v>2</v>
      </c>
      <c r="AE273" s="114" t="s">
        <v>2615</v>
      </c>
      <c r="AF273" s="114"/>
      <c r="AG273" s="114" t="s">
        <v>299</v>
      </c>
      <c r="AH273" s="118" t="s">
        <v>2616</v>
      </c>
    </row>
    <row r="274" spans="1:34" ht="15" customHeight="1" x14ac:dyDescent="0.25">
      <c r="A274" s="117">
        <v>46290.782395833332</v>
      </c>
      <c r="B274" s="114">
        <v>1</v>
      </c>
      <c r="C274" s="114" t="s">
        <v>322</v>
      </c>
      <c r="D274" s="114" t="s">
        <v>636</v>
      </c>
      <c r="E274" s="114" t="s">
        <v>2451</v>
      </c>
      <c r="F274" s="114" t="s">
        <v>2443</v>
      </c>
      <c r="G274" s="121">
        <v>-3.0862197529580113E-3</v>
      </c>
      <c r="H274" s="114">
        <v>-350</v>
      </c>
      <c r="I274" s="118" t="s">
        <v>272</v>
      </c>
      <c r="L274" s="117">
        <v>46290.782395833332</v>
      </c>
      <c r="M274" s="114" t="s">
        <v>2451</v>
      </c>
      <c r="N274" s="114" t="s">
        <v>2443</v>
      </c>
      <c r="O274" s="114">
        <v>-0.15473632333606543</v>
      </c>
      <c r="P274" s="114">
        <v>-0.33139706007519082</v>
      </c>
      <c r="Q274" s="114">
        <v>8.0424771931898709E-4</v>
      </c>
      <c r="R274" s="114" t="s">
        <v>625</v>
      </c>
      <c r="S274" s="114"/>
      <c r="T274" s="114"/>
      <c r="U274" s="114">
        <v>3.2000000000000001E-2</v>
      </c>
      <c r="V274" s="114">
        <v>0</v>
      </c>
      <c r="W274" s="114">
        <v>0</v>
      </c>
      <c r="X274" s="114">
        <v>0</v>
      </c>
      <c r="Y274" s="114">
        <v>0</v>
      </c>
      <c r="Z274" s="118" t="s">
        <v>2771</v>
      </c>
      <c r="AC274" s="117">
        <v>46290.782395833332</v>
      </c>
      <c r="AD274" s="114">
        <v>2</v>
      </c>
      <c r="AE274" s="114" t="s">
        <v>300</v>
      </c>
      <c r="AF274" s="114">
        <v>557.32586059570315</v>
      </c>
      <c r="AG274" s="114" t="s">
        <v>299</v>
      </c>
      <c r="AH274" s="118" t="s">
        <v>2617</v>
      </c>
    </row>
    <row r="275" spans="1:34" ht="15" customHeight="1" x14ac:dyDescent="0.25">
      <c r="A275" s="117">
        <v>46290.782395833332</v>
      </c>
      <c r="B275" s="114">
        <v>1</v>
      </c>
      <c r="C275" s="114" t="s">
        <v>322</v>
      </c>
      <c r="D275" s="114" t="s">
        <v>636</v>
      </c>
      <c r="E275" s="114" t="s">
        <v>2452</v>
      </c>
      <c r="F275" s="114" t="s">
        <v>2443</v>
      </c>
      <c r="G275" s="121">
        <v>-3.3309736334970149E-3</v>
      </c>
      <c r="H275" s="114">
        <v>-350</v>
      </c>
      <c r="I275" s="118" t="s">
        <v>272</v>
      </c>
      <c r="L275" s="117">
        <v>46290.782395833332</v>
      </c>
      <c r="M275" s="114" t="s">
        <v>2452</v>
      </c>
      <c r="N275" s="114" t="s">
        <v>2443</v>
      </c>
      <c r="O275" s="114">
        <v>-9.6386685369293582E-2</v>
      </c>
      <c r="P275" s="114">
        <v>-0.35718850088416104</v>
      </c>
      <c r="Q275" s="114">
        <v>8.0424771931898709E-4</v>
      </c>
      <c r="R275" s="114" t="s">
        <v>625</v>
      </c>
      <c r="S275" s="114"/>
      <c r="T275" s="114"/>
      <c r="U275" s="114">
        <v>3.2000000000000001E-2</v>
      </c>
      <c r="V275" s="114">
        <v>0</v>
      </c>
      <c r="W275" s="114">
        <v>0</v>
      </c>
      <c r="X275" s="114">
        <v>0</v>
      </c>
      <c r="Y275" s="114">
        <v>0</v>
      </c>
      <c r="Z275" s="118" t="s">
        <v>2771</v>
      </c>
      <c r="AC275" s="117">
        <v>46290.782395833332</v>
      </c>
      <c r="AD275" s="114">
        <v>2</v>
      </c>
      <c r="AE275" s="114" t="s">
        <v>2618</v>
      </c>
      <c r="AF275" s="114">
        <v>67.648289833060588</v>
      </c>
      <c r="AG275" s="114" t="s">
        <v>302</v>
      </c>
      <c r="AH275" s="118" t="s">
        <v>2619</v>
      </c>
    </row>
    <row r="276" spans="1:34" ht="15" customHeight="1" x14ac:dyDescent="0.25">
      <c r="A276" s="117">
        <v>46290.782395833332</v>
      </c>
      <c r="B276" s="114">
        <v>1</v>
      </c>
      <c r="C276" s="114" t="s">
        <v>322</v>
      </c>
      <c r="D276" s="114" t="s">
        <v>636</v>
      </c>
      <c r="E276" s="114" t="s">
        <v>2453</v>
      </c>
      <c r="F276" s="114" t="s">
        <v>2443</v>
      </c>
      <c r="G276" s="121">
        <v>-3.3576540087358526E-3</v>
      </c>
      <c r="H276" s="114">
        <v>-350</v>
      </c>
      <c r="I276" s="118" t="s">
        <v>272</v>
      </c>
      <c r="L276" s="117">
        <v>46290.782395833332</v>
      </c>
      <c r="M276" s="114" t="s">
        <v>2453</v>
      </c>
      <c r="N276" s="114" t="s">
        <v>2443</v>
      </c>
      <c r="O276" s="114">
        <v>-3.2194946023697942E-2</v>
      </c>
      <c r="P276" s="114">
        <v>-0.36</v>
      </c>
      <c r="Q276" s="114">
        <v>8.0424771931898709E-4</v>
      </c>
      <c r="R276" s="114" t="s">
        <v>625</v>
      </c>
      <c r="S276" s="114"/>
      <c r="T276" s="114"/>
      <c r="U276" s="114">
        <v>3.2000000000000001E-2</v>
      </c>
      <c r="V276" s="114">
        <v>0</v>
      </c>
      <c r="W276" s="114">
        <v>0</v>
      </c>
      <c r="X276" s="114">
        <v>0</v>
      </c>
      <c r="Y276" s="114">
        <v>0</v>
      </c>
      <c r="Z276" s="118" t="s">
        <v>2771</v>
      </c>
      <c r="AC276" s="117">
        <v>46290.782395833332</v>
      </c>
      <c r="AD276" s="114">
        <v>2</v>
      </c>
      <c r="AE276" s="114" t="s">
        <v>2620</v>
      </c>
      <c r="AF276" s="114">
        <v>0</v>
      </c>
      <c r="AG276" s="114" t="s">
        <v>302</v>
      </c>
      <c r="AH276" s="118" t="s">
        <v>2621</v>
      </c>
    </row>
    <row r="277" spans="1:34" ht="15" customHeight="1" x14ac:dyDescent="0.25">
      <c r="A277" s="117">
        <v>46290.782395833332</v>
      </c>
      <c r="B277" s="114">
        <v>1</v>
      </c>
      <c r="C277" s="114" t="s">
        <v>322</v>
      </c>
      <c r="D277" s="114" t="s">
        <v>636</v>
      </c>
      <c r="E277" s="114" t="s">
        <v>2454</v>
      </c>
      <c r="F277" s="114" t="s">
        <v>2443</v>
      </c>
      <c r="G277" s="121">
        <v>-3.3576540087358539E-3</v>
      </c>
      <c r="H277" s="114">
        <v>-350</v>
      </c>
      <c r="I277" s="118" t="s">
        <v>272</v>
      </c>
      <c r="L277" s="117">
        <v>46290.782395833332</v>
      </c>
      <c r="M277" s="114" t="s">
        <v>2454</v>
      </c>
      <c r="N277" s="114" t="s">
        <v>2443</v>
      </c>
      <c r="O277" s="114">
        <v>3.2194946023697775E-2</v>
      </c>
      <c r="P277" s="114">
        <v>-0.36</v>
      </c>
      <c r="Q277" s="114">
        <v>8.0424771931898709E-4</v>
      </c>
      <c r="R277" s="114" t="s">
        <v>625</v>
      </c>
      <c r="S277" s="114"/>
      <c r="T277" s="114"/>
      <c r="U277" s="114">
        <v>3.2000000000000001E-2</v>
      </c>
      <c r="V277" s="114">
        <v>0</v>
      </c>
      <c r="W277" s="114">
        <v>0</v>
      </c>
      <c r="X277" s="114">
        <v>0</v>
      </c>
      <c r="Y277" s="114">
        <v>0</v>
      </c>
      <c r="Z277" s="118" t="s">
        <v>2771</v>
      </c>
      <c r="AC277" s="117">
        <v>46290.782395833332</v>
      </c>
      <c r="AD277" s="114">
        <v>2</v>
      </c>
      <c r="AE277" s="114" t="s">
        <v>2622</v>
      </c>
      <c r="AF277" s="114">
        <v>67.648289833060588</v>
      </c>
      <c r="AG277" s="114" t="s">
        <v>302</v>
      </c>
      <c r="AH277" s="118" t="s">
        <v>2623</v>
      </c>
    </row>
    <row r="278" spans="1:34" ht="15" customHeight="1" x14ac:dyDescent="0.25">
      <c r="A278" s="117">
        <v>46290.782395833332</v>
      </c>
      <c r="B278" s="114">
        <v>1</v>
      </c>
      <c r="C278" s="114" t="s">
        <v>322</v>
      </c>
      <c r="D278" s="114" t="s">
        <v>636</v>
      </c>
      <c r="E278" s="114" t="s">
        <v>2455</v>
      </c>
      <c r="F278" s="114" t="s">
        <v>2443</v>
      </c>
      <c r="G278" s="121">
        <v>-3.3309736334970197E-3</v>
      </c>
      <c r="H278" s="114">
        <v>-350</v>
      </c>
      <c r="I278" s="118" t="s">
        <v>272</v>
      </c>
      <c r="L278" s="117">
        <v>46290.782395833332</v>
      </c>
      <c r="M278" s="114" t="s">
        <v>2455</v>
      </c>
      <c r="N278" s="114" t="s">
        <v>2443</v>
      </c>
      <c r="O278" s="114">
        <v>9.6386685369293443E-2</v>
      </c>
      <c r="P278" s="114">
        <v>-0.3571885008841611</v>
      </c>
      <c r="Q278" s="114">
        <v>8.0424771931898709E-4</v>
      </c>
      <c r="R278" s="114" t="s">
        <v>625</v>
      </c>
      <c r="S278" s="114"/>
      <c r="T278" s="114"/>
      <c r="U278" s="114">
        <v>3.2000000000000001E-2</v>
      </c>
      <c r="V278" s="114">
        <v>0</v>
      </c>
      <c r="W278" s="114">
        <v>0</v>
      </c>
      <c r="X278" s="114">
        <v>0</v>
      </c>
      <c r="Y278" s="114">
        <v>0</v>
      </c>
      <c r="Z278" s="118" t="s">
        <v>2771</v>
      </c>
      <c r="AC278" s="117">
        <v>46290.782395833332</v>
      </c>
      <c r="AD278" s="114">
        <v>2</v>
      </c>
      <c r="AE278" s="114" t="s">
        <v>2624</v>
      </c>
      <c r="AF278" s="114">
        <v>0</v>
      </c>
      <c r="AG278" s="114" t="s">
        <v>302</v>
      </c>
      <c r="AH278" s="118" t="s">
        <v>2625</v>
      </c>
    </row>
    <row r="279" spans="1:34" ht="15" customHeight="1" x14ac:dyDescent="0.25">
      <c r="A279" s="117">
        <v>46290.782395833332</v>
      </c>
      <c r="B279" s="114">
        <v>1</v>
      </c>
      <c r="C279" s="114" t="s">
        <v>322</v>
      </c>
      <c r="D279" s="114" t="s">
        <v>636</v>
      </c>
      <c r="E279" s="114" t="s">
        <v>2456</v>
      </c>
      <c r="F279" s="114" t="s">
        <v>2443</v>
      </c>
      <c r="G279" s="121">
        <v>-3.0862197529580191E-3</v>
      </c>
      <c r="H279" s="114">
        <v>-350</v>
      </c>
      <c r="I279" s="118" t="s">
        <v>272</v>
      </c>
      <c r="L279" s="117">
        <v>46290.782395833332</v>
      </c>
      <c r="M279" s="114" t="s">
        <v>2456</v>
      </c>
      <c r="N279" s="114" t="s">
        <v>2443</v>
      </c>
      <c r="O279" s="114">
        <v>0.15473632333606535</v>
      </c>
      <c r="P279" s="114">
        <v>-0.33139706007519087</v>
      </c>
      <c r="Q279" s="114">
        <v>8.0424771931898709E-4</v>
      </c>
      <c r="R279" s="114" t="s">
        <v>625</v>
      </c>
      <c r="S279" s="114"/>
      <c r="T279" s="114"/>
      <c r="U279" s="114">
        <v>3.2000000000000001E-2</v>
      </c>
      <c r="V279" s="114">
        <v>0</v>
      </c>
      <c r="W279" s="114">
        <v>0</v>
      </c>
      <c r="X279" s="114">
        <v>0</v>
      </c>
      <c r="Y279" s="114">
        <v>0</v>
      </c>
      <c r="Z279" s="118" t="s">
        <v>2771</v>
      </c>
      <c r="AC279" s="117">
        <v>46290.782395833332</v>
      </c>
      <c r="AD279" s="114">
        <v>2</v>
      </c>
      <c r="AE279" s="114" t="s">
        <v>2626</v>
      </c>
      <c r="AF279" s="114" t="s">
        <v>1107</v>
      </c>
      <c r="AG279" s="114" t="s">
        <v>9</v>
      </c>
      <c r="AH279" s="118" t="s">
        <v>2627</v>
      </c>
    </row>
    <row r="280" spans="1:34" ht="15" customHeight="1" x14ac:dyDescent="0.25">
      <c r="A280" s="117">
        <v>46290.782395833332</v>
      </c>
      <c r="B280" s="114">
        <v>1</v>
      </c>
      <c r="C280" s="114" t="s">
        <v>322</v>
      </c>
      <c r="D280" s="114" t="s">
        <v>636</v>
      </c>
      <c r="E280" s="114" t="s">
        <v>2457</v>
      </c>
      <c r="F280" s="114" t="s">
        <v>2443</v>
      </c>
      <c r="G280" s="121">
        <v>-2.6179507983378376E-3</v>
      </c>
      <c r="H280" s="114">
        <v>-350</v>
      </c>
      <c r="I280" s="118" t="s">
        <v>272</v>
      </c>
      <c r="L280" s="117">
        <v>46290.782395833332</v>
      </c>
      <c r="M280" s="114" t="s">
        <v>2457</v>
      </c>
      <c r="N280" s="114" t="s">
        <v>2443</v>
      </c>
      <c r="O280" s="114">
        <v>0.1951629475998708</v>
      </c>
      <c r="P280" s="114">
        <v>-0.282052261131992</v>
      </c>
      <c r="Q280" s="114">
        <v>8.0424771931898709E-4</v>
      </c>
      <c r="R280" s="114" t="s">
        <v>625</v>
      </c>
      <c r="S280" s="114"/>
      <c r="T280" s="114"/>
      <c r="U280" s="114">
        <v>3.2000000000000001E-2</v>
      </c>
      <c r="V280" s="114">
        <v>0</v>
      </c>
      <c r="W280" s="114">
        <v>0</v>
      </c>
      <c r="X280" s="114">
        <v>0</v>
      </c>
      <c r="Y280" s="114">
        <v>0</v>
      </c>
      <c r="Z280" s="118" t="s">
        <v>2771</v>
      </c>
      <c r="AC280" s="117">
        <v>46290.782395833332</v>
      </c>
      <c r="AD280" s="114">
        <v>2</v>
      </c>
      <c r="AE280" s="114" t="s">
        <v>319</v>
      </c>
      <c r="AF280" s="114" t="s">
        <v>322</v>
      </c>
      <c r="AG280" s="114" t="s">
        <v>9</v>
      </c>
      <c r="AH280" s="118" t="s">
        <v>2628</v>
      </c>
    </row>
    <row r="281" spans="1:34" ht="15" customHeight="1" x14ac:dyDescent="0.25">
      <c r="A281" s="117">
        <v>46290.782395833332</v>
      </c>
      <c r="B281" s="114">
        <v>1</v>
      </c>
      <c r="C281" s="114" t="s">
        <v>322</v>
      </c>
      <c r="D281" s="114" t="s">
        <v>636</v>
      </c>
      <c r="E281" s="114" t="s">
        <v>2458</v>
      </c>
      <c r="F281" s="114" t="s">
        <v>2443</v>
      </c>
      <c r="G281" s="121">
        <v>-2.0290914236032317E-3</v>
      </c>
      <c r="H281" s="114">
        <v>-350</v>
      </c>
      <c r="I281" s="118" t="s">
        <v>272</v>
      </c>
      <c r="L281" s="117">
        <v>46290.782395833332</v>
      </c>
      <c r="M281" s="114" t="s">
        <v>2458</v>
      </c>
      <c r="N281" s="114" t="s">
        <v>2443</v>
      </c>
      <c r="O281" s="114">
        <v>-0.21</v>
      </c>
      <c r="P281" s="114">
        <v>-0.21999999999999997</v>
      </c>
      <c r="Q281" s="114">
        <v>8.0424771931898709E-4</v>
      </c>
      <c r="R281" s="114" t="s">
        <v>625</v>
      </c>
      <c r="S281" s="114"/>
      <c r="T281" s="114"/>
      <c r="U281" s="114">
        <v>3.2000000000000001E-2</v>
      </c>
      <c r="V281" s="114">
        <v>0</v>
      </c>
      <c r="W281" s="114">
        <v>0</v>
      </c>
      <c r="X281" s="114">
        <v>0</v>
      </c>
      <c r="Y281" s="114">
        <v>0</v>
      </c>
      <c r="Z281" s="118" t="s">
        <v>2772</v>
      </c>
      <c r="AC281" s="117">
        <v>46290.782395833332</v>
      </c>
      <c r="AD281" s="114">
        <v>2</v>
      </c>
      <c r="AE281" s="114" t="s">
        <v>2629</v>
      </c>
      <c r="AF281" s="114" t="s">
        <v>1113</v>
      </c>
      <c r="AG281" s="114" t="s">
        <v>9</v>
      </c>
      <c r="AH281" s="118" t="s">
        <v>2630</v>
      </c>
    </row>
    <row r="282" spans="1:34" ht="15" customHeight="1" x14ac:dyDescent="0.25">
      <c r="A282" s="117">
        <v>46290.782395833332</v>
      </c>
      <c r="B282" s="114">
        <v>1</v>
      </c>
      <c r="C282" s="114" t="s">
        <v>322</v>
      </c>
      <c r="D282" s="114" t="s">
        <v>636</v>
      </c>
      <c r="E282" s="114" t="s">
        <v>2459</v>
      </c>
      <c r="F282" s="114" t="s">
        <v>2443</v>
      </c>
      <c r="G282" s="121">
        <v>-1.193994941519873E-3</v>
      </c>
      <c r="H282" s="114">
        <v>-238.7989883039746</v>
      </c>
      <c r="I282" s="118" t="s">
        <v>272</v>
      </c>
      <c r="L282" s="117">
        <v>46290.782395833332</v>
      </c>
      <c r="M282" s="114" t="s">
        <v>2459</v>
      </c>
      <c r="N282" s="114" t="s">
        <v>2443</v>
      </c>
      <c r="O282" s="114">
        <v>-0.21</v>
      </c>
      <c r="P282" s="114">
        <v>-0.13199999999999998</v>
      </c>
      <c r="Q282" s="114">
        <v>8.0424771931898709E-4</v>
      </c>
      <c r="R282" s="114" t="s">
        <v>625</v>
      </c>
      <c r="S282" s="114"/>
      <c r="T282" s="114"/>
      <c r="U282" s="114">
        <v>3.2000000000000001E-2</v>
      </c>
      <c r="V282" s="114">
        <v>0</v>
      </c>
      <c r="W282" s="114">
        <v>0</v>
      </c>
      <c r="X282" s="114">
        <v>0</v>
      </c>
      <c r="Y282" s="114">
        <v>0</v>
      </c>
      <c r="Z282" s="118" t="s">
        <v>2772</v>
      </c>
      <c r="AC282" s="117">
        <v>46290.782395833332</v>
      </c>
      <c r="AD282" s="114">
        <v>2</v>
      </c>
      <c r="AE282" s="114" t="s">
        <v>2631</v>
      </c>
      <c r="AF282" s="114" t="s">
        <v>1113</v>
      </c>
      <c r="AG282" s="114" t="s">
        <v>9</v>
      </c>
      <c r="AH282" s="118" t="s">
        <v>2632</v>
      </c>
    </row>
    <row r="283" spans="1:34" ht="15" customHeight="1" x14ac:dyDescent="0.25">
      <c r="A283" s="117">
        <v>46290.782395833332</v>
      </c>
      <c r="B283" s="114">
        <v>1</v>
      </c>
      <c r="C283" s="114" t="s">
        <v>322</v>
      </c>
      <c r="D283" s="114" t="s">
        <v>636</v>
      </c>
      <c r="E283" s="114" t="s">
        <v>2460</v>
      </c>
      <c r="F283" s="114" t="s">
        <v>2443</v>
      </c>
      <c r="G283" s="121">
        <v>-3.5889845943651446E-4</v>
      </c>
      <c r="H283" s="114">
        <v>-71.779691887302889</v>
      </c>
      <c r="I283" s="118" t="s">
        <v>272</v>
      </c>
      <c r="L283" s="117">
        <v>46290.782395833332</v>
      </c>
      <c r="M283" s="114" t="s">
        <v>2460</v>
      </c>
      <c r="N283" s="114" t="s">
        <v>2443</v>
      </c>
      <c r="O283" s="114">
        <v>-0.21</v>
      </c>
      <c r="P283" s="114">
        <v>-4.3999999999999984E-2</v>
      </c>
      <c r="Q283" s="114">
        <v>8.0424771931898709E-4</v>
      </c>
      <c r="R283" s="114" t="s">
        <v>625</v>
      </c>
      <c r="S283" s="114"/>
      <c r="T283" s="114"/>
      <c r="U283" s="114">
        <v>3.2000000000000001E-2</v>
      </c>
      <c r="V283" s="114">
        <v>0</v>
      </c>
      <c r="W283" s="114">
        <v>0</v>
      </c>
      <c r="X283" s="114">
        <v>0</v>
      </c>
      <c r="Y283" s="114">
        <v>0</v>
      </c>
      <c r="Z283" s="118" t="s">
        <v>2772</v>
      </c>
      <c r="AC283" s="117">
        <v>46290.782395833332</v>
      </c>
      <c r="AD283" s="114">
        <v>2</v>
      </c>
      <c r="AE283" s="114" t="s">
        <v>320</v>
      </c>
      <c r="AF283" s="114" t="s">
        <v>325</v>
      </c>
      <c r="AG283" s="114" t="s">
        <v>9</v>
      </c>
      <c r="AH283" s="118" t="s">
        <v>2633</v>
      </c>
    </row>
    <row r="284" spans="1:34" ht="15" customHeight="1" x14ac:dyDescent="0.25">
      <c r="A284" s="117">
        <v>46290.782395833332</v>
      </c>
      <c r="B284" s="114">
        <v>1</v>
      </c>
      <c r="C284" s="114" t="s">
        <v>322</v>
      </c>
      <c r="D284" s="114" t="s">
        <v>636</v>
      </c>
      <c r="E284" s="114" t="s">
        <v>2461</v>
      </c>
      <c r="F284" s="114" t="s">
        <v>2443</v>
      </c>
      <c r="G284" s="121">
        <v>4.7619802264684403E-4</v>
      </c>
      <c r="H284" s="114">
        <v>95.239604529368805</v>
      </c>
      <c r="I284" s="118" t="s">
        <v>274</v>
      </c>
      <c r="L284" s="117">
        <v>46290.782395833332</v>
      </c>
      <c r="M284" s="114" t="s">
        <v>2461</v>
      </c>
      <c r="N284" s="114" t="s">
        <v>2443</v>
      </c>
      <c r="O284" s="114">
        <v>-0.21</v>
      </c>
      <c r="P284" s="114">
        <v>4.3999999999999984E-2</v>
      </c>
      <c r="Q284" s="114">
        <v>8.0424771931898709E-4</v>
      </c>
      <c r="R284" s="114" t="s">
        <v>625</v>
      </c>
      <c r="S284" s="114"/>
      <c r="T284" s="114"/>
      <c r="U284" s="114">
        <v>3.2000000000000001E-2</v>
      </c>
      <c r="V284" s="114">
        <v>0</v>
      </c>
      <c r="W284" s="114">
        <v>0</v>
      </c>
      <c r="X284" s="114">
        <v>0</v>
      </c>
      <c r="Y284" s="114">
        <v>0</v>
      </c>
      <c r="Z284" s="118" t="s">
        <v>2772</v>
      </c>
      <c r="AC284" s="117">
        <v>46290.782395833332</v>
      </c>
      <c r="AD284" s="114">
        <v>2</v>
      </c>
      <c r="AE284" s="114" t="s">
        <v>2634</v>
      </c>
      <c r="AF284" s="114"/>
      <c r="AG284" s="114" t="s">
        <v>9</v>
      </c>
      <c r="AH284" s="118" t="s">
        <v>2635</v>
      </c>
    </row>
    <row r="285" spans="1:34" ht="15" customHeight="1" x14ac:dyDescent="0.25">
      <c r="A285" s="117">
        <v>46290.782395833332</v>
      </c>
      <c r="B285" s="114">
        <v>1</v>
      </c>
      <c r="C285" s="114" t="s">
        <v>322</v>
      </c>
      <c r="D285" s="114" t="s">
        <v>636</v>
      </c>
      <c r="E285" s="114" t="s">
        <v>2462</v>
      </c>
      <c r="F285" s="114" t="s">
        <v>2443</v>
      </c>
      <c r="G285" s="121">
        <v>1.3112945047302029E-3</v>
      </c>
      <c r="H285" s="114">
        <v>262.25890094604057</v>
      </c>
      <c r="I285" s="118" t="s">
        <v>274</v>
      </c>
      <c r="L285" s="117">
        <v>46290.782395833332</v>
      </c>
      <c r="M285" s="114" t="s">
        <v>2462</v>
      </c>
      <c r="N285" s="114" t="s">
        <v>2443</v>
      </c>
      <c r="O285" s="114">
        <v>-0.21</v>
      </c>
      <c r="P285" s="114">
        <v>0.13200000000000001</v>
      </c>
      <c r="Q285" s="114">
        <v>8.0424771931898709E-4</v>
      </c>
      <c r="R285" s="114" t="s">
        <v>625</v>
      </c>
      <c r="S285" s="114"/>
      <c r="T285" s="114"/>
      <c r="U285" s="114">
        <v>3.2000000000000001E-2</v>
      </c>
      <c r="V285" s="114">
        <v>0</v>
      </c>
      <c r="W285" s="114">
        <v>0</v>
      </c>
      <c r="X285" s="114">
        <v>0</v>
      </c>
      <c r="Y285" s="114">
        <v>0</v>
      </c>
      <c r="Z285" s="118" t="s">
        <v>2772</v>
      </c>
      <c r="AC285" s="117">
        <v>46290.782395833332</v>
      </c>
      <c r="AD285" s="114">
        <v>2</v>
      </c>
      <c r="AE285" s="114" t="s">
        <v>2636</v>
      </c>
      <c r="AF285" s="114">
        <v>0</v>
      </c>
      <c r="AG285" s="114" t="s">
        <v>9</v>
      </c>
      <c r="AH285" s="118" t="s">
        <v>2637</v>
      </c>
    </row>
    <row r="286" spans="1:34" ht="15" customHeight="1" x14ac:dyDescent="0.25">
      <c r="A286" s="117">
        <v>46290.782395833332</v>
      </c>
      <c r="B286" s="114">
        <v>1</v>
      </c>
      <c r="C286" s="114" t="s">
        <v>322</v>
      </c>
      <c r="D286" s="114" t="s">
        <v>636</v>
      </c>
      <c r="E286" s="114" t="s">
        <v>2463</v>
      </c>
      <c r="F286" s="114" t="s">
        <v>2443</v>
      </c>
      <c r="G286" s="121">
        <v>2.1463909868135612E-3</v>
      </c>
      <c r="H286" s="114">
        <v>350</v>
      </c>
      <c r="I286" s="118" t="s">
        <v>274</v>
      </c>
      <c r="L286" s="117">
        <v>46290.782395833332</v>
      </c>
      <c r="M286" s="114" t="s">
        <v>2463</v>
      </c>
      <c r="N286" s="114" t="s">
        <v>2443</v>
      </c>
      <c r="O286" s="114">
        <v>-0.21</v>
      </c>
      <c r="P286" s="114">
        <v>0.21999999999999997</v>
      </c>
      <c r="Q286" s="114">
        <v>8.0424771931898709E-4</v>
      </c>
      <c r="R286" s="114" t="s">
        <v>625</v>
      </c>
      <c r="S286" s="114"/>
      <c r="T286" s="114"/>
      <c r="U286" s="114">
        <v>3.2000000000000001E-2</v>
      </c>
      <c r="V286" s="114">
        <v>0</v>
      </c>
      <c r="W286" s="114">
        <v>0</v>
      </c>
      <c r="X286" s="114">
        <v>0</v>
      </c>
      <c r="Y286" s="114">
        <v>0</v>
      </c>
      <c r="Z286" s="118" t="s">
        <v>2772</v>
      </c>
      <c r="AC286" s="117">
        <v>46290.782395833332</v>
      </c>
      <c r="AD286" s="114">
        <v>2</v>
      </c>
      <c r="AE286" s="114" t="s">
        <v>2638</v>
      </c>
      <c r="AF286" s="114"/>
      <c r="AG286" s="114" t="s">
        <v>299</v>
      </c>
      <c r="AH286" s="118" t="s">
        <v>2702</v>
      </c>
    </row>
    <row r="287" spans="1:34" ht="15" customHeight="1" x14ac:dyDescent="0.25">
      <c r="A287" s="117">
        <v>46290.782395833332</v>
      </c>
      <c r="B287" s="114">
        <v>1</v>
      </c>
      <c r="C287" s="114" t="s">
        <v>322</v>
      </c>
      <c r="D287" s="114" t="s">
        <v>636</v>
      </c>
      <c r="E287" s="114" t="s">
        <v>2773</v>
      </c>
      <c r="F287" s="114" t="s">
        <v>2443</v>
      </c>
      <c r="G287" s="121">
        <v>-2.0290914236032417E-3</v>
      </c>
      <c r="H287" s="114">
        <v>-350</v>
      </c>
      <c r="I287" s="118" t="s">
        <v>272</v>
      </c>
      <c r="L287" s="117">
        <v>46290.782395833332</v>
      </c>
      <c r="M287" s="114" t="s">
        <v>2773</v>
      </c>
      <c r="N287" s="114" t="s">
        <v>2443</v>
      </c>
      <c r="O287" s="114">
        <v>0.21</v>
      </c>
      <c r="P287" s="114">
        <v>-0.21999999999999997</v>
      </c>
      <c r="Q287" s="114">
        <v>8.0424771931898709E-4</v>
      </c>
      <c r="R287" s="114" t="s">
        <v>625</v>
      </c>
      <c r="S287" s="114"/>
      <c r="T287" s="114"/>
      <c r="U287" s="114">
        <v>3.2000000000000001E-2</v>
      </c>
      <c r="V287" s="114">
        <v>0</v>
      </c>
      <c r="W287" s="114">
        <v>0</v>
      </c>
      <c r="X287" s="114">
        <v>0</v>
      </c>
      <c r="Y287" s="114">
        <v>0</v>
      </c>
      <c r="Z287" s="118" t="s">
        <v>2774</v>
      </c>
      <c r="AC287" s="117">
        <v>46290.782395833332</v>
      </c>
      <c r="AD287" s="114">
        <v>2</v>
      </c>
      <c r="AE287" s="114" t="s">
        <v>2640</v>
      </c>
      <c r="AF287" s="114"/>
      <c r="AG287" s="114" t="s">
        <v>302</v>
      </c>
      <c r="AH287" s="118" t="s">
        <v>2702</v>
      </c>
    </row>
    <row r="288" spans="1:34" ht="15" customHeight="1" x14ac:dyDescent="0.25">
      <c r="A288" s="117">
        <v>46290.782395833332</v>
      </c>
      <c r="B288" s="114">
        <v>1</v>
      </c>
      <c r="C288" s="114" t="s">
        <v>322</v>
      </c>
      <c r="D288" s="114" t="s">
        <v>636</v>
      </c>
      <c r="E288" s="114" t="s">
        <v>2775</v>
      </c>
      <c r="F288" s="114" t="s">
        <v>2443</v>
      </c>
      <c r="G288" s="121">
        <v>-1.193994941519883E-3</v>
      </c>
      <c r="H288" s="114">
        <v>-238.79898830397659</v>
      </c>
      <c r="I288" s="118" t="s">
        <v>272</v>
      </c>
      <c r="L288" s="117">
        <v>46290.782395833332</v>
      </c>
      <c r="M288" s="114" t="s">
        <v>2775</v>
      </c>
      <c r="N288" s="114" t="s">
        <v>2443</v>
      </c>
      <c r="O288" s="114">
        <v>0.21</v>
      </c>
      <c r="P288" s="114">
        <v>-0.13199999999999998</v>
      </c>
      <c r="Q288" s="114">
        <v>8.0424771931898709E-4</v>
      </c>
      <c r="R288" s="114" t="s">
        <v>625</v>
      </c>
      <c r="S288" s="114"/>
      <c r="T288" s="114"/>
      <c r="U288" s="114">
        <v>3.2000000000000001E-2</v>
      </c>
      <c r="V288" s="114">
        <v>0</v>
      </c>
      <c r="W288" s="114">
        <v>0</v>
      </c>
      <c r="X288" s="114">
        <v>0</v>
      </c>
      <c r="Y288" s="114">
        <v>0</v>
      </c>
      <c r="Z288" s="118" t="s">
        <v>2774</v>
      </c>
      <c r="AC288" s="117">
        <v>46290.782395833332</v>
      </c>
      <c r="AD288" s="114">
        <v>2</v>
      </c>
      <c r="AE288" s="114" t="s">
        <v>2642</v>
      </c>
      <c r="AF288" s="114"/>
      <c r="AG288" s="114" t="s">
        <v>302</v>
      </c>
      <c r="AH288" s="118" t="s">
        <v>2702</v>
      </c>
    </row>
    <row r="289" spans="1:34" ht="15" customHeight="1" x14ac:dyDescent="0.25">
      <c r="A289" s="117">
        <v>46290.782395833332</v>
      </c>
      <c r="B289" s="114">
        <v>1</v>
      </c>
      <c r="C289" s="114" t="s">
        <v>322</v>
      </c>
      <c r="D289" s="114" t="s">
        <v>636</v>
      </c>
      <c r="E289" s="114" t="s">
        <v>2776</v>
      </c>
      <c r="F289" s="114" t="s">
        <v>2443</v>
      </c>
      <c r="G289" s="121">
        <v>-3.5889845943652433E-4</v>
      </c>
      <c r="H289" s="114">
        <v>-71.779691887304864</v>
      </c>
      <c r="I289" s="118" t="s">
        <v>272</v>
      </c>
      <c r="L289" s="117">
        <v>46290.782395833332</v>
      </c>
      <c r="M289" s="114" t="s">
        <v>2776</v>
      </c>
      <c r="N289" s="114" t="s">
        <v>2443</v>
      </c>
      <c r="O289" s="114">
        <v>0.21</v>
      </c>
      <c r="P289" s="114">
        <v>-4.3999999999999984E-2</v>
      </c>
      <c r="Q289" s="114">
        <v>8.0424771931898709E-4</v>
      </c>
      <c r="R289" s="114" t="s">
        <v>625</v>
      </c>
      <c r="S289" s="114"/>
      <c r="T289" s="114"/>
      <c r="U289" s="114">
        <v>3.2000000000000001E-2</v>
      </c>
      <c r="V289" s="114">
        <v>0</v>
      </c>
      <c r="W289" s="114">
        <v>0</v>
      </c>
      <c r="X289" s="114">
        <v>0</v>
      </c>
      <c r="Y289" s="114">
        <v>0</v>
      </c>
      <c r="Z289" s="118" t="s">
        <v>2774</v>
      </c>
      <c r="AC289" s="117">
        <v>46290.782395833332</v>
      </c>
      <c r="AD289" s="114">
        <v>2</v>
      </c>
      <c r="AE289" s="114" t="s">
        <v>2644</v>
      </c>
      <c r="AF289" s="114" t="s">
        <v>1113</v>
      </c>
      <c r="AG289" s="114" t="s">
        <v>9</v>
      </c>
      <c r="AH289" s="118" t="s">
        <v>2645</v>
      </c>
    </row>
    <row r="290" spans="1:34" ht="15" customHeight="1" x14ac:dyDescent="0.25">
      <c r="A290" s="117">
        <v>46290.782395833332</v>
      </c>
      <c r="B290" s="114">
        <v>1</v>
      </c>
      <c r="C290" s="114" t="s">
        <v>322</v>
      </c>
      <c r="D290" s="114" t="s">
        <v>636</v>
      </c>
      <c r="E290" s="114" t="s">
        <v>2777</v>
      </c>
      <c r="F290" s="114" t="s">
        <v>2443</v>
      </c>
      <c r="G290" s="121">
        <v>4.7619802264683417E-4</v>
      </c>
      <c r="H290" s="114">
        <v>95.239604529366829</v>
      </c>
      <c r="I290" s="118" t="s">
        <v>274</v>
      </c>
      <c r="L290" s="117">
        <v>46290.782395833332</v>
      </c>
      <c r="M290" s="114" t="s">
        <v>2777</v>
      </c>
      <c r="N290" s="114" t="s">
        <v>2443</v>
      </c>
      <c r="O290" s="114">
        <v>0.21</v>
      </c>
      <c r="P290" s="114">
        <v>4.3999999999999984E-2</v>
      </c>
      <c r="Q290" s="114">
        <v>8.0424771931898709E-4</v>
      </c>
      <c r="R290" s="114" t="s">
        <v>625</v>
      </c>
      <c r="S290" s="114"/>
      <c r="T290" s="114"/>
      <c r="U290" s="114">
        <v>3.2000000000000001E-2</v>
      </c>
      <c r="V290" s="114">
        <v>0</v>
      </c>
      <c r="W290" s="114">
        <v>0</v>
      </c>
      <c r="X290" s="114">
        <v>0</v>
      </c>
      <c r="Y290" s="114">
        <v>0</v>
      </c>
      <c r="Z290" s="118" t="s">
        <v>2774</v>
      </c>
      <c r="AC290" s="117">
        <v>46290.782395833332</v>
      </c>
      <c r="AD290" s="114">
        <v>2</v>
      </c>
      <c r="AE290" s="114" t="s">
        <v>2646</v>
      </c>
      <c r="AF290" s="114" t="s">
        <v>1113</v>
      </c>
      <c r="AG290" s="114" t="s">
        <v>9</v>
      </c>
      <c r="AH290" s="118" t="s">
        <v>2647</v>
      </c>
    </row>
    <row r="291" spans="1:34" ht="15" customHeight="1" x14ac:dyDescent="0.25">
      <c r="A291" s="117">
        <v>46290.782395833332</v>
      </c>
      <c r="B291" s="114">
        <v>1</v>
      </c>
      <c r="C291" s="114" t="s">
        <v>322</v>
      </c>
      <c r="D291" s="114" t="s">
        <v>636</v>
      </c>
      <c r="E291" s="114" t="s">
        <v>2778</v>
      </c>
      <c r="F291" s="114" t="s">
        <v>2443</v>
      </c>
      <c r="G291" s="121">
        <v>1.3112945047301931E-3</v>
      </c>
      <c r="H291" s="114">
        <v>262.25890094603864</v>
      </c>
      <c r="I291" s="118" t="s">
        <v>274</v>
      </c>
      <c r="L291" s="117">
        <v>46290.782395833332</v>
      </c>
      <c r="M291" s="114" t="s">
        <v>2778</v>
      </c>
      <c r="N291" s="114" t="s">
        <v>2443</v>
      </c>
      <c r="O291" s="114">
        <v>0.21</v>
      </c>
      <c r="P291" s="114">
        <v>0.13200000000000001</v>
      </c>
      <c r="Q291" s="114">
        <v>8.0424771931898709E-4</v>
      </c>
      <c r="R291" s="114" t="s">
        <v>625</v>
      </c>
      <c r="S291" s="114"/>
      <c r="T291" s="114"/>
      <c r="U291" s="114">
        <v>3.2000000000000001E-2</v>
      </c>
      <c r="V291" s="114">
        <v>0</v>
      </c>
      <c r="W291" s="114">
        <v>0</v>
      </c>
      <c r="X291" s="114">
        <v>0</v>
      </c>
      <c r="Y291" s="114">
        <v>0</v>
      </c>
      <c r="Z291" s="118" t="s">
        <v>2774</v>
      </c>
      <c r="AC291" s="117">
        <v>46290.782395833332</v>
      </c>
      <c r="AD291" s="114">
        <v>2</v>
      </c>
      <c r="AE291" s="114" t="s">
        <v>2648</v>
      </c>
      <c r="AF291" s="114">
        <v>0</v>
      </c>
      <c r="AG291" s="114" t="s">
        <v>305</v>
      </c>
      <c r="AH291" s="118" t="s">
        <v>2649</v>
      </c>
    </row>
    <row r="292" spans="1:34" ht="15" customHeight="1" x14ac:dyDescent="0.25">
      <c r="A292" s="117">
        <v>46290.782395833332</v>
      </c>
      <c r="B292" s="114">
        <v>1</v>
      </c>
      <c r="C292" s="114" t="s">
        <v>322</v>
      </c>
      <c r="D292" s="114" t="s">
        <v>636</v>
      </c>
      <c r="E292" s="114" t="s">
        <v>2779</v>
      </c>
      <c r="F292" s="114" t="s">
        <v>2443</v>
      </c>
      <c r="G292" s="121">
        <v>2.1463909868135516E-3</v>
      </c>
      <c r="H292" s="114">
        <v>350</v>
      </c>
      <c r="I292" s="118" t="s">
        <v>274</v>
      </c>
      <c r="L292" s="117">
        <v>46290.782395833332</v>
      </c>
      <c r="M292" s="114" t="s">
        <v>2779</v>
      </c>
      <c r="N292" s="114" t="s">
        <v>2443</v>
      </c>
      <c r="O292" s="114">
        <v>0.21</v>
      </c>
      <c r="P292" s="114">
        <v>0.21999999999999997</v>
      </c>
      <c r="Q292" s="114">
        <v>8.0424771931898709E-4</v>
      </c>
      <c r="R292" s="114" t="s">
        <v>625</v>
      </c>
      <c r="S292" s="114"/>
      <c r="T292" s="114"/>
      <c r="U292" s="114">
        <v>3.2000000000000001E-2</v>
      </c>
      <c r="V292" s="114">
        <v>0</v>
      </c>
      <c r="W292" s="114">
        <v>0</v>
      </c>
      <c r="X292" s="114">
        <v>0</v>
      </c>
      <c r="Y292" s="114">
        <v>0</v>
      </c>
      <c r="Z292" s="118" t="s">
        <v>2774</v>
      </c>
      <c r="AC292" s="117">
        <v>46290.782395833332</v>
      </c>
      <c r="AD292" s="114">
        <v>2</v>
      </c>
      <c r="AE292" s="114" t="s">
        <v>2650</v>
      </c>
      <c r="AF292" s="114">
        <v>0</v>
      </c>
      <c r="AG292" s="114" t="s">
        <v>305</v>
      </c>
      <c r="AH292" s="118" t="s">
        <v>2651</v>
      </c>
    </row>
    <row r="293" spans="1:34" ht="15" customHeight="1" x14ac:dyDescent="0.25">
      <c r="A293" s="117">
        <v>46290.782395833332</v>
      </c>
      <c r="B293" s="114">
        <v>1</v>
      </c>
      <c r="C293" s="114" t="s">
        <v>322</v>
      </c>
      <c r="D293" s="114" t="s">
        <v>433</v>
      </c>
      <c r="E293" s="114" t="s">
        <v>2334</v>
      </c>
      <c r="F293" s="114" t="s">
        <v>180</v>
      </c>
      <c r="G293" s="121">
        <v>-3.3350444165495136E-4</v>
      </c>
      <c r="H293" s="114">
        <v>-9.4712952422526495</v>
      </c>
      <c r="I293" s="118" t="s">
        <v>272</v>
      </c>
      <c r="AC293" s="117">
        <v>46290.782395833332</v>
      </c>
      <c r="AD293" s="114">
        <v>2</v>
      </c>
      <c r="AE293" s="114" t="s">
        <v>2652</v>
      </c>
      <c r="AF293" s="114">
        <v>0</v>
      </c>
      <c r="AG293" s="114" t="s">
        <v>9</v>
      </c>
      <c r="AH293" s="118" t="s">
        <v>2653</v>
      </c>
    </row>
    <row r="294" spans="1:34" ht="15" customHeight="1" x14ac:dyDescent="0.25">
      <c r="A294" s="117">
        <v>46290.782395833332</v>
      </c>
      <c r="B294" s="114">
        <v>1</v>
      </c>
      <c r="C294" s="114" t="s">
        <v>322</v>
      </c>
      <c r="D294" s="114" t="s">
        <v>433</v>
      </c>
      <c r="E294" s="114" t="s">
        <v>2336</v>
      </c>
      <c r="F294" s="114" t="s">
        <v>180</v>
      </c>
      <c r="G294" s="121">
        <v>-3.3350444165495136E-4</v>
      </c>
      <c r="H294" s="114">
        <v>-9.4712952422526495</v>
      </c>
      <c r="I294" s="118" t="s">
        <v>272</v>
      </c>
      <c r="AC294" s="117">
        <v>46290.782395833332</v>
      </c>
      <c r="AD294" s="114">
        <v>2</v>
      </c>
      <c r="AE294" s="114" t="s">
        <v>2654</v>
      </c>
      <c r="AF294" s="114" t="b">
        <v>0</v>
      </c>
      <c r="AG294" s="114" t="s">
        <v>9</v>
      </c>
      <c r="AH294" s="118" t="s">
        <v>2655</v>
      </c>
    </row>
    <row r="295" spans="1:34" ht="15" customHeight="1" x14ac:dyDescent="0.25">
      <c r="A295" s="117">
        <v>46290.782395833332</v>
      </c>
      <c r="B295" s="114">
        <v>1</v>
      </c>
      <c r="C295" s="114" t="s">
        <v>322</v>
      </c>
      <c r="D295" s="114" t="s">
        <v>433</v>
      </c>
      <c r="E295" s="114" t="s">
        <v>2337</v>
      </c>
      <c r="F295" s="114" t="s">
        <v>180</v>
      </c>
      <c r="G295" s="121">
        <v>-3.3350444165495136E-4</v>
      </c>
      <c r="H295" s="114">
        <v>-9.4712952422526495</v>
      </c>
      <c r="I295" s="118" t="s">
        <v>272</v>
      </c>
      <c r="AC295" s="117">
        <v>46290.782395833332</v>
      </c>
      <c r="AD295" s="114">
        <v>2</v>
      </c>
      <c r="AE295" s="114" t="s">
        <v>2656</v>
      </c>
      <c r="AF295" s="114" t="b">
        <v>0</v>
      </c>
      <c r="AG295" s="114" t="s">
        <v>9</v>
      </c>
      <c r="AH295" s="118" t="s">
        <v>2657</v>
      </c>
    </row>
    <row r="296" spans="1:34" ht="15" customHeight="1" x14ac:dyDescent="0.25">
      <c r="A296" s="117">
        <v>46290.782395833332</v>
      </c>
      <c r="B296" s="114">
        <v>1</v>
      </c>
      <c r="C296" s="114" t="s">
        <v>322</v>
      </c>
      <c r="D296" s="114" t="s">
        <v>433</v>
      </c>
      <c r="E296" s="114" t="s">
        <v>2338</v>
      </c>
      <c r="F296" s="114" t="s">
        <v>180</v>
      </c>
      <c r="G296" s="121">
        <v>-3.3350444165495136E-4</v>
      </c>
      <c r="H296" s="114">
        <v>-9.4712952422526495</v>
      </c>
      <c r="I296" s="118" t="s">
        <v>272</v>
      </c>
      <c r="AC296" s="117">
        <v>46290.782395833332</v>
      </c>
      <c r="AD296" s="114">
        <v>3</v>
      </c>
      <c r="AE296" s="114" t="s">
        <v>2615</v>
      </c>
      <c r="AF296" s="114"/>
      <c r="AG296" s="114" t="s">
        <v>299</v>
      </c>
      <c r="AH296" s="118" t="s">
        <v>2616</v>
      </c>
    </row>
    <row r="297" spans="1:34" ht="15" customHeight="1" x14ac:dyDescent="0.25">
      <c r="A297" s="117">
        <v>46290.782395833332</v>
      </c>
      <c r="B297" s="114">
        <v>1</v>
      </c>
      <c r="C297" s="114" t="s">
        <v>322</v>
      </c>
      <c r="D297" s="114" t="s">
        <v>433</v>
      </c>
      <c r="E297" s="114" t="s">
        <v>2339</v>
      </c>
      <c r="F297" s="114" t="s">
        <v>180</v>
      </c>
      <c r="G297" s="121">
        <v>-3.3350444165495136E-4</v>
      </c>
      <c r="H297" s="114">
        <v>-9.4712952422526495</v>
      </c>
      <c r="I297" s="118" t="s">
        <v>272</v>
      </c>
      <c r="AC297" s="117">
        <v>46290.782395833332</v>
      </c>
      <c r="AD297" s="114">
        <v>3</v>
      </c>
      <c r="AE297" s="114" t="s">
        <v>300</v>
      </c>
      <c r="AF297" s="114">
        <v>403.66483459472659</v>
      </c>
      <c r="AG297" s="114" t="s">
        <v>299</v>
      </c>
      <c r="AH297" s="118" t="s">
        <v>2617</v>
      </c>
    </row>
    <row r="298" spans="1:34" ht="15" customHeight="1" x14ac:dyDescent="0.25">
      <c r="A298" s="117">
        <v>46290.782395833332</v>
      </c>
      <c r="B298" s="114">
        <v>1</v>
      </c>
      <c r="C298" s="114" t="s">
        <v>322</v>
      </c>
      <c r="D298" s="114" t="s">
        <v>433</v>
      </c>
      <c r="E298" s="114" t="s">
        <v>2340</v>
      </c>
      <c r="F298" s="114" t="s">
        <v>180</v>
      </c>
      <c r="G298" s="121">
        <v>-3.3350444165495136E-4</v>
      </c>
      <c r="H298" s="114">
        <v>-9.4712952422526495</v>
      </c>
      <c r="I298" s="118" t="s">
        <v>272</v>
      </c>
      <c r="AC298" s="117">
        <v>46290.782395833332</v>
      </c>
      <c r="AD298" s="114">
        <v>3</v>
      </c>
      <c r="AE298" s="114" t="s">
        <v>2618</v>
      </c>
      <c r="AF298" s="114">
        <v>115.41724054908146</v>
      </c>
      <c r="AG298" s="114" t="s">
        <v>302</v>
      </c>
      <c r="AH298" s="118" t="s">
        <v>2619</v>
      </c>
    </row>
    <row r="299" spans="1:34" ht="15" customHeight="1" x14ac:dyDescent="0.25">
      <c r="A299" s="117">
        <v>46290.782395833332</v>
      </c>
      <c r="B299" s="114">
        <v>1</v>
      </c>
      <c r="C299" s="114" t="s">
        <v>322</v>
      </c>
      <c r="D299" s="114" t="s">
        <v>433</v>
      </c>
      <c r="E299" s="114" t="s">
        <v>2341</v>
      </c>
      <c r="F299" s="114" t="s">
        <v>180</v>
      </c>
      <c r="G299" s="121">
        <v>-3.0478490443004101E-4</v>
      </c>
      <c r="H299" s="114">
        <v>-9.3673996093833605</v>
      </c>
      <c r="I299" s="118" t="s">
        <v>272</v>
      </c>
      <c r="AC299" s="117">
        <v>46290.782395833332</v>
      </c>
      <c r="AD299" s="114">
        <v>3</v>
      </c>
      <c r="AE299" s="114" t="s">
        <v>2620</v>
      </c>
      <c r="AF299" s="114">
        <v>0</v>
      </c>
      <c r="AG299" s="114" t="s">
        <v>302</v>
      </c>
      <c r="AH299" s="118" t="s">
        <v>2621</v>
      </c>
    </row>
    <row r="300" spans="1:34" ht="15" customHeight="1" x14ac:dyDescent="0.25">
      <c r="A300" s="117">
        <v>46290.782395833332</v>
      </c>
      <c r="B300" s="114">
        <v>1</v>
      </c>
      <c r="C300" s="114" t="s">
        <v>322</v>
      </c>
      <c r="D300" s="114" t="s">
        <v>433</v>
      </c>
      <c r="E300" s="114" t="s">
        <v>2342</v>
      </c>
      <c r="F300" s="114" t="s">
        <v>180</v>
      </c>
      <c r="G300" s="121">
        <v>-3.0478490443004101E-4</v>
      </c>
      <c r="H300" s="114">
        <v>-9.3673996093833605</v>
      </c>
      <c r="I300" s="118" t="s">
        <v>272</v>
      </c>
      <c r="AC300" s="117">
        <v>46290.782395833332</v>
      </c>
      <c r="AD300" s="114">
        <v>3</v>
      </c>
      <c r="AE300" s="114" t="s">
        <v>2622</v>
      </c>
      <c r="AF300" s="114">
        <v>115.41724054908146</v>
      </c>
      <c r="AG300" s="114" t="s">
        <v>302</v>
      </c>
      <c r="AH300" s="118" t="s">
        <v>2623</v>
      </c>
    </row>
    <row r="301" spans="1:34" ht="15" customHeight="1" x14ac:dyDescent="0.25">
      <c r="A301" s="117">
        <v>46290.782395833332</v>
      </c>
      <c r="B301" s="114">
        <v>1</v>
      </c>
      <c r="C301" s="114" t="s">
        <v>322</v>
      </c>
      <c r="D301" s="114" t="s">
        <v>433</v>
      </c>
      <c r="E301" s="114" t="s">
        <v>2343</v>
      </c>
      <c r="F301" s="114" t="s">
        <v>180</v>
      </c>
      <c r="G301" s="121">
        <v>-3.0478490443004101E-4</v>
      </c>
      <c r="H301" s="114">
        <v>-9.3673996093833605</v>
      </c>
      <c r="I301" s="118" t="s">
        <v>272</v>
      </c>
      <c r="AC301" s="117">
        <v>46290.782395833332</v>
      </c>
      <c r="AD301" s="114">
        <v>3</v>
      </c>
      <c r="AE301" s="114" t="s">
        <v>2624</v>
      </c>
      <c r="AF301" s="114">
        <v>0</v>
      </c>
      <c r="AG301" s="114" t="s">
        <v>302</v>
      </c>
      <c r="AH301" s="118" t="s">
        <v>2625</v>
      </c>
    </row>
    <row r="302" spans="1:34" ht="15" customHeight="1" x14ac:dyDescent="0.25">
      <c r="A302" s="117">
        <v>46290.782395833332</v>
      </c>
      <c r="B302" s="114">
        <v>1</v>
      </c>
      <c r="C302" s="114" t="s">
        <v>322</v>
      </c>
      <c r="D302" s="114" t="s">
        <v>433</v>
      </c>
      <c r="E302" s="114" t="s">
        <v>2344</v>
      </c>
      <c r="F302" s="114" t="s">
        <v>180</v>
      </c>
      <c r="G302" s="121">
        <v>-3.0478490443004101E-4</v>
      </c>
      <c r="H302" s="114">
        <v>-9.3673996093833605</v>
      </c>
      <c r="I302" s="118" t="s">
        <v>272</v>
      </c>
      <c r="AC302" s="117">
        <v>46290.782395833332</v>
      </c>
      <c r="AD302" s="114">
        <v>3</v>
      </c>
      <c r="AE302" s="114" t="s">
        <v>2626</v>
      </c>
      <c r="AF302" s="114" t="s">
        <v>1107</v>
      </c>
      <c r="AG302" s="114" t="s">
        <v>9</v>
      </c>
      <c r="AH302" s="118" t="s">
        <v>2627</v>
      </c>
    </row>
    <row r="303" spans="1:34" ht="15" customHeight="1" x14ac:dyDescent="0.25">
      <c r="A303" s="117">
        <v>46290.782395833332</v>
      </c>
      <c r="B303" s="114">
        <v>1</v>
      </c>
      <c r="C303" s="114" t="s">
        <v>322</v>
      </c>
      <c r="D303" s="114" t="s">
        <v>433</v>
      </c>
      <c r="E303" s="114" t="s">
        <v>2345</v>
      </c>
      <c r="F303" s="114" t="s">
        <v>180</v>
      </c>
      <c r="G303" s="121">
        <v>-3.0478490443004101E-4</v>
      </c>
      <c r="H303" s="114">
        <v>-9.3673996093833605</v>
      </c>
      <c r="I303" s="118" t="s">
        <v>272</v>
      </c>
      <c r="AC303" s="117">
        <v>46290.782395833332</v>
      </c>
      <c r="AD303" s="114">
        <v>3</v>
      </c>
      <c r="AE303" s="114" t="s">
        <v>319</v>
      </c>
      <c r="AF303" s="114" t="s">
        <v>322</v>
      </c>
      <c r="AG303" s="114" t="s">
        <v>9</v>
      </c>
      <c r="AH303" s="118" t="s">
        <v>2628</v>
      </c>
    </row>
    <row r="304" spans="1:34" ht="15" customHeight="1" x14ac:dyDescent="0.25">
      <c r="A304" s="117">
        <v>46290.782395833332</v>
      </c>
      <c r="B304" s="114">
        <v>1</v>
      </c>
      <c r="C304" s="114" t="s">
        <v>322</v>
      </c>
      <c r="D304" s="114" t="s">
        <v>433</v>
      </c>
      <c r="E304" s="114" t="s">
        <v>2346</v>
      </c>
      <c r="F304" s="114" t="s">
        <v>180</v>
      </c>
      <c r="G304" s="121">
        <v>-3.0478490443004101E-4</v>
      </c>
      <c r="H304" s="114">
        <v>-9.3673996093833605</v>
      </c>
      <c r="I304" s="118" t="s">
        <v>272</v>
      </c>
      <c r="AC304" s="117">
        <v>46290.782395833332</v>
      </c>
      <c r="AD304" s="114">
        <v>3</v>
      </c>
      <c r="AE304" s="114" t="s">
        <v>2629</v>
      </c>
      <c r="AF304" s="114" t="s">
        <v>1113</v>
      </c>
      <c r="AG304" s="114" t="s">
        <v>9</v>
      </c>
      <c r="AH304" s="118" t="s">
        <v>2630</v>
      </c>
    </row>
    <row r="305" spans="1:34" ht="15" customHeight="1" x14ac:dyDescent="0.25">
      <c r="A305" s="117">
        <v>46290.782395833332</v>
      </c>
      <c r="B305" s="114">
        <v>1</v>
      </c>
      <c r="C305" s="114" t="s">
        <v>322</v>
      </c>
      <c r="D305" s="114" t="s">
        <v>433</v>
      </c>
      <c r="E305" s="114" t="s">
        <v>2347</v>
      </c>
      <c r="F305" s="114" t="s">
        <v>180</v>
      </c>
      <c r="G305" s="121">
        <v>-3.0478490443004101E-4</v>
      </c>
      <c r="H305" s="114">
        <v>-9.3673996093833605</v>
      </c>
      <c r="I305" s="118" t="s">
        <v>272</v>
      </c>
      <c r="AC305" s="117">
        <v>46290.782395833332</v>
      </c>
      <c r="AD305" s="114">
        <v>3</v>
      </c>
      <c r="AE305" s="114" t="s">
        <v>2631</v>
      </c>
      <c r="AF305" s="114" t="s">
        <v>1113</v>
      </c>
      <c r="AG305" s="114" t="s">
        <v>9</v>
      </c>
      <c r="AH305" s="118" t="s">
        <v>2632</v>
      </c>
    </row>
    <row r="306" spans="1:34" ht="15" customHeight="1" x14ac:dyDescent="0.25">
      <c r="A306" s="117">
        <v>46290.782395833332</v>
      </c>
      <c r="B306" s="114">
        <v>1</v>
      </c>
      <c r="C306" s="114" t="s">
        <v>322</v>
      </c>
      <c r="D306" s="114" t="s">
        <v>433</v>
      </c>
      <c r="E306" s="114" t="s">
        <v>2348</v>
      </c>
      <c r="F306" s="114" t="s">
        <v>180</v>
      </c>
      <c r="G306" s="121">
        <v>-3.0478490443004101E-4</v>
      </c>
      <c r="H306" s="114">
        <v>-9.3673996093833605</v>
      </c>
      <c r="I306" s="118" t="s">
        <v>272</v>
      </c>
      <c r="AC306" s="117">
        <v>46290.782395833332</v>
      </c>
      <c r="AD306" s="114">
        <v>3</v>
      </c>
      <c r="AE306" s="114" t="s">
        <v>320</v>
      </c>
      <c r="AF306" s="114" t="s">
        <v>325</v>
      </c>
      <c r="AG306" s="114" t="s">
        <v>9</v>
      </c>
      <c r="AH306" s="118" t="s">
        <v>2633</v>
      </c>
    </row>
    <row r="307" spans="1:34" ht="15" customHeight="1" x14ac:dyDescent="0.25">
      <c r="A307" s="117">
        <v>46290.782395833332</v>
      </c>
      <c r="B307" s="114">
        <v>1</v>
      </c>
      <c r="C307" s="114" t="s">
        <v>322</v>
      </c>
      <c r="D307" s="114" t="s">
        <v>433</v>
      </c>
      <c r="E307" s="114" t="s">
        <v>2349</v>
      </c>
      <c r="F307" s="114" t="s">
        <v>180</v>
      </c>
      <c r="G307" s="121">
        <v>-2.7606536720513059E-4</v>
      </c>
      <c r="H307" s="114">
        <v>-8.9721244341667443</v>
      </c>
      <c r="I307" s="118" t="s">
        <v>272</v>
      </c>
      <c r="AC307" s="117">
        <v>46290.782395833332</v>
      </c>
      <c r="AD307" s="114">
        <v>3</v>
      </c>
      <c r="AE307" s="114" t="s">
        <v>2634</v>
      </c>
      <c r="AF307" s="114"/>
      <c r="AG307" s="114" t="s">
        <v>9</v>
      </c>
      <c r="AH307" s="118" t="s">
        <v>2635</v>
      </c>
    </row>
    <row r="308" spans="1:34" ht="15" customHeight="1" x14ac:dyDescent="0.25">
      <c r="A308" s="117">
        <v>46290.782395833332</v>
      </c>
      <c r="B308" s="114">
        <v>1</v>
      </c>
      <c r="C308" s="114" t="s">
        <v>322</v>
      </c>
      <c r="D308" s="114" t="s">
        <v>433</v>
      </c>
      <c r="E308" s="114" t="s">
        <v>2350</v>
      </c>
      <c r="F308" s="114" t="s">
        <v>180</v>
      </c>
      <c r="G308" s="121">
        <v>-2.7606536720513059E-4</v>
      </c>
      <c r="H308" s="114">
        <v>-8.9721244341667443</v>
      </c>
      <c r="I308" s="118" t="s">
        <v>272</v>
      </c>
      <c r="AC308" s="117">
        <v>46290.782395833332</v>
      </c>
      <c r="AD308" s="114">
        <v>3</v>
      </c>
      <c r="AE308" s="114" t="s">
        <v>2636</v>
      </c>
      <c r="AF308" s="114">
        <v>0</v>
      </c>
      <c r="AG308" s="114" t="s">
        <v>9</v>
      </c>
      <c r="AH308" s="118" t="s">
        <v>2637</v>
      </c>
    </row>
    <row r="309" spans="1:34" ht="15" customHeight="1" x14ac:dyDescent="0.25">
      <c r="A309" s="117">
        <v>46290.782395833332</v>
      </c>
      <c r="B309" s="114">
        <v>1</v>
      </c>
      <c r="C309" s="114" t="s">
        <v>322</v>
      </c>
      <c r="D309" s="114" t="s">
        <v>433</v>
      </c>
      <c r="E309" s="114" t="s">
        <v>2351</v>
      </c>
      <c r="F309" s="114" t="s">
        <v>180</v>
      </c>
      <c r="G309" s="121">
        <v>-2.7606536720513059E-4</v>
      </c>
      <c r="H309" s="114">
        <v>-8.9721244341667443</v>
      </c>
      <c r="I309" s="118" t="s">
        <v>272</v>
      </c>
      <c r="AC309" s="117">
        <v>46290.782395833332</v>
      </c>
      <c r="AD309" s="114">
        <v>3</v>
      </c>
      <c r="AE309" s="114" t="s">
        <v>2638</v>
      </c>
      <c r="AF309" s="114"/>
      <c r="AG309" s="114" t="s">
        <v>299</v>
      </c>
      <c r="AH309" s="118" t="s">
        <v>2702</v>
      </c>
    </row>
    <row r="310" spans="1:34" ht="15" customHeight="1" x14ac:dyDescent="0.25">
      <c r="A310" s="117">
        <v>46290.782395833332</v>
      </c>
      <c r="B310" s="114">
        <v>1</v>
      </c>
      <c r="C310" s="114" t="s">
        <v>322</v>
      </c>
      <c r="D310" s="114" t="s">
        <v>433</v>
      </c>
      <c r="E310" s="114" t="s">
        <v>2352</v>
      </c>
      <c r="F310" s="114" t="s">
        <v>180</v>
      </c>
      <c r="G310" s="121">
        <v>-2.7606536720513059E-4</v>
      </c>
      <c r="H310" s="114">
        <v>-8.9721244341667443</v>
      </c>
      <c r="I310" s="118" t="s">
        <v>272</v>
      </c>
      <c r="AC310" s="117">
        <v>46290.782395833332</v>
      </c>
      <c r="AD310" s="114">
        <v>3</v>
      </c>
      <c r="AE310" s="114" t="s">
        <v>2640</v>
      </c>
      <c r="AF310" s="114"/>
      <c r="AG310" s="114" t="s">
        <v>302</v>
      </c>
      <c r="AH310" s="118" t="s">
        <v>2702</v>
      </c>
    </row>
    <row r="311" spans="1:34" ht="15" customHeight="1" x14ac:dyDescent="0.25">
      <c r="A311" s="117">
        <v>46290.782395833332</v>
      </c>
      <c r="B311" s="114">
        <v>1</v>
      </c>
      <c r="C311" s="114" t="s">
        <v>322</v>
      </c>
      <c r="D311" s="114" t="s">
        <v>433</v>
      </c>
      <c r="E311" s="114" t="s">
        <v>2353</v>
      </c>
      <c r="F311" s="114" t="s">
        <v>180</v>
      </c>
      <c r="G311" s="121">
        <v>-2.7606536720513059E-4</v>
      </c>
      <c r="H311" s="114">
        <v>-8.9721244341667443</v>
      </c>
      <c r="I311" s="118" t="s">
        <v>272</v>
      </c>
      <c r="AC311" s="117">
        <v>46290.782395833332</v>
      </c>
      <c r="AD311" s="114">
        <v>3</v>
      </c>
      <c r="AE311" s="114" t="s">
        <v>2642</v>
      </c>
      <c r="AF311" s="114"/>
      <c r="AG311" s="114" t="s">
        <v>302</v>
      </c>
      <c r="AH311" s="118" t="s">
        <v>2702</v>
      </c>
    </row>
    <row r="312" spans="1:34" ht="15" customHeight="1" x14ac:dyDescent="0.25">
      <c r="A312" s="117">
        <v>46290.782395833332</v>
      </c>
      <c r="B312" s="114">
        <v>1</v>
      </c>
      <c r="C312" s="114" t="s">
        <v>322</v>
      </c>
      <c r="D312" s="114" t="s">
        <v>433</v>
      </c>
      <c r="E312" s="114" t="s">
        <v>2354</v>
      </c>
      <c r="F312" s="114" t="s">
        <v>180</v>
      </c>
      <c r="G312" s="121">
        <v>-2.7606536720513059E-4</v>
      </c>
      <c r="H312" s="114">
        <v>-8.9721244341667443</v>
      </c>
      <c r="I312" s="118" t="s">
        <v>272</v>
      </c>
      <c r="AC312" s="117">
        <v>46290.782395833332</v>
      </c>
      <c r="AD312" s="114">
        <v>3</v>
      </c>
      <c r="AE312" s="114" t="s">
        <v>2644</v>
      </c>
      <c r="AF312" s="114" t="s">
        <v>1113</v>
      </c>
      <c r="AG312" s="114" t="s">
        <v>9</v>
      </c>
      <c r="AH312" s="118" t="s">
        <v>2645</v>
      </c>
    </row>
    <row r="313" spans="1:34" ht="15" customHeight="1" x14ac:dyDescent="0.25">
      <c r="A313" s="117">
        <v>46290.782395833332</v>
      </c>
      <c r="B313" s="114">
        <v>1</v>
      </c>
      <c r="C313" s="114" t="s">
        <v>322</v>
      </c>
      <c r="D313" s="114" t="s">
        <v>433</v>
      </c>
      <c r="E313" s="114" t="s">
        <v>2355</v>
      </c>
      <c r="F313" s="114" t="s">
        <v>180</v>
      </c>
      <c r="G313" s="121">
        <v>-2.7606536720513059E-4</v>
      </c>
      <c r="H313" s="114">
        <v>-8.9721244341667443</v>
      </c>
      <c r="I313" s="118" t="s">
        <v>272</v>
      </c>
      <c r="AC313" s="117">
        <v>46290.782395833332</v>
      </c>
      <c r="AD313" s="114">
        <v>3</v>
      </c>
      <c r="AE313" s="114" t="s">
        <v>2646</v>
      </c>
      <c r="AF313" s="114" t="s">
        <v>1113</v>
      </c>
      <c r="AG313" s="114" t="s">
        <v>9</v>
      </c>
      <c r="AH313" s="118" t="s">
        <v>2647</v>
      </c>
    </row>
    <row r="314" spans="1:34" ht="15" customHeight="1" x14ac:dyDescent="0.25">
      <c r="A314" s="117">
        <v>46290.782395833332</v>
      </c>
      <c r="B314" s="114">
        <v>1</v>
      </c>
      <c r="C314" s="114" t="s">
        <v>322</v>
      </c>
      <c r="D314" s="114" t="s">
        <v>433</v>
      </c>
      <c r="E314" s="114" t="s">
        <v>2356</v>
      </c>
      <c r="F314" s="114" t="s">
        <v>180</v>
      </c>
      <c r="G314" s="121">
        <v>-2.7606536720513059E-4</v>
      </c>
      <c r="H314" s="114">
        <v>-8.9721244341667443</v>
      </c>
      <c r="I314" s="118" t="s">
        <v>272</v>
      </c>
      <c r="AC314" s="117">
        <v>46290.782395833332</v>
      </c>
      <c r="AD314" s="114">
        <v>3</v>
      </c>
      <c r="AE314" s="114" t="s">
        <v>2648</v>
      </c>
      <c r="AF314" s="114">
        <v>0</v>
      </c>
      <c r="AG314" s="114" t="s">
        <v>305</v>
      </c>
      <c r="AH314" s="118" t="s">
        <v>2649</v>
      </c>
    </row>
    <row r="315" spans="1:34" ht="15" customHeight="1" x14ac:dyDescent="0.25">
      <c r="A315" s="117">
        <v>46290.782395833332</v>
      </c>
      <c r="B315" s="114">
        <v>1</v>
      </c>
      <c r="C315" s="114" t="s">
        <v>322</v>
      </c>
      <c r="D315" s="114" t="s">
        <v>433</v>
      </c>
      <c r="E315" s="114" t="s">
        <v>2357</v>
      </c>
      <c r="F315" s="114" t="s">
        <v>180</v>
      </c>
      <c r="G315" s="121">
        <v>-2.7606536720513065E-4</v>
      </c>
      <c r="H315" s="114">
        <v>-8.9721244341667461</v>
      </c>
      <c r="I315" s="118" t="s">
        <v>272</v>
      </c>
      <c r="AC315" s="117">
        <v>46290.782395833332</v>
      </c>
      <c r="AD315" s="114">
        <v>3</v>
      </c>
      <c r="AE315" s="114" t="s">
        <v>2650</v>
      </c>
      <c r="AF315" s="114">
        <v>0</v>
      </c>
      <c r="AG315" s="114" t="s">
        <v>305</v>
      </c>
      <c r="AH315" s="118" t="s">
        <v>2651</v>
      </c>
    </row>
    <row r="316" spans="1:34" ht="15" customHeight="1" x14ac:dyDescent="0.25">
      <c r="A316" s="117">
        <v>46290.782395833332</v>
      </c>
      <c r="B316" s="114">
        <v>1</v>
      </c>
      <c r="C316" s="114" t="s">
        <v>322</v>
      </c>
      <c r="D316" s="114" t="s">
        <v>433</v>
      </c>
      <c r="E316" s="114" t="s">
        <v>2358</v>
      </c>
      <c r="F316" s="114" t="s">
        <v>180</v>
      </c>
      <c r="G316" s="121">
        <v>-2.7606536720513065E-4</v>
      </c>
      <c r="H316" s="114">
        <v>-8.9721244341667461</v>
      </c>
      <c r="I316" s="118" t="s">
        <v>272</v>
      </c>
      <c r="AC316" s="117">
        <v>46290.782395833332</v>
      </c>
      <c r="AD316" s="114">
        <v>3</v>
      </c>
      <c r="AE316" s="114" t="s">
        <v>2652</v>
      </c>
      <c r="AF316" s="114">
        <v>0</v>
      </c>
      <c r="AG316" s="114" t="s">
        <v>9</v>
      </c>
      <c r="AH316" s="118" t="s">
        <v>2653</v>
      </c>
    </row>
    <row r="317" spans="1:34" ht="15" customHeight="1" x14ac:dyDescent="0.25">
      <c r="A317" s="117">
        <v>46290.782395833332</v>
      </c>
      <c r="B317" s="114">
        <v>1</v>
      </c>
      <c r="C317" s="114" t="s">
        <v>322</v>
      </c>
      <c r="D317" s="114" t="s">
        <v>433</v>
      </c>
      <c r="E317" s="114" t="s">
        <v>2359</v>
      </c>
      <c r="F317" s="114" t="s">
        <v>180</v>
      </c>
      <c r="G317" s="121">
        <v>-2.4734582998022024E-4</v>
      </c>
      <c r="H317" s="114">
        <v>-8.0387394743571576</v>
      </c>
      <c r="I317" s="118" t="s">
        <v>272</v>
      </c>
      <c r="AC317" s="117">
        <v>46290.782395833332</v>
      </c>
      <c r="AD317" s="114">
        <v>3</v>
      </c>
      <c r="AE317" s="114" t="s">
        <v>2654</v>
      </c>
      <c r="AF317" s="114" t="b">
        <v>0</v>
      </c>
      <c r="AG317" s="114" t="s">
        <v>9</v>
      </c>
      <c r="AH317" s="118" t="s">
        <v>2655</v>
      </c>
    </row>
    <row r="318" spans="1:34" ht="15" customHeight="1" x14ac:dyDescent="0.25">
      <c r="A318" s="117">
        <v>46290.782395833332</v>
      </c>
      <c r="B318" s="114">
        <v>1</v>
      </c>
      <c r="C318" s="114" t="s">
        <v>322</v>
      </c>
      <c r="D318" s="114" t="s">
        <v>433</v>
      </c>
      <c r="E318" s="114" t="s">
        <v>2360</v>
      </c>
      <c r="F318" s="114" t="s">
        <v>180</v>
      </c>
      <c r="G318" s="121">
        <v>-2.4734582998022024E-4</v>
      </c>
      <c r="H318" s="114">
        <v>-8.0387394743571576</v>
      </c>
      <c r="I318" s="118" t="s">
        <v>272</v>
      </c>
      <c r="AC318" s="117">
        <v>46290.782395833332</v>
      </c>
      <c r="AD318" s="114">
        <v>3</v>
      </c>
      <c r="AE318" s="114" t="s">
        <v>2656</v>
      </c>
      <c r="AF318" s="114" t="b">
        <v>0</v>
      </c>
      <c r="AG318" s="114" t="s">
        <v>9</v>
      </c>
      <c r="AH318" s="118" t="s">
        <v>2657</v>
      </c>
    </row>
    <row r="319" spans="1:34" ht="15" customHeight="1" x14ac:dyDescent="0.25">
      <c r="A319" s="117">
        <v>46290.782395833332</v>
      </c>
      <c r="B319" s="114">
        <v>1</v>
      </c>
      <c r="C319" s="114" t="s">
        <v>322</v>
      </c>
      <c r="D319" s="114" t="s">
        <v>433</v>
      </c>
      <c r="E319" s="114" t="s">
        <v>2361</v>
      </c>
      <c r="F319" s="114" t="s">
        <v>180</v>
      </c>
      <c r="G319" s="121">
        <v>-2.4734582998022024E-4</v>
      </c>
      <c r="H319" s="114">
        <v>-8.0387394743571576</v>
      </c>
      <c r="I319" s="118" t="s">
        <v>272</v>
      </c>
      <c r="AC319" s="117">
        <v>46290.782395833332</v>
      </c>
      <c r="AD319" s="114">
        <v>4</v>
      </c>
      <c r="AE319" s="114" t="s">
        <v>2615</v>
      </c>
      <c r="AF319" s="114"/>
      <c r="AG319" s="114" t="s">
        <v>299</v>
      </c>
      <c r="AH319" s="118" t="s">
        <v>2616</v>
      </c>
    </row>
    <row r="320" spans="1:34" ht="15" customHeight="1" x14ac:dyDescent="0.25">
      <c r="A320" s="117">
        <v>46290.782395833332</v>
      </c>
      <c r="B320" s="114">
        <v>1</v>
      </c>
      <c r="C320" s="114" t="s">
        <v>322</v>
      </c>
      <c r="D320" s="114" t="s">
        <v>433</v>
      </c>
      <c r="E320" s="114" t="s">
        <v>2362</v>
      </c>
      <c r="F320" s="114" t="s">
        <v>180</v>
      </c>
      <c r="G320" s="121">
        <v>-2.4734582998022024E-4</v>
      </c>
      <c r="H320" s="114">
        <v>-8.0387394743571576</v>
      </c>
      <c r="I320" s="118" t="s">
        <v>272</v>
      </c>
      <c r="AC320" s="117">
        <v>46290.782395833332</v>
      </c>
      <c r="AD320" s="114">
        <v>4</v>
      </c>
      <c r="AE320" s="114" t="s">
        <v>300</v>
      </c>
      <c r="AF320" s="114">
        <v>394.32111816406251</v>
      </c>
      <c r="AG320" s="114" t="s">
        <v>299</v>
      </c>
      <c r="AH320" s="118" t="s">
        <v>2617</v>
      </c>
    </row>
    <row r="321" spans="1:34" ht="15" customHeight="1" x14ac:dyDescent="0.25">
      <c r="A321" s="117">
        <v>46290.782395833332</v>
      </c>
      <c r="B321" s="114">
        <v>1</v>
      </c>
      <c r="C321" s="114" t="s">
        <v>322</v>
      </c>
      <c r="D321" s="114" t="s">
        <v>433</v>
      </c>
      <c r="E321" s="114" t="s">
        <v>2363</v>
      </c>
      <c r="F321" s="114" t="s">
        <v>180</v>
      </c>
      <c r="G321" s="121">
        <v>-2.4734582998022024E-4</v>
      </c>
      <c r="H321" s="114">
        <v>-8.0387394743571576</v>
      </c>
      <c r="I321" s="118" t="s">
        <v>272</v>
      </c>
      <c r="AC321" s="117">
        <v>46290.782395833332</v>
      </c>
      <c r="AD321" s="114">
        <v>4</v>
      </c>
      <c r="AE321" s="114" t="s">
        <v>2618</v>
      </c>
      <c r="AF321" s="114">
        <v>128.36784768224712</v>
      </c>
      <c r="AG321" s="114" t="s">
        <v>302</v>
      </c>
      <c r="AH321" s="118" t="s">
        <v>2619</v>
      </c>
    </row>
    <row r="322" spans="1:34" ht="15" customHeight="1" x14ac:dyDescent="0.25">
      <c r="A322" s="117">
        <v>46290.782395833332</v>
      </c>
      <c r="B322" s="114">
        <v>1</v>
      </c>
      <c r="C322" s="114" t="s">
        <v>322</v>
      </c>
      <c r="D322" s="114" t="s">
        <v>433</v>
      </c>
      <c r="E322" s="114" t="s">
        <v>2364</v>
      </c>
      <c r="F322" s="114" t="s">
        <v>180</v>
      </c>
      <c r="G322" s="121">
        <v>-2.4734582998022024E-4</v>
      </c>
      <c r="H322" s="114">
        <v>-8.0387394743571576</v>
      </c>
      <c r="I322" s="118" t="s">
        <v>272</v>
      </c>
      <c r="AC322" s="117">
        <v>46290.782395833332</v>
      </c>
      <c r="AD322" s="114">
        <v>4</v>
      </c>
      <c r="AE322" s="114" t="s">
        <v>2620</v>
      </c>
      <c r="AF322" s="114">
        <v>0</v>
      </c>
      <c r="AG322" s="114" t="s">
        <v>302</v>
      </c>
      <c r="AH322" s="118" t="s">
        <v>2621</v>
      </c>
    </row>
    <row r="323" spans="1:34" ht="15" customHeight="1" x14ac:dyDescent="0.25">
      <c r="A323" s="117">
        <v>46290.782395833332</v>
      </c>
      <c r="B323" s="114">
        <v>1</v>
      </c>
      <c r="C323" s="114" t="s">
        <v>322</v>
      </c>
      <c r="D323" s="114" t="s">
        <v>433</v>
      </c>
      <c r="E323" s="114" t="s">
        <v>2365</v>
      </c>
      <c r="F323" s="114" t="s">
        <v>180</v>
      </c>
      <c r="G323" s="121">
        <v>-2.1862629275530985E-4</v>
      </c>
      <c r="H323" s="114">
        <v>-7.1053545145475701</v>
      </c>
      <c r="I323" s="118" t="s">
        <v>272</v>
      </c>
      <c r="AC323" s="117">
        <v>46290.782395833332</v>
      </c>
      <c r="AD323" s="114">
        <v>4</v>
      </c>
      <c r="AE323" s="114" t="s">
        <v>2622</v>
      </c>
      <c r="AF323" s="114">
        <v>128.36784768224712</v>
      </c>
      <c r="AG323" s="114" t="s">
        <v>302</v>
      </c>
      <c r="AH323" s="118" t="s">
        <v>2623</v>
      </c>
    </row>
    <row r="324" spans="1:34" ht="15" customHeight="1" x14ac:dyDescent="0.25">
      <c r="A324" s="117">
        <v>46290.782395833332</v>
      </c>
      <c r="B324" s="114">
        <v>1</v>
      </c>
      <c r="C324" s="114" t="s">
        <v>322</v>
      </c>
      <c r="D324" s="114" t="s">
        <v>433</v>
      </c>
      <c r="E324" s="114" t="s">
        <v>2366</v>
      </c>
      <c r="F324" s="114" t="s">
        <v>180</v>
      </c>
      <c r="G324" s="121">
        <v>-2.1862629275530985E-4</v>
      </c>
      <c r="H324" s="114">
        <v>-7.1053545145475701</v>
      </c>
      <c r="I324" s="118" t="s">
        <v>272</v>
      </c>
      <c r="AC324" s="117">
        <v>46290.782395833332</v>
      </c>
      <c r="AD324" s="114">
        <v>4</v>
      </c>
      <c r="AE324" s="114" t="s">
        <v>2624</v>
      </c>
      <c r="AF324" s="114">
        <v>0</v>
      </c>
      <c r="AG324" s="114" t="s">
        <v>302</v>
      </c>
      <c r="AH324" s="118" t="s">
        <v>2625</v>
      </c>
    </row>
    <row r="325" spans="1:34" ht="15" customHeight="1" x14ac:dyDescent="0.25">
      <c r="A325" s="117">
        <v>46290.782395833332</v>
      </c>
      <c r="B325" s="114">
        <v>1</v>
      </c>
      <c r="C325" s="114" t="s">
        <v>322</v>
      </c>
      <c r="D325" s="114" t="s">
        <v>433</v>
      </c>
      <c r="E325" s="114" t="s">
        <v>2367</v>
      </c>
      <c r="F325" s="114" t="s">
        <v>180</v>
      </c>
      <c r="G325" s="121">
        <v>-2.1862629275530985E-4</v>
      </c>
      <c r="H325" s="114">
        <v>-7.1053545145475701</v>
      </c>
      <c r="I325" s="118" t="s">
        <v>272</v>
      </c>
      <c r="AC325" s="117">
        <v>46290.782395833332</v>
      </c>
      <c r="AD325" s="114">
        <v>4</v>
      </c>
      <c r="AE325" s="114" t="s">
        <v>2626</v>
      </c>
      <c r="AF325" s="114" t="s">
        <v>1107</v>
      </c>
      <c r="AG325" s="114" t="s">
        <v>9</v>
      </c>
      <c r="AH325" s="118" t="s">
        <v>2627</v>
      </c>
    </row>
    <row r="326" spans="1:34" ht="15" customHeight="1" x14ac:dyDescent="0.25">
      <c r="A326" s="117">
        <v>46290.782395833332</v>
      </c>
      <c r="B326" s="114">
        <v>1</v>
      </c>
      <c r="C326" s="114" t="s">
        <v>322</v>
      </c>
      <c r="D326" s="114" t="s">
        <v>433</v>
      </c>
      <c r="E326" s="114" t="s">
        <v>2368</v>
      </c>
      <c r="F326" s="114" t="s">
        <v>180</v>
      </c>
      <c r="G326" s="121">
        <v>-2.1862629275530985E-4</v>
      </c>
      <c r="H326" s="114">
        <v>-7.1053545145475701</v>
      </c>
      <c r="I326" s="118" t="s">
        <v>272</v>
      </c>
      <c r="AC326" s="117">
        <v>46290.782395833332</v>
      </c>
      <c r="AD326" s="114">
        <v>4</v>
      </c>
      <c r="AE326" s="114" t="s">
        <v>319</v>
      </c>
      <c r="AF326" s="114" t="s">
        <v>322</v>
      </c>
      <c r="AG326" s="114" t="s">
        <v>9</v>
      </c>
      <c r="AH326" s="118" t="s">
        <v>2628</v>
      </c>
    </row>
    <row r="327" spans="1:34" ht="15" customHeight="1" x14ac:dyDescent="0.25">
      <c r="A327" s="117">
        <v>46290.782395833332</v>
      </c>
      <c r="B327" s="114">
        <v>1</v>
      </c>
      <c r="C327" s="114" t="s">
        <v>322</v>
      </c>
      <c r="D327" s="114" t="s">
        <v>433</v>
      </c>
      <c r="E327" s="114" t="s">
        <v>2369</v>
      </c>
      <c r="F327" s="114" t="s">
        <v>180</v>
      </c>
      <c r="G327" s="121">
        <v>-2.1862629275530985E-4</v>
      </c>
      <c r="H327" s="114">
        <v>-7.1053545145475701</v>
      </c>
      <c r="I327" s="118" t="s">
        <v>272</v>
      </c>
      <c r="AC327" s="117">
        <v>46290.782395833332</v>
      </c>
      <c r="AD327" s="114">
        <v>4</v>
      </c>
      <c r="AE327" s="114" t="s">
        <v>2629</v>
      </c>
      <c r="AF327" s="114" t="s">
        <v>1113</v>
      </c>
      <c r="AG327" s="114" t="s">
        <v>9</v>
      </c>
      <c r="AH327" s="118" t="s">
        <v>2630</v>
      </c>
    </row>
    <row r="328" spans="1:34" ht="15" customHeight="1" x14ac:dyDescent="0.25">
      <c r="A328" s="117">
        <v>46290.782395833332</v>
      </c>
      <c r="B328" s="114">
        <v>1</v>
      </c>
      <c r="C328" s="114" t="s">
        <v>322</v>
      </c>
      <c r="D328" s="114" t="s">
        <v>433</v>
      </c>
      <c r="E328" s="114" t="s">
        <v>2370</v>
      </c>
      <c r="F328" s="114" t="s">
        <v>180</v>
      </c>
      <c r="G328" s="121">
        <v>-2.1862629275530988E-4</v>
      </c>
      <c r="H328" s="114">
        <v>-7.1053545145475709</v>
      </c>
      <c r="I328" s="118" t="s">
        <v>272</v>
      </c>
      <c r="AC328" s="117">
        <v>46290.782395833332</v>
      </c>
      <c r="AD328" s="114">
        <v>4</v>
      </c>
      <c r="AE328" s="114" t="s">
        <v>2631</v>
      </c>
      <c r="AF328" s="114" t="s">
        <v>1113</v>
      </c>
      <c r="AG328" s="114" t="s">
        <v>9</v>
      </c>
      <c r="AH328" s="118" t="s">
        <v>2632</v>
      </c>
    </row>
    <row r="329" spans="1:34" ht="15" customHeight="1" x14ac:dyDescent="0.25">
      <c r="A329" s="117">
        <v>46290.782395833332</v>
      </c>
      <c r="B329" s="114">
        <v>1</v>
      </c>
      <c r="C329" s="114" t="s">
        <v>322</v>
      </c>
      <c r="D329" s="114" t="s">
        <v>433</v>
      </c>
      <c r="E329" s="114" t="s">
        <v>2371</v>
      </c>
      <c r="F329" s="114" t="s">
        <v>180</v>
      </c>
      <c r="G329" s="121">
        <v>-1.8990675553039947E-4</v>
      </c>
      <c r="H329" s="114">
        <v>-6.1719695547379825</v>
      </c>
      <c r="I329" s="118" t="s">
        <v>272</v>
      </c>
      <c r="AC329" s="117">
        <v>46290.782395833332</v>
      </c>
      <c r="AD329" s="114">
        <v>4</v>
      </c>
      <c r="AE329" s="114" t="s">
        <v>320</v>
      </c>
      <c r="AF329" s="114" t="s">
        <v>325</v>
      </c>
      <c r="AG329" s="114" t="s">
        <v>9</v>
      </c>
      <c r="AH329" s="118" t="s">
        <v>2633</v>
      </c>
    </row>
    <row r="330" spans="1:34" ht="15" customHeight="1" x14ac:dyDescent="0.25">
      <c r="A330" s="117">
        <v>46290.782395833332</v>
      </c>
      <c r="B330" s="114">
        <v>1</v>
      </c>
      <c r="C330" s="114" t="s">
        <v>322</v>
      </c>
      <c r="D330" s="114" t="s">
        <v>433</v>
      </c>
      <c r="E330" s="114" t="s">
        <v>2372</v>
      </c>
      <c r="F330" s="114" t="s">
        <v>180</v>
      </c>
      <c r="G330" s="121">
        <v>-1.8990675553039947E-4</v>
      </c>
      <c r="H330" s="114">
        <v>-6.1719695547379825</v>
      </c>
      <c r="I330" s="118" t="s">
        <v>272</v>
      </c>
      <c r="AC330" s="117">
        <v>46290.782395833332</v>
      </c>
      <c r="AD330" s="114">
        <v>4</v>
      </c>
      <c r="AE330" s="114" t="s">
        <v>2634</v>
      </c>
      <c r="AF330" s="114"/>
      <c r="AG330" s="114" t="s">
        <v>9</v>
      </c>
      <c r="AH330" s="118" t="s">
        <v>2635</v>
      </c>
    </row>
    <row r="331" spans="1:34" ht="15" customHeight="1" x14ac:dyDescent="0.25">
      <c r="A331" s="117">
        <v>46290.782395833332</v>
      </c>
      <c r="B331" s="114">
        <v>1</v>
      </c>
      <c r="C331" s="114" t="s">
        <v>322</v>
      </c>
      <c r="D331" s="114" t="s">
        <v>433</v>
      </c>
      <c r="E331" s="114" t="s">
        <v>2373</v>
      </c>
      <c r="F331" s="114" t="s">
        <v>180</v>
      </c>
      <c r="G331" s="121">
        <v>-1.8990675553039947E-4</v>
      </c>
      <c r="H331" s="114">
        <v>-6.1719695547379825</v>
      </c>
      <c r="I331" s="118" t="s">
        <v>272</v>
      </c>
      <c r="AC331" s="117">
        <v>46290.782395833332</v>
      </c>
      <c r="AD331" s="114">
        <v>4</v>
      </c>
      <c r="AE331" s="114" t="s">
        <v>2636</v>
      </c>
      <c r="AF331" s="114">
        <v>0</v>
      </c>
      <c r="AG331" s="114" t="s">
        <v>9</v>
      </c>
      <c r="AH331" s="118" t="s">
        <v>2637</v>
      </c>
    </row>
    <row r="332" spans="1:34" ht="15" customHeight="1" x14ac:dyDescent="0.25">
      <c r="A332" s="117">
        <v>46290.782395833332</v>
      </c>
      <c r="B332" s="114">
        <v>1</v>
      </c>
      <c r="C332" s="114" t="s">
        <v>322</v>
      </c>
      <c r="D332" s="114" t="s">
        <v>433</v>
      </c>
      <c r="E332" s="114" t="s">
        <v>2374</v>
      </c>
      <c r="F332" s="114" t="s">
        <v>180</v>
      </c>
      <c r="G332" s="121">
        <v>-1.8990675553039949E-4</v>
      </c>
      <c r="H332" s="114">
        <v>-6.1719695547379834</v>
      </c>
      <c r="I332" s="118" t="s">
        <v>272</v>
      </c>
      <c r="AC332" s="117">
        <v>46290.782395833332</v>
      </c>
      <c r="AD332" s="114">
        <v>4</v>
      </c>
      <c r="AE332" s="114" t="s">
        <v>2638</v>
      </c>
      <c r="AF332" s="114"/>
      <c r="AG332" s="114" t="s">
        <v>299</v>
      </c>
      <c r="AH332" s="118" t="s">
        <v>2702</v>
      </c>
    </row>
    <row r="333" spans="1:34" ht="15" customHeight="1" x14ac:dyDescent="0.25">
      <c r="A333" s="117">
        <v>46290.782395833332</v>
      </c>
      <c r="B333" s="114">
        <v>1</v>
      </c>
      <c r="C333" s="114" t="s">
        <v>322</v>
      </c>
      <c r="D333" s="114" t="s">
        <v>433</v>
      </c>
      <c r="E333" s="114" t="s">
        <v>2375</v>
      </c>
      <c r="F333" s="114" t="s">
        <v>180</v>
      </c>
      <c r="G333" s="121">
        <v>-1.8990675553039949E-4</v>
      </c>
      <c r="H333" s="114">
        <v>-6.1719695547379834</v>
      </c>
      <c r="I333" s="118" t="s">
        <v>272</v>
      </c>
      <c r="AC333" s="117">
        <v>46290.782395833332</v>
      </c>
      <c r="AD333" s="114">
        <v>4</v>
      </c>
      <c r="AE333" s="114" t="s">
        <v>2640</v>
      </c>
      <c r="AF333" s="114"/>
      <c r="AG333" s="114" t="s">
        <v>302</v>
      </c>
      <c r="AH333" s="118" t="s">
        <v>2702</v>
      </c>
    </row>
    <row r="334" spans="1:34" ht="15" customHeight="1" x14ac:dyDescent="0.25">
      <c r="A334" s="117">
        <v>46290.782395833332</v>
      </c>
      <c r="B334" s="114">
        <v>1</v>
      </c>
      <c r="C334" s="114" t="s">
        <v>322</v>
      </c>
      <c r="D334" s="114" t="s">
        <v>433</v>
      </c>
      <c r="E334" s="114" t="s">
        <v>2376</v>
      </c>
      <c r="F334" s="114" t="s">
        <v>180</v>
      </c>
      <c r="G334" s="121">
        <v>-1.8990675553039949E-4</v>
      </c>
      <c r="H334" s="114">
        <v>-6.1719695547379834</v>
      </c>
      <c r="I334" s="118" t="s">
        <v>272</v>
      </c>
      <c r="AC334" s="117">
        <v>46290.782395833332</v>
      </c>
      <c r="AD334" s="114">
        <v>4</v>
      </c>
      <c r="AE334" s="114" t="s">
        <v>2642</v>
      </c>
      <c r="AF334" s="114"/>
      <c r="AG334" s="114" t="s">
        <v>302</v>
      </c>
      <c r="AH334" s="118" t="s">
        <v>2702</v>
      </c>
    </row>
    <row r="335" spans="1:34" ht="15" customHeight="1" x14ac:dyDescent="0.25">
      <c r="A335" s="117">
        <v>46290.782395833332</v>
      </c>
      <c r="B335" s="114">
        <v>1</v>
      </c>
      <c r="C335" s="114" t="s">
        <v>322</v>
      </c>
      <c r="D335" s="114" t="s">
        <v>433</v>
      </c>
      <c r="E335" s="114" t="s">
        <v>2377</v>
      </c>
      <c r="F335" s="114" t="s">
        <v>180</v>
      </c>
      <c r="G335" s="121">
        <v>-1.6118721830548908E-4</v>
      </c>
      <c r="H335" s="114">
        <v>-5.2385845949283949</v>
      </c>
      <c r="I335" s="118" t="s">
        <v>272</v>
      </c>
      <c r="AC335" s="117">
        <v>46290.782395833332</v>
      </c>
      <c r="AD335" s="114">
        <v>4</v>
      </c>
      <c r="AE335" s="114" t="s">
        <v>2644</v>
      </c>
      <c r="AF335" s="114" t="s">
        <v>1113</v>
      </c>
      <c r="AG335" s="114" t="s">
        <v>9</v>
      </c>
      <c r="AH335" s="118" t="s">
        <v>2645</v>
      </c>
    </row>
    <row r="336" spans="1:34" ht="15" customHeight="1" x14ac:dyDescent="0.25">
      <c r="A336" s="117">
        <v>46290.782395833332</v>
      </c>
      <c r="B336" s="114">
        <v>1</v>
      </c>
      <c r="C336" s="114" t="s">
        <v>322</v>
      </c>
      <c r="D336" s="114" t="s">
        <v>433</v>
      </c>
      <c r="E336" s="114" t="s">
        <v>2378</v>
      </c>
      <c r="F336" s="114" t="s">
        <v>180</v>
      </c>
      <c r="G336" s="121">
        <v>-1.6118721830548908E-4</v>
      </c>
      <c r="H336" s="114">
        <v>-5.2385845949283949</v>
      </c>
      <c r="I336" s="118" t="s">
        <v>272</v>
      </c>
      <c r="AC336" s="117">
        <v>46290.782395833332</v>
      </c>
      <c r="AD336" s="114">
        <v>4</v>
      </c>
      <c r="AE336" s="114" t="s">
        <v>2646</v>
      </c>
      <c r="AF336" s="114" t="s">
        <v>1113</v>
      </c>
      <c r="AG336" s="114" t="s">
        <v>9</v>
      </c>
      <c r="AH336" s="118" t="s">
        <v>2647</v>
      </c>
    </row>
    <row r="337" spans="1:34" ht="15" customHeight="1" x14ac:dyDescent="0.25">
      <c r="A337" s="117">
        <v>46290.782395833332</v>
      </c>
      <c r="B337" s="114">
        <v>1</v>
      </c>
      <c r="C337" s="114" t="s">
        <v>322</v>
      </c>
      <c r="D337" s="114" t="s">
        <v>433</v>
      </c>
      <c r="E337" s="114" t="s">
        <v>2379</v>
      </c>
      <c r="F337" s="114" t="s">
        <v>180</v>
      </c>
      <c r="G337" s="121">
        <v>-1.6118721830548908E-4</v>
      </c>
      <c r="H337" s="114">
        <v>-5.2385845949283949</v>
      </c>
      <c r="I337" s="118" t="s">
        <v>272</v>
      </c>
      <c r="AC337" s="117">
        <v>46290.782395833332</v>
      </c>
      <c r="AD337" s="114">
        <v>4</v>
      </c>
      <c r="AE337" s="114" t="s">
        <v>2648</v>
      </c>
      <c r="AF337" s="114">
        <v>0</v>
      </c>
      <c r="AG337" s="114" t="s">
        <v>305</v>
      </c>
      <c r="AH337" s="118" t="s">
        <v>2649</v>
      </c>
    </row>
    <row r="338" spans="1:34" ht="15" customHeight="1" x14ac:dyDescent="0.25">
      <c r="A338" s="117">
        <v>46290.782395833332</v>
      </c>
      <c r="B338" s="114">
        <v>1</v>
      </c>
      <c r="C338" s="114" t="s">
        <v>322</v>
      </c>
      <c r="D338" s="114" t="s">
        <v>433</v>
      </c>
      <c r="E338" s="114" t="s">
        <v>2380</v>
      </c>
      <c r="F338" s="114" t="s">
        <v>180</v>
      </c>
      <c r="G338" s="121">
        <v>-1.6118721830548911E-4</v>
      </c>
      <c r="H338" s="114">
        <v>-5.2385845949283958</v>
      </c>
      <c r="I338" s="118" t="s">
        <v>272</v>
      </c>
      <c r="AC338" s="117">
        <v>46290.782395833332</v>
      </c>
      <c r="AD338" s="114">
        <v>4</v>
      </c>
      <c r="AE338" s="114" t="s">
        <v>2650</v>
      </c>
      <c r="AF338" s="114">
        <v>0</v>
      </c>
      <c r="AG338" s="114" t="s">
        <v>305</v>
      </c>
      <c r="AH338" s="118" t="s">
        <v>2651</v>
      </c>
    </row>
    <row r="339" spans="1:34" ht="15" customHeight="1" x14ac:dyDescent="0.25">
      <c r="A339" s="117">
        <v>46290.782395833332</v>
      </c>
      <c r="B339" s="114">
        <v>1</v>
      </c>
      <c r="C339" s="114" t="s">
        <v>322</v>
      </c>
      <c r="D339" s="114" t="s">
        <v>433</v>
      </c>
      <c r="E339" s="114" t="s">
        <v>2381</v>
      </c>
      <c r="F339" s="114" t="s">
        <v>180</v>
      </c>
      <c r="G339" s="121">
        <v>-1.6118721830548911E-4</v>
      </c>
      <c r="H339" s="114">
        <v>-5.2385845949283958</v>
      </c>
      <c r="I339" s="118" t="s">
        <v>272</v>
      </c>
      <c r="AC339" s="117">
        <v>46290.782395833332</v>
      </c>
      <c r="AD339" s="114">
        <v>4</v>
      </c>
      <c r="AE339" s="114" t="s">
        <v>2652</v>
      </c>
      <c r="AF339" s="114">
        <v>0</v>
      </c>
      <c r="AG339" s="114" t="s">
        <v>9</v>
      </c>
      <c r="AH339" s="118" t="s">
        <v>2653</v>
      </c>
    </row>
    <row r="340" spans="1:34" ht="15" customHeight="1" x14ac:dyDescent="0.25">
      <c r="A340" s="117">
        <v>46290.782395833332</v>
      </c>
      <c r="B340" s="114">
        <v>1</v>
      </c>
      <c r="C340" s="114" t="s">
        <v>322</v>
      </c>
      <c r="D340" s="114" t="s">
        <v>433</v>
      </c>
      <c r="E340" s="114" t="s">
        <v>2382</v>
      </c>
      <c r="F340" s="114" t="s">
        <v>180</v>
      </c>
      <c r="G340" s="121">
        <v>-1.6118721830548911E-4</v>
      </c>
      <c r="H340" s="114">
        <v>-5.2385845949283958</v>
      </c>
      <c r="I340" s="118" t="s">
        <v>272</v>
      </c>
      <c r="AC340" s="117">
        <v>46290.782395833332</v>
      </c>
      <c r="AD340" s="114">
        <v>4</v>
      </c>
      <c r="AE340" s="114" t="s">
        <v>2654</v>
      </c>
      <c r="AF340" s="114" t="b">
        <v>0</v>
      </c>
      <c r="AG340" s="114" t="s">
        <v>9</v>
      </c>
      <c r="AH340" s="118" t="s">
        <v>2655</v>
      </c>
    </row>
    <row r="341" spans="1:34" ht="15" customHeight="1" x14ac:dyDescent="0.25">
      <c r="A341" s="117">
        <v>46290.782395833332</v>
      </c>
      <c r="B341" s="114">
        <v>1</v>
      </c>
      <c r="C341" s="114" t="s">
        <v>322</v>
      </c>
      <c r="D341" s="114" t="s">
        <v>433</v>
      </c>
      <c r="E341" s="114" t="s">
        <v>2383</v>
      </c>
      <c r="F341" s="114" t="s">
        <v>180</v>
      </c>
      <c r="G341" s="121">
        <v>-1.3246768108057873E-4</v>
      </c>
      <c r="H341" s="114">
        <v>-4.3051996351188082</v>
      </c>
      <c r="I341" s="118" t="s">
        <v>272</v>
      </c>
      <c r="AC341" s="117">
        <v>46290.782395833332</v>
      </c>
      <c r="AD341" s="114">
        <v>4</v>
      </c>
      <c r="AE341" s="114" t="s">
        <v>2656</v>
      </c>
      <c r="AF341" s="114" t="b">
        <v>0</v>
      </c>
      <c r="AG341" s="114" t="s">
        <v>9</v>
      </c>
      <c r="AH341" s="118" t="s">
        <v>2657</v>
      </c>
    </row>
    <row r="342" spans="1:34" ht="15" customHeight="1" x14ac:dyDescent="0.25">
      <c r="A342" s="117">
        <v>46290.782395833332</v>
      </c>
      <c r="B342" s="114">
        <v>1</v>
      </c>
      <c r="C342" s="114" t="s">
        <v>322</v>
      </c>
      <c r="D342" s="114" t="s">
        <v>433</v>
      </c>
      <c r="E342" s="114" t="s">
        <v>2384</v>
      </c>
      <c r="F342" s="114" t="s">
        <v>180</v>
      </c>
      <c r="G342" s="121">
        <v>-1.3246768108057873E-4</v>
      </c>
      <c r="H342" s="114">
        <v>-4.3051996351188082</v>
      </c>
      <c r="I342" s="118" t="s">
        <v>272</v>
      </c>
      <c r="AC342" s="117">
        <v>46290.782395833332</v>
      </c>
      <c r="AD342" s="114">
        <v>5</v>
      </c>
      <c r="AE342" s="114" t="s">
        <v>2615</v>
      </c>
      <c r="AF342" s="114"/>
      <c r="AG342" s="114" t="s">
        <v>299</v>
      </c>
      <c r="AH342" s="118" t="s">
        <v>2616</v>
      </c>
    </row>
    <row r="343" spans="1:34" ht="15" customHeight="1" x14ac:dyDescent="0.25">
      <c r="A343" s="117">
        <v>46290.782395833332</v>
      </c>
      <c r="B343" s="114">
        <v>1</v>
      </c>
      <c r="C343" s="114" t="s">
        <v>322</v>
      </c>
      <c r="D343" s="114" t="s">
        <v>433</v>
      </c>
      <c r="E343" s="114" t="s">
        <v>2385</v>
      </c>
      <c r="F343" s="114" t="s">
        <v>180</v>
      </c>
      <c r="G343" s="121">
        <v>-1.3246768108057873E-4</v>
      </c>
      <c r="H343" s="114">
        <v>-4.3051996351188082</v>
      </c>
      <c r="I343" s="118" t="s">
        <v>272</v>
      </c>
      <c r="AC343" s="117">
        <v>46290.782395833332</v>
      </c>
      <c r="AD343" s="114">
        <v>5</v>
      </c>
      <c r="AE343" s="114" t="s">
        <v>300</v>
      </c>
      <c r="AF343" s="114">
        <v>391.61532287597657</v>
      </c>
      <c r="AG343" s="114" t="s">
        <v>299</v>
      </c>
      <c r="AH343" s="118" t="s">
        <v>2617</v>
      </c>
    </row>
    <row r="344" spans="1:34" ht="15" customHeight="1" x14ac:dyDescent="0.25">
      <c r="A344" s="117">
        <v>46290.782395833332</v>
      </c>
      <c r="B344" s="114">
        <v>1</v>
      </c>
      <c r="C344" s="114" t="s">
        <v>322</v>
      </c>
      <c r="D344" s="114" t="s">
        <v>433</v>
      </c>
      <c r="E344" s="114" t="s">
        <v>2386</v>
      </c>
      <c r="F344" s="114" t="s">
        <v>180</v>
      </c>
      <c r="G344" s="121">
        <v>-1.3246768108057873E-4</v>
      </c>
      <c r="H344" s="114">
        <v>-4.3051996351188082</v>
      </c>
      <c r="I344" s="118" t="s">
        <v>272</v>
      </c>
      <c r="AC344" s="117">
        <v>46290.782395833332</v>
      </c>
      <c r="AD344" s="114">
        <v>5</v>
      </c>
      <c r="AE344" s="114" t="s">
        <v>2618</v>
      </c>
      <c r="AF344" s="114">
        <v>124.66646128157618</v>
      </c>
      <c r="AG344" s="114" t="s">
        <v>302</v>
      </c>
      <c r="AH344" s="118" t="s">
        <v>2619</v>
      </c>
    </row>
    <row r="345" spans="1:34" ht="15" customHeight="1" x14ac:dyDescent="0.25">
      <c r="A345" s="117">
        <v>46290.782395833332</v>
      </c>
      <c r="B345" s="114">
        <v>1</v>
      </c>
      <c r="C345" s="114" t="s">
        <v>322</v>
      </c>
      <c r="D345" s="114" t="s">
        <v>433</v>
      </c>
      <c r="E345" s="114" t="s">
        <v>2387</v>
      </c>
      <c r="F345" s="114" t="s">
        <v>180</v>
      </c>
      <c r="G345" s="121">
        <v>-1.3246768108057873E-4</v>
      </c>
      <c r="H345" s="114">
        <v>-4.3051996351188082</v>
      </c>
      <c r="I345" s="118" t="s">
        <v>272</v>
      </c>
      <c r="AC345" s="117">
        <v>46290.782395833332</v>
      </c>
      <c r="AD345" s="114">
        <v>5</v>
      </c>
      <c r="AE345" s="114" t="s">
        <v>2620</v>
      </c>
      <c r="AF345" s="114">
        <v>0</v>
      </c>
      <c r="AG345" s="114" t="s">
        <v>302</v>
      </c>
      <c r="AH345" s="118" t="s">
        <v>2621</v>
      </c>
    </row>
    <row r="346" spans="1:34" ht="15" customHeight="1" x14ac:dyDescent="0.25">
      <c r="A346" s="117">
        <v>46290.782395833332</v>
      </c>
      <c r="B346" s="114">
        <v>1</v>
      </c>
      <c r="C346" s="114" t="s">
        <v>322</v>
      </c>
      <c r="D346" s="114" t="s">
        <v>433</v>
      </c>
      <c r="E346" s="114" t="s">
        <v>2388</v>
      </c>
      <c r="F346" s="114" t="s">
        <v>180</v>
      </c>
      <c r="G346" s="121">
        <v>-1.3246768108057873E-4</v>
      </c>
      <c r="H346" s="114">
        <v>-4.3051996351188082</v>
      </c>
      <c r="I346" s="118" t="s">
        <v>272</v>
      </c>
      <c r="AC346" s="117">
        <v>46290.782395833332</v>
      </c>
      <c r="AD346" s="114">
        <v>5</v>
      </c>
      <c r="AE346" s="114" t="s">
        <v>2622</v>
      </c>
      <c r="AF346" s="114">
        <v>124.66646128157618</v>
      </c>
      <c r="AG346" s="114" t="s">
        <v>302</v>
      </c>
      <c r="AH346" s="118" t="s">
        <v>2623</v>
      </c>
    </row>
    <row r="347" spans="1:34" ht="15" customHeight="1" x14ac:dyDescent="0.25">
      <c r="A347" s="117">
        <v>46290.782395833332</v>
      </c>
      <c r="B347" s="114">
        <v>1</v>
      </c>
      <c r="C347" s="114" t="s">
        <v>322</v>
      </c>
      <c r="D347" s="114" t="s">
        <v>433</v>
      </c>
      <c r="E347" s="114" t="s">
        <v>2389</v>
      </c>
      <c r="F347" s="114" t="s">
        <v>180</v>
      </c>
      <c r="G347" s="121">
        <v>-1.0374814385566834E-4</v>
      </c>
      <c r="H347" s="114">
        <v>-3.3718146753092211</v>
      </c>
      <c r="I347" s="118" t="s">
        <v>272</v>
      </c>
      <c r="AC347" s="117">
        <v>46290.782395833332</v>
      </c>
      <c r="AD347" s="114">
        <v>5</v>
      </c>
      <c r="AE347" s="114" t="s">
        <v>2624</v>
      </c>
      <c r="AF347" s="114">
        <v>0</v>
      </c>
      <c r="AG347" s="114" t="s">
        <v>302</v>
      </c>
      <c r="AH347" s="118" t="s">
        <v>2625</v>
      </c>
    </row>
    <row r="348" spans="1:34" ht="15" customHeight="1" x14ac:dyDescent="0.25">
      <c r="A348" s="117">
        <v>46290.782395833332</v>
      </c>
      <c r="B348" s="114">
        <v>1</v>
      </c>
      <c r="C348" s="114" t="s">
        <v>322</v>
      </c>
      <c r="D348" s="114" t="s">
        <v>433</v>
      </c>
      <c r="E348" s="114" t="s">
        <v>2390</v>
      </c>
      <c r="F348" s="114" t="s">
        <v>180</v>
      </c>
      <c r="G348" s="121">
        <v>-1.0374814385566834E-4</v>
      </c>
      <c r="H348" s="114">
        <v>-3.3718146753092211</v>
      </c>
      <c r="I348" s="118" t="s">
        <v>272</v>
      </c>
      <c r="AC348" s="117">
        <v>46290.782395833332</v>
      </c>
      <c r="AD348" s="114">
        <v>5</v>
      </c>
      <c r="AE348" s="114" t="s">
        <v>2626</v>
      </c>
      <c r="AF348" s="114" t="s">
        <v>1107</v>
      </c>
      <c r="AG348" s="114" t="s">
        <v>9</v>
      </c>
      <c r="AH348" s="118" t="s">
        <v>2627</v>
      </c>
    </row>
    <row r="349" spans="1:34" ht="15" customHeight="1" x14ac:dyDescent="0.25">
      <c r="A349" s="117">
        <v>46290.782395833332</v>
      </c>
      <c r="B349" s="114">
        <v>1</v>
      </c>
      <c r="C349" s="114" t="s">
        <v>322</v>
      </c>
      <c r="D349" s="114" t="s">
        <v>433</v>
      </c>
      <c r="E349" s="114" t="s">
        <v>2391</v>
      </c>
      <c r="F349" s="114" t="s">
        <v>180</v>
      </c>
      <c r="G349" s="121">
        <v>-1.0374814385566834E-4</v>
      </c>
      <c r="H349" s="114">
        <v>-3.3718146753092211</v>
      </c>
      <c r="I349" s="118" t="s">
        <v>272</v>
      </c>
      <c r="AC349" s="117">
        <v>46290.782395833332</v>
      </c>
      <c r="AD349" s="114">
        <v>5</v>
      </c>
      <c r="AE349" s="114" t="s">
        <v>319</v>
      </c>
      <c r="AF349" s="114" t="s">
        <v>322</v>
      </c>
      <c r="AG349" s="114" t="s">
        <v>9</v>
      </c>
      <c r="AH349" s="118" t="s">
        <v>2628</v>
      </c>
    </row>
    <row r="350" spans="1:34" ht="15" customHeight="1" x14ac:dyDescent="0.25">
      <c r="A350" s="117">
        <v>46290.782395833332</v>
      </c>
      <c r="B350" s="114">
        <v>1</v>
      </c>
      <c r="C350" s="114" t="s">
        <v>322</v>
      </c>
      <c r="D350" s="114" t="s">
        <v>433</v>
      </c>
      <c r="E350" s="114" t="s">
        <v>2392</v>
      </c>
      <c r="F350" s="114" t="s">
        <v>180</v>
      </c>
      <c r="G350" s="121">
        <v>-1.0374814385566835E-4</v>
      </c>
      <c r="H350" s="114">
        <v>-3.3718146753092215</v>
      </c>
      <c r="I350" s="118" t="s">
        <v>272</v>
      </c>
      <c r="AC350" s="117">
        <v>46290.782395833332</v>
      </c>
      <c r="AD350" s="114">
        <v>5</v>
      </c>
      <c r="AE350" s="114" t="s">
        <v>2629</v>
      </c>
      <c r="AF350" s="114" t="s">
        <v>1113</v>
      </c>
      <c r="AG350" s="114" t="s">
        <v>9</v>
      </c>
      <c r="AH350" s="118" t="s">
        <v>2630</v>
      </c>
    </row>
    <row r="351" spans="1:34" ht="15" customHeight="1" x14ac:dyDescent="0.25">
      <c r="A351" s="117">
        <v>46290.782395833332</v>
      </c>
      <c r="B351" s="114">
        <v>1</v>
      </c>
      <c r="C351" s="114" t="s">
        <v>322</v>
      </c>
      <c r="D351" s="114" t="s">
        <v>433</v>
      </c>
      <c r="E351" s="114" t="s">
        <v>2393</v>
      </c>
      <c r="F351" s="114" t="s">
        <v>180</v>
      </c>
      <c r="G351" s="121">
        <v>-1.0374814385566835E-4</v>
      </c>
      <c r="H351" s="114">
        <v>-3.3718146753092215</v>
      </c>
      <c r="I351" s="118" t="s">
        <v>272</v>
      </c>
      <c r="AC351" s="117">
        <v>46290.782395833332</v>
      </c>
      <c r="AD351" s="114">
        <v>5</v>
      </c>
      <c r="AE351" s="114" t="s">
        <v>2631</v>
      </c>
      <c r="AF351" s="114" t="s">
        <v>1113</v>
      </c>
      <c r="AG351" s="114" t="s">
        <v>9</v>
      </c>
      <c r="AH351" s="118" t="s">
        <v>2632</v>
      </c>
    </row>
    <row r="352" spans="1:34" ht="15" customHeight="1" x14ac:dyDescent="0.25">
      <c r="A352" s="117">
        <v>46290.782395833332</v>
      </c>
      <c r="B352" s="114">
        <v>1</v>
      </c>
      <c r="C352" s="114" t="s">
        <v>322</v>
      </c>
      <c r="D352" s="114" t="s">
        <v>433</v>
      </c>
      <c r="E352" s="114" t="s">
        <v>2394</v>
      </c>
      <c r="F352" s="114" t="s">
        <v>180</v>
      </c>
      <c r="G352" s="121">
        <v>-1.0374814385566835E-4</v>
      </c>
      <c r="H352" s="114">
        <v>-3.3718146753092215</v>
      </c>
      <c r="I352" s="118" t="s">
        <v>272</v>
      </c>
      <c r="AC352" s="117">
        <v>46290.782395833332</v>
      </c>
      <c r="AD352" s="114">
        <v>5</v>
      </c>
      <c r="AE352" s="114" t="s">
        <v>320</v>
      </c>
      <c r="AF352" s="114" t="s">
        <v>325</v>
      </c>
      <c r="AG352" s="114" t="s">
        <v>9</v>
      </c>
      <c r="AH352" s="118" t="s">
        <v>2633</v>
      </c>
    </row>
    <row r="353" spans="1:34" ht="15" customHeight="1" x14ac:dyDescent="0.25">
      <c r="A353" s="117">
        <v>46290.782395833332</v>
      </c>
      <c r="B353" s="114">
        <v>1</v>
      </c>
      <c r="C353" s="114" t="s">
        <v>322</v>
      </c>
      <c r="D353" s="114" t="s">
        <v>433</v>
      </c>
      <c r="E353" s="114" t="s">
        <v>2395</v>
      </c>
      <c r="F353" s="114" t="s">
        <v>180</v>
      </c>
      <c r="G353" s="121">
        <v>-7.5028606630757956E-5</v>
      </c>
      <c r="H353" s="114">
        <v>-2.4384297154996339</v>
      </c>
      <c r="I353" s="118" t="s">
        <v>272</v>
      </c>
      <c r="AC353" s="117">
        <v>46290.782395833332</v>
      </c>
      <c r="AD353" s="114">
        <v>5</v>
      </c>
      <c r="AE353" s="114" t="s">
        <v>2634</v>
      </c>
      <c r="AF353" s="114"/>
      <c r="AG353" s="114" t="s">
        <v>9</v>
      </c>
      <c r="AH353" s="118" t="s">
        <v>2635</v>
      </c>
    </row>
    <row r="354" spans="1:34" ht="15" customHeight="1" x14ac:dyDescent="0.25">
      <c r="A354" s="117">
        <v>46290.782395833332</v>
      </c>
      <c r="B354" s="114">
        <v>1</v>
      </c>
      <c r="C354" s="114" t="s">
        <v>322</v>
      </c>
      <c r="D354" s="114" t="s">
        <v>433</v>
      </c>
      <c r="E354" s="114" t="s">
        <v>2396</v>
      </c>
      <c r="F354" s="114" t="s">
        <v>180</v>
      </c>
      <c r="G354" s="121">
        <v>-7.5028606630757956E-5</v>
      </c>
      <c r="H354" s="114">
        <v>-2.4384297154996339</v>
      </c>
      <c r="I354" s="118" t="s">
        <v>272</v>
      </c>
      <c r="AC354" s="117">
        <v>46290.782395833332</v>
      </c>
      <c r="AD354" s="114">
        <v>5</v>
      </c>
      <c r="AE354" s="114" t="s">
        <v>2636</v>
      </c>
      <c r="AF354" s="114">
        <v>0</v>
      </c>
      <c r="AG354" s="114" t="s">
        <v>9</v>
      </c>
      <c r="AH354" s="118" t="s">
        <v>2637</v>
      </c>
    </row>
    <row r="355" spans="1:34" ht="15" customHeight="1" x14ac:dyDescent="0.25">
      <c r="A355" s="117">
        <v>46290.782395833332</v>
      </c>
      <c r="B355" s="114">
        <v>1</v>
      </c>
      <c r="C355" s="114" t="s">
        <v>322</v>
      </c>
      <c r="D355" s="114" t="s">
        <v>433</v>
      </c>
      <c r="E355" s="114" t="s">
        <v>2397</v>
      </c>
      <c r="F355" s="114" t="s">
        <v>180</v>
      </c>
      <c r="G355" s="121">
        <v>-7.5028606630757956E-5</v>
      </c>
      <c r="H355" s="114">
        <v>-2.4384297154996339</v>
      </c>
      <c r="I355" s="118" t="s">
        <v>272</v>
      </c>
      <c r="AC355" s="117">
        <v>46290.782395833332</v>
      </c>
      <c r="AD355" s="114">
        <v>5</v>
      </c>
      <c r="AE355" s="114" t="s">
        <v>2638</v>
      </c>
      <c r="AF355" s="114"/>
      <c r="AG355" s="114" t="s">
        <v>299</v>
      </c>
      <c r="AH355" s="118" t="s">
        <v>2702</v>
      </c>
    </row>
    <row r="356" spans="1:34" ht="15" customHeight="1" x14ac:dyDescent="0.25">
      <c r="A356" s="117">
        <v>46290.782395833332</v>
      </c>
      <c r="B356" s="114">
        <v>1</v>
      </c>
      <c r="C356" s="114" t="s">
        <v>322</v>
      </c>
      <c r="D356" s="114" t="s">
        <v>433</v>
      </c>
      <c r="E356" s="114" t="s">
        <v>2398</v>
      </c>
      <c r="F356" s="114" t="s">
        <v>180</v>
      </c>
      <c r="G356" s="121">
        <v>-7.502860663075797E-5</v>
      </c>
      <c r="H356" s="114">
        <v>-2.4384297154996344</v>
      </c>
      <c r="I356" s="118" t="s">
        <v>272</v>
      </c>
      <c r="AC356" s="117">
        <v>46290.782395833332</v>
      </c>
      <c r="AD356" s="114">
        <v>5</v>
      </c>
      <c r="AE356" s="114" t="s">
        <v>2640</v>
      </c>
      <c r="AF356" s="114"/>
      <c r="AG356" s="114" t="s">
        <v>302</v>
      </c>
      <c r="AH356" s="118" t="s">
        <v>2702</v>
      </c>
    </row>
    <row r="357" spans="1:34" ht="15" customHeight="1" x14ac:dyDescent="0.25">
      <c r="A357" s="117">
        <v>46290.782395833332</v>
      </c>
      <c r="B357" s="114">
        <v>1</v>
      </c>
      <c r="C357" s="114" t="s">
        <v>322</v>
      </c>
      <c r="D357" s="114" t="s">
        <v>433</v>
      </c>
      <c r="E357" s="114" t="s">
        <v>2399</v>
      </c>
      <c r="F357" s="114" t="s">
        <v>180</v>
      </c>
      <c r="G357" s="121">
        <v>-7.502860663075797E-5</v>
      </c>
      <c r="H357" s="114">
        <v>-2.4384297154996344</v>
      </c>
      <c r="I357" s="118" t="s">
        <v>272</v>
      </c>
      <c r="AC357" s="117">
        <v>46290.782395833332</v>
      </c>
      <c r="AD357" s="114">
        <v>5</v>
      </c>
      <c r="AE357" s="114" t="s">
        <v>2642</v>
      </c>
      <c r="AF357" s="114"/>
      <c r="AG357" s="114" t="s">
        <v>302</v>
      </c>
      <c r="AH357" s="118" t="s">
        <v>2702</v>
      </c>
    </row>
    <row r="358" spans="1:34" ht="15" customHeight="1" x14ac:dyDescent="0.25">
      <c r="A358" s="117">
        <v>46290.782395833332</v>
      </c>
      <c r="B358" s="114">
        <v>1</v>
      </c>
      <c r="C358" s="114" t="s">
        <v>322</v>
      </c>
      <c r="D358" s="114" t="s">
        <v>433</v>
      </c>
      <c r="E358" s="114" t="s">
        <v>2400</v>
      </c>
      <c r="F358" s="114" t="s">
        <v>180</v>
      </c>
      <c r="G358" s="121">
        <v>-7.502860663075797E-5</v>
      </c>
      <c r="H358" s="114">
        <v>-2.4384297154996344</v>
      </c>
      <c r="I358" s="118" t="s">
        <v>272</v>
      </c>
      <c r="AC358" s="117">
        <v>46290.782395833332</v>
      </c>
      <c r="AD358" s="114">
        <v>5</v>
      </c>
      <c r="AE358" s="114" t="s">
        <v>2644</v>
      </c>
      <c r="AF358" s="114" t="s">
        <v>1113</v>
      </c>
      <c r="AG358" s="114" t="s">
        <v>9</v>
      </c>
      <c r="AH358" s="118" t="s">
        <v>2645</v>
      </c>
    </row>
    <row r="359" spans="1:34" ht="15" customHeight="1" x14ac:dyDescent="0.25">
      <c r="A359" s="117">
        <v>46290.782395833332</v>
      </c>
      <c r="B359" s="114">
        <v>1</v>
      </c>
      <c r="C359" s="114" t="s">
        <v>322</v>
      </c>
      <c r="D359" s="114" t="s">
        <v>433</v>
      </c>
      <c r="E359" s="114" t="s">
        <v>2401</v>
      </c>
      <c r="F359" s="114" t="s">
        <v>180</v>
      </c>
      <c r="G359" s="121">
        <v>-4.6309069405847578E-5</v>
      </c>
      <c r="H359" s="114">
        <v>-1.5050447556900466</v>
      </c>
      <c r="I359" s="118" t="s">
        <v>272</v>
      </c>
      <c r="AC359" s="117">
        <v>46290.782395833332</v>
      </c>
      <c r="AD359" s="114">
        <v>5</v>
      </c>
      <c r="AE359" s="114" t="s">
        <v>2646</v>
      </c>
      <c r="AF359" s="114" t="s">
        <v>1113</v>
      </c>
      <c r="AG359" s="114" t="s">
        <v>9</v>
      </c>
      <c r="AH359" s="118" t="s">
        <v>2647</v>
      </c>
    </row>
    <row r="360" spans="1:34" ht="15" customHeight="1" x14ac:dyDescent="0.25">
      <c r="A360" s="117">
        <v>46290.782395833332</v>
      </c>
      <c r="B360" s="114">
        <v>1</v>
      </c>
      <c r="C360" s="114" t="s">
        <v>322</v>
      </c>
      <c r="D360" s="114" t="s">
        <v>433</v>
      </c>
      <c r="E360" s="114" t="s">
        <v>2402</v>
      </c>
      <c r="F360" s="114" t="s">
        <v>180</v>
      </c>
      <c r="G360" s="121">
        <v>-4.6309069405847578E-5</v>
      </c>
      <c r="H360" s="114">
        <v>-1.5050447556900466</v>
      </c>
      <c r="I360" s="118" t="s">
        <v>272</v>
      </c>
      <c r="AC360" s="117">
        <v>46290.782395833332</v>
      </c>
      <c r="AD360" s="114">
        <v>5</v>
      </c>
      <c r="AE360" s="114" t="s">
        <v>2648</v>
      </c>
      <c r="AF360" s="114">
        <v>0</v>
      </c>
      <c r="AG360" s="114" t="s">
        <v>305</v>
      </c>
      <c r="AH360" s="118" t="s">
        <v>2649</v>
      </c>
    </row>
    <row r="361" spans="1:34" ht="15" customHeight="1" x14ac:dyDescent="0.25">
      <c r="A361" s="117">
        <v>46290.782395833332</v>
      </c>
      <c r="B361" s="114">
        <v>1</v>
      </c>
      <c r="C361" s="114" t="s">
        <v>322</v>
      </c>
      <c r="D361" s="114" t="s">
        <v>433</v>
      </c>
      <c r="E361" s="114" t="s">
        <v>2403</v>
      </c>
      <c r="F361" s="114" t="s">
        <v>180</v>
      </c>
      <c r="G361" s="121">
        <v>-4.6309069405847585E-5</v>
      </c>
      <c r="H361" s="114">
        <v>-1.5050447556900468</v>
      </c>
      <c r="I361" s="118" t="s">
        <v>272</v>
      </c>
      <c r="AC361" s="117">
        <v>46290.782395833332</v>
      </c>
      <c r="AD361" s="114">
        <v>5</v>
      </c>
      <c r="AE361" s="114" t="s">
        <v>2650</v>
      </c>
      <c r="AF361" s="114">
        <v>0</v>
      </c>
      <c r="AG361" s="114" t="s">
        <v>305</v>
      </c>
      <c r="AH361" s="118" t="s">
        <v>2651</v>
      </c>
    </row>
    <row r="362" spans="1:34" ht="15" customHeight="1" x14ac:dyDescent="0.25">
      <c r="A362" s="117">
        <v>46290.782395833332</v>
      </c>
      <c r="B362" s="114">
        <v>1</v>
      </c>
      <c r="C362" s="114" t="s">
        <v>322</v>
      </c>
      <c r="D362" s="114" t="s">
        <v>433</v>
      </c>
      <c r="E362" s="114" t="s">
        <v>2404</v>
      </c>
      <c r="F362" s="114" t="s">
        <v>180</v>
      </c>
      <c r="G362" s="121">
        <v>-4.6309069405847592E-5</v>
      </c>
      <c r="H362" s="114">
        <v>-1.505044755690047</v>
      </c>
      <c r="I362" s="118" t="s">
        <v>272</v>
      </c>
      <c r="AC362" s="117">
        <v>46290.782395833332</v>
      </c>
      <c r="AD362" s="114">
        <v>5</v>
      </c>
      <c r="AE362" s="114" t="s">
        <v>2652</v>
      </c>
      <c r="AF362" s="114">
        <v>0</v>
      </c>
      <c r="AG362" s="114" t="s">
        <v>9</v>
      </c>
      <c r="AH362" s="118" t="s">
        <v>2653</v>
      </c>
    </row>
    <row r="363" spans="1:34" ht="15" customHeight="1" x14ac:dyDescent="0.25">
      <c r="A363" s="117">
        <v>46290.782395833332</v>
      </c>
      <c r="B363" s="114">
        <v>1</v>
      </c>
      <c r="C363" s="114" t="s">
        <v>322</v>
      </c>
      <c r="D363" s="114" t="s">
        <v>433</v>
      </c>
      <c r="E363" s="114" t="s">
        <v>2405</v>
      </c>
      <c r="F363" s="114" t="s">
        <v>180</v>
      </c>
      <c r="G363" s="121">
        <v>-4.6309069405847592E-5</v>
      </c>
      <c r="H363" s="114">
        <v>-1.505044755690047</v>
      </c>
      <c r="I363" s="118" t="s">
        <v>272</v>
      </c>
      <c r="AC363" s="117">
        <v>46290.782395833332</v>
      </c>
      <c r="AD363" s="114">
        <v>5</v>
      </c>
      <c r="AE363" s="114" t="s">
        <v>2654</v>
      </c>
      <c r="AF363" s="114" t="b">
        <v>0</v>
      </c>
      <c r="AG363" s="114" t="s">
        <v>9</v>
      </c>
      <c r="AH363" s="118" t="s">
        <v>2655</v>
      </c>
    </row>
    <row r="364" spans="1:34" ht="15" customHeight="1" x14ac:dyDescent="0.25">
      <c r="A364" s="117">
        <v>46290.782395833332</v>
      </c>
      <c r="B364" s="114">
        <v>1</v>
      </c>
      <c r="C364" s="114" t="s">
        <v>322</v>
      </c>
      <c r="D364" s="114" t="s">
        <v>433</v>
      </c>
      <c r="E364" s="114" t="s">
        <v>2406</v>
      </c>
      <c r="F364" s="114" t="s">
        <v>180</v>
      </c>
      <c r="G364" s="121">
        <v>-4.6309069405847599E-5</v>
      </c>
      <c r="H364" s="114">
        <v>-1.5050447556900473</v>
      </c>
      <c r="I364" s="118" t="s">
        <v>272</v>
      </c>
      <c r="AC364" s="117">
        <v>46290.782395833332</v>
      </c>
      <c r="AD364" s="114">
        <v>5</v>
      </c>
      <c r="AE364" s="114" t="s">
        <v>2656</v>
      </c>
      <c r="AF364" s="114" t="b">
        <v>0</v>
      </c>
      <c r="AG364" s="114" t="s">
        <v>9</v>
      </c>
      <c r="AH364" s="118" t="s">
        <v>2657</v>
      </c>
    </row>
    <row r="365" spans="1:34" ht="15" customHeight="1" x14ac:dyDescent="0.25">
      <c r="A365" s="117">
        <v>46290.782395833332</v>
      </c>
      <c r="B365" s="114">
        <v>1</v>
      </c>
      <c r="C365" s="114" t="s">
        <v>322</v>
      </c>
      <c r="D365" s="114" t="s">
        <v>433</v>
      </c>
      <c r="E365" s="114" t="s">
        <v>2407</v>
      </c>
      <c r="F365" s="114" t="s">
        <v>180</v>
      </c>
      <c r="G365" s="121">
        <v>-1.7589532180937201E-5</v>
      </c>
      <c r="H365" s="114">
        <v>-0.57165979588045945</v>
      </c>
      <c r="I365" s="118" t="s">
        <v>272</v>
      </c>
      <c r="AC365" s="117">
        <v>46290.782395833332</v>
      </c>
      <c r="AD365" s="114">
        <v>6</v>
      </c>
      <c r="AE365" s="114" t="s">
        <v>2615</v>
      </c>
      <c r="AF365" s="114"/>
      <c r="AG365" s="114" t="s">
        <v>299</v>
      </c>
      <c r="AH365" s="118" t="s">
        <v>2616</v>
      </c>
    </row>
    <row r="366" spans="1:34" ht="15" customHeight="1" x14ac:dyDescent="0.25">
      <c r="A366" s="117">
        <v>46290.782395833332</v>
      </c>
      <c r="B366" s="114">
        <v>1</v>
      </c>
      <c r="C366" s="114" t="s">
        <v>322</v>
      </c>
      <c r="D366" s="114" t="s">
        <v>433</v>
      </c>
      <c r="E366" s="114" t="s">
        <v>2408</v>
      </c>
      <c r="F366" s="114" t="s">
        <v>180</v>
      </c>
      <c r="G366" s="121">
        <v>-1.7589532180937201E-5</v>
      </c>
      <c r="H366" s="114">
        <v>-0.57165979588045945</v>
      </c>
      <c r="I366" s="118" t="s">
        <v>272</v>
      </c>
      <c r="AC366" s="117">
        <v>46290.782395833332</v>
      </c>
      <c r="AD366" s="114">
        <v>6</v>
      </c>
      <c r="AE366" s="114" t="s">
        <v>300</v>
      </c>
      <c r="AF366" s="114">
        <v>411.05368652343753</v>
      </c>
      <c r="AG366" s="114" t="s">
        <v>299</v>
      </c>
      <c r="AH366" s="118" t="s">
        <v>2617</v>
      </c>
    </row>
    <row r="367" spans="1:34" ht="15" customHeight="1" x14ac:dyDescent="0.25">
      <c r="A367" s="117">
        <v>46290.782395833332</v>
      </c>
      <c r="B367" s="114">
        <v>1</v>
      </c>
      <c r="C367" s="114" t="s">
        <v>322</v>
      </c>
      <c r="D367" s="114" t="s">
        <v>433</v>
      </c>
      <c r="E367" s="114" t="s">
        <v>2409</v>
      </c>
      <c r="F367" s="114" t="s">
        <v>180</v>
      </c>
      <c r="G367" s="121">
        <v>-1.7589532180937204E-5</v>
      </c>
      <c r="H367" s="114">
        <v>-0.57165979588045956</v>
      </c>
      <c r="I367" s="118" t="s">
        <v>272</v>
      </c>
      <c r="AC367" s="117">
        <v>46290.782395833332</v>
      </c>
      <c r="AD367" s="114">
        <v>6</v>
      </c>
      <c r="AE367" s="114" t="s">
        <v>2618</v>
      </c>
      <c r="AF367" s="114">
        <v>96.723232912293341</v>
      </c>
      <c r="AG367" s="114" t="s">
        <v>302</v>
      </c>
      <c r="AH367" s="118" t="s">
        <v>2619</v>
      </c>
    </row>
    <row r="368" spans="1:34" ht="15" customHeight="1" x14ac:dyDescent="0.25">
      <c r="A368" s="117">
        <v>46290.782395833332</v>
      </c>
      <c r="B368" s="114">
        <v>1</v>
      </c>
      <c r="C368" s="114" t="s">
        <v>322</v>
      </c>
      <c r="D368" s="114" t="s">
        <v>433</v>
      </c>
      <c r="E368" s="114" t="s">
        <v>2410</v>
      </c>
      <c r="F368" s="114" t="s">
        <v>180</v>
      </c>
      <c r="G368" s="121">
        <v>-1.7589532180937214E-5</v>
      </c>
      <c r="H368" s="114">
        <v>-0.5716597958804599</v>
      </c>
      <c r="I368" s="118" t="s">
        <v>272</v>
      </c>
      <c r="AC368" s="117">
        <v>46290.782395833332</v>
      </c>
      <c r="AD368" s="114">
        <v>6</v>
      </c>
      <c r="AE368" s="114" t="s">
        <v>2620</v>
      </c>
      <c r="AF368" s="114">
        <v>0</v>
      </c>
      <c r="AG368" s="114" t="s">
        <v>302</v>
      </c>
      <c r="AH368" s="118" t="s">
        <v>2621</v>
      </c>
    </row>
    <row r="369" spans="1:34" ht="15" customHeight="1" x14ac:dyDescent="0.25">
      <c r="A369" s="117">
        <v>46290.782395833332</v>
      </c>
      <c r="B369" s="114">
        <v>1</v>
      </c>
      <c r="C369" s="114" t="s">
        <v>322</v>
      </c>
      <c r="D369" s="114" t="s">
        <v>433</v>
      </c>
      <c r="E369" s="114" t="s">
        <v>2411</v>
      </c>
      <c r="F369" s="114" t="s">
        <v>180</v>
      </c>
      <c r="G369" s="121">
        <v>-1.7589532180937214E-5</v>
      </c>
      <c r="H369" s="114">
        <v>-0.5716597958804599</v>
      </c>
      <c r="I369" s="118" t="s">
        <v>272</v>
      </c>
      <c r="AC369" s="117">
        <v>46290.782395833332</v>
      </c>
      <c r="AD369" s="114">
        <v>6</v>
      </c>
      <c r="AE369" s="114" t="s">
        <v>2622</v>
      </c>
      <c r="AF369" s="114">
        <v>96.723232912293341</v>
      </c>
      <c r="AG369" s="114" t="s">
        <v>302</v>
      </c>
      <c r="AH369" s="118" t="s">
        <v>2623</v>
      </c>
    </row>
    <row r="370" spans="1:34" ht="15" customHeight="1" x14ac:dyDescent="0.25">
      <c r="A370" s="117">
        <v>46290.782395833332</v>
      </c>
      <c r="B370" s="114">
        <v>1</v>
      </c>
      <c r="C370" s="114" t="s">
        <v>322</v>
      </c>
      <c r="D370" s="114" t="s">
        <v>433</v>
      </c>
      <c r="E370" s="114" t="s">
        <v>2412</v>
      </c>
      <c r="F370" s="114" t="s">
        <v>180</v>
      </c>
      <c r="G370" s="121">
        <v>-1.7589532180937218E-5</v>
      </c>
      <c r="H370" s="114">
        <v>-0.57165979588046001</v>
      </c>
      <c r="I370" s="118" t="s">
        <v>272</v>
      </c>
      <c r="AC370" s="117">
        <v>46290.782395833332</v>
      </c>
      <c r="AD370" s="114">
        <v>6</v>
      </c>
      <c r="AE370" s="114" t="s">
        <v>2624</v>
      </c>
      <c r="AF370" s="114">
        <v>0</v>
      </c>
      <c r="AG370" s="114" t="s">
        <v>302</v>
      </c>
      <c r="AH370" s="118" t="s">
        <v>2625</v>
      </c>
    </row>
    <row r="371" spans="1:34" ht="15" customHeight="1" x14ac:dyDescent="0.25">
      <c r="A371" s="117">
        <v>46290.782395833332</v>
      </c>
      <c r="B371" s="114">
        <v>1</v>
      </c>
      <c r="C371" s="114" t="s">
        <v>322</v>
      </c>
      <c r="D371" s="114" t="s">
        <v>433</v>
      </c>
      <c r="E371" s="114" t="s">
        <v>2413</v>
      </c>
      <c r="F371" s="114" t="s">
        <v>180</v>
      </c>
      <c r="G371" s="121">
        <v>1.1130005043973179E-5</v>
      </c>
      <c r="H371" s="114">
        <v>0</v>
      </c>
      <c r="I371" s="118" t="s">
        <v>2469</v>
      </c>
      <c r="AC371" s="117">
        <v>46290.782395833332</v>
      </c>
      <c r="AD371" s="114">
        <v>6</v>
      </c>
      <c r="AE371" s="114" t="s">
        <v>2626</v>
      </c>
      <c r="AF371" s="114" t="s">
        <v>1107</v>
      </c>
      <c r="AG371" s="114" t="s">
        <v>9</v>
      </c>
      <c r="AH371" s="118" t="s">
        <v>2627</v>
      </c>
    </row>
    <row r="372" spans="1:34" ht="15" customHeight="1" x14ac:dyDescent="0.25">
      <c r="A372" s="117">
        <v>46290.782395833332</v>
      </c>
      <c r="B372" s="114">
        <v>1</v>
      </c>
      <c r="C372" s="114" t="s">
        <v>322</v>
      </c>
      <c r="D372" s="114" t="s">
        <v>433</v>
      </c>
      <c r="E372" s="114" t="s">
        <v>2414</v>
      </c>
      <c r="F372" s="114" t="s">
        <v>180</v>
      </c>
      <c r="G372" s="121">
        <v>1.1130005043973177E-5</v>
      </c>
      <c r="H372" s="114">
        <v>0</v>
      </c>
      <c r="I372" s="118" t="s">
        <v>2469</v>
      </c>
      <c r="AC372" s="117">
        <v>46290.782395833332</v>
      </c>
      <c r="AD372" s="114">
        <v>6</v>
      </c>
      <c r="AE372" s="114" t="s">
        <v>319</v>
      </c>
      <c r="AF372" s="114" t="s">
        <v>322</v>
      </c>
      <c r="AG372" s="114" t="s">
        <v>9</v>
      </c>
      <c r="AH372" s="118" t="s">
        <v>2628</v>
      </c>
    </row>
    <row r="373" spans="1:34" ht="15" customHeight="1" x14ac:dyDescent="0.25">
      <c r="A373" s="117">
        <v>46290.782395833332</v>
      </c>
      <c r="B373" s="114">
        <v>1</v>
      </c>
      <c r="C373" s="114" t="s">
        <v>322</v>
      </c>
      <c r="D373" s="114" t="s">
        <v>433</v>
      </c>
      <c r="E373" s="114" t="s">
        <v>2415</v>
      </c>
      <c r="F373" s="114" t="s">
        <v>180</v>
      </c>
      <c r="G373" s="121">
        <v>1.1130005043973176E-5</v>
      </c>
      <c r="H373" s="114">
        <v>0</v>
      </c>
      <c r="I373" s="118" t="s">
        <v>2469</v>
      </c>
      <c r="AC373" s="117">
        <v>46290.782395833332</v>
      </c>
      <c r="AD373" s="114">
        <v>6</v>
      </c>
      <c r="AE373" s="114" t="s">
        <v>2629</v>
      </c>
      <c r="AF373" s="114" t="s">
        <v>1113</v>
      </c>
      <c r="AG373" s="114" t="s">
        <v>9</v>
      </c>
      <c r="AH373" s="118" t="s">
        <v>2630</v>
      </c>
    </row>
    <row r="374" spans="1:34" ht="15" customHeight="1" x14ac:dyDescent="0.25">
      <c r="A374" s="117">
        <v>46290.782395833332</v>
      </c>
      <c r="B374" s="114">
        <v>1</v>
      </c>
      <c r="C374" s="114" t="s">
        <v>322</v>
      </c>
      <c r="D374" s="114" t="s">
        <v>433</v>
      </c>
      <c r="E374" s="114" t="s">
        <v>2416</v>
      </c>
      <c r="F374" s="114" t="s">
        <v>180</v>
      </c>
      <c r="G374" s="121">
        <v>1.1130005043973165E-5</v>
      </c>
      <c r="H374" s="114">
        <v>0</v>
      </c>
      <c r="I374" s="118" t="s">
        <v>2469</v>
      </c>
      <c r="AC374" s="117">
        <v>46290.782395833332</v>
      </c>
      <c r="AD374" s="114">
        <v>6</v>
      </c>
      <c r="AE374" s="114" t="s">
        <v>2631</v>
      </c>
      <c r="AF374" s="114" t="s">
        <v>1113</v>
      </c>
      <c r="AG374" s="114" t="s">
        <v>9</v>
      </c>
      <c r="AH374" s="118" t="s">
        <v>2632</v>
      </c>
    </row>
    <row r="375" spans="1:34" ht="15" customHeight="1" x14ac:dyDescent="0.25">
      <c r="A375" s="117">
        <v>46290.782395833332</v>
      </c>
      <c r="B375" s="114">
        <v>1</v>
      </c>
      <c r="C375" s="114" t="s">
        <v>322</v>
      </c>
      <c r="D375" s="114" t="s">
        <v>433</v>
      </c>
      <c r="E375" s="114" t="s">
        <v>2417</v>
      </c>
      <c r="F375" s="114" t="s">
        <v>180</v>
      </c>
      <c r="G375" s="121">
        <v>1.1130005043973164E-5</v>
      </c>
      <c r="H375" s="114">
        <v>0</v>
      </c>
      <c r="I375" s="118" t="s">
        <v>2469</v>
      </c>
      <c r="AC375" s="117">
        <v>46290.782395833332</v>
      </c>
      <c r="AD375" s="114">
        <v>6</v>
      </c>
      <c r="AE375" s="114" t="s">
        <v>320</v>
      </c>
      <c r="AF375" s="114" t="s">
        <v>325</v>
      </c>
      <c r="AG375" s="114" t="s">
        <v>9</v>
      </c>
      <c r="AH375" s="118" t="s">
        <v>2633</v>
      </c>
    </row>
    <row r="376" spans="1:34" ht="15" customHeight="1" x14ac:dyDescent="0.25">
      <c r="A376" s="117">
        <v>46290.782395833332</v>
      </c>
      <c r="B376" s="114">
        <v>1</v>
      </c>
      <c r="C376" s="114" t="s">
        <v>322</v>
      </c>
      <c r="D376" s="114" t="s">
        <v>433</v>
      </c>
      <c r="E376" s="114" t="s">
        <v>2418</v>
      </c>
      <c r="F376" s="114" t="s">
        <v>180</v>
      </c>
      <c r="G376" s="121">
        <v>1.113000504397316E-5</v>
      </c>
      <c r="H376" s="114">
        <v>0</v>
      </c>
      <c r="I376" s="118" t="s">
        <v>2469</v>
      </c>
      <c r="AC376" s="117">
        <v>46290.782395833332</v>
      </c>
      <c r="AD376" s="114">
        <v>6</v>
      </c>
      <c r="AE376" s="114" t="s">
        <v>2634</v>
      </c>
      <c r="AF376" s="114"/>
      <c r="AG376" s="114" t="s">
        <v>9</v>
      </c>
      <c r="AH376" s="118" t="s">
        <v>2635</v>
      </c>
    </row>
    <row r="377" spans="1:34" ht="15" customHeight="1" x14ac:dyDescent="0.25">
      <c r="A377" s="117">
        <v>46290.782395833332</v>
      </c>
      <c r="B377" s="114">
        <v>1</v>
      </c>
      <c r="C377" s="114" t="s">
        <v>322</v>
      </c>
      <c r="D377" s="114" t="s">
        <v>433</v>
      </c>
      <c r="E377" s="114" t="s">
        <v>2419</v>
      </c>
      <c r="F377" s="114" t="s">
        <v>180</v>
      </c>
      <c r="G377" s="121">
        <v>3.9849542268883555E-5</v>
      </c>
      <c r="H377" s="114">
        <v>0</v>
      </c>
      <c r="I377" s="118" t="s">
        <v>2469</v>
      </c>
      <c r="AC377" s="117">
        <v>46290.782395833332</v>
      </c>
      <c r="AD377" s="114">
        <v>6</v>
      </c>
      <c r="AE377" s="114" t="s">
        <v>2636</v>
      </c>
      <c r="AF377" s="114">
        <v>0</v>
      </c>
      <c r="AG377" s="114" t="s">
        <v>9</v>
      </c>
      <c r="AH377" s="118" t="s">
        <v>2637</v>
      </c>
    </row>
    <row r="378" spans="1:34" ht="15" customHeight="1" x14ac:dyDescent="0.25">
      <c r="A378" s="117">
        <v>46290.782395833332</v>
      </c>
      <c r="B378" s="114">
        <v>1</v>
      </c>
      <c r="C378" s="114" t="s">
        <v>322</v>
      </c>
      <c r="D378" s="114" t="s">
        <v>433</v>
      </c>
      <c r="E378" s="114" t="s">
        <v>2420</v>
      </c>
      <c r="F378" s="114" t="s">
        <v>180</v>
      </c>
      <c r="G378" s="121">
        <v>3.9849542268883555E-5</v>
      </c>
      <c r="H378" s="114">
        <v>0</v>
      </c>
      <c r="I378" s="118" t="s">
        <v>2469</v>
      </c>
      <c r="AC378" s="117">
        <v>46290.782395833332</v>
      </c>
      <c r="AD378" s="114">
        <v>6</v>
      </c>
      <c r="AE378" s="114" t="s">
        <v>2638</v>
      </c>
      <c r="AF378" s="114"/>
      <c r="AG378" s="114" t="s">
        <v>299</v>
      </c>
      <c r="AH378" s="118" t="s">
        <v>2702</v>
      </c>
    </row>
    <row r="379" spans="1:34" ht="15" customHeight="1" x14ac:dyDescent="0.25">
      <c r="A379" s="117">
        <v>46290.782395833332</v>
      </c>
      <c r="B379" s="114">
        <v>1</v>
      </c>
      <c r="C379" s="114" t="s">
        <v>322</v>
      </c>
      <c r="D379" s="114" t="s">
        <v>433</v>
      </c>
      <c r="E379" s="114" t="s">
        <v>2421</v>
      </c>
      <c r="F379" s="114" t="s">
        <v>180</v>
      </c>
      <c r="G379" s="121">
        <v>3.9849542268883555E-5</v>
      </c>
      <c r="H379" s="114">
        <v>0</v>
      </c>
      <c r="I379" s="118" t="s">
        <v>2469</v>
      </c>
      <c r="AC379" s="117">
        <v>46290.782395833332</v>
      </c>
      <c r="AD379" s="114">
        <v>6</v>
      </c>
      <c r="AE379" s="114" t="s">
        <v>2640</v>
      </c>
      <c r="AF379" s="114"/>
      <c r="AG379" s="114" t="s">
        <v>302</v>
      </c>
      <c r="AH379" s="118" t="s">
        <v>2702</v>
      </c>
    </row>
    <row r="380" spans="1:34" ht="15" customHeight="1" x14ac:dyDescent="0.25">
      <c r="A380" s="117">
        <v>46290.782395833332</v>
      </c>
      <c r="B380" s="114">
        <v>1</v>
      </c>
      <c r="C380" s="114" t="s">
        <v>322</v>
      </c>
      <c r="D380" s="114" t="s">
        <v>433</v>
      </c>
      <c r="E380" s="114" t="s">
        <v>2422</v>
      </c>
      <c r="F380" s="114" t="s">
        <v>180</v>
      </c>
      <c r="G380" s="121">
        <v>3.9849542268883548E-5</v>
      </c>
      <c r="H380" s="114">
        <v>0</v>
      </c>
      <c r="I380" s="118" t="s">
        <v>2469</v>
      </c>
      <c r="AC380" s="117">
        <v>46290.782395833332</v>
      </c>
      <c r="AD380" s="114">
        <v>6</v>
      </c>
      <c r="AE380" s="114" t="s">
        <v>2642</v>
      </c>
      <c r="AF380" s="114"/>
      <c r="AG380" s="114" t="s">
        <v>302</v>
      </c>
      <c r="AH380" s="118" t="s">
        <v>2702</v>
      </c>
    </row>
    <row r="381" spans="1:34" ht="15" customHeight="1" x14ac:dyDescent="0.25">
      <c r="A381" s="117">
        <v>46290.782395833332</v>
      </c>
      <c r="B381" s="114">
        <v>1</v>
      </c>
      <c r="C381" s="114" t="s">
        <v>322</v>
      </c>
      <c r="D381" s="114" t="s">
        <v>433</v>
      </c>
      <c r="E381" s="114" t="s">
        <v>2423</v>
      </c>
      <c r="F381" s="114" t="s">
        <v>180</v>
      </c>
      <c r="G381" s="121">
        <v>3.9849542268883548E-5</v>
      </c>
      <c r="H381" s="114">
        <v>0</v>
      </c>
      <c r="I381" s="118" t="s">
        <v>2469</v>
      </c>
      <c r="AC381" s="117">
        <v>46290.782395833332</v>
      </c>
      <c r="AD381" s="114">
        <v>6</v>
      </c>
      <c r="AE381" s="114" t="s">
        <v>2644</v>
      </c>
      <c r="AF381" s="114" t="s">
        <v>1113</v>
      </c>
      <c r="AG381" s="114" t="s">
        <v>9</v>
      </c>
      <c r="AH381" s="118" t="s">
        <v>2645</v>
      </c>
    </row>
    <row r="382" spans="1:34" ht="15" customHeight="1" x14ac:dyDescent="0.25">
      <c r="A382" s="117">
        <v>46290.782395833332</v>
      </c>
      <c r="B382" s="114">
        <v>1</v>
      </c>
      <c r="C382" s="114" t="s">
        <v>322</v>
      </c>
      <c r="D382" s="114" t="s">
        <v>433</v>
      </c>
      <c r="E382" s="114" t="s">
        <v>2424</v>
      </c>
      <c r="F382" s="114" t="s">
        <v>180</v>
      </c>
      <c r="G382" s="121">
        <v>3.9849542268883548E-5</v>
      </c>
      <c r="H382" s="114">
        <v>0</v>
      </c>
      <c r="I382" s="118" t="s">
        <v>2469</v>
      </c>
      <c r="AC382" s="117">
        <v>46290.782395833332</v>
      </c>
      <c r="AD382" s="114">
        <v>6</v>
      </c>
      <c r="AE382" s="114" t="s">
        <v>2646</v>
      </c>
      <c r="AF382" s="114" t="s">
        <v>1113</v>
      </c>
      <c r="AG382" s="114" t="s">
        <v>9</v>
      </c>
      <c r="AH382" s="118" t="s">
        <v>2647</v>
      </c>
    </row>
    <row r="383" spans="1:34" ht="15" customHeight="1" x14ac:dyDescent="0.25">
      <c r="A383" s="117">
        <v>46290.782395833332</v>
      </c>
      <c r="B383" s="114">
        <v>1</v>
      </c>
      <c r="C383" s="114" t="s">
        <v>322</v>
      </c>
      <c r="D383" s="114" t="s">
        <v>433</v>
      </c>
      <c r="E383" s="114" t="s">
        <v>2425</v>
      </c>
      <c r="F383" s="114" t="s">
        <v>180</v>
      </c>
      <c r="G383" s="121">
        <v>3.9849542268883548E-5</v>
      </c>
      <c r="H383" s="114">
        <v>0</v>
      </c>
      <c r="I383" s="118" t="s">
        <v>2469</v>
      </c>
      <c r="AC383" s="117">
        <v>46290.782395833332</v>
      </c>
      <c r="AD383" s="114">
        <v>6</v>
      </c>
      <c r="AE383" s="114" t="s">
        <v>2648</v>
      </c>
      <c r="AF383" s="114">
        <v>0</v>
      </c>
      <c r="AG383" s="114" t="s">
        <v>305</v>
      </c>
      <c r="AH383" s="118" t="s">
        <v>2649</v>
      </c>
    </row>
    <row r="384" spans="1:34" ht="15" customHeight="1" x14ac:dyDescent="0.25">
      <c r="A384" s="117">
        <v>46290.782395833332</v>
      </c>
      <c r="B384" s="114">
        <v>1</v>
      </c>
      <c r="C384" s="114" t="s">
        <v>322</v>
      </c>
      <c r="D384" s="114" t="s">
        <v>433</v>
      </c>
      <c r="E384" s="114" t="s">
        <v>2426</v>
      </c>
      <c r="F384" s="114" t="s">
        <v>180</v>
      </c>
      <c r="G384" s="121">
        <v>3.9849542268883542E-5</v>
      </c>
      <c r="H384" s="114">
        <v>0</v>
      </c>
      <c r="I384" s="118" t="s">
        <v>2469</v>
      </c>
      <c r="AC384" s="117">
        <v>46290.782395833332</v>
      </c>
      <c r="AD384" s="114">
        <v>6</v>
      </c>
      <c r="AE384" s="114" t="s">
        <v>2650</v>
      </c>
      <c r="AF384" s="114">
        <v>0</v>
      </c>
      <c r="AG384" s="114" t="s">
        <v>305</v>
      </c>
      <c r="AH384" s="118" t="s">
        <v>2651</v>
      </c>
    </row>
    <row r="385" spans="1:34" ht="15" customHeight="1" x14ac:dyDescent="0.25">
      <c r="A385" s="117">
        <v>46290.782395833332</v>
      </c>
      <c r="B385" s="114">
        <v>1</v>
      </c>
      <c r="C385" s="114" t="s">
        <v>322</v>
      </c>
      <c r="D385" s="114" t="s">
        <v>433</v>
      </c>
      <c r="E385" s="114" t="s">
        <v>2427</v>
      </c>
      <c r="F385" s="114" t="s">
        <v>180</v>
      </c>
      <c r="G385" s="121">
        <v>3.9849542268883542E-5</v>
      </c>
      <c r="H385" s="114">
        <v>0</v>
      </c>
      <c r="I385" s="118" t="s">
        <v>2469</v>
      </c>
      <c r="AC385" s="117">
        <v>46290.782395833332</v>
      </c>
      <c r="AD385" s="114">
        <v>6</v>
      </c>
      <c r="AE385" s="114" t="s">
        <v>2652</v>
      </c>
      <c r="AF385" s="114">
        <v>0</v>
      </c>
      <c r="AG385" s="114" t="s">
        <v>9</v>
      </c>
      <c r="AH385" s="118" t="s">
        <v>2653</v>
      </c>
    </row>
    <row r="386" spans="1:34" ht="15" customHeight="1" x14ac:dyDescent="0.25">
      <c r="A386" s="117">
        <v>46290.782395833332</v>
      </c>
      <c r="B386" s="114">
        <v>1</v>
      </c>
      <c r="C386" s="114" t="s">
        <v>322</v>
      </c>
      <c r="D386" s="114" t="s">
        <v>433</v>
      </c>
      <c r="E386" s="114" t="s">
        <v>2428</v>
      </c>
      <c r="F386" s="114" t="s">
        <v>180</v>
      </c>
      <c r="G386" s="121">
        <v>3.9849542268883542E-5</v>
      </c>
      <c r="H386" s="114">
        <v>0</v>
      </c>
      <c r="I386" s="118" t="s">
        <v>2469</v>
      </c>
      <c r="AC386" s="117">
        <v>46290.782395833332</v>
      </c>
      <c r="AD386" s="114">
        <v>6</v>
      </c>
      <c r="AE386" s="114" t="s">
        <v>2654</v>
      </c>
      <c r="AF386" s="114" t="b">
        <v>0</v>
      </c>
      <c r="AG386" s="114" t="s">
        <v>9</v>
      </c>
      <c r="AH386" s="118" t="s">
        <v>2655</v>
      </c>
    </row>
    <row r="387" spans="1:34" ht="15" customHeight="1" x14ac:dyDescent="0.25">
      <c r="A387" s="117">
        <v>46290.782395833332</v>
      </c>
      <c r="B387" s="114">
        <v>1</v>
      </c>
      <c r="C387" s="114" t="s">
        <v>322</v>
      </c>
      <c r="D387" s="114" t="s">
        <v>433</v>
      </c>
      <c r="E387" s="114" t="s">
        <v>2429</v>
      </c>
      <c r="F387" s="114" t="s">
        <v>180</v>
      </c>
      <c r="G387" s="121">
        <v>6.856907949379394E-5</v>
      </c>
      <c r="H387" s="114">
        <v>0</v>
      </c>
      <c r="I387" s="118" t="s">
        <v>2469</v>
      </c>
      <c r="AC387" s="117">
        <v>46290.782395833332</v>
      </c>
      <c r="AD387" s="114">
        <v>6</v>
      </c>
      <c r="AE387" s="114" t="s">
        <v>2656</v>
      </c>
      <c r="AF387" s="114" t="b">
        <v>0</v>
      </c>
      <c r="AG387" s="114" t="s">
        <v>9</v>
      </c>
      <c r="AH387" s="118" t="s">
        <v>2657</v>
      </c>
    </row>
    <row r="388" spans="1:34" ht="15" customHeight="1" x14ac:dyDescent="0.25">
      <c r="A388" s="117">
        <v>46290.782395833332</v>
      </c>
      <c r="B388" s="114">
        <v>1</v>
      </c>
      <c r="C388" s="114" t="s">
        <v>322</v>
      </c>
      <c r="D388" s="114" t="s">
        <v>433</v>
      </c>
      <c r="E388" s="114" t="s">
        <v>2430</v>
      </c>
      <c r="F388" s="114" t="s">
        <v>180</v>
      </c>
      <c r="G388" s="121">
        <v>6.8569079493793926E-5</v>
      </c>
      <c r="H388" s="114">
        <v>0</v>
      </c>
      <c r="I388" s="118" t="s">
        <v>2469</v>
      </c>
      <c r="AC388" s="117">
        <v>46290.782395833332</v>
      </c>
      <c r="AD388" s="114">
        <v>7</v>
      </c>
      <c r="AE388" s="114" t="s">
        <v>2615</v>
      </c>
      <c r="AF388" s="114"/>
      <c r="AG388" s="114" t="s">
        <v>299</v>
      </c>
      <c r="AH388" s="118" t="s">
        <v>2616</v>
      </c>
    </row>
    <row r="389" spans="1:34" ht="15" customHeight="1" x14ac:dyDescent="0.25">
      <c r="A389" s="117">
        <v>46290.782395833332</v>
      </c>
      <c r="B389" s="114">
        <v>1</v>
      </c>
      <c r="C389" s="114" t="s">
        <v>322</v>
      </c>
      <c r="D389" s="114" t="s">
        <v>433</v>
      </c>
      <c r="E389" s="114" t="s">
        <v>2431</v>
      </c>
      <c r="F389" s="114" t="s">
        <v>180</v>
      </c>
      <c r="G389" s="121">
        <v>6.8569079493793926E-5</v>
      </c>
      <c r="H389" s="114">
        <v>0</v>
      </c>
      <c r="I389" s="118" t="s">
        <v>2469</v>
      </c>
      <c r="AC389" s="117">
        <v>46290.782395833332</v>
      </c>
      <c r="AD389" s="114">
        <v>7</v>
      </c>
      <c r="AE389" s="114" t="s">
        <v>300</v>
      </c>
      <c r="AF389" s="114">
        <v>437.21849365234374</v>
      </c>
      <c r="AG389" s="114" t="s">
        <v>299</v>
      </c>
      <c r="AH389" s="118" t="s">
        <v>2617</v>
      </c>
    </row>
    <row r="390" spans="1:34" ht="15" customHeight="1" x14ac:dyDescent="0.25">
      <c r="A390" s="117">
        <v>46290.782395833332</v>
      </c>
      <c r="B390" s="114">
        <v>1</v>
      </c>
      <c r="C390" s="114" t="s">
        <v>322</v>
      </c>
      <c r="D390" s="114" t="s">
        <v>433</v>
      </c>
      <c r="E390" s="114" t="s">
        <v>2432</v>
      </c>
      <c r="F390" s="114" t="s">
        <v>180</v>
      </c>
      <c r="G390" s="121">
        <v>6.8569079493793926E-5</v>
      </c>
      <c r="H390" s="114">
        <v>0</v>
      </c>
      <c r="I390" s="118" t="s">
        <v>2469</v>
      </c>
      <c r="AC390" s="117">
        <v>46290.782395833332</v>
      </c>
      <c r="AD390" s="114">
        <v>7</v>
      </c>
      <c r="AE390" s="114" t="s">
        <v>2618</v>
      </c>
      <c r="AF390" s="114">
        <v>103.7924107638795</v>
      </c>
      <c r="AG390" s="114" t="s">
        <v>302</v>
      </c>
      <c r="AH390" s="118" t="s">
        <v>2619</v>
      </c>
    </row>
    <row r="391" spans="1:34" ht="15" customHeight="1" x14ac:dyDescent="0.25">
      <c r="A391" s="117">
        <v>46290.782395833332</v>
      </c>
      <c r="B391" s="114">
        <v>1</v>
      </c>
      <c r="C391" s="114" t="s">
        <v>322</v>
      </c>
      <c r="D391" s="114" t="s">
        <v>433</v>
      </c>
      <c r="E391" s="114" t="s">
        <v>2433</v>
      </c>
      <c r="F391" s="114" t="s">
        <v>180</v>
      </c>
      <c r="G391" s="121">
        <v>6.8569079493793926E-5</v>
      </c>
      <c r="H391" s="114">
        <v>0</v>
      </c>
      <c r="I391" s="118" t="s">
        <v>2469</v>
      </c>
      <c r="AC391" s="117">
        <v>46290.782395833332</v>
      </c>
      <c r="AD391" s="114">
        <v>7</v>
      </c>
      <c r="AE391" s="114" t="s">
        <v>2620</v>
      </c>
      <c r="AF391" s="114">
        <v>0</v>
      </c>
      <c r="AG391" s="114" t="s">
        <v>302</v>
      </c>
      <c r="AH391" s="118" t="s">
        <v>2621</v>
      </c>
    </row>
    <row r="392" spans="1:34" ht="15" customHeight="1" x14ac:dyDescent="0.25">
      <c r="A392" s="117">
        <v>46290.782395833332</v>
      </c>
      <c r="B392" s="114">
        <v>1</v>
      </c>
      <c r="C392" s="114" t="s">
        <v>322</v>
      </c>
      <c r="D392" s="114" t="s">
        <v>433</v>
      </c>
      <c r="E392" s="114" t="s">
        <v>2434</v>
      </c>
      <c r="F392" s="114" t="s">
        <v>180</v>
      </c>
      <c r="G392" s="121">
        <v>6.8569079493793926E-5</v>
      </c>
      <c r="H392" s="114">
        <v>0</v>
      </c>
      <c r="I392" s="118" t="s">
        <v>2469</v>
      </c>
      <c r="AC392" s="117">
        <v>46290.782395833332</v>
      </c>
      <c r="AD392" s="114">
        <v>7</v>
      </c>
      <c r="AE392" s="114" t="s">
        <v>2622</v>
      </c>
      <c r="AF392" s="114">
        <v>103.7924107638795</v>
      </c>
      <c r="AG392" s="114" t="s">
        <v>302</v>
      </c>
      <c r="AH392" s="118" t="s">
        <v>2623</v>
      </c>
    </row>
    <row r="393" spans="1:34" ht="15" customHeight="1" x14ac:dyDescent="0.25">
      <c r="A393" s="117">
        <v>46290.782395833332</v>
      </c>
      <c r="B393" s="114">
        <v>1</v>
      </c>
      <c r="C393" s="114" t="s">
        <v>322</v>
      </c>
      <c r="D393" s="114" t="s">
        <v>433</v>
      </c>
      <c r="E393" s="114" t="s">
        <v>2435</v>
      </c>
      <c r="F393" s="114" t="s">
        <v>180</v>
      </c>
      <c r="G393" s="121">
        <v>6.8569079493793926E-5</v>
      </c>
      <c r="H393" s="114">
        <v>0</v>
      </c>
      <c r="I393" s="118" t="s">
        <v>2469</v>
      </c>
      <c r="AC393" s="117">
        <v>46290.782395833332</v>
      </c>
      <c r="AD393" s="114">
        <v>7</v>
      </c>
      <c r="AE393" s="114" t="s">
        <v>2624</v>
      </c>
      <c r="AF393" s="114">
        <v>0</v>
      </c>
      <c r="AG393" s="114" t="s">
        <v>302</v>
      </c>
      <c r="AH393" s="118" t="s">
        <v>2625</v>
      </c>
    </row>
    <row r="394" spans="1:34" ht="15" customHeight="1" x14ac:dyDescent="0.25">
      <c r="A394" s="117">
        <v>46290.782395833332</v>
      </c>
      <c r="B394" s="114">
        <v>1</v>
      </c>
      <c r="C394" s="114" t="s">
        <v>322</v>
      </c>
      <c r="D394" s="114" t="s">
        <v>433</v>
      </c>
      <c r="E394" s="114" t="s">
        <v>2436</v>
      </c>
      <c r="F394" s="114" t="s">
        <v>180</v>
      </c>
      <c r="G394" s="121">
        <v>6.8569079493793926E-5</v>
      </c>
      <c r="H394" s="114">
        <v>0</v>
      </c>
      <c r="I394" s="118" t="s">
        <v>2469</v>
      </c>
      <c r="AC394" s="117">
        <v>46290.782395833332</v>
      </c>
      <c r="AD394" s="114">
        <v>7</v>
      </c>
      <c r="AE394" s="114" t="s">
        <v>2626</v>
      </c>
      <c r="AF394" s="114" t="s">
        <v>1107</v>
      </c>
      <c r="AG394" s="114" t="s">
        <v>9</v>
      </c>
      <c r="AH394" s="118" t="s">
        <v>2627</v>
      </c>
    </row>
    <row r="395" spans="1:34" ht="15" customHeight="1" x14ac:dyDescent="0.25">
      <c r="A395" s="117">
        <v>46290.782395833332</v>
      </c>
      <c r="B395" s="114">
        <v>1</v>
      </c>
      <c r="C395" s="114" t="s">
        <v>322</v>
      </c>
      <c r="D395" s="114" t="s">
        <v>433</v>
      </c>
      <c r="E395" s="114" t="s">
        <v>2437</v>
      </c>
      <c r="F395" s="114" t="s">
        <v>180</v>
      </c>
      <c r="G395" s="121">
        <v>9.7288616718704311E-5</v>
      </c>
      <c r="H395" s="114">
        <v>0</v>
      </c>
      <c r="I395" s="118" t="s">
        <v>2469</v>
      </c>
      <c r="AC395" s="117">
        <v>46290.782395833332</v>
      </c>
      <c r="AD395" s="114">
        <v>7</v>
      </c>
      <c r="AE395" s="114" t="s">
        <v>319</v>
      </c>
      <c r="AF395" s="114" t="s">
        <v>322</v>
      </c>
      <c r="AG395" s="114" t="s">
        <v>9</v>
      </c>
      <c r="AH395" s="118" t="s">
        <v>2628</v>
      </c>
    </row>
    <row r="396" spans="1:34" ht="15" customHeight="1" x14ac:dyDescent="0.25">
      <c r="A396" s="117">
        <v>46290.782395833332</v>
      </c>
      <c r="B396" s="114">
        <v>1</v>
      </c>
      <c r="C396" s="114" t="s">
        <v>322</v>
      </c>
      <c r="D396" s="114" t="s">
        <v>433</v>
      </c>
      <c r="E396" s="114" t="s">
        <v>2438</v>
      </c>
      <c r="F396" s="114" t="s">
        <v>180</v>
      </c>
      <c r="G396" s="121">
        <v>9.7288616718704311E-5</v>
      </c>
      <c r="H396" s="114">
        <v>0</v>
      </c>
      <c r="I396" s="118" t="s">
        <v>2469</v>
      </c>
      <c r="AC396" s="117">
        <v>46290.782395833332</v>
      </c>
      <c r="AD396" s="114">
        <v>7</v>
      </c>
      <c r="AE396" s="114" t="s">
        <v>2629</v>
      </c>
      <c r="AF396" s="114" t="s">
        <v>1113</v>
      </c>
      <c r="AG396" s="114" t="s">
        <v>9</v>
      </c>
      <c r="AH396" s="118" t="s">
        <v>2630</v>
      </c>
    </row>
    <row r="397" spans="1:34" ht="15" customHeight="1" x14ac:dyDescent="0.25">
      <c r="A397" s="117">
        <v>46290.782395833332</v>
      </c>
      <c r="B397" s="114">
        <v>1</v>
      </c>
      <c r="C397" s="114" t="s">
        <v>322</v>
      </c>
      <c r="D397" s="114" t="s">
        <v>433</v>
      </c>
      <c r="E397" s="114" t="s">
        <v>2439</v>
      </c>
      <c r="F397" s="114" t="s">
        <v>180</v>
      </c>
      <c r="G397" s="121">
        <v>9.7288616718704311E-5</v>
      </c>
      <c r="H397" s="114">
        <v>0</v>
      </c>
      <c r="I397" s="118" t="s">
        <v>2469</v>
      </c>
      <c r="AC397" s="117">
        <v>46290.782395833332</v>
      </c>
      <c r="AD397" s="114">
        <v>7</v>
      </c>
      <c r="AE397" s="114" t="s">
        <v>2631</v>
      </c>
      <c r="AF397" s="114" t="s">
        <v>1113</v>
      </c>
      <c r="AG397" s="114" t="s">
        <v>9</v>
      </c>
      <c r="AH397" s="118" t="s">
        <v>2632</v>
      </c>
    </row>
    <row r="398" spans="1:34" ht="15" customHeight="1" x14ac:dyDescent="0.25">
      <c r="A398" s="117">
        <v>46290.782395833332</v>
      </c>
      <c r="B398" s="114">
        <v>1</v>
      </c>
      <c r="C398" s="114" t="s">
        <v>322</v>
      </c>
      <c r="D398" s="114" t="s">
        <v>433</v>
      </c>
      <c r="E398" s="114" t="s">
        <v>2440</v>
      </c>
      <c r="F398" s="114" t="s">
        <v>180</v>
      </c>
      <c r="G398" s="121">
        <v>9.7288616718704311E-5</v>
      </c>
      <c r="H398" s="114">
        <v>0</v>
      </c>
      <c r="I398" s="118" t="s">
        <v>2469</v>
      </c>
      <c r="AC398" s="117">
        <v>46290.782395833332</v>
      </c>
      <c r="AD398" s="114">
        <v>7</v>
      </c>
      <c r="AE398" s="114" t="s">
        <v>320</v>
      </c>
      <c r="AF398" s="114" t="s">
        <v>325</v>
      </c>
      <c r="AG398" s="114" t="s">
        <v>9</v>
      </c>
      <c r="AH398" s="118" t="s">
        <v>2633</v>
      </c>
    </row>
    <row r="399" spans="1:34" ht="15" customHeight="1" x14ac:dyDescent="0.25">
      <c r="A399" s="117">
        <v>46290.782395833332</v>
      </c>
      <c r="B399" s="114">
        <v>1</v>
      </c>
      <c r="C399" s="114" t="s">
        <v>322</v>
      </c>
      <c r="D399" s="114" t="s">
        <v>433</v>
      </c>
      <c r="E399" s="114" t="s">
        <v>2441</v>
      </c>
      <c r="F399" s="114" t="s">
        <v>180</v>
      </c>
      <c r="G399" s="121">
        <v>9.7288616718704297E-5</v>
      </c>
      <c r="H399" s="114">
        <v>0</v>
      </c>
      <c r="I399" s="118" t="s">
        <v>2469</v>
      </c>
      <c r="AC399" s="117">
        <v>46290.782395833332</v>
      </c>
      <c r="AD399" s="114">
        <v>7</v>
      </c>
      <c r="AE399" s="114" t="s">
        <v>2634</v>
      </c>
      <c r="AF399" s="114"/>
      <c r="AG399" s="114" t="s">
        <v>9</v>
      </c>
      <c r="AH399" s="118" t="s">
        <v>2635</v>
      </c>
    </row>
    <row r="400" spans="1:34" ht="15" customHeight="1" x14ac:dyDescent="0.25">
      <c r="A400" s="117">
        <v>46290.782395833332</v>
      </c>
      <c r="B400" s="114">
        <v>1</v>
      </c>
      <c r="C400" s="114" t="s">
        <v>322</v>
      </c>
      <c r="D400" s="114" t="s">
        <v>433</v>
      </c>
      <c r="E400" s="114" t="s">
        <v>2442</v>
      </c>
      <c r="F400" s="114" t="s">
        <v>180</v>
      </c>
      <c r="G400" s="121">
        <v>9.7288616718704297E-5</v>
      </c>
      <c r="H400" s="114">
        <v>0</v>
      </c>
      <c r="I400" s="118" t="s">
        <v>2469</v>
      </c>
      <c r="AC400" s="117">
        <v>46290.782395833332</v>
      </c>
      <c r="AD400" s="114">
        <v>7</v>
      </c>
      <c r="AE400" s="114" t="s">
        <v>2636</v>
      </c>
      <c r="AF400" s="114">
        <v>0</v>
      </c>
      <c r="AG400" s="114" t="s">
        <v>9</v>
      </c>
      <c r="AH400" s="118" t="s">
        <v>2637</v>
      </c>
    </row>
    <row r="401" spans="1:34" ht="15" customHeight="1" x14ac:dyDescent="0.25">
      <c r="A401" s="117">
        <v>46290.782395833332</v>
      </c>
      <c r="B401" s="114">
        <v>1</v>
      </c>
      <c r="C401" s="114" t="s">
        <v>322</v>
      </c>
      <c r="D401" s="114" t="s">
        <v>433</v>
      </c>
      <c r="E401" s="114" t="s">
        <v>567</v>
      </c>
      <c r="F401" s="114" t="s">
        <v>2443</v>
      </c>
      <c r="G401" s="121">
        <v>4.3900295790884146E-5</v>
      </c>
      <c r="H401" s="114">
        <v>8.7800591581768295</v>
      </c>
      <c r="I401" s="118" t="s">
        <v>274</v>
      </c>
      <c r="AC401" s="117">
        <v>46290.782395833332</v>
      </c>
      <c r="AD401" s="114">
        <v>7</v>
      </c>
      <c r="AE401" s="114" t="s">
        <v>2638</v>
      </c>
      <c r="AF401" s="114"/>
      <c r="AG401" s="114" t="s">
        <v>299</v>
      </c>
      <c r="AH401" s="118" t="s">
        <v>2702</v>
      </c>
    </row>
    <row r="402" spans="1:34" ht="15" customHeight="1" x14ac:dyDescent="0.25">
      <c r="A402" s="117">
        <v>46290.782395833332</v>
      </c>
      <c r="B402" s="114">
        <v>1</v>
      </c>
      <c r="C402" s="114" t="s">
        <v>322</v>
      </c>
      <c r="D402" s="114" t="s">
        <v>433</v>
      </c>
      <c r="E402" s="114" t="s">
        <v>569</v>
      </c>
      <c r="F402" s="114" t="s">
        <v>2443</v>
      </c>
      <c r="G402" s="121">
        <v>7.2243491592982554E-5</v>
      </c>
      <c r="H402" s="114">
        <v>14.448698318596511</v>
      </c>
      <c r="I402" s="118" t="s">
        <v>274</v>
      </c>
      <c r="AC402" s="117">
        <v>46290.782395833332</v>
      </c>
      <c r="AD402" s="114">
        <v>7</v>
      </c>
      <c r="AE402" s="114" t="s">
        <v>2640</v>
      </c>
      <c r="AF402" s="114"/>
      <c r="AG402" s="114" t="s">
        <v>302</v>
      </c>
      <c r="AH402" s="118" t="s">
        <v>2702</v>
      </c>
    </row>
    <row r="403" spans="1:34" ht="15" customHeight="1" x14ac:dyDescent="0.25">
      <c r="A403" s="117">
        <v>46290.782395833332</v>
      </c>
      <c r="B403" s="114">
        <v>1</v>
      </c>
      <c r="C403" s="114" t="s">
        <v>322</v>
      </c>
      <c r="D403" s="114" t="s">
        <v>433</v>
      </c>
      <c r="E403" s="114" t="s">
        <v>2444</v>
      </c>
      <c r="F403" s="114" t="s">
        <v>2443</v>
      </c>
      <c r="G403" s="121">
        <v>8.7057856480928406E-5</v>
      </c>
      <c r="H403" s="114">
        <v>17.411571296185681</v>
      </c>
      <c r="I403" s="118" t="s">
        <v>274</v>
      </c>
      <c r="AC403" s="117">
        <v>46290.782395833332</v>
      </c>
      <c r="AD403" s="114">
        <v>7</v>
      </c>
      <c r="AE403" s="114" t="s">
        <v>2642</v>
      </c>
      <c r="AF403" s="114"/>
      <c r="AG403" s="114" t="s">
        <v>302</v>
      </c>
      <c r="AH403" s="118" t="s">
        <v>2702</v>
      </c>
    </row>
    <row r="404" spans="1:34" ht="15" customHeight="1" x14ac:dyDescent="0.25">
      <c r="A404" s="117">
        <v>46290.782395833332</v>
      </c>
      <c r="B404" s="114">
        <v>1</v>
      </c>
      <c r="C404" s="114" t="s">
        <v>322</v>
      </c>
      <c r="D404" s="114" t="s">
        <v>433</v>
      </c>
      <c r="E404" s="114" t="s">
        <v>2445</v>
      </c>
      <c r="F404" s="114" t="s">
        <v>2443</v>
      </c>
      <c r="G404" s="121">
        <v>8.8672755551231193E-5</v>
      </c>
      <c r="H404" s="114">
        <v>17.73455111024624</v>
      </c>
      <c r="I404" s="118" t="s">
        <v>274</v>
      </c>
      <c r="AC404" s="117">
        <v>46290.782395833332</v>
      </c>
      <c r="AD404" s="114">
        <v>7</v>
      </c>
      <c r="AE404" s="114" t="s">
        <v>2644</v>
      </c>
      <c r="AF404" s="114" t="s">
        <v>1113</v>
      </c>
      <c r="AG404" s="114" t="s">
        <v>9</v>
      </c>
      <c r="AH404" s="118" t="s">
        <v>2645</v>
      </c>
    </row>
    <row r="405" spans="1:34" ht="15" customHeight="1" x14ac:dyDescent="0.25">
      <c r="A405" s="117">
        <v>46290.782395833332</v>
      </c>
      <c r="B405" s="114">
        <v>1</v>
      </c>
      <c r="C405" s="114" t="s">
        <v>322</v>
      </c>
      <c r="D405" s="114" t="s">
        <v>433</v>
      </c>
      <c r="E405" s="114" t="s">
        <v>2446</v>
      </c>
      <c r="F405" s="114" t="s">
        <v>2443</v>
      </c>
      <c r="G405" s="121">
        <v>8.8672755551231193E-5</v>
      </c>
      <c r="H405" s="114">
        <v>17.73455111024624</v>
      </c>
      <c r="I405" s="118" t="s">
        <v>274</v>
      </c>
      <c r="AC405" s="117">
        <v>46290.782395833332</v>
      </c>
      <c r="AD405" s="114">
        <v>7</v>
      </c>
      <c r="AE405" s="114" t="s">
        <v>2646</v>
      </c>
      <c r="AF405" s="114" t="s">
        <v>1113</v>
      </c>
      <c r="AG405" s="114" t="s">
        <v>9</v>
      </c>
      <c r="AH405" s="118" t="s">
        <v>2647</v>
      </c>
    </row>
    <row r="406" spans="1:34" ht="15" customHeight="1" x14ac:dyDescent="0.25">
      <c r="A406" s="117">
        <v>46290.782395833332</v>
      </c>
      <c r="B406" s="114">
        <v>1</v>
      </c>
      <c r="C406" s="114" t="s">
        <v>322</v>
      </c>
      <c r="D406" s="114" t="s">
        <v>433</v>
      </c>
      <c r="E406" s="114" t="s">
        <v>2447</v>
      </c>
      <c r="F406" s="114" t="s">
        <v>2443</v>
      </c>
      <c r="G406" s="121">
        <v>8.7057856480928433E-5</v>
      </c>
      <c r="H406" s="114">
        <v>17.411571296185688</v>
      </c>
      <c r="I406" s="118" t="s">
        <v>274</v>
      </c>
      <c r="AC406" s="117">
        <v>46290.782395833332</v>
      </c>
      <c r="AD406" s="114">
        <v>7</v>
      </c>
      <c r="AE406" s="114" t="s">
        <v>2648</v>
      </c>
      <c r="AF406" s="114">
        <v>0</v>
      </c>
      <c r="AG406" s="114" t="s">
        <v>305</v>
      </c>
      <c r="AH406" s="118" t="s">
        <v>2649</v>
      </c>
    </row>
    <row r="407" spans="1:34" ht="15" customHeight="1" x14ac:dyDescent="0.25">
      <c r="A407" s="117">
        <v>46290.782395833332</v>
      </c>
      <c r="B407" s="114">
        <v>1</v>
      </c>
      <c r="C407" s="114" t="s">
        <v>322</v>
      </c>
      <c r="D407" s="114" t="s">
        <v>433</v>
      </c>
      <c r="E407" s="114" t="s">
        <v>2448</v>
      </c>
      <c r="F407" s="114" t="s">
        <v>2443</v>
      </c>
      <c r="G407" s="121">
        <v>7.2243491592982582E-5</v>
      </c>
      <c r="H407" s="114">
        <v>14.448698318596517</v>
      </c>
      <c r="I407" s="118" t="s">
        <v>274</v>
      </c>
      <c r="AC407" s="117">
        <v>46290.782395833332</v>
      </c>
      <c r="AD407" s="114">
        <v>7</v>
      </c>
      <c r="AE407" s="114" t="s">
        <v>2650</v>
      </c>
      <c r="AF407" s="114">
        <v>0</v>
      </c>
      <c r="AG407" s="114" t="s">
        <v>305</v>
      </c>
      <c r="AH407" s="118" t="s">
        <v>2651</v>
      </c>
    </row>
    <row r="408" spans="1:34" ht="15" customHeight="1" x14ac:dyDescent="0.25">
      <c r="A408" s="117">
        <v>46290.782395833332</v>
      </c>
      <c r="B408" s="114">
        <v>1</v>
      </c>
      <c r="C408" s="114" t="s">
        <v>322</v>
      </c>
      <c r="D408" s="114" t="s">
        <v>433</v>
      </c>
      <c r="E408" s="114" t="s">
        <v>2449</v>
      </c>
      <c r="F408" s="114" t="s">
        <v>2443</v>
      </c>
      <c r="G408" s="121">
        <v>4.3900295790884228E-5</v>
      </c>
      <c r="H408" s="114">
        <v>8.7800591581768455</v>
      </c>
      <c r="I408" s="118" t="s">
        <v>274</v>
      </c>
      <c r="AC408" s="117">
        <v>46290.782395833332</v>
      </c>
      <c r="AD408" s="114">
        <v>7</v>
      </c>
      <c r="AE408" s="114" t="s">
        <v>2652</v>
      </c>
      <c r="AF408" s="114">
        <v>0</v>
      </c>
      <c r="AG408" s="114" t="s">
        <v>9</v>
      </c>
      <c r="AH408" s="118" t="s">
        <v>2653</v>
      </c>
    </row>
    <row r="409" spans="1:34" ht="15" customHeight="1" x14ac:dyDescent="0.25">
      <c r="A409" s="117">
        <v>46290.782395833332</v>
      </c>
      <c r="B409" s="114">
        <v>1</v>
      </c>
      <c r="C409" s="114" t="s">
        <v>322</v>
      </c>
      <c r="D409" s="114" t="s">
        <v>433</v>
      </c>
      <c r="E409" s="114" t="s">
        <v>2450</v>
      </c>
      <c r="F409" s="114" t="s">
        <v>2443</v>
      </c>
      <c r="G409" s="121">
        <v>-2.8011612072713121E-4</v>
      </c>
      <c r="H409" s="114">
        <v>-56.023224145426234</v>
      </c>
      <c r="I409" s="118" t="s">
        <v>272</v>
      </c>
      <c r="AC409" s="117">
        <v>46290.782395833332</v>
      </c>
      <c r="AD409" s="114">
        <v>7</v>
      </c>
      <c r="AE409" s="114" t="s">
        <v>2654</v>
      </c>
      <c r="AF409" s="114" t="b">
        <v>0</v>
      </c>
      <c r="AG409" s="114" t="s">
        <v>9</v>
      </c>
      <c r="AH409" s="118" t="s">
        <v>2655</v>
      </c>
    </row>
    <row r="410" spans="1:34" ht="15" customHeight="1" x14ac:dyDescent="0.25">
      <c r="A410" s="117">
        <v>46290.782395833332</v>
      </c>
      <c r="B410" s="114">
        <v>1</v>
      </c>
      <c r="C410" s="114" t="s">
        <v>322</v>
      </c>
      <c r="D410" s="114" t="s">
        <v>433</v>
      </c>
      <c r="E410" s="114" t="s">
        <v>2451</v>
      </c>
      <c r="F410" s="114" t="s">
        <v>2443</v>
      </c>
      <c r="G410" s="121">
        <v>-3.0845931652922961E-4</v>
      </c>
      <c r="H410" s="114">
        <v>-61.691863305845914</v>
      </c>
      <c r="I410" s="118" t="s">
        <v>272</v>
      </c>
      <c r="AC410" s="117">
        <v>46290.782395833332</v>
      </c>
      <c r="AD410" s="114">
        <v>7</v>
      </c>
      <c r="AE410" s="114" t="s">
        <v>2656</v>
      </c>
      <c r="AF410" s="114" t="b">
        <v>0</v>
      </c>
      <c r="AG410" s="114" t="s">
        <v>9</v>
      </c>
      <c r="AH410" s="118" t="s">
        <v>2657</v>
      </c>
    </row>
    <row r="411" spans="1:34" ht="15" customHeight="1" x14ac:dyDescent="0.25">
      <c r="A411" s="117">
        <v>46290.782395833332</v>
      </c>
      <c r="B411" s="114">
        <v>1</v>
      </c>
      <c r="C411" s="114" t="s">
        <v>322</v>
      </c>
      <c r="D411" s="114" t="s">
        <v>433</v>
      </c>
      <c r="E411" s="114" t="s">
        <v>2452</v>
      </c>
      <c r="F411" s="114" t="s">
        <v>2443</v>
      </c>
      <c r="G411" s="121">
        <v>-3.2327368141717546E-4</v>
      </c>
      <c r="H411" s="114">
        <v>-64.654736283435085</v>
      </c>
      <c r="I411" s="118" t="s">
        <v>272</v>
      </c>
      <c r="AC411" s="117">
        <v>46290.782395833332</v>
      </c>
      <c r="AD411" s="114">
        <v>8</v>
      </c>
      <c r="AE411" s="114" t="s">
        <v>2615</v>
      </c>
      <c r="AF411" s="114"/>
      <c r="AG411" s="114" t="s">
        <v>299</v>
      </c>
      <c r="AH411" s="118" t="s">
        <v>2616</v>
      </c>
    </row>
    <row r="412" spans="1:34" ht="15" customHeight="1" x14ac:dyDescent="0.25">
      <c r="A412" s="117">
        <v>46290.782395833332</v>
      </c>
      <c r="B412" s="114">
        <v>1</v>
      </c>
      <c r="C412" s="114" t="s">
        <v>322</v>
      </c>
      <c r="D412" s="114" t="s">
        <v>433</v>
      </c>
      <c r="E412" s="114" t="s">
        <v>2453</v>
      </c>
      <c r="F412" s="114" t="s">
        <v>2443</v>
      </c>
      <c r="G412" s="121">
        <v>-3.2488858048747825E-4</v>
      </c>
      <c r="H412" s="114">
        <v>-64.977716097495644</v>
      </c>
      <c r="I412" s="118" t="s">
        <v>272</v>
      </c>
      <c r="AC412" s="117">
        <v>46290.782395833332</v>
      </c>
      <c r="AD412" s="114">
        <v>8</v>
      </c>
      <c r="AE412" s="114" t="s">
        <v>300</v>
      </c>
      <c r="AF412" s="114">
        <v>479.3509460449219</v>
      </c>
      <c r="AG412" s="114" t="s">
        <v>299</v>
      </c>
      <c r="AH412" s="118" t="s">
        <v>2617</v>
      </c>
    </row>
    <row r="413" spans="1:34" ht="15" customHeight="1" x14ac:dyDescent="0.25">
      <c r="A413" s="117">
        <v>46290.782395833332</v>
      </c>
      <c r="B413" s="114">
        <v>1</v>
      </c>
      <c r="C413" s="114" t="s">
        <v>322</v>
      </c>
      <c r="D413" s="114" t="s">
        <v>433</v>
      </c>
      <c r="E413" s="114" t="s">
        <v>2454</v>
      </c>
      <c r="F413" s="114" t="s">
        <v>2443</v>
      </c>
      <c r="G413" s="121">
        <v>-3.2488858048747825E-4</v>
      </c>
      <c r="H413" s="114">
        <v>-64.977716097495644</v>
      </c>
      <c r="I413" s="118" t="s">
        <v>272</v>
      </c>
      <c r="AC413" s="117">
        <v>46290.782395833332</v>
      </c>
      <c r="AD413" s="114">
        <v>8</v>
      </c>
      <c r="AE413" s="114" t="s">
        <v>2618</v>
      </c>
      <c r="AF413" s="114">
        <v>101.54189932358599</v>
      </c>
      <c r="AG413" s="114" t="s">
        <v>302</v>
      </c>
      <c r="AH413" s="118" t="s">
        <v>2619</v>
      </c>
    </row>
    <row r="414" spans="1:34" ht="15" customHeight="1" x14ac:dyDescent="0.25">
      <c r="A414" s="117">
        <v>46290.782395833332</v>
      </c>
      <c r="B414" s="114">
        <v>1</v>
      </c>
      <c r="C414" s="114" t="s">
        <v>322</v>
      </c>
      <c r="D414" s="114" t="s">
        <v>433</v>
      </c>
      <c r="E414" s="114" t="s">
        <v>2455</v>
      </c>
      <c r="F414" s="114" t="s">
        <v>2443</v>
      </c>
      <c r="G414" s="121">
        <v>-3.2327368141717551E-4</v>
      </c>
      <c r="H414" s="114">
        <v>-64.654736283435099</v>
      </c>
      <c r="I414" s="118" t="s">
        <v>272</v>
      </c>
      <c r="AC414" s="117">
        <v>46290.782395833332</v>
      </c>
      <c r="AD414" s="114">
        <v>8</v>
      </c>
      <c r="AE414" s="114" t="s">
        <v>2620</v>
      </c>
      <c r="AF414" s="114">
        <v>0</v>
      </c>
      <c r="AG414" s="114" t="s">
        <v>302</v>
      </c>
      <c r="AH414" s="118" t="s">
        <v>2621</v>
      </c>
    </row>
    <row r="415" spans="1:34" ht="15" customHeight="1" x14ac:dyDescent="0.25">
      <c r="A415" s="117">
        <v>46290.782395833332</v>
      </c>
      <c r="B415" s="114">
        <v>1</v>
      </c>
      <c r="C415" s="114" t="s">
        <v>322</v>
      </c>
      <c r="D415" s="114" t="s">
        <v>433</v>
      </c>
      <c r="E415" s="114" t="s">
        <v>2456</v>
      </c>
      <c r="F415" s="114" t="s">
        <v>2443</v>
      </c>
      <c r="G415" s="121">
        <v>-3.0845931652922966E-4</v>
      </c>
      <c r="H415" s="114">
        <v>-61.691863305845928</v>
      </c>
      <c r="I415" s="118" t="s">
        <v>272</v>
      </c>
      <c r="AC415" s="117">
        <v>46290.782395833332</v>
      </c>
      <c r="AD415" s="114">
        <v>8</v>
      </c>
      <c r="AE415" s="114" t="s">
        <v>2622</v>
      </c>
      <c r="AF415" s="114">
        <v>101.54189932358599</v>
      </c>
      <c r="AG415" s="114" t="s">
        <v>302</v>
      </c>
      <c r="AH415" s="118" t="s">
        <v>2623</v>
      </c>
    </row>
    <row r="416" spans="1:34" ht="15" customHeight="1" x14ac:dyDescent="0.25">
      <c r="A416" s="117">
        <v>46290.782395833332</v>
      </c>
      <c r="B416" s="114">
        <v>1</v>
      </c>
      <c r="C416" s="114" t="s">
        <v>322</v>
      </c>
      <c r="D416" s="114" t="s">
        <v>433</v>
      </c>
      <c r="E416" s="114" t="s">
        <v>2457</v>
      </c>
      <c r="F416" s="114" t="s">
        <v>2443</v>
      </c>
      <c r="G416" s="121">
        <v>-2.8011612072713127E-4</v>
      </c>
      <c r="H416" s="114">
        <v>-56.023224145426248</v>
      </c>
      <c r="I416" s="118" t="s">
        <v>272</v>
      </c>
      <c r="AC416" s="117">
        <v>46290.782395833332</v>
      </c>
      <c r="AD416" s="114">
        <v>8</v>
      </c>
      <c r="AE416" s="114" t="s">
        <v>2624</v>
      </c>
      <c r="AF416" s="114">
        <v>0</v>
      </c>
      <c r="AG416" s="114" t="s">
        <v>302</v>
      </c>
      <c r="AH416" s="118" t="s">
        <v>2625</v>
      </c>
    </row>
    <row r="417" spans="1:34" ht="15" customHeight="1" x14ac:dyDescent="0.25">
      <c r="A417" s="117">
        <v>46290.782395833332</v>
      </c>
      <c r="B417" s="114">
        <v>1</v>
      </c>
      <c r="C417" s="114" t="s">
        <v>322</v>
      </c>
      <c r="D417" s="114" t="s">
        <v>433</v>
      </c>
      <c r="E417" s="114" t="s">
        <v>2458</v>
      </c>
      <c r="F417" s="114" t="s">
        <v>2443</v>
      </c>
      <c r="G417" s="121">
        <v>-2.4447387625772918E-4</v>
      </c>
      <c r="H417" s="114">
        <v>-48.89477525154583</v>
      </c>
      <c r="I417" s="118" t="s">
        <v>272</v>
      </c>
      <c r="AC417" s="117">
        <v>46290.782395833332</v>
      </c>
      <c r="AD417" s="114">
        <v>8</v>
      </c>
      <c r="AE417" s="114" t="s">
        <v>2626</v>
      </c>
      <c r="AF417" s="114" t="s">
        <v>1107</v>
      </c>
      <c r="AG417" s="114" t="s">
        <v>9</v>
      </c>
      <c r="AH417" s="118" t="s">
        <v>2627</v>
      </c>
    </row>
    <row r="418" spans="1:34" ht="15" customHeight="1" x14ac:dyDescent="0.25">
      <c r="A418" s="117">
        <v>46290.782395833332</v>
      </c>
      <c r="B418" s="114">
        <v>1</v>
      </c>
      <c r="C418" s="114" t="s">
        <v>322</v>
      </c>
      <c r="D418" s="114" t="s">
        <v>433</v>
      </c>
      <c r="E418" s="114" t="s">
        <v>2459</v>
      </c>
      <c r="F418" s="114" t="s">
        <v>2443</v>
      </c>
      <c r="G418" s="121">
        <v>-1.9392749074188692E-4</v>
      </c>
      <c r="H418" s="114">
        <v>-38.785498148377378</v>
      </c>
      <c r="I418" s="118" t="s">
        <v>272</v>
      </c>
      <c r="AC418" s="117">
        <v>46290.782395833332</v>
      </c>
      <c r="AD418" s="114">
        <v>8</v>
      </c>
      <c r="AE418" s="114" t="s">
        <v>319</v>
      </c>
      <c r="AF418" s="114" t="s">
        <v>322</v>
      </c>
      <c r="AG418" s="114" t="s">
        <v>9</v>
      </c>
      <c r="AH418" s="118" t="s">
        <v>2628</v>
      </c>
    </row>
    <row r="419" spans="1:34" ht="15" customHeight="1" x14ac:dyDescent="0.25">
      <c r="A419" s="117">
        <v>46290.782395833332</v>
      </c>
      <c r="B419" s="114">
        <v>1</v>
      </c>
      <c r="C419" s="114" t="s">
        <v>322</v>
      </c>
      <c r="D419" s="114" t="s">
        <v>433</v>
      </c>
      <c r="E419" s="114" t="s">
        <v>2460</v>
      </c>
      <c r="F419" s="114" t="s">
        <v>2443</v>
      </c>
      <c r="G419" s="121">
        <v>-1.4338110522604466E-4</v>
      </c>
      <c r="H419" s="114">
        <v>-28.676221045208926</v>
      </c>
      <c r="I419" s="118" t="s">
        <v>272</v>
      </c>
      <c r="AC419" s="117">
        <v>46290.782395833332</v>
      </c>
      <c r="AD419" s="114">
        <v>8</v>
      </c>
      <c r="AE419" s="114" t="s">
        <v>2629</v>
      </c>
      <c r="AF419" s="114" t="s">
        <v>1113</v>
      </c>
      <c r="AG419" s="114" t="s">
        <v>9</v>
      </c>
      <c r="AH419" s="118" t="s">
        <v>2630</v>
      </c>
    </row>
    <row r="420" spans="1:34" ht="15" customHeight="1" x14ac:dyDescent="0.25">
      <c r="A420" s="117">
        <v>46290.782395833332</v>
      </c>
      <c r="B420" s="114">
        <v>1</v>
      </c>
      <c r="C420" s="114" t="s">
        <v>322</v>
      </c>
      <c r="D420" s="114" t="s">
        <v>433</v>
      </c>
      <c r="E420" s="114" t="s">
        <v>2461</v>
      </c>
      <c r="F420" s="114" t="s">
        <v>2443</v>
      </c>
      <c r="G420" s="121">
        <v>-9.2834719710202404E-5</v>
      </c>
      <c r="H420" s="114">
        <v>-18.566943942040474</v>
      </c>
      <c r="I420" s="118" t="s">
        <v>272</v>
      </c>
      <c r="AC420" s="117">
        <v>46290.782395833332</v>
      </c>
      <c r="AD420" s="114">
        <v>8</v>
      </c>
      <c r="AE420" s="114" t="s">
        <v>2631</v>
      </c>
      <c r="AF420" s="114" t="s">
        <v>1113</v>
      </c>
      <c r="AG420" s="114" t="s">
        <v>9</v>
      </c>
      <c r="AH420" s="118" t="s">
        <v>2632</v>
      </c>
    </row>
    <row r="421" spans="1:34" ht="15" customHeight="1" x14ac:dyDescent="0.25">
      <c r="A421" s="117">
        <v>46290.782395833332</v>
      </c>
      <c r="B421" s="114">
        <v>1</v>
      </c>
      <c r="C421" s="114" t="s">
        <v>322</v>
      </c>
      <c r="D421" s="114" t="s">
        <v>433</v>
      </c>
      <c r="E421" s="114" t="s">
        <v>2462</v>
      </c>
      <c r="F421" s="114" t="s">
        <v>2443</v>
      </c>
      <c r="G421" s="121">
        <v>-4.2288334194360125E-5</v>
      </c>
      <c r="H421" s="114">
        <v>-8.4576668388720186</v>
      </c>
      <c r="I421" s="118" t="s">
        <v>272</v>
      </c>
      <c r="AC421" s="117">
        <v>46290.782395833332</v>
      </c>
      <c r="AD421" s="114">
        <v>8</v>
      </c>
      <c r="AE421" s="114" t="s">
        <v>320</v>
      </c>
      <c r="AF421" s="114" t="s">
        <v>325</v>
      </c>
      <c r="AG421" s="114" t="s">
        <v>9</v>
      </c>
      <c r="AH421" s="118" t="s">
        <v>2633</v>
      </c>
    </row>
    <row r="422" spans="1:34" ht="15" customHeight="1" x14ac:dyDescent="0.25">
      <c r="A422" s="117">
        <v>46290.782395833332</v>
      </c>
      <c r="B422" s="114">
        <v>1</v>
      </c>
      <c r="C422" s="114" t="s">
        <v>322</v>
      </c>
      <c r="D422" s="114" t="s">
        <v>433</v>
      </c>
      <c r="E422" s="114" t="s">
        <v>2463</v>
      </c>
      <c r="F422" s="114" t="s">
        <v>2443</v>
      </c>
      <c r="G422" s="121">
        <v>8.2580513214821249E-6</v>
      </c>
      <c r="H422" s="114">
        <v>1.651610264296425</v>
      </c>
      <c r="I422" s="118" t="s">
        <v>274</v>
      </c>
      <c r="AC422" s="117">
        <v>46290.782395833332</v>
      </c>
      <c r="AD422" s="114">
        <v>8</v>
      </c>
      <c r="AE422" s="114" t="s">
        <v>2634</v>
      </c>
      <c r="AF422" s="114"/>
      <c r="AG422" s="114" t="s">
        <v>9</v>
      </c>
      <c r="AH422" s="118" t="s">
        <v>2635</v>
      </c>
    </row>
    <row r="423" spans="1:34" ht="15" customHeight="1" x14ac:dyDescent="0.25">
      <c r="A423" s="117">
        <v>46290.782395833332</v>
      </c>
      <c r="B423" s="114">
        <v>1</v>
      </c>
      <c r="C423" s="114" t="s">
        <v>322</v>
      </c>
      <c r="D423" s="114" t="s">
        <v>433</v>
      </c>
      <c r="E423" s="114" t="s">
        <v>2773</v>
      </c>
      <c r="F423" s="114" t="s">
        <v>2443</v>
      </c>
      <c r="G423" s="121">
        <v>-2.4447387625772918E-4</v>
      </c>
      <c r="H423" s="114">
        <v>-48.89477525154583</v>
      </c>
      <c r="I423" s="118" t="s">
        <v>272</v>
      </c>
      <c r="AC423" s="117">
        <v>46290.782395833332</v>
      </c>
      <c r="AD423" s="114">
        <v>8</v>
      </c>
      <c r="AE423" s="114" t="s">
        <v>2636</v>
      </c>
      <c r="AF423" s="114">
        <v>0</v>
      </c>
      <c r="AG423" s="114" t="s">
        <v>9</v>
      </c>
      <c r="AH423" s="118" t="s">
        <v>2637</v>
      </c>
    </row>
    <row r="424" spans="1:34" ht="15" customHeight="1" x14ac:dyDescent="0.25">
      <c r="A424" s="117">
        <v>46290.782395833332</v>
      </c>
      <c r="B424" s="114">
        <v>1</v>
      </c>
      <c r="C424" s="114" t="s">
        <v>322</v>
      </c>
      <c r="D424" s="114" t="s">
        <v>433</v>
      </c>
      <c r="E424" s="114" t="s">
        <v>2775</v>
      </c>
      <c r="F424" s="114" t="s">
        <v>2443</v>
      </c>
      <c r="G424" s="121">
        <v>-1.9392749074188692E-4</v>
      </c>
      <c r="H424" s="114">
        <v>-38.785498148377378</v>
      </c>
      <c r="I424" s="118" t="s">
        <v>272</v>
      </c>
      <c r="AC424" s="117">
        <v>46290.782395833332</v>
      </c>
      <c r="AD424" s="114">
        <v>8</v>
      </c>
      <c r="AE424" s="114" t="s">
        <v>2638</v>
      </c>
      <c r="AF424" s="114"/>
      <c r="AG424" s="114" t="s">
        <v>299</v>
      </c>
      <c r="AH424" s="118" t="s">
        <v>2702</v>
      </c>
    </row>
    <row r="425" spans="1:34" ht="15" customHeight="1" x14ac:dyDescent="0.25">
      <c r="A425" s="117">
        <v>46290.782395833332</v>
      </c>
      <c r="B425" s="114">
        <v>1</v>
      </c>
      <c r="C425" s="114" t="s">
        <v>322</v>
      </c>
      <c r="D425" s="114" t="s">
        <v>433</v>
      </c>
      <c r="E425" s="114" t="s">
        <v>2776</v>
      </c>
      <c r="F425" s="114" t="s">
        <v>2443</v>
      </c>
      <c r="G425" s="121">
        <v>-1.4338110522604466E-4</v>
      </c>
      <c r="H425" s="114">
        <v>-28.676221045208926</v>
      </c>
      <c r="I425" s="118" t="s">
        <v>272</v>
      </c>
      <c r="AC425" s="117">
        <v>46290.782395833332</v>
      </c>
      <c r="AD425" s="114">
        <v>8</v>
      </c>
      <c r="AE425" s="114" t="s">
        <v>2640</v>
      </c>
      <c r="AF425" s="114"/>
      <c r="AG425" s="114" t="s">
        <v>302</v>
      </c>
      <c r="AH425" s="118" t="s">
        <v>2702</v>
      </c>
    </row>
    <row r="426" spans="1:34" ht="15" customHeight="1" x14ac:dyDescent="0.25">
      <c r="A426" s="117">
        <v>46290.782395833332</v>
      </c>
      <c r="B426" s="114">
        <v>1</v>
      </c>
      <c r="C426" s="114" t="s">
        <v>322</v>
      </c>
      <c r="D426" s="114" t="s">
        <v>433</v>
      </c>
      <c r="E426" s="114" t="s">
        <v>2777</v>
      </c>
      <c r="F426" s="114" t="s">
        <v>2443</v>
      </c>
      <c r="G426" s="121">
        <v>-9.2834719710202418E-5</v>
      </c>
      <c r="H426" s="114">
        <v>-18.566943942040478</v>
      </c>
      <c r="I426" s="118" t="s">
        <v>272</v>
      </c>
      <c r="AC426" s="117">
        <v>46290.782395833332</v>
      </c>
      <c r="AD426" s="114">
        <v>8</v>
      </c>
      <c r="AE426" s="114" t="s">
        <v>2642</v>
      </c>
      <c r="AF426" s="114"/>
      <c r="AG426" s="114" t="s">
        <v>302</v>
      </c>
      <c r="AH426" s="118" t="s">
        <v>2702</v>
      </c>
    </row>
    <row r="427" spans="1:34" ht="15" customHeight="1" x14ac:dyDescent="0.25">
      <c r="A427" s="117">
        <v>46290.782395833332</v>
      </c>
      <c r="B427" s="114">
        <v>1</v>
      </c>
      <c r="C427" s="114" t="s">
        <v>322</v>
      </c>
      <c r="D427" s="114" t="s">
        <v>433</v>
      </c>
      <c r="E427" s="114" t="s">
        <v>2778</v>
      </c>
      <c r="F427" s="114" t="s">
        <v>2443</v>
      </c>
      <c r="G427" s="121">
        <v>-4.2288334194360146E-5</v>
      </c>
      <c r="H427" s="114">
        <v>-8.4576668388720222</v>
      </c>
      <c r="I427" s="118" t="s">
        <v>272</v>
      </c>
      <c r="AC427" s="117">
        <v>46290.782395833332</v>
      </c>
      <c r="AD427" s="114">
        <v>8</v>
      </c>
      <c r="AE427" s="114" t="s">
        <v>2644</v>
      </c>
      <c r="AF427" s="114" t="s">
        <v>1113</v>
      </c>
      <c r="AG427" s="114" t="s">
        <v>9</v>
      </c>
      <c r="AH427" s="118" t="s">
        <v>2645</v>
      </c>
    </row>
    <row r="428" spans="1:34" ht="15" customHeight="1" x14ac:dyDescent="0.25">
      <c r="A428" s="117">
        <v>46290.782395833332</v>
      </c>
      <c r="B428" s="114">
        <v>1</v>
      </c>
      <c r="C428" s="114" t="s">
        <v>322</v>
      </c>
      <c r="D428" s="114" t="s">
        <v>433</v>
      </c>
      <c r="E428" s="114" t="s">
        <v>2779</v>
      </c>
      <c r="F428" s="114" t="s">
        <v>2443</v>
      </c>
      <c r="G428" s="121">
        <v>8.258051321482108E-6</v>
      </c>
      <c r="H428" s="114">
        <v>1.6516102642964217</v>
      </c>
      <c r="I428" s="118" t="s">
        <v>274</v>
      </c>
      <c r="AC428" s="117">
        <v>46290.782395833332</v>
      </c>
      <c r="AD428" s="114">
        <v>8</v>
      </c>
      <c r="AE428" s="114" t="s">
        <v>2646</v>
      </c>
      <c r="AF428" s="114" t="s">
        <v>1113</v>
      </c>
      <c r="AG428" s="114" t="s">
        <v>9</v>
      </c>
      <c r="AH428" s="118" t="s">
        <v>2647</v>
      </c>
    </row>
    <row r="429" spans="1:34" ht="15" customHeight="1" x14ac:dyDescent="0.25">
      <c r="A429" s="117">
        <v>46290.782395833332</v>
      </c>
      <c r="B429" s="114">
        <v>21</v>
      </c>
      <c r="C429" s="114" t="s">
        <v>367</v>
      </c>
      <c r="D429" s="114" t="s">
        <v>637</v>
      </c>
      <c r="E429" s="114" t="s">
        <v>2334</v>
      </c>
      <c r="F429" s="114" t="s">
        <v>180</v>
      </c>
      <c r="G429" s="121">
        <v>7.1984825011449125E-5</v>
      </c>
      <c r="H429" s="114">
        <v>1.4979008780036449</v>
      </c>
      <c r="I429" s="118" t="s">
        <v>274</v>
      </c>
      <c r="AC429" s="117">
        <v>46290.782395833332</v>
      </c>
      <c r="AD429" s="114">
        <v>8</v>
      </c>
      <c r="AE429" s="114" t="s">
        <v>2648</v>
      </c>
      <c r="AF429" s="114">
        <v>0</v>
      </c>
      <c r="AG429" s="114" t="s">
        <v>305</v>
      </c>
      <c r="AH429" s="118" t="s">
        <v>2649</v>
      </c>
    </row>
    <row r="430" spans="1:34" ht="15" customHeight="1" x14ac:dyDescent="0.25">
      <c r="A430" s="117">
        <v>46290.782395833332</v>
      </c>
      <c r="B430" s="114">
        <v>21</v>
      </c>
      <c r="C430" s="114" t="s">
        <v>367</v>
      </c>
      <c r="D430" s="114" t="s">
        <v>637</v>
      </c>
      <c r="E430" s="114" t="s">
        <v>2336</v>
      </c>
      <c r="F430" s="114" t="s">
        <v>180</v>
      </c>
      <c r="G430" s="121">
        <v>7.1984825011449125E-5</v>
      </c>
      <c r="H430" s="114">
        <v>1.4979008780036449</v>
      </c>
      <c r="I430" s="118" t="s">
        <v>274</v>
      </c>
      <c r="AC430" s="117">
        <v>46290.782395833332</v>
      </c>
      <c r="AD430" s="114">
        <v>8</v>
      </c>
      <c r="AE430" s="114" t="s">
        <v>2650</v>
      </c>
      <c r="AF430" s="114">
        <v>0</v>
      </c>
      <c r="AG430" s="114" t="s">
        <v>305</v>
      </c>
      <c r="AH430" s="118" t="s">
        <v>2651</v>
      </c>
    </row>
    <row r="431" spans="1:34" ht="15" customHeight="1" x14ac:dyDescent="0.25">
      <c r="A431" s="117">
        <v>46290.782395833332</v>
      </c>
      <c r="B431" s="114">
        <v>21</v>
      </c>
      <c r="C431" s="114" t="s">
        <v>367</v>
      </c>
      <c r="D431" s="114" t="s">
        <v>637</v>
      </c>
      <c r="E431" s="114" t="s">
        <v>2337</v>
      </c>
      <c r="F431" s="114" t="s">
        <v>180</v>
      </c>
      <c r="G431" s="121">
        <v>7.1984825011449125E-5</v>
      </c>
      <c r="H431" s="114">
        <v>1.4979008780036449</v>
      </c>
      <c r="I431" s="118" t="s">
        <v>274</v>
      </c>
      <c r="AC431" s="117">
        <v>46290.782395833332</v>
      </c>
      <c r="AD431" s="114">
        <v>8</v>
      </c>
      <c r="AE431" s="114" t="s">
        <v>2652</v>
      </c>
      <c r="AF431" s="114">
        <v>0</v>
      </c>
      <c r="AG431" s="114" t="s">
        <v>9</v>
      </c>
      <c r="AH431" s="118" t="s">
        <v>2653</v>
      </c>
    </row>
    <row r="432" spans="1:34" ht="15" customHeight="1" x14ac:dyDescent="0.25">
      <c r="A432" s="117">
        <v>46290.782395833332</v>
      </c>
      <c r="B432" s="114">
        <v>21</v>
      </c>
      <c r="C432" s="114" t="s">
        <v>367</v>
      </c>
      <c r="D432" s="114" t="s">
        <v>637</v>
      </c>
      <c r="E432" s="114" t="s">
        <v>2338</v>
      </c>
      <c r="F432" s="114" t="s">
        <v>180</v>
      </c>
      <c r="G432" s="121">
        <v>7.1984825011449125E-5</v>
      </c>
      <c r="H432" s="114">
        <v>1.4979008780036449</v>
      </c>
      <c r="I432" s="118" t="s">
        <v>274</v>
      </c>
      <c r="AC432" s="117">
        <v>46290.782395833332</v>
      </c>
      <c r="AD432" s="114">
        <v>8</v>
      </c>
      <c r="AE432" s="114" t="s">
        <v>2654</v>
      </c>
      <c r="AF432" s="114" t="b">
        <v>0</v>
      </c>
      <c r="AG432" s="114" t="s">
        <v>9</v>
      </c>
      <c r="AH432" s="118" t="s">
        <v>2655</v>
      </c>
    </row>
    <row r="433" spans="1:34" ht="15" customHeight="1" x14ac:dyDescent="0.25">
      <c r="A433" s="117">
        <v>46290.782395833332</v>
      </c>
      <c r="B433" s="114">
        <v>21</v>
      </c>
      <c r="C433" s="114" t="s">
        <v>367</v>
      </c>
      <c r="D433" s="114" t="s">
        <v>637</v>
      </c>
      <c r="E433" s="114" t="s">
        <v>2339</v>
      </c>
      <c r="F433" s="114" t="s">
        <v>180</v>
      </c>
      <c r="G433" s="121">
        <v>7.1984825011449125E-5</v>
      </c>
      <c r="H433" s="114">
        <v>1.4979008780036449</v>
      </c>
      <c r="I433" s="118" t="s">
        <v>274</v>
      </c>
      <c r="AC433" s="117">
        <v>46290.782395833332</v>
      </c>
      <c r="AD433" s="114">
        <v>8</v>
      </c>
      <c r="AE433" s="114" t="s">
        <v>2656</v>
      </c>
      <c r="AF433" s="114" t="b">
        <v>0</v>
      </c>
      <c r="AG433" s="114" t="s">
        <v>9</v>
      </c>
      <c r="AH433" s="118" t="s">
        <v>2657</v>
      </c>
    </row>
    <row r="434" spans="1:34" ht="15" customHeight="1" x14ac:dyDescent="0.25">
      <c r="A434" s="117">
        <v>46290.782395833332</v>
      </c>
      <c r="B434" s="114">
        <v>21</v>
      </c>
      <c r="C434" s="114" t="s">
        <v>367</v>
      </c>
      <c r="D434" s="114" t="s">
        <v>637</v>
      </c>
      <c r="E434" s="114" t="s">
        <v>2340</v>
      </c>
      <c r="F434" s="114" t="s">
        <v>180</v>
      </c>
      <c r="G434" s="121">
        <v>7.1984825011449125E-5</v>
      </c>
      <c r="H434" s="114">
        <v>1.4979008780036449</v>
      </c>
      <c r="I434" s="118" t="s">
        <v>274</v>
      </c>
      <c r="AC434" s="117">
        <v>46290.782395833332</v>
      </c>
      <c r="AD434" s="114">
        <v>9</v>
      </c>
      <c r="AE434" s="114" t="s">
        <v>2615</v>
      </c>
      <c r="AF434" s="114"/>
      <c r="AG434" s="114" t="s">
        <v>299</v>
      </c>
      <c r="AH434" s="118" t="s">
        <v>2616</v>
      </c>
    </row>
    <row r="435" spans="1:34" ht="15" customHeight="1" x14ac:dyDescent="0.25">
      <c r="A435" s="117">
        <v>46290.782395833332</v>
      </c>
      <c r="B435" s="114">
        <v>21</v>
      </c>
      <c r="C435" s="114" t="s">
        <v>367</v>
      </c>
      <c r="D435" s="114" t="s">
        <v>637</v>
      </c>
      <c r="E435" s="114" t="s">
        <v>2341</v>
      </c>
      <c r="F435" s="114" t="s">
        <v>180</v>
      </c>
      <c r="G435" s="121">
        <v>7.1984825011449125E-5</v>
      </c>
      <c r="H435" s="114">
        <v>1.4979008780036449</v>
      </c>
      <c r="I435" s="118" t="s">
        <v>274</v>
      </c>
      <c r="AC435" s="117">
        <v>46290.782395833332</v>
      </c>
      <c r="AD435" s="114">
        <v>9</v>
      </c>
      <c r="AE435" s="114" t="s">
        <v>300</v>
      </c>
      <c r="AF435" s="114">
        <v>401.90764160156249</v>
      </c>
      <c r="AG435" s="114" t="s">
        <v>299</v>
      </c>
      <c r="AH435" s="118" t="s">
        <v>2617</v>
      </c>
    </row>
    <row r="436" spans="1:34" ht="15" customHeight="1" x14ac:dyDescent="0.25">
      <c r="A436" s="117">
        <v>46290.782395833332</v>
      </c>
      <c r="B436" s="114">
        <v>21</v>
      </c>
      <c r="C436" s="114" t="s">
        <v>367</v>
      </c>
      <c r="D436" s="114" t="s">
        <v>637</v>
      </c>
      <c r="E436" s="114" t="s">
        <v>2342</v>
      </c>
      <c r="F436" s="114" t="s">
        <v>180</v>
      </c>
      <c r="G436" s="121">
        <v>7.1984825011449125E-5</v>
      </c>
      <c r="H436" s="114">
        <v>1.4979008780036449</v>
      </c>
      <c r="I436" s="118" t="s">
        <v>274</v>
      </c>
      <c r="AC436" s="117">
        <v>46290.782395833332</v>
      </c>
      <c r="AD436" s="114">
        <v>9</v>
      </c>
      <c r="AE436" s="114" t="s">
        <v>2618</v>
      </c>
      <c r="AF436" s="114">
        <v>183.74557170967515</v>
      </c>
      <c r="AG436" s="114" t="s">
        <v>302</v>
      </c>
      <c r="AH436" s="118" t="s">
        <v>2619</v>
      </c>
    </row>
    <row r="437" spans="1:34" ht="15" customHeight="1" x14ac:dyDescent="0.25">
      <c r="A437" s="117">
        <v>46290.782395833332</v>
      </c>
      <c r="B437" s="114">
        <v>21</v>
      </c>
      <c r="C437" s="114" t="s">
        <v>367</v>
      </c>
      <c r="D437" s="114" t="s">
        <v>637</v>
      </c>
      <c r="E437" s="114" t="s">
        <v>2343</v>
      </c>
      <c r="F437" s="114" t="s">
        <v>180</v>
      </c>
      <c r="G437" s="121">
        <v>7.1984825011449125E-5</v>
      </c>
      <c r="H437" s="114">
        <v>1.4979008780036449</v>
      </c>
      <c r="I437" s="118" t="s">
        <v>274</v>
      </c>
      <c r="AC437" s="117">
        <v>46290.782395833332</v>
      </c>
      <c r="AD437" s="114">
        <v>9</v>
      </c>
      <c r="AE437" s="114" t="s">
        <v>2620</v>
      </c>
      <c r="AF437" s="114">
        <v>0</v>
      </c>
      <c r="AG437" s="114" t="s">
        <v>302</v>
      </c>
      <c r="AH437" s="118" t="s">
        <v>2621</v>
      </c>
    </row>
    <row r="438" spans="1:34" ht="15" customHeight="1" x14ac:dyDescent="0.25">
      <c r="A438" s="117">
        <v>46290.782395833332</v>
      </c>
      <c r="B438" s="114">
        <v>21</v>
      </c>
      <c r="C438" s="114" t="s">
        <v>367</v>
      </c>
      <c r="D438" s="114" t="s">
        <v>637</v>
      </c>
      <c r="E438" s="114" t="s">
        <v>2344</v>
      </c>
      <c r="F438" s="114" t="s">
        <v>180</v>
      </c>
      <c r="G438" s="121">
        <v>7.1984825011449125E-5</v>
      </c>
      <c r="H438" s="114">
        <v>1.4979008780036449</v>
      </c>
      <c r="I438" s="118" t="s">
        <v>274</v>
      </c>
      <c r="AC438" s="117">
        <v>46290.782395833332</v>
      </c>
      <c r="AD438" s="114">
        <v>9</v>
      </c>
      <c r="AE438" s="114" t="s">
        <v>2622</v>
      </c>
      <c r="AF438" s="114">
        <v>183.74557170967515</v>
      </c>
      <c r="AG438" s="114" t="s">
        <v>302</v>
      </c>
      <c r="AH438" s="118" t="s">
        <v>2623</v>
      </c>
    </row>
    <row r="439" spans="1:34" ht="15" customHeight="1" x14ac:dyDescent="0.25">
      <c r="A439" s="117">
        <v>46290.782395833332</v>
      </c>
      <c r="B439" s="114">
        <v>21</v>
      </c>
      <c r="C439" s="114" t="s">
        <v>367</v>
      </c>
      <c r="D439" s="114" t="s">
        <v>637</v>
      </c>
      <c r="E439" s="114" t="s">
        <v>2345</v>
      </c>
      <c r="F439" s="114" t="s">
        <v>180</v>
      </c>
      <c r="G439" s="121">
        <v>7.1984825011449125E-5</v>
      </c>
      <c r="H439" s="114">
        <v>1.4979008780036449</v>
      </c>
      <c r="I439" s="118" t="s">
        <v>274</v>
      </c>
      <c r="AC439" s="117">
        <v>46290.782395833332</v>
      </c>
      <c r="AD439" s="114">
        <v>9</v>
      </c>
      <c r="AE439" s="114" t="s">
        <v>2624</v>
      </c>
      <c r="AF439" s="114">
        <v>0</v>
      </c>
      <c r="AG439" s="114" t="s">
        <v>302</v>
      </c>
      <c r="AH439" s="118" t="s">
        <v>2625</v>
      </c>
    </row>
    <row r="440" spans="1:34" ht="15" customHeight="1" x14ac:dyDescent="0.25">
      <c r="A440" s="117">
        <v>46290.782395833332</v>
      </c>
      <c r="B440" s="114">
        <v>21</v>
      </c>
      <c r="C440" s="114" t="s">
        <v>367</v>
      </c>
      <c r="D440" s="114" t="s">
        <v>637</v>
      </c>
      <c r="E440" s="114" t="s">
        <v>2346</v>
      </c>
      <c r="F440" s="114" t="s">
        <v>180</v>
      </c>
      <c r="G440" s="121">
        <v>7.1984825011449125E-5</v>
      </c>
      <c r="H440" s="114">
        <v>1.4979008780036449</v>
      </c>
      <c r="I440" s="118" t="s">
        <v>274</v>
      </c>
      <c r="AC440" s="117">
        <v>46290.782395833332</v>
      </c>
      <c r="AD440" s="114">
        <v>9</v>
      </c>
      <c r="AE440" s="114" t="s">
        <v>2626</v>
      </c>
      <c r="AF440" s="114" t="s">
        <v>1107</v>
      </c>
      <c r="AG440" s="114" t="s">
        <v>9</v>
      </c>
      <c r="AH440" s="118" t="s">
        <v>2627</v>
      </c>
    </row>
    <row r="441" spans="1:34" ht="15" customHeight="1" x14ac:dyDescent="0.25">
      <c r="A441" s="117">
        <v>46290.782395833332</v>
      </c>
      <c r="B441" s="114">
        <v>21</v>
      </c>
      <c r="C441" s="114" t="s">
        <v>367</v>
      </c>
      <c r="D441" s="114" t="s">
        <v>637</v>
      </c>
      <c r="E441" s="114" t="s">
        <v>2347</v>
      </c>
      <c r="F441" s="114" t="s">
        <v>180</v>
      </c>
      <c r="G441" s="121">
        <v>7.1984825011449125E-5</v>
      </c>
      <c r="H441" s="114">
        <v>1.4979008780036449</v>
      </c>
      <c r="I441" s="118" t="s">
        <v>274</v>
      </c>
      <c r="AC441" s="117">
        <v>46290.782395833332</v>
      </c>
      <c r="AD441" s="114">
        <v>9</v>
      </c>
      <c r="AE441" s="114" t="s">
        <v>319</v>
      </c>
      <c r="AF441" s="114" t="s">
        <v>322</v>
      </c>
      <c r="AG441" s="114" t="s">
        <v>9</v>
      </c>
      <c r="AH441" s="118" t="s">
        <v>2628</v>
      </c>
    </row>
    <row r="442" spans="1:34" ht="15" customHeight="1" x14ac:dyDescent="0.25">
      <c r="A442" s="117">
        <v>46290.782395833332</v>
      </c>
      <c r="B442" s="114">
        <v>21</v>
      </c>
      <c r="C442" s="114" t="s">
        <v>367</v>
      </c>
      <c r="D442" s="114" t="s">
        <v>637</v>
      </c>
      <c r="E442" s="114" t="s">
        <v>2348</v>
      </c>
      <c r="F442" s="114" t="s">
        <v>180</v>
      </c>
      <c r="G442" s="121">
        <v>7.1984825011449125E-5</v>
      </c>
      <c r="H442" s="114">
        <v>1.4979008780036449</v>
      </c>
      <c r="I442" s="118" t="s">
        <v>274</v>
      </c>
      <c r="AC442" s="117">
        <v>46290.782395833332</v>
      </c>
      <c r="AD442" s="114">
        <v>9</v>
      </c>
      <c r="AE442" s="114" t="s">
        <v>2629</v>
      </c>
      <c r="AF442" s="114" t="s">
        <v>1113</v>
      </c>
      <c r="AG442" s="114" t="s">
        <v>9</v>
      </c>
      <c r="AH442" s="118" t="s">
        <v>2630</v>
      </c>
    </row>
    <row r="443" spans="1:34" ht="15" customHeight="1" x14ac:dyDescent="0.25">
      <c r="A443" s="117">
        <v>46290.782395833332</v>
      </c>
      <c r="B443" s="114">
        <v>21</v>
      </c>
      <c r="C443" s="114" t="s">
        <v>367</v>
      </c>
      <c r="D443" s="114" t="s">
        <v>637</v>
      </c>
      <c r="E443" s="114" t="s">
        <v>2349</v>
      </c>
      <c r="F443" s="114" t="s">
        <v>180</v>
      </c>
      <c r="G443" s="121">
        <v>7.1984825011449125E-5</v>
      </c>
      <c r="H443" s="114">
        <v>1.4979008780036449</v>
      </c>
      <c r="I443" s="118" t="s">
        <v>274</v>
      </c>
      <c r="AC443" s="117">
        <v>46290.782395833332</v>
      </c>
      <c r="AD443" s="114">
        <v>9</v>
      </c>
      <c r="AE443" s="114" t="s">
        <v>2631</v>
      </c>
      <c r="AF443" s="114" t="s">
        <v>1113</v>
      </c>
      <c r="AG443" s="114" t="s">
        <v>9</v>
      </c>
      <c r="AH443" s="118" t="s">
        <v>2632</v>
      </c>
    </row>
    <row r="444" spans="1:34" ht="15" customHeight="1" x14ac:dyDescent="0.25">
      <c r="A444" s="117">
        <v>46290.782395833332</v>
      </c>
      <c r="B444" s="114">
        <v>21</v>
      </c>
      <c r="C444" s="114" t="s">
        <v>367</v>
      </c>
      <c r="D444" s="114" t="s">
        <v>637</v>
      </c>
      <c r="E444" s="114" t="s">
        <v>2350</v>
      </c>
      <c r="F444" s="114" t="s">
        <v>180</v>
      </c>
      <c r="G444" s="121">
        <v>7.1984825011449125E-5</v>
      </c>
      <c r="H444" s="114">
        <v>1.4979008780036449</v>
      </c>
      <c r="I444" s="118" t="s">
        <v>274</v>
      </c>
      <c r="AC444" s="117">
        <v>46290.782395833332</v>
      </c>
      <c r="AD444" s="114">
        <v>9</v>
      </c>
      <c r="AE444" s="114" t="s">
        <v>320</v>
      </c>
      <c r="AF444" s="114" t="s">
        <v>325</v>
      </c>
      <c r="AG444" s="114" t="s">
        <v>9</v>
      </c>
      <c r="AH444" s="118" t="s">
        <v>2633</v>
      </c>
    </row>
    <row r="445" spans="1:34" ht="15" customHeight="1" x14ac:dyDescent="0.25">
      <c r="A445" s="117">
        <v>46290.782395833332</v>
      </c>
      <c r="B445" s="114">
        <v>21</v>
      </c>
      <c r="C445" s="114" t="s">
        <v>367</v>
      </c>
      <c r="D445" s="114" t="s">
        <v>637</v>
      </c>
      <c r="E445" s="114" t="s">
        <v>2351</v>
      </c>
      <c r="F445" s="114" t="s">
        <v>180</v>
      </c>
      <c r="G445" s="121">
        <v>7.1984825011449125E-5</v>
      </c>
      <c r="H445" s="114">
        <v>1.4979008780036449</v>
      </c>
      <c r="I445" s="118" t="s">
        <v>274</v>
      </c>
      <c r="AC445" s="117">
        <v>46290.782395833332</v>
      </c>
      <c r="AD445" s="114">
        <v>9</v>
      </c>
      <c r="AE445" s="114" t="s">
        <v>2634</v>
      </c>
      <c r="AF445" s="114"/>
      <c r="AG445" s="114" t="s">
        <v>9</v>
      </c>
      <c r="AH445" s="118" t="s">
        <v>2635</v>
      </c>
    </row>
    <row r="446" spans="1:34" ht="15" customHeight="1" x14ac:dyDescent="0.25">
      <c r="A446" s="117">
        <v>46290.782395833332</v>
      </c>
      <c r="B446" s="114">
        <v>21</v>
      </c>
      <c r="C446" s="114" t="s">
        <v>367</v>
      </c>
      <c r="D446" s="114" t="s">
        <v>637</v>
      </c>
      <c r="E446" s="114" t="s">
        <v>2352</v>
      </c>
      <c r="F446" s="114" t="s">
        <v>180</v>
      </c>
      <c r="G446" s="121">
        <v>7.1984825011449125E-5</v>
      </c>
      <c r="H446" s="114">
        <v>1.4979008780036449</v>
      </c>
      <c r="I446" s="118" t="s">
        <v>274</v>
      </c>
      <c r="AC446" s="117">
        <v>46290.782395833332</v>
      </c>
      <c r="AD446" s="114">
        <v>9</v>
      </c>
      <c r="AE446" s="114" t="s">
        <v>2636</v>
      </c>
      <c r="AF446" s="114">
        <v>0</v>
      </c>
      <c r="AG446" s="114" t="s">
        <v>9</v>
      </c>
      <c r="AH446" s="118" t="s">
        <v>2637</v>
      </c>
    </row>
    <row r="447" spans="1:34" ht="15" customHeight="1" x14ac:dyDescent="0.25">
      <c r="A447" s="117">
        <v>46290.782395833332</v>
      </c>
      <c r="B447" s="114">
        <v>21</v>
      </c>
      <c r="C447" s="114" t="s">
        <v>367</v>
      </c>
      <c r="D447" s="114" t="s">
        <v>637</v>
      </c>
      <c r="E447" s="114" t="s">
        <v>2353</v>
      </c>
      <c r="F447" s="114" t="s">
        <v>180</v>
      </c>
      <c r="G447" s="121">
        <v>7.1984825011449125E-5</v>
      </c>
      <c r="H447" s="114">
        <v>1.4979008780036449</v>
      </c>
      <c r="I447" s="118" t="s">
        <v>274</v>
      </c>
      <c r="AC447" s="117">
        <v>46290.782395833332</v>
      </c>
      <c r="AD447" s="114">
        <v>9</v>
      </c>
      <c r="AE447" s="114" t="s">
        <v>2638</v>
      </c>
      <c r="AF447" s="114"/>
      <c r="AG447" s="114" t="s">
        <v>299</v>
      </c>
      <c r="AH447" s="118" t="s">
        <v>2702</v>
      </c>
    </row>
    <row r="448" spans="1:34" ht="15" customHeight="1" x14ac:dyDescent="0.25">
      <c r="A448" s="117">
        <v>46290.782395833332</v>
      </c>
      <c r="B448" s="114">
        <v>21</v>
      </c>
      <c r="C448" s="114" t="s">
        <v>367</v>
      </c>
      <c r="D448" s="114" t="s">
        <v>637</v>
      </c>
      <c r="E448" s="114" t="s">
        <v>2354</v>
      </c>
      <c r="F448" s="114" t="s">
        <v>180</v>
      </c>
      <c r="G448" s="121">
        <v>7.1984825011449125E-5</v>
      </c>
      <c r="H448" s="114">
        <v>1.4979008780036449</v>
      </c>
      <c r="I448" s="118" t="s">
        <v>274</v>
      </c>
      <c r="AC448" s="117">
        <v>46290.782395833332</v>
      </c>
      <c r="AD448" s="114">
        <v>9</v>
      </c>
      <c r="AE448" s="114" t="s">
        <v>2640</v>
      </c>
      <c r="AF448" s="114"/>
      <c r="AG448" s="114" t="s">
        <v>302</v>
      </c>
      <c r="AH448" s="118" t="s">
        <v>2702</v>
      </c>
    </row>
    <row r="449" spans="1:34" ht="15" customHeight="1" x14ac:dyDescent="0.25">
      <c r="A449" s="117">
        <v>46290.782395833332</v>
      </c>
      <c r="B449" s="114">
        <v>21</v>
      </c>
      <c r="C449" s="114" t="s">
        <v>367</v>
      </c>
      <c r="D449" s="114" t="s">
        <v>637</v>
      </c>
      <c r="E449" s="114" t="s">
        <v>2355</v>
      </c>
      <c r="F449" s="114" t="s">
        <v>180</v>
      </c>
      <c r="G449" s="121">
        <v>7.1984825011449125E-5</v>
      </c>
      <c r="H449" s="114">
        <v>1.4979008780036449</v>
      </c>
      <c r="I449" s="118" t="s">
        <v>274</v>
      </c>
      <c r="AC449" s="117">
        <v>46290.782395833332</v>
      </c>
      <c r="AD449" s="114">
        <v>9</v>
      </c>
      <c r="AE449" s="114" t="s">
        <v>2642</v>
      </c>
      <c r="AF449" s="114"/>
      <c r="AG449" s="114" t="s">
        <v>302</v>
      </c>
      <c r="AH449" s="118" t="s">
        <v>2702</v>
      </c>
    </row>
    <row r="450" spans="1:34" ht="15" customHeight="1" x14ac:dyDescent="0.25">
      <c r="A450" s="117">
        <v>46290.782395833332</v>
      </c>
      <c r="B450" s="114">
        <v>21</v>
      </c>
      <c r="C450" s="114" t="s">
        <v>367</v>
      </c>
      <c r="D450" s="114" t="s">
        <v>637</v>
      </c>
      <c r="E450" s="114" t="s">
        <v>2356</v>
      </c>
      <c r="F450" s="114" t="s">
        <v>180</v>
      </c>
      <c r="G450" s="121">
        <v>7.1984825011449125E-5</v>
      </c>
      <c r="H450" s="114">
        <v>1.4979008780036449</v>
      </c>
      <c r="I450" s="118" t="s">
        <v>274</v>
      </c>
      <c r="AC450" s="117">
        <v>46290.782395833332</v>
      </c>
      <c r="AD450" s="114">
        <v>9</v>
      </c>
      <c r="AE450" s="114" t="s">
        <v>2644</v>
      </c>
      <c r="AF450" s="114" t="s">
        <v>1113</v>
      </c>
      <c r="AG450" s="114" t="s">
        <v>9</v>
      </c>
      <c r="AH450" s="118" t="s">
        <v>2645</v>
      </c>
    </row>
    <row r="451" spans="1:34" ht="15" customHeight="1" x14ac:dyDescent="0.25">
      <c r="A451" s="117">
        <v>46290.782395833332</v>
      </c>
      <c r="B451" s="114">
        <v>21</v>
      </c>
      <c r="C451" s="114" t="s">
        <v>367</v>
      </c>
      <c r="D451" s="114" t="s">
        <v>637</v>
      </c>
      <c r="E451" s="114" t="s">
        <v>2357</v>
      </c>
      <c r="F451" s="114" t="s">
        <v>180</v>
      </c>
      <c r="G451" s="121">
        <v>7.1984825011449125E-5</v>
      </c>
      <c r="H451" s="114">
        <v>1.4979008780036449</v>
      </c>
      <c r="I451" s="118" t="s">
        <v>274</v>
      </c>
      <c r="AC451" s="117">
        <v>46290.782395833332</v>
      </c>
      <c r="AD451" s="114">
        <v>9</v>
      </c>
      <c r="AE451" s="114" t="s">
        <v>2646</v>
      </c>
      <c r="AF451" s="114" t="s">
        <v>1113</v>
      </c>
      <c r="AG451" s="114" t="s">
        <v>9</v>
      </c>
      <c r="AH451" s="118" t="s">
        <v>2647</v>
      </c>
    </row>
    <row r="452" spans="1:34" ht="15" customHeight="1" x14ac:dyDescent="0.25">
      <c r="A452" s="117">
        <v>46290.782395833332</v>
      </c>
      <c r="B452" s="114">
        <v>21</v>
      </c>
      <c r="C452" s="114" t="s">
        <v>367</v>
      </c>
      <c r="D452" s="114" t="s">
        <v>637</v>
      </c>
      <c r="E452" s="114" t="s">
        <v>2358</v>
      </c>
      <c r="F452" s="114" t="s">
        <v>180</v>
      </c>
      <c r="G452" s="121">
        <v>7.1984825011449138E-5</v>
      </c>
      <c r="H452" s="114">
        <v>1.4979008780036451</v>
      </c>
      <c r="I452" s="118" t="s">
        <v>274</v>
      </c>
      <c r="AC452" s="117">
        <v>46290.782395833332</v>
      </c>
      <c r="AD452" s="114">
        <v>9</v>
      </c>
      <c r="AE452" s="114" t="s">
        <v>2648</v>
      </c>
      <c r="AF452" s="114">
        <v>0</v>
      </c>
      <c r="AG452" s="114" t="s">
        <v>305</v>
      </c>
      <c r="AH452" s="118" t="s">
        <v>2649</v>
      </c>
    </row>
    <row r="453" spans="1:34" ht="15" customHeight="1" x14ac:dyDescent="0.25">
      <c r="A453" s="117">
        <v>46290.782395833332</v>
      </c>
      <c r="B453" s="114">
        <v>21</v>
      </c>
      <c r="C453" s="114" t="s">
        <v>367</v>
      </c>
      <c r="D453" s="114" t="s">
        <v>637</v>
      </c>
      <c r="E453" s="114" t="s">
        <v>2359</v>
      </c>
      <c r="F453" s="114" t="s">
        <v>180</v>
      </c>
      <c r="G453" s="121">
        <v>7.1984825011449125E-5</v>
      </c>
      <c r="H453" s="114">
        <v>1.4979008780036449</v>
      </c>
      <c r="I453" s="118" t="s">
        <v>274</v>
      </c>
      <c r="AC453" s="117">
        <v>46290.782395833332</v>
      </c>
      <c r="AD453" s="114">
        <v>9</v>
      </c>
      <c r="AE453" s="114" t="s">
        <v>2650</v>
      </c>
      <c r="AF453" s="114">
        <v>0</v>
      </c>
      <c r="AG453" s="114" t="s">
        <v>305</v>
      </c>
      <c r="AH453" s="118" t="s">
        <v>2651</v>
      </c>
    </row>
    <row r="454" spans="1:34" ht="15" customHeight="1" x14ac:dyDescent="0.25">
      <c r="A454" s="117">
        <v>46290.782395833332</v>
      </c>
      <c r="B454" s="114">
        <v>21</v>
      </c>
      <c r="C454" s="114" t="s">
        <v>367</v>
      </c>
      <c r="D454" s="114" t="s">
        <v>637</v>
      </c>
      <c r="E454" s="114" t="s">
        <v>2360</v>
      </c>
      <c r="F454" s="114" t="s">
        <v>180</v>
      </c>
      <c r="G454" s="121">
        <v>7.1984825011449125E-5</v>
      </c>
      <c r="H454" s="114">
        <v>1.4979008780036449</v>
      </c>
      <c r="I454" s="118" t="s">
        <v>274</v>
      </c>
      <c r="AC454" s="117">
        <v>46290.782395833332</v>
      </c>
      <c r="AD454" s="114">
        <v>9</v>
      </c>
      <c r="AE454" s="114" t="s">
        <v>2652</v>
      </c>
      <c r="AF454" s="114">
        <v>0</v>
      </c>
      <c r="AG454" s="114" t="s">
        <v>9</v>
      </c>
      <c r="AH454" s="118" t="s">
        <v>2653</v>
      </c>
    </row>
    <row r="455" spans="1:34" ht="15" customHeight="1" x14ac:dyDescent="0.25">
      <c r="A455" s="117">
        <v>46290.782395833332</v>
      </c>
      <c r="B455" s="114">
        <v>21</v>
      </c>
      <c r="C455" s="114" t="s">
        <v>367</v>
      </c>
      <c r="D455" s="114" t="s">
        <v>637</v>
      </c>
      <c r="E455" s="114" t="s">
        <v>2361</v>
      </c>
      <c r="F455" s="114" t="s">
        <v>180</v>
      </c>
      <c r="G455" s="121">
        <v>7.1984825011449125E-5</v>
      </c>
      <c r="H455" s="114">
        <v>1.4979008780036449</v>
      </c>
      <c r="I455" s="118" t="s">
        <v>274</v>
      </c>
      <c r="AC455" s="117">
        <v>46290.782395833332</v>
      </c>
      <c r="AD455" s="114">
        <v>9</v>
      </c>
      <c r="AE455" s="114" t="s">
        <v>2654</v>
      </c>
      <c r="AF455" s="114" t="b">
        <v>0</v>
      </c>
      <c r="AG455" s="114" t="s">
        <v>9</v>
      </c>
      <c r="AH455" s="118" t="s">
        <v>2655</v>
      </c>
    </row>
    <row r="456" spans="1:34" ht="15" customHeight="1" x14ac:dyDescent="0.25">
      <c r="A456" s="117">
        <v>46290.782395833332</v>
      </c>
      <c r="B456" s="114">
        <v>21</v>
      </c>
      <c r="C456" s="114" t="s">
        <v>367</v>
      </c>
      <c r="D456" s="114" t="s">
        <v>637</v>
      </c>
      <c r="E456" s="114" t="s">
        <v>2362</v>
      </c>
      <c r="F456" s="114" t="s">
        <v>180</v>
      </c>
      <c r="G456" s="121">
        <v>7.1984825011449125E-5</v>
      </c>
      <c r="H456" s="114">
        <v>1.4979008780036449</v>
      </c>
      <c r="I456" s="118" t="s">
        <v>274</v>
      </c>
      <c r="AC456" s="117">
        <v>46290.782395833332</v>
      </c>
      <c r="AD456" s="114">
        <v>9</v>
      </c>
      <c r="AE456" s="114" t="s">
        <v>2656</v>
      </c>
      <c r="AF456" s="114" t="b">
        <v>0</v>
      </c>
      <c r="AG456" s="114" t="s">
        <v>9</v>
      </c>
      <c r="AH456" s="118" t="s">
        <v>2657</v>
      </c>
    </row>
    <row r="457" spans="1:34" ht="15" customHeight="1" x14ac:dyDescent="0.25">
      <c r="A457" s="117">
        <v>46290.782395833332</v>
      </c>
      <c r="B457" s="114">
        <v>21</v>
      </c>
      <c r="C457" s="114" t="s">
        <v>367</v>
      </c>
      <c r="D457" s="114" t="s">
        <v>637</v>
      </c>
      <c r="E457" s="114" t="s">
        <v>2363</v>
      </c>
      <c r="F457" s="114" t="s">
        <v>180</v>
      </c>
      <c r="G457" s="121">
        <v>7.1984825011449125E-5</v>
      </c>
      <c r="H457" s="114">
        <v>1.4979008780036449</v>
      </c>
      <c r="I457" s="118" t="s">
        <v>274</v>
      </c>
      <c r="AC457" s="117">
        <v>46290.782395833332</v>
      </c>
      <c r="AD457" s="114">
        <v>10</v>
      </c>
      <c r="AE457" s="114" t="s">
        <v>2615</v>
      </c>
      <c r="AF457" s="114"/>
      <c r="AG457" s="114" t="s">
        <v>299</v>
      </c>
      <c r="AH457" s="118" t="s">
        <v>2616</v>
      </c>
    </row>
    <row r="458" spans="1:34" ht="15" customHeight="1" x14ac:dyDescent="0.25">
      <c r="A458" s="117">
        <v>46290.782395833332</v>
      </c>
      <c r="B458" s="114">
        <v>21</v>
      </c>
      <c r="C458" s="114" t="s">
        <v>367</v>
      </c>
      <c r="D458" s="114" t="s">
        <v>637</v>
      </c>
      <c r="E458" s="114" t="s">
        <v>2364</v>
      </c>
      <c r="F458" s="114" t="s">
        <v>180</v>
      </c>
      <c r="G458" s="121">
        <v>7.1984825011449138E-5</v>
      </c>
      <c r="H458" s="114">
        <v>1.4979008780036451</v>
      </c>
      <c r="I458" s="118" t="s">
        <v>274</v>
      </c>
      <c r="AC458" s="117">
        <v>46290.782395833332</v>
      </c>
      <c r="AD458" s="114">
        <v>10</v>
      </c>
      <c r="AE458" s="114" t="s">
        <v>300</v>
      </c>
      <c r="AF458" s="114">
        <v>427.85726623535163</v>
      </c>
      <c r="AG458" s="114" t="s">
        <v>299</v>
      </c>
      <c r="AH458" s="118" t="s">
        <v>2617</v>
      </c>
    </row>
    <row r="459" spans="1:34" ht="15" customHeight="1" x14ac:dyDescent="0.25">
      <c r="A459" s="117">
        <v>46290.782395833332</v>
      </c>
      <c r="B459" s="114">
        <v>21</v>
      </c>
      <c r="C459" s="114" t="s">
        <v>367</v>
      </c>
      <c r="D459" s="114" t="s">
        <v>637</v>
      </c>
      <c r="E459" s="114" t="s">
        <v>2365</v>
      </c>
      <c r="F459" s="114" t="s">
        <v>180</v>
      </c>
      <c r="G459" s="121">
        <v>7.1984825011449125E-5</v>
      </c>
      <c r="H459" s="114">
        <v>1.4979008780036449</v>
      </c>
      <c r="I459" s="118" t="s">
        <v>274</v>
      </c>
      <c r="AC459" s="117">
        <v>46290.782395833332</v>
      </c>
      <c r="AD459" s="114">
        <v>10</v>
      </c>
      <c r="AE459" s="114" t="s">
        <v>2618</v>
      </c>
      <c r="AF459" s="114">
        <v>180.32423293633099</v>
      </c>
      <c r="AG459" s="114" t="s">
        <v>302</v>
      </c>
      <c r="AH459" s="118" t="s">
        <v>2619</v>
      </c>
    </row>
    <row r="460" spans="1:34" ht="15" customHeight="1" x14ac:dyDescent="0.25">
      <c r="A460" s="117">
        <v>46290.782395833332</v>
      </c>
      <c r="B460" s="114">
        <v>21</v>
      </c>
      <c r="C460" s="114" t="s">
        <v>367</v>
      </c>
      <c r="D460" s="114" t="s">
        <v>637</v>
      </c>
      <c r="E460" s="114" t="s">
        <v>2366</v>
      </c>
      <c r="F460" s="114" t="s">
        <v>180</v>
      </c>
      <c r="G460" s="121">
        <v>7.1984825011449125E-5</v>
      </c>
      <c r="H460" s="114">
        <v>1.4979008780036449</v>
      </c>
      <c r="I460" s="118" t="s">
        <v>274</v>
      </c>
      <c r="AC460" s="117">
        <v>46290.782395833332</v>
      </c>
      <c r="AD460" s="114">
        <v>10</v>
      </c>
      <c r="AE460" s="114" t="s">
        <v>2620</v>
      </c>
      <c r="AF460" s="114">
        <v>0</v>
      </c>
      <c r="AG460" s="114" t="s">
        <v>302</v>
      </c>
      <c r="AH460" s="118" t="s">
        <v>2621</v>
      </c>
    </row>
    <row r="461" spans="1:34" ht="15" customHeight="1" x14ac:dyDescent="0.25">
      <c r="A461" s="117">
        <v>46290.782395833332</v>
      </c>
      <c r="B461" s="114">
        <v>21</v>
      </c>
      <c r="C461" s="114" t="s">
        <v>367</v>
      </c>
      <c r="D461" s="114" t="s">
        <v>637</v>
      </c>
      <c r="E461" s="114" t="s">
        <v>2367</v>
      </c>
      <c r="F461" s="114" t="s">
        <v>180</v>
      </c>
      <c r="G461" s="121">
        <v>7.1984825011449125E-5</v>
      </c>
      <c r="H461" s="114">
        <v>1.4979008780036449</v>
      </c>
      <c r="I461" s="118" t="s">
        <v>274</v>
      </c>
      <c r="AC461" s="117">
        <v>46290.782395833332</v>
      </c>
      <c r="AD461" s="114">
        <v>10</v>
      </c>
      <c r="AE461" s="114" t="s">
        <v>2622</v>
      </c>
      <c r="AF461" s="114">
        <v>180.32423293633099</v>
      </c>
      <c r="AG461" s="114" t="s">
        <v>302</v>
      </c>
      <c r="AH461" s="118" t="s">
        <v>2623</v>
      </c>
    </row>
    <row r="462" spans="1:34" ht="15" customHeight="1" x14ac:dyDescent="0.25">
      <c r="A462" s="117">
        <v>46290.782395833332</v>
      </c>
      <c r="B462" s="114">
        <v>21</v>
      </c>
      <c r="C462" s="114" t="s">
        <v>367</v>
      </c>
      <c r="D462" s="114" t="s">
        <v>637</v>
      </c>
      <c r="E462" s="114" t="s">
        <v>2368</v>
      </c>
      <c r="F462" s="114" t="s">
        <v>180</v>
      </c>
      <c r="G462" s="121">
        <v>7.1984825011449125E-5</v>
      </c>
      <c r="H462" s="114">
        <v>1.4979008780036449</v>
      </c>
      <c r="I462" s="118" t="s">
        <v>274</v>
      </c>
      <c r="AC462" s="117">
        <v>46290.782395833332</v>
      </c>
      <c r="AD462" s="114">
        <v>10</v>
      </c>
      <c r="AE462" s="114" t="s">
        <v>2624</v>
      </c>
      <c r="AF462" s="114">
        <v>0</v>
      </c>
      <c r="AG462" s="114" t="s">
        <v>302</v>
      </c>
      <c r="AH462" s="118" t="s">
        <v>2625</v>
      </c>
    </row>
    <row r="463" spans="1:34" ht="15" customHeight="1" x14ac:dyDescent="0.25">
      <c r="A463" s="117">
        <v>46290.782395833332</v>
      </c>
      <c r="B463" s="114">
        <v>21</v>
      </c>
      <c r="C463" s="114" t="s">
        <v>367</v>
      </c>
      <c r="D463" s="114" t="s">
        <v>637</v>
      </c>
      <c r="E463" s="114" t="s">
        <v>2369</v>
      </c>
      <c r="F463" s="114" t="s">
        <v>180</v>
      </c>
      <c r="G463" s="121">
        <v>7.1984825011449125E-5</v>
      </c>
      <c r="H463" s="114">
        <v>1.4979008780036449</v>
      </c>
      <c r="I463" s="118" t="s">
        <v>274</v>
      </c>
      <c r="AC463" s="117">
        <v>46290.782395833332</v>
      </c>
      <c r="AD463" s="114">
        <v>10</v>
      </c>
      <c r="AE463" s="114" t="s">
        <v>2626</v>
      </c>
      <c r="AF463" s="114" t="s">
        <v>1107</v>
      </c>
      <c r="AG463" s="114" t="s">
        <v>9</v>
      </c>
      <c r="AH463" s="118" t="s">
        <v>2627</v>
      </c>
    </row>
    <row r="464" spans="1:34" ht="15" customHeight="1" x14ac:dyDescent="0.25">
      <c r="A464" s="117">
        <v>46290.782395833332</v>
      </c>
      <c r="B464" s="114">
        <v>21</v>
      </c>
      <c r="C464" s="114" t="s">
        <v>367</v>
      </c>
      <c r="D464" s="114" t="s">
        <v>637</v>
      </c>
      <c r="E464" s="114" t="s">
        <v>2370</v>
      </c>
      <c r="F464" s="114" t="s">
        <v>180</v>
      </c>
      <c r="G464" s="121">
        <v>7.1984825011449138E-5</v>
      </c>
      <c r="H464" s="114">
        <v>1.4979008780036451</v>
      </c>
      <c r="I464" s="118" t="s">
        <v>274</v>
      </c>
      <c r="AC464" s="117">
        <v>46290.782395833332</v>
      </c>
      <c r="AD464" s="114">
        <v>10</v>
      </c>
      <c r="AE464" s="114" t="s">
        <v>319</v>
      </c>
      <c r="AF464" s="114" t="s">
        <v>322</v>
      </c>
      <c r="AG464" s="114" t="s">
        <v>9</v>
      </c>
      <c r="AH464" s="118" t="s">
        <v>2628</v>
      </c>
    </row>
    <row r="465" spans="1:34" ht="15" customHeight="1" x14ac:dyDescent="0.25">
      <c r="A465" s="117">
        <v>46290.782395833332</v>
      </c>
      <c r="B465" s="114">
        <v>21</v>
      </c>
      <c r="C465" s="114" t="s">
        <v>367</v>
      </c>
      <c r="D465" s="114" t="s">
        <v>637</v>
      </c>
      <c r="E465" s="114" t="s">
        <v>2371</v>
      </c>
      <c r="F465" s="114" t="s">
        <v>180</v>
      </c>
      <c r="G465" s="121">
        <v>7.1984825011449125E-5</v>
      </c>
      <c r="H465" s="114">
        <v>1.4979008780036449</v>
      </c>
      <c r="I465" s="118" t="s">
        <v>274</v>
      </c>
      <c r="AC465" s="117">
        <v>46290.782395833332</v>
      </c>
      <c r="AD465" s="114">
        <v>10</v>
      </c>
      <c r="AE465" s="114" t="s">
        <v>2629</v>
      </c>
      <c r="AF465" s="114" t="s">
        <v>1113</v>
      </c>
      <c r="AG465" s="114" t="s">
        <v>9</v>
      </c>
      <c r="AH465" s="118" t="s">
        <v>2630</v>
      </c>
    </row>
    <row r="466" spans="1:34" ht="15" customHeight="1" x14ac:dyDescent="0.25">
      <c r="A466" s="117">
        <v>46290.782395833332</v>
      </c>
      <c r="B466" s="114">
        <v>21</v>
      </c>
      <c r="C466" s="114" t="s">
        <v>367</v>
      </c>
      <c r="D466" s="114" t="s">
        <v>637</v>
      </c>
      <c r="E466" s="114" t="s">
        <v>2372</v>
      </c>
      <c r="F466" s="114" t="s">
        <v>180</v>
      </c>
      <c r="G466" s="121">
        <v>7.1984825011449125E-5</v>
      </c>
      <c r="H466" s="114">
        <v>1.4979008780036449</v>
      </c>
      <c r="I466" s="118" t="s">
        <v>274</v>
      </c>
      <c r="AC466" s="117">
        <v>46290.782395833332</v>
      </c>
      <c r="AD466" s="114">
        <v>10</v>
      </c>
      <c r="AE466" s="114" t="s">
        <v>2631</v>
      </c>
      <c r="AF466" s="114" t="s">
        <v>1113</v>
      </c>
      <c r="AG466" s="114" t="s">
        <v>9</v>
      </c>
      <c r="AH466" s="118" t="s">
        <v>2632</v>
      </c>
    </row>
    <row r="467" spans="1:34" ht="15" customHeight="1" x14ac:dyDescent="0.25">
      <c r="A467" s="117">
        <v>46290.782395833332</v>
      </c>
      <c r="B467" s="114">
        <v>21</v>
      </c>
      <c r="C467" s="114" t="s">
        <v>367</v>
      </c>
      <c r="D467" s="114" t="s">
        <v>637</v>
      </c>
      <c r="E467" s="114" t="s">
        <v>2373</v>
      </c>
      <c r="F467" s="114" t="s">
        <v>180</v>
      </c>
      <c r="G467" s="121">
        <v>7.1984825011449125E-5</v>
      </c>
      <c r="H467" s="114">
        <v>1.4979008780036449</v>
      </c>
      <c r="I467" s="118" t="s">
        <v>274</v>
      </c>
      <c r="AC467" s="117">
        <v>46290.782395833332</v>
      </c>
      <c r="AD467" s="114">
        <v>10</v>
      </c>
      <c r="AE467" s="114" t="s">
        <v>320</v>
      </c>
      <c r="AF467" s="114" t="s">
        <v>325</v>
      </c>
      <c r="AG467" s="114" t="s">
        <v>9</v>
      </c>
      <c r="AH467" s="118" t="s">
        <v>2633</v>
      </c>
    </row>
    <row r="468" spans="1:34" ht="15" customHeight="1" x14ac:dyDescent="0.25">
      <c r="A468" s="117">
        <v>46290.782395833332</v>
      </c>
      <c r="B468" s="114">
        <v>21</v>
      </c>
      <c r="C468" s="114" t="s">
        <v>367</v>
      </c>
      <c r="D468" s="114" t="s">
        <v>637</v>
      </c>
      <c r="E468" s="114" t="s">
        <v>2374</v>
      </c>
      <c r="F468" s="114" t="s">
        <v>180</v>
      </c>
      <c r="G468" s="121">
        <v>7.1984825011449125E-5</v>
      </c>
      <c r="H468" s="114">
        <v>1.4979008780036449</v>
      </c>
      <c r="I468" s="118" t="s">
        <v>274</v>
      </c>
      <c r="AC468" s="117">
        <v>46290.782395833332</v>
      </c>
      <c r="AD468" s="114">
        <v>10</v>
      </c>
      <c r="AE468" s="114" t="s">
        <v>2634</v>
      </c>
      <c r="AF468" s="114"/>
      <c r="AG468" s="114" t="s">
        <v>9</v>
      </c>
      <c r="AH468" s="118" t="s">
        <v>2635</v>
      </c>
    </row>
    <row r="469" spans="1:34" ht="15" customHeight="1" x14ac:dyDescent="0.25">
      <c r="A469" s="117">
        <v>46290.782395833332</v>
      </c>
      <c r="B469" s="114">
        <v>21</v>
      </c>
      <c r="C469" s="114" t="s">
        <v>367</v>
      </c>
      <c r="D469" s="114" t="s">
        <v>637</v>
      </c>
      <c r="E469" s="114" t="s">
        <v>2375</v>
      </c>
      <c r="F469" s="114" t="s">
        <v>180</v>
      </c>
      <c r="G469" s="121">
        <v>7.1984825011449125E-5</v>
      </c>
      <c r="H469" s="114">
        <v>1.4979008780036449</v>
      </c>
      <c r="I469" s="118" t="s">
        <v>274</v>
      </c>
      <c r="AC469" s="117">
        <v>46290.782395833332</v>
      </c>
      <c r="AD469" s="114">
        <v>10</v>
      </c>
      <c r="AE469" s="114" t="s">
        <v>2636</v>
      </c>
      <c r="AF469" s="114">
        <v>0</v>
      </c>
      <c r="AG469" s="114" t="s">
        <v>9</v>
      </c>
      <c r="AH469" s="118" t="s">
        <v>2637</v>
      </c>
    </row>
    <row r="470" spans="1:34" ht="15" customHeight="1" x14ac:dyDescent="0.25">
      <c r="A470" s="117">
        <v>46290.782395833332</v>
      </c>
      <c r="B470" s="114">
        <v>21</v>
      </c>
      <c r="C470" s="114" t="s">
        <v>367</v>
      </c>
      <c r="D470" s="114" t="s">
        <v>637</v>
      </c>
      <c r="E470" s="114" t="s">
        <v>2376</v>
      </c>
      <c r="F470" s="114" t="s">
        <v>180</v>
      </c>
      <c r="G470" s="121">
        <v>7.1984825011449125E-5</v>
      </c>
      <c r="H470" s="114">
        <v>1.4979008780036449</v>
      </c>
      <c r="I470" s="118" t="s">
        <v>274</v>
      </c>
      <c r="AC470" s="117">
        <v>46290.782395833332</v>
      </c>
      <c r="AD470" s="114">
        <v>10</v>
      </c>
      <c r="AE470" s="114" t="s">
        <v>2638</v>
      </c>
      <c r="AF470" s="114"/>
      <c r="AG470" s="114" t="s">
        <v>299</v>
      </c>
      <c r="AH470" s="118" t="s">
        <v>2702</v>
      </c>
    </row>
    <row r="471" spans="1:34" ht="15" customHeight="1" x14ac:dyDescent="0.25">
      <c r="A471" s="117">
        <v>46290.782395833332</v>
      </c>
      <c r="B471" s="114">
        <v>21</v>
      </c>
      <c r="C471" s="114" t="s">
        <v>367</v>
      </c>
      <c r="D471" s="114" t="s">
        <v>637</v>
      </c>
      <c r="E471" s="114" t="s">
        <v>2377</v>
      </c>
      <c r="F471" s="114" t="s">
        <v>180</v>
      </c>
      <c r="G471" s="121">
        <v>7.1984825011449125E-5</v>
      </c>
      <c r="H471" s="114">
        <v>1.4979008780036449</v>
      </c>
      <c r="I471" s="118" t="s">
        <v>274</v>
      </c>
      <c r="AC471" s="117">
        <v>46290.782395833332</v>
      </c>
      <c r="AD471" s="114">
        <v>10</v>
      </c>
      <c r="AE471" s="114" t="s">
        <v>2640</v>
      </c>
      <c r="AF471" s="114"/>
      <c r="AG471" s="114" t="s">
        <v>302</v>
      </c>
      <c r="AH471" s="118" t="s">
        <v>2702</v>
      </c>
    </row>
    <row r="472" spans="1:34" ht="15" customHeight="1" x14ac:dyDescent="0.25">
      <c r="A472" s="117">
        <v>46290.782395833332</v>
      </c>
      <c r="B472" s="114">
        <v>21</v>
      </c>
      <c r="C472" s="114" t="s">
        <v>367</v>
      </c>
      <c r="D472" s="114" t="s">
        <v>637</v>
      </c>
      <c r="E472" s="114" t="s">
        <v>2378</v>
      </c>
      <c r="F472" s="114" t="s">
        <v>180</v>
      </c>
      <c r="G472" s="121">
        <v>7.1984825011449125E-5</v>
      </c>
      <c r="H472" s="114">
        <v>1.4979008780036449</v>
      </c>
      <c r="I472" s="118" t="s">
        <v>274</v>
      </c>
      <c r="AC472" s="117">
        <v>46290.782395833332</v>
      </c>
      <c r="AD472" s="114">
        <v>10</v>
      </c>
      <c r="AE472" s="114" t="s">
        <v>2642</v>
      </c>
      <c r="AF472" s="114"/>
      <c r="AG472" s="114" t="s">
        <v>302</v>
      </c>
      <c r="AH472" s="118" t="s">
        <v>2702</v>
      </c>
    </row>
    <row r="473" spans="1:34" ht="15" customHeight="1" x14ac:dyDescent="0.25">
      <c r="A473" s="117">
        <v>46290.782395833332</v>
      </c>
      <c r="B473" s="114">
        <v>21</v>
      </c>
      <c r="C473" s="114" t="s">
        <v>367</v>
      </c>
      <c r="D473" s="114" t="s">
        <v>637</v>
      </c>
      <c r="E473" s="114" t="s">
        <v>2379</v>
      </c>
      <c r="F473" s="114" t="s">
        <v>180</v>
      </c>
      <c r="G473" s="121">
        <v>7.1984825011449125E-5</v>
      </c>
      <c r="H473" s="114">
        <v>1.4979008780036449</v>
      </c>
      <c r="I473" s="118" t="s">
        <v>274</v>
      </c>
      <c r="AC473" s="117">
        <v>46290.782395833332</v>
      </c>
      <c r="AD473" s="114">
        <v>10</v>
      </c>
      <c r="AE473" s="114" t="s">
        <v>2644</v>
      </c>
      <c r="AF473" s="114" t="s">
        <v>1113</v>
      </c>
      <c r="AG473" s="114" t="s">
        <v>9</v>
      </c>
      <c r="AH473" s="118" t="s">
        <v>2645</v>
      </c>
    </row>
    <row r="474" spans="1:34" ht="15" customHeight="1" x14ac:dyDescent="0.25">
      <c r="A474" s="117">
        <v>46290.782395833332</v>
      </c>
      <c r="B474" s="114">
        <v>21</v>
      </c>
      <c r="C474" s="114" t="s">
        <v>367</v>
      </c>
      <c r="D474" s="114" t="s">
        <v>637</v>
      </c>
      <c r="E474" s="114" t="s">
        <v>2380</v>
      </c>
      <c r="F474" s="114" t="s">
        <v>180</v>
      </c>
      <c r="G474" s="121">
        <v>7.1984825011449125E-5</v>
      </c>
      <c r="H474" s="114">
        <v>1.4979008780036449</v>
      </c>
      <c r="I474" s="118" t="s">
        <v>274</v>
      </c>
      <c r="AC474" s="117">
        <v>46290.782395833332</v>
      </c>
      <c r="AD474" s="114">
        <v>10</v>
      </c>
      <c r="AE474" s="114" t="s">
        <v>2646</v>
      </c>
      <c r="AF474" s="114" t="s">
        <v>1113</v>
      </c>
      <c r="AG474" s="114" t="s">
        <v>9</v>
      </c>
      <c r="AH474" s="118" t="s">
        <v>2647</v>
      </c>
    </row>
    <row r="475" spans="1:34" ht="15" customHeight="1" x14ac:dyDescent="0.25">
      <c r="A475" s="117">
        <v>46290.782395833332</v>
      </c>
      <c r="B475" s="114">
        <v>21</v>
      </c>
      <c r="C475" s="114" t="s">
        <v>367</v>
      </c>
      <c r="D475" s="114" t="s">
        <v>637</v>
      </c>
      <c r="E475" s="114" t="s">
        <v>2381</v>
      </c>
      <c r="F475" s="114" t="s">
        <v>180</v>
      </c>
      <c r="G475" s="121">
        <v>7.1984825011449125E-5</v>
      </c>
      <c r="H475" s="114">
        <v>1.4979008780036449</v>
      </c>
      <c r="I475" s="118" t="s">
        <v>274</v>
      </c>
      <c r="AC475" s="117">
        <v>46290.782395833332</v>
      </c>
      <c r="AD475" s="114">
        <v>10</v>
      </c>
      <c r="AE475" s="114" t="s">
        <v>2648</v>
      </c>
      <c r="AF475" s="114">
        <v>0</v>
      </c>
      <c r="AG475" s="114" t="s">
        <v>305</v>
      </c>
      <c r="AH475" s="118" t="s">
        <v>2649</v>
      </c>
    </row>
    <row r="476" spans="1:34" ht="15" customHeight="1" x14ac:dyDescent="0.25">
      <c r="A476" s="117">
        <v>46290.782395833332</v>
      </c>
      <c r="B476" s="114">
        <v>21</v>
      </c>
      <c r="C476" s="114" t="s">
        <v>367</v>
      </c>
      <c r="D476" s="114" t="s">
        <v>637</v>
      </c>
      <c r="E476" s="114" t="s">
        <v>2382</v>
      </c>
      <c r="F476" s="114" t="s">
        <v>180</v>
      </c>
      <c r="G476" s="121">
        <v>7.1984825011449125E-5</v>
      </c>
      <c r="H476" s="114">
        <v>1.4979008780036449</v>
      </c>
      <c r="I476" s="118" t="s">
        <v>274</v>
      </c>
      <c r="AC476" s="117">
        <v>46290.782395833332</v>
      </c>
      <c r="AD476" s="114">
        <v>10</v>
      </c>
      <c r="AE476" s="114" t="s">
        <v>2650</v>
      </c>
      <c r="AF476" s="114">
        <v>0</v>
      </c>
      <c r="AG476" s="114" t="s">
        <v>305</v>
      </c>
      <c r="AH476" s="118" t="s">
        <v>2651</v>
      </c>
    </row>
    <row r="477" spans="1:34" ht="15" customHeight="1" x14ac:dyDescent="0.25">
      <c r="A477" s="117">
        <v>46290.782395833332</v>
      </c>
      <c r="B477" s="114">
        <v>21</v>
      </c>
      <c r="C477" s="114" t="s">
        <v>367</v>
      </c>
      <c r="D477" s="114" t="s">
        <v>637</v>
      </c>
      <c r="E477" s="114" t="s">
        <v>2383</v>
      </c>
      <c r="F477" s="114" t="s">
        <v>180</v>
      </c>
      <c r="G477" s="121">
        <v>7.1984825011449125E-5</v>
      </c>
      <c r="H477" s="114">
        <v>1.4979008780036449</v>
      </c>
      <c r="I477" s="118" t="s">
        <v>274</v>
      </c>
      <c r="AC477" s="117">
        <v>46290.782395833332</v>
      </c>
      <c r="AD477" s="114">
        <v>10</v>
      </c>
      <c r="AE477" s="114" t="s">
        <v>2652</v>
      </c>
      <c r="AF477" s="114">
        <v>0</v>
      </c>
      <c r="AG477" s="114" t="s">
        <v>9</v>
      </c>
      <c r="AH477" s="118" t="s">
        <v>2653</v>
      </c>
    </row>
    <row r="478" spans="1:34" ht="15" customHeight="1" x14ac:dyDescent="0.25">
      <c r="A478" s="117">
        <v>46290.782395833332</v>
      </c>
      <c r="B478" s="114">
        <v>21</v>
      </c>
      <c r="C478" s="114" t="s">
        <v>367</v>
      </c>
      <c r="D478" s="114" t="s">
        <v>637</v>
      </c>
      <c r="E478" s="114" t="s">
        <v>2384</v>
      </c>
      <c r="F478" s="114" t="s">
        <v>180</v>
      </c>
      <c r="G478" s="121">
        <v>7.1984825011449125E-5</v>
      </c>
      <c r="H478" s="114">
        <v>1.4979008780036449</v>
      </c>
      <c r="I478" s="118" t="s">
        <v>274</v>
      </c>
      <c r="AC478" s="117">
        <v>46290.782395833332</v>
      </c>
      <c r="AD478" s="114">
        <v>10</v>
      </c>
      <c r="AE478" s="114" t="s">
        <v>2654</v>
      </c>
      <c r="AF478" s="114" t="b">
        <v>0</v>
      </c>
      <c r="AG478" s="114" t="s">
        <v>9</v>
      </c>
      <c r="AH478" s="118" t="s">
        <v>2655</v>
      </c>
    </row>
    <row r="479" spans="1:34" ht="15" customHeight="1" x14ac:dyDescent="0.25">
      <c r="A479" s="117">
        <v>46290.782395833332</v>
      </c>
      <c r="B479" s="114">
        <v>21</v>
      </c>
      <c r="C479" s="114" t="s">
        <v>367</v>
      </c>
      <c r="D479" s="114" t="s">
        <v>637</v>
      </c>
      <c r="E479" s="114" t="s">
        <v>2385</v>
      </c>
      <c r="F479" s="114" t="s">
        <v>180</v>
      </c>
      <c r="G479" s="121">
        <v>7.1984825011449125E-5</v>
      </c>
      <c r="H479" s="114">
        <v>1.4979008780036449</v>
      </c>
      <c r="I479" s="118" t="s">
        <v>274</v>
      </c>
      <c r="AC479" s="117">
        <v>46290.782395833332</v>
      </c>
      <c r="AD479" s="114">
        <v>10</v>
      </c>
      <c r="AE479" s="114" t="s">
        <v>2656</v>
      </c>
      <c r="AF479" s="114" t="b">
        <v>0</v>
      </c>
      <c r="AG479" s="114" t="s">
        <v>9</v>
      </c>
      <c r="AH479" s="118" t="s">
        <v>2657</v>
      </c>
    </row>
    <row r="480" spans="1:34" ht="15" customHeight="1" x14ac:dyDescent="0.25">
      <c r="A480" s="117">
        <v>46290.782395833332</v>
      </c>
      <c r="B480" s="114">
        <v>21</v>
      </c>
      <c r="C480" s="114" t="s">
        <v>367</v>
      </c>
      <c r="D480" s="114" t="s">
        <v>637</v>
      </c>
      <c r="E480" s="114" t="s">
        <v>2386</v>
      </c>
      <c r="F480" s="114" t="s">
        <v>180</v>
      </c>
      <c r="G480" s="121">
        <v>7.1984825011449125E-5</v>
      </c>
      <c r="H480" s="114">
        <v>1.4979008780036449</v>
      </c>
      <c r="I480" s="118" t="s">
        <v>274</v>
      </c>
      <c r="AC480" s="117">
        <v>46290.782395833332</v>
      </c>
      <c r="AD480" s="114">
        <v>11</v>
      </c>
      <c r="AE480" s="114" t="s">
        <v>2615</v>
      </c>
      <c r="AF480" s="114"/>
      <c r="AG480" s="114" t="s">
        <v>299</v>
      </c>
      <c r="AH480" s="118" t="s">
        <v>2616</v>
      </c>
    </row>
    <row r="481" spans="1:34" ht="15" customHeight="1" x14ac:dyDescent="0.25">
      <c r="A481" s="117">
        <v>46290.782395833332</v>
      </c>
      <c r="B481" s="114">
        <v>21</v>
      </c>
      <c r="C481" s="114" t="s">
        <v>367</v>
      </c>
      <c r="D481" s="114" t="s">
        <v>637</v>
      </c>
      <c r="E481" s="114" t="s">
        <v>2387</v>
      </c>
      <c r="F481" s="114" t="s">
        <v>180</v>
      </c>
      <c r="G481" s="121">
        <v>7.1984825011449125E-5</v>
      </c>
      <c r="H481" s="114">
        <v>1.4979008780036449</v>
      </c>
      <c r="I481" s="118" t="s">
        <v>274</v>
      </c>
      <c r="AC481" s="117">
        <v>46290.782395833332</v>
      </c>
      <c r="AD481" s="114">
        <v>11</v>
      </c>
      <c r="AE481" s="114" t="s">
        <v>300</v>
      </c>
      <c r="AF481" s="114">
        <v>413.50565490722659</v>
      </c>
      <c r="AG481" s="114" t="s">
        <v>299</v>
      </c>
      <c r="AH481" s="118" t="s">
        <v>2617</v>
      </c>
    </row>
    <row r="482" spans="1:34" ht="15" customHeight="1" x14ac:dyDescent="0.25">
      <c r="A482" s="117">
        <v>46290.782395833332</v>
      </c>
      <c r="B482" s="114">
        <v>21</v>
      </c>
      <c r="C482" s="114" t="s">
        <v>367</v>
      </c>
      <c r="D482" s="114" t="s">
        <v>637</v>
      </c>
      <c r="E482" s="114" t="s">
        <v>2388</v>
      </c>
      <c r="F482" s="114" t="s">
        <v>180</v>
      </c>
      <c r="G482" s="121">
        <v>7.1984825011449125E-5</v>
      </c>
      <c r="H482" s="114">
        <v>1.4979008780036449</v>
      </c>
      <c r="I482" s="118" t="s">
        <v>274</v>
      </c>
      <c r="AC482" s="117">
        <v>46290.782395833332</v>
      </c>
      <c r="AD482" s="114">
        <v>11</v>
      </c>
      <c r="AE482" s="114" t="s">
        <v>2618</v>
      </c>
      <c r="AF482" s="114">
        <v>167.34264716359738</v>
      </c>
      <c r="AG482" s="114" t="s">
        <v>302</v>
      </c>
      <c r="AH482" s="118" t="s">
        <v>2619</v>
      </c>
    </row>
    <row r="483" spans="1:34" ht="15" customHeight="1" x14ac:dyDescent="0.25">
      <c r="A483" s="117">
        <v>46290.782395833332</v>
      </c>
      <c r="B483" s="114">
        <v>21</v>
      </c>
      <c r="C483" s="114" t="s">
        <v>367</v>
      </c>
      <c r="D483" s="114" t="s">
        <v>637</v>
      </c>
      <c r="E483" s="114" t="s">
        <v>2389</v>
      </c>
      <c r="F483" s="114" t="s">
        <v>180</v>
      </c>
      <c r="G483" s="121">
        <v>7.1984825011449125E-5</v>
      </c>
      <c r="H483" s="114">
        <v>1.4979008780036449</v>
      </c>
      <c r="I483" s="118" t="s">
        <v>274</v>
      </c>
      <c r="AC483" s="117">
        <v>46290.782395833332</v>
      </c>
      <c r="AD483" s="114">
        <v>11</v>
      </c>
      <c r="AE483" s="114" t="s">
        <v>2620</v>
      </c>
      <c r="AF483" s="114">
        <v>0</v>
      </c>
      <c r="AG483" s="114" t="s">
        <v>302</v>
      </c>
      <c r="AH483" s="118" t="s">
        <v>2621</v>
      </c>
    </row>
    <row r="484" spans="1:34" ht="15" customHeight="1" x14ac:dyDescent="0.25">
      <c r="A484" s="117">
        <v>46290.782395833332</v>
      </c>
      <c r="B484" s="114">
        <v>21</v>
      </c>
      <c r="C484" s="114" t="s">
        <v>367</v>
      </c>
      <c r="D484" s="114" t="s">
        <v>637</v>
      </c>
      <c r="E484" s="114" t="s">
        <v>2390</v>
      </c>
      <c r="F484" s="114" t="s">
        <v>180</v>
      </c>
      <c r="G484" s="121">
        <v>7.1984825011449125E-5</v>
      </c>
      <c r="H484" s="114">
        <v>1.4979008780036449</v>
      </c>
      <c r="I484" s="118" t="s">
        <v>274</v>
      </c>
      <c r="AC484" s="117">
        <v>46290.782395833332</v>
      </c>
      <c r="AD484" s="114">
        <v>11</v>
      </c>
      <c r="AE484" s="114" t="s">
        <v>2622</v>
      </c>
      <c r="AF484" s="114">
        <v>167.34264716359738</v>
      </c>
      <c r="AG484" s="114" t="s">
        <v>302</v>
      </c>
      <c r="AH484" s="118" t="s">
        <v>2623</v>
      </c>
    </row>
    <row r="485" spans="1:34" ht="15" customHeight="1" x14ac:dyDescent="0.25">
      <c r="A485" s="117">
        <v>46290.782395833332</v>
      </c>
      <c r="B485" s="114">
        <v>21</v>
      </c>
      <c r="C485" s="114" t="s">
        <v>367</v>
      </c>
      <c r="D485" s="114" t="s">
        <v>637</v>
      </c>
      <c r="E485" s="114" t="s">
        <v>2391</v>
      </c>
      <c r="F485" s="114" t="s">
        <v>180</v>
      </c>
      <c r="G485" s="121">
        <v>7.1984825011449125E-5</v>
      </c>
      <c r="H485" s="114">
        <v>1.4979008780036449</v>
      </c>
      <c r="I485" s="118" t="s">
        <v>274</v>
      </c>
      <c r="AC485" s="117">
        <v>46290.782395833332</v>
      </c>
      <c r="AD485" s="114">
        <v>11</v>
      </c>
      <c r="AE485" s="114" t="s">
        <v>2624</v>
      </c>
      <c r="AF485" s="114">
        <v>0</v>
      </c>
      <c r="AG485" s="114" t="s">
        <v>302</v>
      </c>
      <c r="AH485" s="118" t="s">
        <v>2625</v>
      </c>
    </row>
    <row r="486" spans="1:34" ht="15" customHeight="1" x14ac:dyDescent="0.25">
      <c r="A486" s="117">
        <v>46290.782395833332</v>
      </c>
      <c r="B486" s="114">
        <v>21</v>
      </c>
      <c r="C486" s="114" t="s">
        <v>367</v>
      </c>
      <c r="D486" s="114" t="s">
        <v>637</v>
      </c>
      <c r="E486" s="114" t="s">
        <v>2392</v>
      </c>
      <c r="F486" s="114" t="s">
        <v>180</v>
      </c>
      <c r="G486" s="121">
        <v>7.1984825011449125E-5</v>
      </c>
      <c r="H486" s="114">
        <v>1.4979008780036449</v>
      </c>
      <c r="I486" s="118" t="s">
        <v>274</v>
      </c>
      <c r="AC486" s="117">
        <v>46290.782395833332</v>
      </c>
      <c r="AD486" s="114">
        <v>11</v>
      </c>
      <c r="AE486" s="114" t="s">
        <v>2626</v>
      </c>
      <c r="AF486" s="114" t="s">
        <v>1107</v>
      </c>
      <c r="AG486" s="114" t="s">
        <v>9</v>
      </c>
      <c r="AH486" s="118" t="s">
        <v>2627</v>
      </c>
    </row>
    <row r="487" spans="1:34" ht="15" customHeight="1" x14ac:dyDescent="0.25">
      <c r="A487" s="117">
        <v>46290.782395833332</v>
      </c>
      <c r="B487" s="114">
        <v>21</v>
      </c>
      <c r="C487" s="114" t="s">
        <v>367</v>
      </c>
      <c r="D487" s="114" t="s">
        <v>637</v>
      </c>
      <c r="E487" s="114" t="s">
        <v>2393</v>
      </c>
      <c r="F487" s="114" t="s">
        <v>180</v>
      </c>
      <c r="G487" s="121">
        <v>7.1984825011449125E-5</v>
      </c>
      <c r="H487" s="114">
        <v>1.4979008780036449</v>
      </c>
      <c r="I487" s="118" t="s">
        <v>274</v>
      </c>
      <c r="AC487" s="117">
        <v>46290.782395833332</v>
      </c>
      <c r="AD487" s="114">
        <v>11</v>
      </c>
      <c r="AE487" s="114" t="s">
        <v>319</v>
      </c>
      <c r="AF487" s="114" t="s">
        <v>322</v>
      </c>
      <c r="AG487" s="114" t="s">
        <v>9</v>
      </c>
      <c r="AH487" s="118" t="s">
        <v>2628</v>
      </c>
    </row>
    <row r="488" spans="1:34" ht="15" customHeight="1" x14ac:dyDescent="0.25">
      <c r="A488" s="117">
        <v>46290.782395833332</v>
      </c>
      <c r="B488" s="114">
        <v>21</v>
      </c>
      <c r="C488" s="114" t="s">
        <v>367</v>
      </c>
      <c r="D488" s="114" t="s">
        <v>637</v>
      </c>
      <c r="E488" s="114" t="s">
        <v>2394</v>
      </c>
      <c r="F488" s="114" t="s">
        <v>180</v>
      </c>
      <c r="G488" s="121">
        <v>7.1984825011449125E-5</v>
      </c>
      <c r="H488" s="114">
        <v>1.4979008780036449</v>
      </c>
      <c r="I488" s="118" t="s">
        <v>274</v>
      </c>
      <c r="AC488" s="117">
        <v>46290.782395833332</v>
      </c>
      <c r="AD488" s="114">
        <v>11</v>
      </c>
      <c r="AE488" s="114" t="s">
        <v>2629</v>
      </c>
      <c r="AF488" s="114" t="s">
        <v>1113</v>
      </c>
      <c r="AG488" s="114" t="s">
        <v>9</v>
      </c>
      <c r="AH488" s="118" t="s">
        <v>2630</v>
      </c>
    </row>
    <row r="489" spans="1:34" ht="15" customHeight="1" x14ac:dyDescent="0.25">
      <c r="A489" s="117">
        <v>46290.782395833332</v>
      </c>
      <c r="B489" s="114">
        <v>21</v>
      </c>
      <c r="C489" s="114" t="s">
        <v>367</v>
      </c>
      <c r="D489" s="114" t="s">
        <v>637</v>
      </c>
      <c r="E489" s="114" t="s">
        <v>2395</v>
      </c>
      <c r="F489" s="114" t="s">
        <v>180</v>
      </c>
      <c r="G489" s="121">
        <v>7.1984825011449125E-5</v>
      </c>
      <c r="H489" s="114">
        <v>1.4979008780036449</v>
      </c>
      <c r="I489" s="118" t="s">
        <v>274</v>
      </c>
      <c r="AC489" s="117">
        <v>46290.782395833332</v>
      </c>
      <c r="AD489" s="114">
        <v>11</v>
      </c>
      <c r="AE489" s="114" t="s">
        <v>2631</v>
      </c>
      <c r="AF489" s="114" t="s">
        <v>1113</v>
      </c>
      <c r="AG489" s="114" t="s">
        <v>9</v>
      </c>
      <c r="AH489" s="118" t="s">
        <v>2632</v>
      </c>
    </row>
    <row r="490" spans="1:34" ht="15" customHeight="1" x14ac:dyDescent="0.25">
      <c r="A490" s="117">
        <v>46290.782395833332</v>
      </c>
      <c r="B490" s="114">
        <v>21</v>
      </c>
      <c r="C490" s="114" t="s">
        <v>367</v>
      </c>
      <c r="D490" s="114" t="s">
        <v>637</v>
      </c>
      <c r="E490" s="114" t="s">
        <v>2396</v>
      </c>
      <c r="F490" s="114" t="s">
        <v>180</v>
      </c>
      <c r="G490" s="121">
        <v>7.1984825011449125E-5</v>
      </c>
      <c r="H490" s="114">
        <v>1.4979008780036449</v>
      </c>
      <c r="I490" s="118" t="s">
        <v>274</v>
      </c>
      <c r="AC490" s="117">
        <v>46290.782395833332</v>
      </c>
      <c r="AD490" s="114">
        <v>11</v>
      </c>
      <c r="AE490" s="114" t="s">
        <v>320</v>
      </c>
      <c r="AF490" s="114" t="s">
        <v>325</v>
      </c>
      <c r="AG490" s="114" t="s">
        <v>9</v>
      </c>
      <c r="AH490" s="118" t="s">
        <v>2633</v>
      </c>
    </row>
    <row r="491" spans="1:34" ht="15" customHeight="1" x14ac:dyDescent="0.25">
      <c r="A491" s="117">
        <v>46290.782395833332</v>
      </c>
      <c r="B491" s="114">
        <v>21</v>
      </c>
      <c r="C491" s="114" t="s">
        <v>367</v>
      </c>
      <c r="D491" s="114" t="s">
        <v>637</v>
      </c>
      <c r="E491" s="114" t="s">
        <v>2397</v>
      </c>
      <c r="F491" s="114" t="s">
        <v>180</v>
      </c>
      <c r="G491" s="121">
        <v>7.1984825011449125E-5</v>
      </c>
      <c r="H491" s="114">
        <v>1.4979008780036449</v>
      </c>
      <c r="I491" s="118" t="s">
        <v>274</v>
      </c>
      <c r="AC491" s="117">
        <v>46290.782395833332</v>
      </c>
      <c r="AD491" s="114">
        <v>11</v>
      </c>
      <c r="AE491" s="114" t="s">
        <v>2634</v>
      </c>
      <c r="AF491" s="114"/>
      <c r="AG491" s="114" t="s">
        <v>9</v>
      </c>
      <c r="AH491" s="118" t="s">
        <v>2635</v>
      </c>
    </row>
    <row r="492" spans="1:34" ht="15" customHeight="1" x14ac:dyDescent="0.25">
      <c r="A492" s="117">
        <v>46290.782395833332</v>
      </c>
      <c r="B492" s="114">
        <v>21</v>
      </c>
      <c r="C492" s="114" t="s">
        <v>367</v>
      </c>
      <c r="D492" s="114" t="s">
        <v>637</v>
      </c>
      <c r="E492" s="114" t="s">
        <v>2398</v>
      </c>
      <c r="F492" s="114" t="s">
        <v>180</v>
      </c>
      <c r="G492" s="121">
        <v>7.1984825011449125E-5</v>
      </c>
      <c r="H492" s="114">
        <v>1.4979008780036449</v>
      </c>
      <c r="I492" s="118" t="s">
        <v>274</v>
      </c>
      <c r="AC492" s="117">
        <v>46290.782395833332</v>
      </c>
      <c r="AD492" s="114">
        <v>11</v>
      </c>
      <c r="AE492" s="114" t="s">
        <v>2636</v>
      </c>
      <c r="AF492" s="114">
        <v>0</v>
      </c>
      <c r="AG492" s="114" t="s">
        <v>9</v>
      </c>
      <c r="AH492" s="118" t="s">
        <v>2637</v>
      </c>
    </row>
    <row r="493" spans="1:34" ht="15" customHeight="1" x14ac:dyDescent="0.25">
      <c r="A493" s="117">
        <v>46290.782395833332</v>
      </c>
      <c r="B493" s="114">
        <v>21</v>
      </c>
      <c r="C493" s="114" t="s">
        <v>367</v>
      </c>
      <c r="D493" s="114" t="s">
        <v>637</v>
      </c>
      <c r="E493" s="114" t="s">
        <v>2399</v>
      </c>
      <c r="F493" s="114" t="s">
        <v>180</v>
      </c>
      <c r="G493" s="121">
        <v>7.1984825011449125E-5</v>
      </c>
      <c r="H493" s="114">
        <v>1.4979008780036449</v>
      </c>
      <c r="I493" s="118" t="s">
        <v>274</v>
      </c>
      <c r="AC493" s="117">
        <v>46290.782395833332</v>
      </c>
      <c r="AD493" s="114">
        <v>11</v>
      </c>
      <c r="AE493" s="114" t="s">
        <v>2638</v>
      </c>
      <c r="AF493" s="114"/>
      <c r="AG493" s="114" t="s">
        <v>299</v>
      </c>
      <c r="AH493" s="118" t="s">
        <v>2702</v>
      </c>
    </row>
    <row r="494" spans="1:34" ht="15" customHeight="1" x14ac:dyDescent="0.25">
      <c r="A494" s="117">
        <v>46290.782395833332</v>
      </c>
      <c r="B494" s="114">
        <v>21</v>
      </c>
      <c r="C494" s="114" t="s">
        <v>367</v>
      </c>
      <c r="D494" s="114" t="s">
        <v>637</v>
      </c>
      <c r="E494" s="114" t="s">
        <v>2400</v>
      </c>
      <c r="F494" s="114" t="s">
        <v>180</v>
      </c>
      <c r="G494" s="121">
        <v>7.1984825011449125E-5</v>
      </c>
      <c r="H494" s="114">
        <v>1.4979008780036449</v>
      </c>
      <c r="I494" s="118" t="s">
        <v>274</v>
      </c>
      <c r="AC494" s="117">
        <v>46290.782395833332</v>
      </c>
      <c r="AD494" s="114">
        <v>11</v>
      </c>
      <c r="AE494" s="114" t="s">
        <v>2640</v>
      </c>
      <c r="AF494" s="114"/>
      <c r="AG494" s="114" t="s">
        <v>302</v>
      </c>
      <c r="AH494" s="118" t="s">
        <v>2702</v>
      </c>
    </row>
    <row r="495" spans="1:34" ht="15" customHeight="1" x14ac:dyDescent="0.25">
      <c r="A495" s="117">
        <v>46290.782395833332</v>
      </c>
      <c r="B495" s="114">
        <v>21</v>
      </c>
      <c r="C495" s="114" t="s">
        <v>367</v>
      </c>
      <c r="D495" s="114" t="s">
        <v>637</v>
      </c>
      <c r="E495" s="114" t="s">
        <v>2401</v>
      </c>
      <c r="F495" s="114" t="s">
        <v>180</v>
      </c>
      <c r="G495" s="121">
        <v>7.1984825011449125E-5</v>
      </c>
      <c r="H495" s="114">
        <v>1.4979008780036449</v>
      </c>
      <c r="I495" s="118" t="s">
        <v>274</v>
      </c>
      <c r="AC495" s="117">
        <v>46290.782395833332</v>
      </c>
      <c r="AD495" s="114">
        <v>11</v>
      </c>
      <c r="AE495" s="114" t="s">
        <v>2642</v>
      </c>
      <c r="AF495" s="114"/>
      <c r="AG495" s="114" t="s">
        <v>302</v>
      </c>
      <c r="AH495" s="118" t="s">
        <v>2702</v>
      </c>
    </row>
    <row r="496" spans="1:34" ht="15" customHeight="1" x14ac:dyDescent="0.25">
      <c r="A496" s="117">
        <v>46290.782395833332</v>
      </c>
      <c r="B496" s="114">
        <v>21</v>
      </c>
      <c r="C496" s="114" t="s">
        <v>367</v>
      </c>
      <c r="D496" s="114" t="s">
        <v>637</v>
      </c>
      <c r="E496" s="114" t="s">
        <v>2402</v>
      </c>
      <c r="F496" s="114" t="s">
        <v>180</v>
      </c>
      <c r="G496" s="121">
        <v>7.1984825011449125E-5</v>
      </c>
      <c r="H496" s="114">
        <v>1.4979008780036449</v>
      </c>
      <c r="I496" s="118" t="s">
        <v>274</v>
      </c>
      <c r="AC496" s="117">
        <v>46290.782395833332</v>
      </c>
      <c r="AD496" s="114">
        <v>11</v>
      </c>
      <c r="AE496" s="114" t="s">
        <v>2644</v>
      </c>
      <c r="AF496" s="114" t="s">
        <v>1113</v>
      </c>
      <c r="AG496" s="114" t="s">
        <v>9</v>
      </c>
      <c r="AH496" s="118" t="s">
        <v>2645</v>
      </c>
    </row>
    <row r="497" spans="1:34" ht="15" customHeight="1" x14ac:dyDescent="0.25">
      <c r="A497" s="117">
        <v>46290.782395833332</v>
      </c>
      <c r="B497" s="114">
        <v>21</v>
      </c>
      <c r="C497" s="114" t="s">
        <v>367</v>
      </c>
      <c r="D497" s="114" t="s">
        <v>637</v>
      </c>
      <c r="E497" s="114" t="s">
        <v>2403</v>
      </c>
      <c r="F497" s="114" t="s">
        <v>180</v>
      </c>
      <c r="G497" s="121">
        <v>7.1984825011449125E-5</v>
      </c>
      <c r="H497" s="114">
        <v>1.4979008780036449</v>
      </c>
      <c r="I497" s="118" t="s">
        <v>274</v>
      </c>
      <c r="AC497" s="117">
        <v>46290.782395833332</v>
      </c>
      <c r="AD497" s="114">
        <v>11</v>
      </c>
      <c r="AE497" s="114" t="s">
        <v>2646</v>
      </c>
      <c r="AF497" s="114" t="s">
        <v>1113</v>
      </c>
      <c r="AG497" s="114" t="s">
        <v>9</v>
      </c>
      <c r="AH497" s="118" t="s">
        <v>2647</v>
      </c>
    </row>
    <row r="498" spans="1:34" ht="15" customHeight="1" x14ac:dyDescent="0.25">
      <c r="A498" s="117">
        <v>46290.782395833332</v>
      </c>
      <c r="B498" s="114">
        <v>21</v>
      </c>
      <c r="C498" s="114" t="s">
        <v>367</v>
      </c>
      <c r="D498" s="114" t="s">
        <v>637</v>
      </c>
      <c r="E498" s="114" t="s">
        <v>2404</v>
      </c>
      <c r="F498" s="114" t="s">
        <v>180</v>
      </c>
      <c r="G498" s="121">
        <v>7.1984825011449125E-5</v>
      </c>
      <c r="H498" s="114">
        <v>1.4979008780036449</v>
      </c>
      <c r="I498" s="118" t="s">
        <v>274</v>
      </c>
      <c r="AC498" s="117">
        <v>46290.782395833332</v>
      </c>
      <c r="AD498" s="114">
        <v>11</v>
      </c>
      <c r="AE498" s="114" t="s">
        <v>2648</v>
      </c>
      <c r="AF498" s="114">
        <v>0</v>
      </c>
      <c r="AG498" s="114" t="s">
        <v>305</v>
      </c>
      <c r="AH498" s="118" t="s">
        <v>2649</v>
      </c>
    </row>
    <row r="499" spans="1:34" ht="15" customHeight="1" x14ac:dyDescent="0.25">
      <c r="A499" s="117">
        <v>46290.782395833332</v>
      </c>
      <c r="B499" s="114">
        <v>21</v>
      </c>
      <c r="C499" s="114" t="s">
        <v>367</v>
      </c>
      <c r="D499" s="114" t="s">
        <v>637</v>
      </c>
      <c r="E499" s="114" t="s">
        <v>2405</v>
      </c>
      <c r="F499" s="114" t="s">
        <v>180</v>
      </c>
      <c r="G499" s="121">
        <v>7.1984825011449125E-5</v>
      </c>
      <c r="H499" s="114">
        <v>1.4979008780036449</v>
      </c>
      <c r="I499" s="118" t="s">
        <v>274</v>
      </c>
      <c r="AC499" s="117">
        <v>46290.782395833332</v>
      </c>
      <c r="AD499" s="114">
        <v>11</v>
      </c>
      <c r="AE499" s="114" t="s">
        <v>2650</v>
      </c>
      <c r="AF499" s="114">
        <v>0</v>
      </c>
      <c r="AG499" s="114" t="s">
        <v>305</v>
      </c>
      <c r="AH499" s="118" t="s">
        <v>2651</v>
      </c>
    </row>
    <row r="500" spans="1:34" ht="15" customHeight="1" x14ac:dyDescent="0.25">
      <c r="A500" s="117">
        <v>46290.782395833332</v>
      </c>
      <c r="B500" s="114">
        <v>21</v>
      </c>
      <c r="C500" s="114" t="s">
        <v>367</v>
      </c>
      <c r="D500" s="114" t="s">
        <v>637</v>
      </c>
      <c r="E500" s="114" t="s">
        <v>2406</v>
      </c>
      <c r="F500" s="114" t="s">
        <v>180</v>
      </c>
      <c r="G500" s="121">
        <v>7.1984825011449125E-5</v>
      </c>
      <c r="H500" s="114">
        <v>1.4979008780036449</v>
      </c>
      <c r="I500" s="118" t="s">
        <v>274</v>
      </c>
      <c r="AC500" s="117">
        <v>46290.782395833332</v>
      </c>
      <c r="AD500" s="114">
        <v>11</v>
      </c>
      <c r="AE500" s="114" t="s">
        <v>2652</v>
      </c>
      <c r="AF500" s="114">
        <v>0</v>
      </c>
      <c r="AG500" s="114" t="s">
        <v>9</v>
      </c>
      <c r="AH500" s="118" t="s">
        <v>2653</v>
      </c>
    </row>
    <row r="501" spans="1:34" ht="15" customHeight="1" x14ac:dyDescent="0.25">
      <c r="A501" s="117">
        <v>46290.782395833332</v>
      </c>
      <c r="B501" s="114">
        <v>21</v>
      </c>
      <c r="C501" s="114" t="s">
        <v>367</v>
      </c>
      <c r="D501" s="114" t="s">
        <v>637</v>
      </c>
      <c r="E501" s="114" t="s">
        <v>2407</v>
      </c>
      <c r="F501" s="114" t="s">
        <v>180</v>
      </c>
      <c r="G501" s="121">
        <v>7.1984825011449111E-5</v>
      </c>
      <c r="H501" s="114">
        <v>1.4979008780036449</v>
      </c>
      <c r="I501" s="118" t="s">
        <v>274</v>
      </c>
      <c r="AC501" s="117">
        <v>46290.782395833332</v>
      </c>
      <c r="AD501" s="114">
        <v>11</v>
      </c>
      <c r="AE501" s="114" t="s">
        <v>2654</v>
      </c>
      <c r="AF501" s="114" t="b">
        <v>0</v>
      </c>
      <c r="AG501" s="114" t="s">
        <v>9</v>
      </c>
      <c r="AH501" s="118" t="s">
        <v>2655</v>
      </c>
    </row>
    <row r="502" spans="1:34" ht="15" customHeight="1" x14ac:dyDescent="0.25">
      <c r="A502" s="117">
        <v>46290.782395833332</v>
      </c>
      <c r="B502" s="114">
        <v>21</v>
      </c>
      <c r="C502" s="114" t="s">
        <v>367</v>
      </c>
      <c r="D502" s="114" t="s">
        <v>637</v>
      </c>
      <c r="E502" s="114" t="s">
        <v>2408</v>
      </c>
      <c r="F502" s="114" t="s">
        <v>180</v>
      </c>
      <c r="G502" s="121">
        <v>7.1984825011449125E-5</v>
      </c>
      <c r="H502" s="114">
        <v>1.4979008780036449</v>
      </c>
      <c r="I502" s="118" t="s">
        <v>274</v>
      </c>
      <c r="AC502" s="117">
        <v>46290.782395833332</v>
      </c>
      <c r="AD502" s="114">
        <v>11</v>
      </c>
      <c r="AE502" s="114" t="s">
        <v>2656</v>
      </c>
      <c r="AF502" s="114" t="b">
        <v>0</v>
      </c>
      <c r="AG502" s="114" t="s">
        <v>9</v>
      </c>
      <c r="AH502" s="118" t="s">
        <v>2657</v>
      </c>
    </row>
    <row r="503" spans="1:34" ht="15" customHeight="1" x14ac:dyDescent="0.25">
      <c r="A503" s="117">
        <v>46290.782395833332</v>
      </c>
      <c r="B503" s="114">
        <v>21</v>
      </c>
      <c r="C503" s="114" t="s">
        <v>367</v>
      </c>
      <c r="D503" s="114" t="s">
        <v>637</v>
      </c>
      <c r="E503" s="114" t="s">
        <v>2409</v>
      </c>
      <c r="F503" s="114" t="s">
        <v>180</v>
      </c>
      <c r="G503" s="121">
        <v>7.1984825011449125E-5</v>
      </c>
      <c r="H503" s="114">
        <v>1.4979008780036449</v>
      </c>
      <c r="I503" s="118" t="s">
        <v>274</v>
      </c>
      <c r="AC503" s="117">
        <v>46290.782395833332</v>
      </c>
      <c r="AD503" s="114">
        <v>12</v>
      </c>
      <c r="AE503" s="114" t="s">
        <v>2615</v>
      </c>
      <c r="AF503" s="114"/>
      <c r="AG503" s="114" t="s">
        <v>299</v>
      </c>
      <c r="AH503" s="118" t="s">
        <v>2616</v>
      </c>
    </row>
    <row r="504" spans="1:34" ht="15" customHeight="1" x14ac:dyDescent="0.25">
      <c r="A504" s="117">
        <v>46290.782395833332</v>
      </c>
      <c r="B504" s="114">
        <v>21</v>
      </c>
      <c r="C504" s="114" t="s">
        <v>367</v>
      </c>
      <c r="D504" s="114" t="s">
        <v>637</v>
      </c>
      <c r="E504" s="114" t="s">
        <v>2410</v>
      </c>
      <c r="F504" s="114" t="s">
        <v>180</v>
      </c>
      <c r="G504" s="121">
        <v>7.1984825011449125E-5</v>
      </c>
      <c r="H504" s="114">
        <v>1.4979008780036449</v>
      </c>
      <c r="I504" s="118" t="s">
        <v>274</v>
      </c>
      <c r="AC504" s="117">
        <v>46290.782395833332</v>
      </c>
      <c r="AD504" s="114">
        <v>12</v>
      </c>
      <c r="AE504" s="114" t="s">
        <v>300</v>
      </c>
      <c r="AF504" s="114">
        <v>409.35612792968749</v>
      </c>
      <c r="AG504" s="114" t="s">
        <v>299</v>
      </c>
      <c r="AH504" s="118" t="s">
        <v>2617</v>
      </c>
    </row>
    <row r="505" spans="1:34" ht="15" customHeight="1" x14ac:dyDescent="0.25">
      <c r="A505" s="117">
        <v>46290.782395833332</v>
      </c>
      <c r="B505" s="114">
        <v>21</v>
      </c>
      <c r="C505" s="114" t="s">
        <v>367</v>
      </c>
      <c r="D505" s="114" t="s">
        <v>637</v>
      </c>
      <c r="E505" s="114" t="s">
        <v>2411</v>
      </c>
      <c r="F505" s="114" t="s">
        <v>180</v>
      </c>
      <c r="G505" s="121">
        <v>7.1984825011449125E-5</v>
      </c>
      <c r="H505" s="114">
        <v>1.4979008780036449</v>
      </c>
      <c r="I505" s="118" t="s">
        <v>274</v>
      </c>
      <c r="AC505" s="117">
        <v>46290.782395833332</v>
      </c>
      <c r="AD505" s="114">
        <v>12</v>
      </c>
      <c r="AE505" s="114" t="s">
        <v>2618</v>
      </c>
      <c r="AF505" s="114">
        <v>172.0899114934804</v>
      </c>
      <c r="AG505" s="114" t="s">
        <v>302</v>
      </c>
      <c r="AH505" s="118" t="s">
        <v>2619</v>
      </c>
    </row>
    <row r="506" spans="1:34" ht="15" customHeight="1" x14ac:dyDescent="0.25">
      <c r="A506" s="117">
        <v>46290.782395833332</v>
      </c>
      <c r="B506" s="114">
        <v>21</v>
      </c>
      <c r="C506" s="114" t="s">
        <v>367</v>
      </c>
      <c r="D506" s="114" t="s">
        <v>637</v>
      </c>
      <c r="E506" s="114" t="s">
        <v>2412</v>
      </c>
      <c r="F506" s="114" t="s">
        <v>180</v>
      </c>
      <c r="G506" s="121">
        <v>7.1984825011449125E-5</v>
      </c>
      <c r="H506" s="114">
        <v>1.4979008780036449</v>
      </c>
      <c r="I506" s="118" t="s">
        <v>274</v>
      </c>
      <c r="AC506" s="117">
        <v>46290.782395833332</v>
      </c>
      <c r="AD506" s="114">
        <v>12</v>
      </c>
      <c r="AE506" s="114" t="s">
        <v>2620</v>
      </c>
      <c r="AF506" s="114">
        <v>0</v>
      </c>
      <c r="AG506" s="114" t="s">
        <v>302</v>
      </c>
      <c r="AH506" s="118" t="s">
        <v>2621</v>
      </c>
    </row>
    <row r="507" spans="1:34" ht="15" customHeight="1" x14ac:dyDescent="0.25">
      <c r="A507" s="117">
        <v>46290.782395833332</v>
      </c>
      <c r="B507" s="114">
        <v>21</v>
      </c>
      <c r="C507" s="114" t="s">
        <v>367</v>
      </c>
      <c r="D507" s="114" t="s">
        <v>637</v>
      </c>
      <c r="E507" s="114" t="s">
        <v>2413</v>
      </c>
      <c r="F507" s="114" t="s">
        <v>180</v>
      </c>
      <c r="G507" s="121">
        <v>7.1984825011449111E-5</v>
      </c>
      <c r="H507" s="114">
        <v>1.4979008780036449</v>
      </c>
      <c r="I507" s="118" t="s">
        <v>274</v>
      </c>
      <c r="AC507" s="117">
        <v>46290.782395833332</v>
      </c>
      <c r="AD507" s="114">
        <v>12</v>
      </c>
      <c r="AE507" s="114" t="s">
        <v>2622</v>
      </c>
      <c r="AF507" s="114">
        <v>172.0899114934804</v>
      </c>
      <c r="AG507" s="114" t="s">
        <v>302</v>
      </c>
      <c r="AH507" s="118" t="s">
        <v>2623</v>
      </c>
    </row>
    <row r="508" spans="1:34" ht="15" customHeight="1" x14ac:dyDescent="0.25">
      <c r="A508" s="117">
        <v>46290.782395833332</v>
      </c>
      <c r="B508" s="114">
        <v>21</v>
      </c>
      <c r="C508" s="114" t="s">
        <v>367</v>
      </c>
      <c r="D508" s="114" t="s">
        <v>637</v>
      </c>
      <c r="E508" s="114" t="s">
        <v>2414</v>
      </c>
      <c r="F508" s="114" t="s">
        <v>180</v>
      </c>
      <c r="G508" s="121">
        <v>7.1984825011449125E-5</v>
      </c>
      <c r="H508" s="114">
        <v>1.4979008780036449</v>
      </c>
      <c r="I508" s="118" t="s">
        <v>274</v>
      </c>
      <c r="AC508" s="117">
        <v>46290.782395833332</v>
      </c>
      <c r="AD508" s="114">
        <v>12</v>
      </c>
      <c r="AE508" s="114" t="s">
        <v>2624</v>
      </c>
      <c r="AF508" s="114">
        <v>0</v>
      </c>
      <c r="AG508" s="114" t="s">
        <v>302</v>
      </c>
      <c r="AH508" s="118" t="s">
        <v>2625</v>
      </c>
    </row>
    <row r="509" spans="1:34" ht="15" customHeight="1" x14ac:dyDescent="0.25">
      <c r="A509" s="117">
        <v>46290.782395833332</v>
      </c>
      <c r="B509" s="114">
        <v>21</v>
      </c>
      <c r="C509" s="114" t="s">
        <v>367</v>
      </c>
      <c r="D509" s="114" t="s">
        <v>637</v>
      </c>
      <c r="E509" s="114" t="s">
        <v>2415</v>
      </c>
      <c r="F509" s="114" t="s">
        <v>180</v>
      </c>
      <c r="G509" s="121">
        <v>7.1984825011449125E-5</v>
      </c>
      <c r="H509" s="114">
        <v>1.4979008780036449</v>
      </c>
      <c r="I509" s="118" t="s">
        <v>274</v>
      </c>
      <c r="AC509" s="117">
        <v>46290.782395833332</v>
      </c>
      <c r="AD509" s="114">
        <v>12</v>
      </c>
      <c r="AE509" s="114" t="s">
        <v>2626</v>
      </c>
      <c r="AF509" s="114" t="s">
        <v>1107</v>
      </c>
      <c r="AG509" s="114" t="s">
        <v>9</v>
      </c>
      <c r="AH509" s="118" t="s">
        <v>2627</v>
      </c>
    </row>
    <row r="510" spans="1:34" ht="15" customHeight="1" x14ac:dyDescent="0.25">
      <c r="A510" s="117">
        <v>46290.782395833332</v>
      </c>
      <c r="B510" s="114">
        <v>21</v>
      </c>
      <c r="C510" s="114" t="s">
        <v>367</v>
      </c>
      <c r="D510" s="114" t="s">
        <v>637</v>
      </c>
      <c r="E510" s="114" t="s">
        <v>2416</v>
      </c>
      <c r="F510" s="114" t="s">
        <v>180</v>
      </c>
      <c r="G510" s="121">
        <v>7.1984825011449125E-5</v>
      </c>
      <c r="H510" s="114">
        <v>1.4979008780036449</v>
      </c>
      <c r="I510" s="118" t="s">
        <v>274</v>
      </c>
      <c r="AC510" s="117">
        <v>46290.782395833332</v>
      </c>
      <c r="AD510" s="114">
        <v>12</v>
      </c>
      <c r="AE510" s="114" t="s">
        <v>319</v>
      </c>
      <c r="AF510" s="114" t="s">
        <v>322</v>
      </c>
      <c r="AG510" s="114" t="s">
        <v>9</v>
      </c>
      <c r="AH510" s="118" t="s">
        <v>2628</v>
      </c>
    </row>
    <row r="511" spans="1:34" ht="15" customHeight="1" x14ac:dyDescent="0.25">
      <c r="A511" s="117">
        <v>46290.782395833332</v>
      </c>
      <c r="B511" s="114">
        <v>21</v>
      </c>
      <c r="C511" s="114" t="s">
        <v>367</v>
      </c>
      <c r="D511" s="114" t="s">
        <v>637</v>
      </c>
      <c r="E511" s="114" t="s">
        <v>2417</v>
      </c>
      <c r="F511" s="114" t="s">
        <v>180</v>
      </c>
      <c r="G511" s="121">
        <v>7.1984825011449125E-5</v>
      </c>
      <c r="H511" s="114">
        <v>1.4979008780036449</v>
      </c>
      <c r="I511" s="118" t="s">
        <v>274</v>
      </c>
      <c r="AC511" s="117">
        <v>46290.782395833332</v>
      </c>
      <c r="AD511" s="114">
        <v>12</v>
      </c>
      <c r="AE511" s="114" t="s">
        <v>2629</v>
      </c>
      <c r="AF511" s="114" t="s">
        <v>1113</v>
      </c>
      <c r="AG511" s="114" t="s">
        <v>9</v>
      </c>
      <c r="AH511" s="118" t="s">
        <v>2630</v>
      </c>
    </row>
    <row r="512" spans="1:34" ht="15" customHeight="1" x14ac:dyDescent="0.25">
      <c r="A512" s="117">
        <v>46290.782395833332</v>
      </c>
      <c r="B512" s="114">
        <v>21</v>
      </c>
      <c r="C512" s="114" t="s">
        <v>367</v>
      </c>
      <c r="D512" s="114" t="s">
        <v>637</v>
      </c>
      <c r="E512" s="114" t="s">
        <v>2418</v>
      </c>
      <c r="F512" s="114" t="s">
        <v>180</v>
      </c>
      <c r="G512" s="121">
        <v>7.1984825011449125E-5</v>
      </c>
      <c r="H512" s="114">
        <v>1.4979008780036449</v>
      </c>
      <c r="I512" s="118" t="s">
        <v>274</v>
      </c>
      <c r="AC512" s="117">
        <v>46290.782395833332</v>
      </c>
      <c r="AD512" s="114">
        <v>12</v>
      </c>
      <c r="AE512" s="114" t="s">
        <v>2631</v>
      </c>
      <c r="AF512" s="114" t="s">
        <v>1113</v>
      </c>
      <c r="AG512" s="114" t="s">
        <v>9</v>
      </c>
      <c r="AH512" s="118" t="s">
        <v>2632</v>
      </c>
    </row>
    <row r="513" spans="1:34" ht="15" customHeight="1" x14ac:dyDescent="0.25">
      <c r="A513" s="117">
        <v>46290.782395833332</v>
      </c>
      <c r="B513" s="114">
        <v>21</v>
      </c>
      <c r="C513" s="114" t="s">
        <v>367</v>
      </c>
      <c r="D513" s="114" t="s">
        <v>637</v>
      </c>
      <c r="E513" s="114" t="s">
        <v>2419</v>
      </c>
      <c r="F513" s="114" t="s">
        <v>180</v>
      </c>
      <c r="G513" s="121">
        <v>7.1984825011449111E-5</v>
      </c>
      <c r="H513" s="114">
        <v>1.4979008780036449</v>
      </c>
      <c r="I513" s="118" t="s">
        <v>274</v>
      </c>
      <c r="AC513" s="117">
        <v>46290.782395833332</v>
      </c>
      <c r="AD513" s="114">
        <v>12</v>
      </c>
      <c r="AE513" s="114" t="s">
        <v>320</v>
      </c>
      <c r="AF513" s="114" t="s">
        <v>325</v>
      </c>
      <c r="AG513" s="114" t="s">
        <v>9</v>
      </c>
      <c r="AH513" s="118" t="s">
        <v>2633</v>
      </c>
    </row>
    <row r="514" spans="1:34" ht="15" customHeight="1" x14ac:dyDescent="0.25">
      <c r="A514" s="117">
        <v>46290.782395833332</v>
      </c>
      <c r="B514" s="114">
        <v>21</v>
      </c>
      <c r="C514" s="114" t="s">
        <v>367</v>
      </c>
      <c r="D514" s="114" t="s">
        <v>637</v>
      </c>
      <c r="E514" s="114" t="s">
        <v>2420</v>
      </c>
      <c r="F514" s="114" t="s">
        <v>180</v>
      </c>
      <c r="G514" s="121">
        <v>7.1984825011449125E-5</v>
      </c>
      <c r="H514" s="114">
        <v>1.4979008780036449</v>
      </c>
      <c r="I514" s="118" t="s">
        <v>274</v>
      </c>
      <c r="AC514" s="117">
        <v>46290.782395833332</v>
      </c>
      <c r="AD514" s="114">
        <v>12</v>
      </c>
      <c r="AE514" s="114" t="s">
        <v>2634</v>
      </c>
      <c r="AF514" s="114"/>
      <c r="AG514" s="114" t="s">
        <v>9</v>
      </c>
      <c r="AH514" s="118" t="s">
        <v>2635</v>
      </c>
    </row>
    <row r="515" spans="1:34" ht="15" customHeight="1" x14ac:dyDescent="0.25">
      <c r="A515" s="117">
        <v>46290.782395833332</v>
      </c>
      <c r="B515" s="114">
        <v>21</v>
      </c>
      <c r="C515" s="114" t="s">
        <v>367</v>
      </c>
      <c r="D515" s="114" t="s">
        <v>637</v>
      </c>
      <c r="E515" s="114" t="s">
        <v>2421</v>
      </c>
      <c r="F515" s="114" t="s">
        <v>180</v>
      </c>
      <c r="G515" s="121">
        <v>7.1984825011449125E-5</v>
      </c>
      <c r="H515" s="114">
        <v>1.4979008780036449</v>
      </c>
      <c r="I515" s="118" t="s">
        <v>274</v>
      </c>
      <c r="AC515" s="117">
        <v>46290.782395833332</v>
      </c>
      <c r="AD515" s="114">
        <v>12</v>
      </c>
      <c r="AE515" s="114" t="s">
        <v>2636</v>
      </c>
      <c r="AF515" s="114">
        <v>0</v>
      </c>
      <c r="AG515" s="114" t="s">
        <v>9</v>
      </c>
      <c r="AH515" s="118" t="s">
        <v>2637</v>
      </c>
    </row>
    <row r="516" spans="1:34" ht="15" customHeight="1" x14ac:dyDescent="0.25">
      <c r="A516" s="117">
        <v>46290.782395833332</v>
      </c>
      <c r="B516" s="114">
        <v>21</v>
      </c>
      <c r="C516" s="114" t="s">
        <v>367</v>
      </c>
      <c r="D516" s="114" t="s">
        <v>637</v>
      </c>
      <c r="E516" s="114" t="s">
        <v>2422</v>
      </c>
      <c r="F516" s="114" t="s">
        <v>180</v>
      </c>
      <c r="G516" s="121">
        <v>7.1984825011449125E-5</v>
      </c>
      <c r="H516" s="114">
        <v>1.4979008780036449</v>
      </c>
      <c r="I516" s="118" t="s">
        <v>274</v>
      </c>
      <c r="AC516" s="117">
        <v>46290.782395833332</v>
      </c>
      <c r="AD516" s="114">
        <v>12</v>
      </c>
      <c r="AE516" s="114" t="s">
        <v>2638</v>
      </c>
      <c r="AF516" s="114"/>
      <c r="AG516" s="114" t="s">
        <v>299</v>
      </c>
      <c r="AH516" s="118" t="s">
        <v>2702</v>
      </c>
    </row>
    <row r="517" spans="1:34" ht="15" customHeight="1" x14ac:dyDescent="0.25">
      <c r="A517" s="117">
        <v>46290.782395833332</v>
      </c>
      <c r="B517" s="114">
        <v>21</v>
      </c>
      <c r="C517" s="114" t="s">
        <v>367</v>
      </c>
      <c r="D517" s="114" t="s">
        <v>637</v>
      </c>
      <c r="E517" s="114" t="s">
        <v>2423</v>
      </c>
      <c r="F517" s="114" t="s">
        <v>180</v>
      </c>
      <c r="G517" s="121">
        <v>7.1984825011449125E-5</v>
      </c>
      <c r="H517" s="114">
        <v>1.4979008780036449</v>
      </c>
      <c r="I517" s="118" t="s">
        <v>274</v>
      </c>
      <c r="AC517" s="117">
        <v>46290.782395833332</v>
      </c>
      <c r="AD517" s="114">
        <v>12</v>
      </c>
      <c r="AE517" s="114" t="s">
        <v>2640</v>
      </c>
      <c r="AF517" s="114"/>
      <c r="AG517" s="114" t="s">
        <v>302</v>
      </c>
      <c r="AH517" s="118" t="s">
        <v>2702</v>
      </c>
    </row>
    <row r="518" spans="1:34" ht="15" customHeight="1" x14ac:dyDescent="0.25">
      <c r="A518" s="117">
        <v>46290.782395833332</v>
      </c>
      <c r="B518" s="114">
        <v>21</v>
      </c>
      <c r="C518" s="114" t="s">
        <v>367</v>
      </c>
      <c r="D518" s="114" t="s">
        <v>637</v>
      </c>
      <c r="E518" s="114" t="s">
        <v>2424</v>
      </c>
      <c r="F518" s="114" t="s">
        <v>180</v>
      </c>
      <c r="G518" s="121">
        <v>7.1984825011449125E-5</v>
      </c>
      <c r="H518" s="114">
        <v>1.4979008780036449</v>
      </c>
      <c r="I518" s="118" t="s">
        <v>274</v>
      </c>
      <c r="AC518" s="117">
        <v>46290.782395833332</v>
      </c>
      <c r="AD518" s="114">
        <v>12</v>
      </c>
      <c r="AE518" s="114" t="s">
        <v>2642</v>
      </c>
      <c r="AF518" s="114"/>
      <c r="AG518" s="114" t="s">
        <v>302</v>
      </c>
      <c r="AH518" s="118" t="s">
        <v>2702</v>
      </c>
    </row>
    <row r="519" spans="1:34" ht="15" customHeight="1" x14ac:dyDescent="0.25">
      <c r="A519" s="117">
        <v>46290.782395833332</v>
      </c>
      <c r="B519" s="114">
        <v>21</v>
      </c>
      <c r="C519" s="114" t="s">
        <v>367</v>
      </c>
      <c r="D519" s="114" t="s">
        <v>637</v>
      </c>
      <c r="E519" s="114" t="s">
        <v>2425</v>
      </c>
      <c r="F519" s="114" t="s">
        <v>180</v>
      </c>
      <c r="G519" s="121">
        <v>7.1984825011449125E-5</v>
      </c>
      <c r="H519" s="114">
        <v>1.4979008780036449</v>
      </c>
      <c r="I519" s="118" t="s">
        <v>274</v>
      </c>
      <c r="AC519" s="117">
        <v>46290.782395833332</v>
      </c>
      <c r="AD519" s="114">
        <v>12</v>
      </c>
      <c r="AE519" s="114" t="s">
        <v>2644</v>
      </c>
      <c r="AF519" s="114" t="s">
        <v>1113</v>
      </c>
      <c r="AG519" s="114" t="s">
        <v>9</v>
      </c>
      <c r="AH519" s="118" t="s">
        <v>2645</v>
      </c>
    </row>
    <row r="520" spans="1:34" ht="15" customHeight="1" x14ac:dyDescent="0.25">
      <c r="A520" s="117">
        <v>46290.782395833332</v>
      </c>
      <c r="B520" s="114">
        <v>21</v>
      </c>
      <c r="C520" s="114" t="s">
        <v>367</v>
      </c>
      <c r="D520" s="114" t="s">
        <v>637</v>
      </c>
      <c r="E520" s="114" t="s">
        <v>2426</v>
      </c>
      <c r="F520" s="114" t="s">
        <v>180</v>
      </c>
      <c r="G520" s="121">
        <v>7.1984825011449125E-5</v>
      </c>
      <c r="H520" s="114">
        <v>1.4979008780036449</v>
      </c>
      <c r="I520" s="118" t="s">
        <v>274</v>
      </c>
      <c r="AC520" s="117">
        <v>46290.782395833332</v>
      </c>
      <c r="AD520" s="114">
        <v>12</v>
      </c>
      <c r="AE520" s="114" t="s">
        <v>2646</v>
      </c>
      <c r="AF520" s="114" t="s">
        <v>1113</v>
      </c>
      <c r="AG520" s="114" t="s">
        <v>9</v>
      </c>
      <c r="AH520" s="118" t="s">
        <v>2647</v>
      </c>
    </row>
    <row r="521" spans="1:34" ht="15" customHeight="1" x14ac:dyDescent="0.25">
      <c r="A521" s="117">
        <v>46290.782395833332</v>
      </c>
      <c r="B521" s="114">
        <v>21</v>
      </c>
      <c r="C521" s="114" t="s">
        <v>367</v>
      </c>
      <c r="D521" s="114" t="s">
        <v>637</v>
      </c>
      <c r="E521" s="114" t="s">
        <v>2427</v>
      </c>
      <c r="F521" s="114" t="s">
        <v>180</v>
      </c>
      <c r="G521" s="121">
        <v>7.1984825011449125E-5</v>
      </c>
      <c r="H521" s="114">
        <v>1.4979008780036449</v>
      </c>
      <c r="I521" s="118" t="s">
        <v>274</v>
      </c>
      <c r="AC521" s="117">
        <v>46290.782395833332</v>
      </c>
      <c r="AD521" s="114">
        <v>12</v>
      </c>
      <c r="AE521" s="114" t="s">
        <v>2648</v>
      </c>
      <c r="AF521" s="114">
        <v>0</v>
      </c>
      <c r="AG521" s="114" t="s">
        <v>305</v>
      </c>
      <c r="AH521" s="118" t="s">
        <v>2649</v>
      </c>
    </row>
    <row r="522" spans="1:34" ht="15" customHeight="1" x14ac:dyDescent="0.25">
      <c r="A522" s="117">
        <v>46290.782395833332</v>
      </c>
      <c r="B522" s="114">
        <v>21</v>
      </c>
      <c r="C522" s="114" t="s">
        <v>367</v>
      </c>
      <c r="D522" s="114" t="s">
        <v>637</v>
      </c>
      <c r="E522" s="114" t="s">
        <v>2428</v>
      </c>
      <c r="F522" s="114" t="s">
        <v>180</v>
      </c>
      <c r="G522" s="121">
        <v>7.1984825011449125E-5</v>
      </c>
      <c r="H522" s="114">
        <v>1.4979008780036449</v>
      </c>
      <c r="I522" s="118" t="s">
        <v>274</v>
      </c>
      <c r="AC522" s="117">
        <v>46290.782395833332</v>
      </c>
      <c r="AD522" s="114">
        <v>12</v>
      </c>
      <c r="AE522" s="114" t="s">
        <v>2650</v>
      </c>
      <c r="AF522" s="114">
        <v>0</v>
      </c>
      <c r="AG522" s="114" t="s">
        <v>305</v>
      </c>
      <c r="AH522" s="118" t="s">
        <v>2651</v>
      </c>
    </row>
    <row r="523" spans="1:34" ht="15" customHeight="1" x14ac:dyDescent="0.25">
      <c r="A523" s="117">
        <v>46290.782395833332</v>
      </c>
      <c r="B523" s="114">
        <v>21</v>
      </c>
      <c r="C523" s="114" t="s">
        <v>367</v>
      </c>
      <c r="D523" s="114" t="s">
        <v>637</v>
      </c>
      <c r="E523" s="114" t="s">
        <v>2429</v>
      </c>
      <c r="F523" s="114" t="s">
        <v>180</v>
      </c>
      <c r="G523" s="121">
        <v>7.1984825011449125E-5</v>
      </c>
      <c r="H523" s="114">
        <v>1.4979008780036449</v>
      </c>
      <c r="I523" s="118" t="s">
        <v>274</v>
      </c>
      <c r="AC523" s="117">
        <v>46290.782395833332</v>
      </c>
      <c r="AD523" s="114">
        <v>12</v>
      </c>
      <c r="AE523" s="114" t="s">
        <v>2652</v>
      </c>
      <c r="AF523" s="114">
        <v>0</v>
      </c>
      <c r="AG523" s="114" t="s">
        <v>9</v>
      </c>
      <c r="AH523" s="118" t="s">
        <v>2653</v>
      </c>
    </row>
    <row r="524" spans="1:34" ht="15" customHeight="1" x14ac:dyDescent="0.25">
      <c r="A524" s="117">
        <v>46290.782395833332</v>
      </c>
      <c r="B524" s="114">
        <v>21</v>
      </c>
      <c r="C524" s="114" t="s">
        <v>367</v>
      </c>
      <c r="D524" s="114" t="s">
        <v>637</v>
      </c>
      <c r="E524" s="114" t="s">
        <v>2430</v>
      </c>
      <c r="F524" s="114" t="s">
        <v>180</v>
      </c>
      <c r="G524" s="121">
        <v>7.1984825011449125E-5</v>
      </c>
      <c r="H524" s="114">
        <v>1.4979008780036449</v>
      </c>
      <c r="I524" s="118" t="s">
        <v>274</v>
      </c>
      <c r="AC524" s="117">
        <v>46290.782395833332</v>
      </c>
      <c r="AD524" s="114">
        <v>12</v>
      </c>
      <c r="AE524" s="114" t="s">
        <v>2654</v>
      </c>
      <c r="AF524" s="114" t="b">
        <v>0</v>
      </c>
      <c r="AG524" s="114" t="s">
        <v>9</v>
      </c>
      <c r="AH524" s="118" t="s">
        <v>2655</v>
      </c>
    </row>
    <row r="525" spans="1:34" ht="15" customHeight="1" x14ac:dyDescent="0.25">
      <c r="A525" s="117">
        <v>46290.782395833332</v>
      </c>
      <c r="B525" s="114">
        <v>21</v>
      </c>
      <c r="C525" s="114" t="s">
        <v>367</v>
      </c>
      <c r="D525" s="114" t="s">
        <v>637</v>
      </c>
      <c r="E525" s="114" t="s">
        <v>2431</v>
      </c>
      <c r="F525" s="114" t="s">
        <v>180</v>
      </c>
      <c r="G525" s="121">
        <v>7.1984825011449125E-5</v>
      </c>
      <c r="H525" s="114">
        <v>1.4979008780036449</v>
      </c>
      <c r="I525" s="118" t="s">
        <v>274</v>
      </c>
      <c r="AC525" s="117">
        <v>46290.782395833332</v>
      </c>
      <c r="AD525" s="114">
        <v>12</v>
      </c>
      <c r="AE525" s="114" t="s">
        <v>2656</v>
      </c>
      <c r="AF525" s="114" t="b">
        <v>0</v>
      </c>
      <c r="AG525" s="114" t="s">
        <v>9</v>
      </c>
      <c r="AH525" s="118" t="s">
        <v>2657</v>
      </c>
    </row>
    <row r="526" spans="1:34" ht="15" customHeight="1" x14ac:dyDescent="0.25">
      <c r="A526" s="117">
        <v>46290.782395833332</v>
      </c>
      <c r="B526" s="114">
        <v>21</v>
      </c>
      <c r="C526" s="114" t="s">
        <v>367</v>
      </c>
      <c r="D526" s="114" t="s">
        <v>637</v>
      </c>
      <c r="E526" s="114" t="s">
        <v>2432</v>
      </c>
      <c r="F526" s="114" t="s">
        <v>180</v>
      </c>
      <c r="G526" s="121">
        <v>7.1984825011449125E-5</v>
      </c>
      <c r="H526" s="114">
        <v>1.4979008780036449</v>
      </c>
      <c r="I526" s="118" t="s">
        <v>274</v>
      </c>
      <c r="AC526" s="117">
        <v>46290.782395833332</v>
      </c>
      <c r="AD526" s="114">
        <v>13</v>
      </c>
      <c r="AE526" s="114" t="s">
        <v>2615</v>
      </c>
      <c r="AF526" s="114"/>
      <c r="AG526" s="114" t="s">
        <v>299</v>
      </c>
      <c r="AH526" s="118" t="s">
        <v>2616</v>
      </c>
    </row>
    <row r="527" spans="1:34" ht="15" customHeight="1" x14ac:dyDescent="0.25">
      <c r="A527" s="117">
        <v>46290.782395833332</v>
      </c>
      <c r="B527" s="114">
        <v>21</v>
      </c>
      <c r="C527" s="114" t="s">
        <v>367</v>
      </c>
      <c r="D527" s="114" t="s">
        <v>637</v>
      </c>
      <c r="E527" s="114" t="s">
        <v>2433</v>
      </c>
      <c r="F527" s="114" t="s">
        <v>180</v>
      </c>
      <c r="G527" s="121">
        <v>7.1984825011449125E-5</v>
      </c>
      <c r="H527" s="114">
        <v>1.4979008780036449</v>
      </c>
      <c r="I527" s="118" t="s">
        <v>274</v>
      </c>
      <c r="AC527" s="117">
        <v>46290.782395833332</v>
      </c>
      <c r="AD527" s="114">
        <v>13</v>
      </c>
      <c r="AE527" s="114" t="s">
        <v>300</v>
      </c>
      <c r="AF527" s="114">
        <v>409.35609436035156</v>
      </c>
      <c r="AG527" s="114" t="s">
        <v>299</v>
      </c>
      <c r="AH527" s="118" t="s">
        <v>2617</v>
      </c>
    </row>
    <row r="528" spans="1:34" ht="15" customHeight="1" x14ac:dyDescent="0.25">
      <c r="A528" s="117">
        <v>46290.782395833332</v>
      </c>
      <c r="B528" s="114">
        <v>21</v>
      </c>
      <c r="C528" s="114" t="s">
        <v>367</v>
      </c>
      <c r="D528" s="114" t="s">
        <v>637</v>
      </c>
      <c r="E528" s="114" t="s">
        <v>2434</v>
      </c>
      <c r="F528" s="114" t="s">
        <v>180</v>
      </c>
      <c r="G528" s="121">
        <v>7.1984825011449125E-5</v>
      </c>
      <c r="H528" s="114">
        <v>1.4979008780036449</v>
      </c>
      <c r="I528" s="118" t="s">
        <v>274</v>
      </c>
      <c r="AC528" s="117">
        <v>46290.782395833332</v>
      </c>
      <c r="AD528" s="114">
        <v>13</v>
      </c>
      <c r="AE528" s="114" t="s">
        <v>2618</v>
      </c>
      <c r="AF528" s="114">
        <v>172.08993740653003</v>
      </c>
      <c r="AG528" s="114" t="s">
        <v>302</v>
      </c>
      <c r="AH528" s="118" t="s">
        <v>2619</v>
      </c>
    </row>
    <row r="529" spans="1:34" ht="15" customHeight="1" x14ac:dyDescent="0.25">
      <c r="A529" s="117">
        <v>46290.782395833332</v>
      </c>
      <c r="B529" s="114">
        <v>21</v>
      </c>
      <c r="C529" s="114" t="s">
        <v>367</v>
      </c>
      <c r="D529" s="114" t="s">
        <v>637</v>
      </c>
      <c r="E529" s="114" t="s">
        <v>2435</v>
      </c>
      <c r="F529" s="114" t="s">
        <v>180</v>
      </c>
      <c r="G529" s="121">
        <v>7.1984825011449125E-5</v>
      </c>
      <c r="H529" s="114">
        <v>1.4979008780036449</v>
      </c>
      <c r="I529" s="118" t="s">
        <v>274</v>
      </c>
      <c r="AC529" s="117">
        <v>46290.782395833332</v>
      </c>
      <c r="AD529" s="114">
        <v>13</v>
      </c>
      <c r="AE529" s="114" t="s">
        <v>2620</v>
      </c>
      <c r="AF529" s="114">
        <v>0</v>
      </c>
      <c r="AG529" s="114" t="s">
        <v>302</v>
      </c>
      <c r="AH529" s="118" t="s">
        <v>2621</v>
      </c>
    </row>
    <row r="530" spans="1:34" ht="15" customHeight="1" x14ac:dyDescent="0.25">
      <c r="A530" s="117">
        <v>46290.782395833332</v>
      </c>
      <c r="B530" s="114">
        <v>21</v>
      </c>
      <c r="C530" s="114" t="s">
        <v>367</v>
      </c>
      <c r="D530" s="114" t="s">
        <v>637</v>
      </c>
      <c r="E530" s="114" t="s">
        <v>2436</v>
      </c>
      <c r="F530" s="114" t="s">
        <v>180</v>
      </c>
      <c r="G530" s="121">
        <v>7.1984825011449125E-5</v>
      </c>
      <c r="H530" s="114">
        <v>1.4979008780036449</v>
      </c>
      <c r="I530" s="118" t="s">
        <v>274</v>
      </c>
      <c r="AC530" s="117">
        <v>46290.782395833332</v>
      </c>
      <c r="AD530" s="114">
        <v>13</v>
      </c>
      <c r="AE530" s="114" t="s">
        <v>2622</v>
      </c>
      <c r="AF530" s="114">
        <v>172.08993740653003</v>
      </c>
      <c r="AG530" s="114" t="s">
        <v>302</v>
      </c>
      <c r="AH530" s="118" t="s">
        <v>2623</v>
      </c>
    </row>
    <row r="531" spans="1:34" ht="15" customHeight="1" x14ac:dyDescent="0.25">
      <c r="A531" s="117">
        <v>46290.782395833332</v>
      </c>
      <c r="B531" s="114">
        <v>21</v>
      </c>
      <c r="C531" s="114" t="s">
        <v>367</v>
      </c>
      <c r="D531" s="114" t="s">
        <v>637</v>
      </c>
      <c r="E531" s="114" t="s">
        <v>2437</v>
      </c>
      <c r="F531" s="114" t="s">
        <v>180</v>
      </c>
      <c r="G531" s="121">
        <v>7.1984825011449125E-5</v>
      </c>
      <c r="H531" s="114">
        <v>1.4979008780036449</v>
      </c>
      <c r="I531" s="118" t="s">
        <v>274</v>
      </c>
      <c r="AC531" s="117">
        <v>46290.782395833332</v>
      </c>
      <c r="AD531" s="114">
        <v>13</v>
      </c>
      <c r="AE531" s="114" t="s">
        <v>2624</v>
      </c>
      <c r="AF531" s="114">
        <v>0</v>
      </c>
      <c r="AG531" s="114" t="s">
        <v>302</v>
      </c>
      <c r="AH531" s="118" t="s">
        <v>2625</v>
      </c>
    </row>
    <row r="532" spans="1:34" ht="15" customHeight="1" x14ac:dyDescent="0.25">
      <c r="A532" s="117">
        <v>46290.782395833332</v>
      </c>
      <c r="B532" s="114">
        <v>21</v>
      </c>
      <c r="C532" s="114" t="s">
        <v>367</v>
      </c>
      <c r="D532" s="114" t="s">
        <v>637</v>
      </c>
      <c r="E532" s="114" t="s">
        <v>2438</v>
      </c>
      <c r="F532" s="114" t="s">
        <v>180</v>
      </c>
      <c r="G532" s="121">
        <v>7.1984825011449125E-5</v>
      </c>
      <c r="H532" s="114">
        <v>1.4979008780036449</v>
      </c>
      <c r="I532" s="118" t="s">
        <v>274</v>
      </c>
      <c r="AC532" s="117">
        <v>46290.782395833332</v>
      </c>
      <c r="AD532" s="114">
        <v>13</v>
      </c>
      <c r="AE532" s="114" t="s">
        <v>2626</v>
      </c>
      <c r="AF532" s="114" t="s">
        <v>1107</v>
      </c>
      <c r="AG532" s="114" t="s">
        <v>9</v>
      </c>
      <c r="AH532" s="118" t="s">
        <v>2627</v>
      </c>
    </row>
    <row r="533" spans="1:34" ht="15" customHeight="1" x14ac:dyDescent="0.25">
      <c r="A533" s="117">
        <v>46290.782395833332</v>
      </c>
      <c r="B533" s="114">
        <v>21</v>
      </c>
      <c r="C533" s="114" t="s">
        <v>367</v>
      </c>
      <c r="D533" s="114" t="s">
        <v>637</v>
      </c>
      <c r="E533" s="114" t="s">
        <v>2439</v>
      </c>
      <c r="F533" s="114" t="s">
        <v>180</v>
      </c>
      <c r="G533" s="121">
        <v>7.1984825011449125E-5</v>
      </c>
      <c r="H533" s="114">
        <v>1.4979008780036449</v>
      </c>
      <c r="I533" s="118" t="s">
        <v>274</v>
      </c>
      <c r="AC533" s="117">
        <v>46290.782395833332</v>
      </c>
      <c r="AD533" s="114">
        <v>13</v>
      </c>
      <c r="AE533" s="114" t="s">
        <v>319</v>
      </c>
      <c r="AF533" s="114" t="s">
        <v>322</v>
      </c>
      <c r="AG533" s="114" t="s">
        <v>9</v>
      </c>
      <c r="AH533" s="118" t="s">
        <v>2628</v>
      </c>
    </row>
    <row r="534" spans="1:34" ht="15" customHeight="1" x14ac:dyDescent="0.25">
      <c r="A534" s="117">
        <v>46290.782395833332</v>
      </c>
      <c r="B534" s="114">
        <v>21</v>
      </c>
      <c r="C534" s="114" t="s">
        <v>367</v>
      </c>
      <c r="D534" s="114" t="s">
        <v>637</v>
      </c>
      <c r="E534" s="114" t="s">
        <v>2440</v>
      </c>
      <c r="F534" s="114" t="s">
        <v>180</v>
      </c>
      <c r="G534" s="121">
        <v>7.1984825011449125E-5</v>
      </c>
      <c r="H534" s="114">
        <v>1.4979008780036449</v>
      </c>
      <c r="I534" s="118" t="s">
        <v>274</v>
      </c>
      <c r="AC534" s="117">
        <v>46290.782395833332</v>
      </c>
      <c r="AD534" s="114">
        <v>13</v>
      </c>
      <c r="AE534" s="114" t="s">
        <v>2629</v>
      </c>
      <c r="AF534" s="114" t="s">
        <v>1113</v>
      </c>
      <c r="AG534" s="114" t="s">
        <v>9</v>
      </c>
      <c r="AH534" s="118" t="s">
        <v>2630</v>
      </c>
    </row>
    <row r="535" spans="1:34" ht="15" customHeight="1" x14ac:dyDescent="0.25">
      <c r="A535" s="117">
        <v>46290.782395833332</v>
      </c>
      <c r="B535" s="114">
        <v>21</v>
      </c>
      <c r="C535" s="114" t="s">
        <v>367</v>
      </c>
      <c r="D535" s="114" t="s">
        <v>637</v>
      </c>
      <c r="E535" s="114" t="s">
        <v>2441</v>
      </c>
      <c r="F535" s="114" t="s">
        <v>180</v>
      </c>
      <c r="G535" s="121">
        <v>7.1984825011449125E-5</v>
      </c>
      <c r="H535" s="114">
        <v>1.4979008780036449</v>
      </c>
      <c r="I535" s="118" t="s">
        <v>274</v>
      </c>
      <c r="AC535" s="117">
        <v>46290.782395833332</v>
      </c>
      <c r="AD535" s="114">
        <v>13</v>
      </c>
      <c r="AE535" s="114" t="s">
        <v>2631</v>
      </c>
      <c r="AF535" s="114" t="s">
        <v>1113</v>
      </c>
      <c r="AG535" s="114" t="s">
        <v>9</v>
      </c>
      <c r="AH535" s="118" t="s">
        <v>2632</v>
      </c>
    </row>
    <row r="536" spans="1:34" ht="15" customHeight="1" x14ac:dyDescent="0.25">
      <c r="A536" s="117">
        <v>46290.782395833332</v>
      </c>
      <c r="B536" s="114">
        <v>21</v>
      </c>
      <c r="C536" s="114" t="s">
        <v>367</v>
      </c>
      <c r="D536" s="114" t="s">
        <v>637</v>
      </c>
      <c r="E536" s="114" t="s">
        <v>2442</v>
      </c>
      <c r="F536" s="114" t="s">
        <v>180</v>
      </c>
      <c r="G536" s="121">
        <v>7.1984825011449125E-5</v>
      </c>
      <c r="H536" s="114">
        <v>1.4979008780036449</v>
      </c>
      <c r="I536" s="118" t="s">
        <v>274</v>
      </c>
      <c r="AC536" s="117">
        <v>46290.782395833332</v>
      </c>
      <c r="AD536" s="114">
        <v>13</v>
      </c>
      <c r="AE536" s="114" t="s">
        <v>320</v>
      </c>
      <c r="AF536" s="114" t="s">
        <v>325</v>
      </c>
      <c r="AG536" s="114" t="s">
        <v>9</v>
      </c>
      <c r="AH536" s="118" t="s">
        <v>2633</v>
      </c>
    </row>
    <row r="537" spans="1:34" ht="15" customHeight="1" x14ac:dyDescent="0.25">
      <c r="A537" s="117">
        <v>46290.782395833332</v>
      </c>
      <c r="B537" s="114">
        <v>21</v>
      </c>
      <c r="C537" s="114" t="s">
        <v>367</v>
      </c>
      <c r="D537" s="114" t="s">
        <v>637</v>
      </c>
      <c r="E537" s="114" t="s">
        <v>567</v>
      </c>
      <c r="F537" s="114" t="s">
        <v>2443</v>
      </c>
      <c r="G537" s="121">
        <v>7.1984825011449125E-5</v>
      </c>
      <c r="H537" s="114">
        <v>14.396965002289825</v>
      </c>
      <c r="I537" s="118" t="s">
        <v>274</v>
      </c>
      <c r="AC537" s="117">
        <v>46290.782395833332</v>
      </c>
      <c r="AD537" s="114">
        <v>13</v>
      </c>
      <c r="AE537" s="114" t="s">
        <v>2634</v>
      </c>
      <c r="AF537" s="114"/>
      <c r="AG537" s="114" t="s">
        <v>9</v>
      </c>
      <c r="AH537" s="118" t="s">
        <v>2635</v>
      </c>
    </row>
    <row r="538" spans="1:34" ht="15" customHeight="1" x14ac:dyDescent="0.25">
      <c r="A538" s="117">
        <v>46290.782395833332</v>
      </c>
      <c r="B538" s="114">
        <v>21</v>
      </c>
      <c r="C538" s="114" t="s">
        <v>367</v>
      </c>
      <c r="D538" s="114" t="s">
        <v>637</v>
      </c>
      <c r="E538" s="114" t="s">
        <v>569</v>
      </c>
      <c r="F538" s="114" t="s">
        <v>2443</v>
      </c>
      <c r="G538" s="121">
        <v>7.1984825011449125E-5</v>
      </c>
      <c r="H538" s="114">
        <v>14.396965002289825</v>
      </c>
      <c r="I538" s="118" t="s">
        <v>274</v>
      </c>
      <c r="AC538" s="117">
        <v>46290.782395833332</v>
      </c>
      <c r="AD538" s="114">
        <v>13</v>
      </c>
      <c r="AE538" s="114" t="s">
        <v>2636</v>
      </c>
      <c r="AF538" s="114">
        <v>0</v>
      </c>
      <c r="AG538" s="114" t="s">
        <v>9</v>
      </c>
      <c r="AH538" s="118" t="s">
        <v>2637</v>
      </c>
    </row>
    <row r="539" spans="1:34" ht="15" customHeight="1" x14ac:dyDescent="0.25">
      <c r="A539" s="117">
        <v>46290.782395833332</v>
      </c>
      <c r="B539" s="114">
        <v>21</v>
      </c>
      <c r="C539" s="114" t="s">
        <v>367</v>
      </c>
      <c r="D539" s="114" t="s">
        <v>637</v>
      </c>
      <c r="E539" s="114" t="s">
        <v>2444</v>
      </c>
      <c r="F539" s="114" t="s">
        <v>2443</v>
      </c>
      <c r="G539" s="121">
        <v>7.1984825011449125E-5</v>
      </c>
      <c r="H539" s="114">
        <v>14.396965002289825</v>
      </c>
      <c r="I539" s="118" t="s">
        <v>274</v>
      </c>
      <c r="AC539" s="117">
        <v>46290.782395833332</v>
      </c>
      <c r="AD539" s="114">
        <v>13</v>
      </c>
      <c r="AE539" s="114" t="s">
        <v>2638</v>
      </c>
      <c r="AF539" s="114"/>
      <c r="AG539" s="114" t="s">
        <v>299</v>
      </c>
      <c r="AH539" s="118" t="s">
        <v>2702</v>
      </c>
    </row>
    <row r="540" spans="1:34" ht="15" customHeight="1" x14ac:dyDescent="0.25">
      <c r="A540" s="117">
        <v>46290.782395833332</v>
      </c>
      <c r="B540" s="114">
        <v>21</v>
      </c>
      <c r="C540" s="114" t="s">
        <v>367</v>
      </c>
      <c r="D540" s="114" t="s">
        <v>637</v>
      </c>
      <c r="E540" s="114" t="s">
        <v>2445</v>
      </c>
      <c r="F540" s="114" t="s">
        <v>2443</v>
      </c>
      <c r="G540" s="121">
        <v>7.1984825011449125E-5</v>
      </c>
      <c r="H540" s="114">
        <v>14.396965002289825</v>
      </c>
      <c r="I540" s="118" t="s">
        <v>274</v>
      </c>
      <c r="AC540" s="117">
        <v>46290.782395833332</v>
      </c>
      <c r="AD540" s="114">
        <v>13</v>
      </c>
      <c r="AE540" s="114" t="s">
        <v>2640</v>
      </c>
      <c r="AF540" s="114"/>
      <c r="AG540" s="114" t="s">
        <v>302</v>
      </c>
      <c r="AH540" s="118" t="s">
        <v>2702</v>
      </c>
    </row>
    <row r="541" spans="1:34" ht="15" customHeight="1" x14ac:dyDescent="0.25">
      <c r="A541" s="117">
        <v>46290.782395833332</v>
      </c>
      <c r="B541" s="114">
        <v>21</v>
      </c>
      <c r="C541" s="114" t="s">
        <v>367</v>
      </c>
      <c r="D541" s="114" t="s">
        <v>637</v>
      </c>
      <c r="E541" s="114" t="s">
        <v>2446</v>
      </c>
      <c r="F541" s="114" t="s">
        <v>2443</v>
      </c>
      <c r="G541" s="121">
        <v>7.1984825011449125E-5</v>
      </c>
      <c r="H541" s="114">
        <v>14.396965002289825</v>
      </c>
      <c r="I541" s="118" t="s">
        <v>274</v>
      </c>
      <c r="AC541" s="117">
        <v>46290.782395833332</v>
      </c>
      <c r="AD541" s="114">
        <v>13</v>
      </c>
      <c r="AE541" s="114" t="s">
        <v>2642</v>
      </c>
      <c r="AF541" s="114"/>
      <c r="AG541" s="114" t="s">
        <v>302</v>
      </c>
      <c r="AH541" s="118" t="s">
        <v>2702</v>
      </c>
    </row>
    <row r="542" spans="1:34" ht="15" customHeight="1" x14ac:dyDescent="0.25">
      <c r="A542" s="117">
        <v>46290.782395833332</v>
      </c>
      <c r="B542" s="114">
        <v>21</v>
      </c>
      <c r="C542" s="114" t="s">
        <v>367</v>
      </c>
      <c r="D542" s="114" t="s">
        <v>637</v>
      </c>
      <c r="E542" s="114" t="s">
        <v>2447</v>
      </c>
      <c r="F542" s="114" t="s">
        <v>2443</v>
      </c>
      <c r="G542" s="121">
        <v>7.1984825011449125E-5</v>
      </c>
      <c r="H542" s="114">
        <v>14.396965002289825</v>
      </c>
      <c r="I542" s="118" t="s">
        <v>274</v>
      </c>
      <c r="AC542" s="117">
        <v>46290.782395833332</v>
      </c>
      <c r="AD542" s="114">
        <v>13</v>
      </c>
      <c r="AE542" s="114" t="s">
        <v>2644</v>
      </c>
      <c r="AF542" s="114" t="s">
        <v>1113</v>
      </c>
      <c r="AG542" s="114" t="s">
        <v>9</v>
      </c>
      <c r="AH542" s="118" t="s">
        <v>2645</v>
      </c>
    </row>
    <row r="543" spans="1:34" ht="15" customHeight="1" x14ac:dyDescent="0.25">
      <c r="A543" s="117">
        <v>46290.782395833332</v>
      </c>
      <c r="B543" s="114">
        <v>21</v>
      </c>
      <c r="C543" s="114" t="s">
        <v>367</v>
      </c>
      <c r="D543" s="114" t="s">
        <v>637</v>
      </c>
      <c r="E543" s="114" t="s">
        <v>2448</v>
      </c>
      <c r="F543" s="114" t="s">
        <v>2443</v>
      </c>
      <c r="G543" s="121">
        <v>7.1984825011449125E-5</v>
      </c>
      <c r="H543" s="114">
        <v>14.396965002289825</v>
      </c>
      <c r="I543" s="118" t="s">
        <v>274</v>
      </c>
      <c r="AC543" s="117">
        <v>46290.782395833332</v>
      </c>
      <c r="AD543" s="114">
        <v>13</v>
      </c>
      <c r="AE543" s="114" t="s">
        <v>2646</v>
      </c>
      <c r="AF543" s="114" t="s">
        <v>1113</v>
      </c>
      <c r="AG543" s="114" t="s">
        <v>9</v>
      </c>
      <c r="AH543" s="118" t="s">
        <v>2647</v>
      </c>
    </row>
    <row r="544" spans="1:34" ht="15" customHeight="1" x14ac:dyDescent="0.25">
      <c r="A544" s="117">
        <v>46290.782395833332</v>
      </c>
      <c r="B544" s="114">
        <v>21</v>
      </c>
      <c r="C544" s="114" t="s">
        <v>367</v>
      </c>
      <c r="D544" s="114" t="s">
        <v>637</v>
      </c>
      <c r="E544" s="114" t="s">
        <v>2449</v>
      </c>
      <c r="F544" s="114" t="s">
        <v>2443</v>
      </c>
      <c r="G544" s="121">
        <v>7.1984825011449125E-5</v>
      </c>
      <c r="H544" s="114">
        <v>14.396965002289825</v>
      </c>
      <c r="I544" s="118" t="s">
        <v>274</v>
      </c>
      <c r="AC544" s="117">
        <v>46290.782395833332</v>
      </c>
      <c r="AD544" s="114">
        <v>13</v>
      </c>
      <c r="AE544" s="114" t="s">
        <v>2648</v>
      </c>
      <c r="AF544" s="114">
        <v>0</v>
      </c>
      <c r="AG544" s="114" t="s">
        <v>305</v>
      </c>
      <c r="AH544" s="118" t="s">
        <v>2649</v>
      </c>
    </row>
    <row r="545" spans="1:34" ht="15" customHeight="1" x14ac:dyDescent="0.25">
      <c r="A545" s="117">
        <v>46290.782395833332</v>
      </c>
      <c r="B545" s="114">
        <v>21</v>
      </c>
      <c r="C545" s="114" t="s">
        <v>367</v>
      </c>
      <c r="D545" s="114" t="s">
        <v>637</v>
      </c>
      <c r="E545" s="114" t="s">
        <v>2450</v>
      </c>
      <c r="F545" s="114" t="s">
        <v>2443</v>
      </c>
      <c r="G545" s="121">
        <v>7.1984825011449125E-5</v>
      </c>
      <c r="H545" s="114">
        <v>14.396965002289825</v>
      </c>
      <c r="I545" s="118" t="s">
        <v>274</v>
      </c>
      <c r="AC545" s="117">
        <v>46290.782395833332</v>
      </c>
      <c r="AD545" s="114">
        <v>13</v>
      </c>
      <c r="AE545" s="114" t="s">
        <v>2650</v>
      </c>
      <c r="AF545" s="114">
        <v>0</v>
      </c>
      <c r="AG545" s="114" t="s">
        <v>305</v>
      </c>
      <c r="AH545" s="118" t="s">
        <v>2651</v>
      </c>
    </row>
    <row r="546" spans="1:34" ht="15" customHeight="1" x14ac:dyDescent="0.25">
      <c r="A546" s="117">
        <v>46290.782395833332</v>
      </c>
      <c r="B546" s="114">
        <v>21</v>
      </c>
      <c r="C546" s="114" t="s">
        <v>367</v>
      </c>
      <c r="D546" s="114" t="s">
        <v>637</v>
      </c>
      <c r="E546" s="114" t="s">
        <v>2451</v>
      </c>
      <c r="F546" s="114" t="s">
        <v>2443</v>
      </c>
      <c r="G546" s="121">
        <v>7.1984825011449125E-5</v>
      </c>
      <c r="H546" s="114">
        <v>14.396965002289825</v>
      </c>
      <c r="I546" s="118" t="s">
        <v>274</v>
      </c>
      <c r="AC546" s="117">
        <v>46290.782395833332</v>
      </c>
      <c r="AD546" s="114">
        <v>13</v>
      </c>
      <c r="AE546" s="114" t="s">
        <v>2652</v>
      </c>
      <c r="AF546" s="114">
        <v>0</v>
      </c>
      <c r="AG546" s="114" t="s">
        <v>9</v>
      </c>
      <c r="AH546" s="118" t="s">
        <v>2653</v>
      </c>
    </row>
    <row r="547" spans="1:34" ht="15" customHeight="1" x14ac:dyDescent="0.25">
      <c r="A547" s="117">
        <v>46290.782395833332</v>
      </c>
      <c r="B547" s="114">
        <v>21</v>
      </c>
      <c r="C547" s="114" t="s">
        <v>367</v>
      </c>
      <c r="D547" s="114" t="s">
        <v>637</v>
      </c>
      <c r="E547" s="114" t="s">
        <v>2452</v>
      </c>
      <c r="F547" s="114" t="s">
        <v>2443</v>
      </c>
      <c r="G547" s="121">
        <v>7.1984825011449125E-5</v>
      </c>
      <c r="H547" s="114">
        <v>14.396965002289825</v>
      </c>
      <c r="I547" s="118" t="s">
        <v>274</v>
      </c>
      <c r="AC547" s="117">
        <v>46290.782395833332</v>
      </c>
      <c r="AD547" s="114">
        <v>13</v>
      </c>
      <c r="AE547" s="114" t="s">
        <v>2654</v>
      </c>
      <c r="AF547" s="114" t="b">
        <v>0</v>
      </c>
      <c r="AG547" s="114" t="s">
        <v>9</v>
      </c>
      <c r="AH547" s="118" t="s">
        <v>2655</v>
      </c>
    </row>
    <row r="548" spans="1:34" ht="15" customHeight="1" x14ac:dyDescent="0.25">
      <c r="A548" s="117">
        <v>46290.782395833332</v>
      </c>
      <c r="B548" s="114">
        <v>21</v>
      </c>
      <c r="C548" s="114" t="s">
        <v>367</v>
      </c>
      <c r="D548" s="114" t="s">
        <v>637</v>
      </c>
      <c r="E548" s="114" t="s">
        <v>2453</v>
      </c>
      <c r="F548" s="114" t="s">
        <v>2443</v>
      </c>
      <c r="G548" s="121">
        <v>7.1984825011449125E-5</v>
      </c>
      <c r="H548" s="114">
        <v>14.396965002289825</v>
      </c>
      <c r="I548" s="118" t="s">
        <v>274</v>
      </c>
      <c r="AC548" s="117">
        <v>46290.782395833332</v>
      </c>
      <c r="AD548" s="114">
        <v>13</v>
      </c>
      <c r="AE548" s="114" t="s">
        <v>2656</v>
      </c>
      <c r="AF548" s="114" t="b">
        <v>0</v>
      </c>
      <c r="AG548" s="114" t="s">
        <v>9</v>
      </c>
      <c r="AH548" s="118" t="s">
        <v>2657</v>
      </c>
    </row>
    <row r="549" spans="1:34" ht="15" customHeight="1" x14ac:dyDescent="0.25">
      <c r="A549" s="117">
        <v>46290.782395833332</v>
      </c>
      <c r="B549" s="114">
        <v>21</v>
      </c>
      <c r="C549" s="114" t="s">
        <v>367</v>
      </c>
      <c r="D549" s="114" t="s">
        <v>637</v>
      </c>
      <c r="E549" s="114" t="s">
        <v>2454</v>
      </c>
      <c r="F549" s="114" t="s">
        <v>2443</v>
      </c>
      <c r="G549" s="121">
        <v>7.1984825011449125E-5</v>
      </c>
      <c r="H549" s="114">
        <v>14.396965002289825</v>
      </c>
      <c r="I549" s="118" t="s">
        <v>274</v>
      </c>
      <c r="AC549" s="117">
        <v>46290.782395833332</v>
      </c>
      <c r="AD549" s="114">
        <v>14</v>
      </c>
      <c r="AE549" s="114" t="s">
        <v>2615</v>
      </c>
      <c r="AF549" s="114"/>
      <c r="AG549" s="114" t="s">
        <v>299</v>
      </c>
      <c r="AH549" s="118" t="s">
        <v>2616</v>
      </c>
    </row>
    <row r="550" spans="1:34" ht="15" customHeight="1" x14ac:dyDescent="0.25">
      <c r="A550" s="117">
        <v>46290.782395833332</v>
      </c>
      <c r="B550" s="114">
        <v>21</v>
      </c>
      <c r="C550" s="114" t="s">
        <v>367</v>
      </c>
      <c r="D550" s="114" t="s">
        <v>637</v>
      </c>
      <c r="E550" s="114" t="s">
        <v>2455</v>
      </c>
      <c r="F550" s="114" t="s">
        <v>2443</v>
      </c>
      <c r="G550" s="121">
        <v>7.1984825011449125E-5</v>
      </c>
      <c r="H550" s="114">
        <v>14.396965002289825</v>
      </c>
      <c r="I550" s="118" t="s">
        <v>274</v>
      </c>
      <c r="AC550" s="117">
        <v>46290.782395833332</v>
      </c>
      <c r="AD550" s="114">
        <v>14</v>
      </c>
      <c r="AE550" s="114" t="s">
        <v>300</v>
      </c>
      <c r="AF550" s="114">
        <v>413.3748779296875</v>
      </c>
      <c r="AG550" s="114" t="s">
        <v>299</v>
      </c>
      <c r="AH550" s="118" t="s">
        <v>2617</v>
      </c>
    </row>
    <row r="551" spans="1:34" ht="15" customHeight="1" x14ac:dyDescent="0.25">
      <c r="A551" s="117">
        <v>46290.782395833332</v>
      </c>
      <c r="B551" s="114">
        <v>21</v>
      </c>
      <c r="C551" s="114" t="s">
        <v>367</v>
      </c>
      <c r="D551" s="114" t="s">
        <v>637</v>
      </c>
      <c r="E551" s="114" t="s">
        <v>2456</v>
      </c>
      <c r="F551" s="114" t="s">
        <v>2443</v>
      </c>
      <c r="G551" s="121">
        <v>7.1984825011449125E-5</v>
      </c>
      <c r="H551" s="114">
        <v>14.396965002289825</v>
      </c>
      <c r="I551" s="118" t="s">
        <v>274</v>
      </c>
      <c r="AC551" s="117">
        <v>46290.782395833332</v>
      </c>
      <c r="AD551" s="114">
        <v>14</v>
      </c>
      <c r="AE551" s="114" t="s">
        <v>2618</v>
      </c>
      <c r="AF551" s="114">
        <v>0.79637681119738568</v>
      </c>
      <c r="AG551" s="114" t="s">
        <v>302</v>
      </c>
      <c r="AH551" s="118" t="s">
        <v>2619</v>
      </c>
    </row>
    <row r="552" spans="1:34" ht="15" customHeight="1" x14ac:dyDescent="0.25">
      <c r="A552" s="117">
        <v>46290.782395833332</v>
      </c>
      <c r="B552" s="114">
        <v>21</v>
      </c>
      <c r="C552" s="114" t="s">
        <v>367</v>
      </c>
      <c r="D552" s="114" t="s">
        <v>637</v>
      </c>
      <c r="E552" s="114" t="s">
        <v>2457</v>
      </c>
      <c r="F552" s="114" t="s">
        <v>2443</v>
      </c>
      <c r="G552" s="121">
        <v>7.1984825011449125E-5</v>
      </c>
      <c r="H552" s="114">
        <v>14.396965002289825</v>
      </c>
      <c r="I552" s="118" t="s">
        <v>274</v>
      </c>
      <c r="AC552" s="117">
        <v>46290.782395833332</v>
      </c>
      <c r="AD552" s="114">
        <v>14</v>
      </c>
      <c r="AE552" s="114" t="s">
        <v>2620</v>
      </c>
      <c r="AF552" s="114">
        <v>0</v>
      </c>
      <c r="AG552" s="114" t="s">
        <v>302</v>
      </c>
      <c r="AH552" s="118" t="s">
        <v>2621</v>
      </c>
    </row>
    <row r="553" spans="1:34" ht="15" customHeight="1" x14ac:dyDescent="0.25">
      <c r="A553" s="117">
        <v>46290.782395833332</v>
      </c>
      <c r="B553" s="114">
        <v>21</v>
      </c>
      <c r="C553" s="114" t="s">
        <v>367</v>
      </c>
      <c r="D553" s="114" t="s">
        <v>637</v>
      </c>
      <c r="E553" s="114" t="s">
        <v>2458</v>
      </c>
      <c r="F553" s="114" t="s">
        <v>2443</v>
      </c>
      <c r="G553" s="121">
        <v>7.1984825011449125E-5</v>
      </c>
      <c r="H553" s="114">
        <v>14.396965002289825</v>
      </c>
      <c r="I553" s="118" t="s">
        <v>274</v>
      </c>
      <c r="AC553" s="117">
        <v>46290.782395833332</v>
      </c>
      <c r="AD553" s="114">
        <v>14</v>
      </c>
      <c r="AE553" s="114" t="s">
        <v>2622</v>
      </c>
      <c r="AF553" s="114">
        <v>0.79637681119738568</v>
      </c>
      <c r="AG553" s="114" t="s">
        <v>302</v>
      </c>
      <c r="AH553" s="118" t="s">
        <v>2623</v>
      </c>
    </row>
    <row r="554" spans="1:34" ht="15" customHeight="1" x14ac:dyDescent="0.25">
      <c r="A554" s="117">
        <v>46290.782395833332</v>
      </c>
      <c r="B554" s="114">
        <v>21</v>
      </c>
      <c r="C554" s="114" t="s">
        <v>367</v>
      </c>
      <c r="D554" s="114" t="s">
        <v>637</v>
      </c>
      <c r="E554" s="114" t="s">
        <v>2459</v>
      </c>
      <c r="F554" s="114" t="s">
        <v>2443</v>
      </c>
      <c r="G554" s="121">
        <v>7.1984825011449125E-5</v>
      </c>
      <c r="H554" s="114">
        <v>14.396965002289825</v>
      </c>
      <c r="I554" s="118" t="s">
        <v>274</v>
      </c>
      <c r="AC554" s="117">
        <v>46290.782395833332</v>
      </c>
      <c r="AD554" s="114">
        <v>14</v>
      </c>
      <c r="AE554" s="114" t="s">
        <v>2624</v>
      </c>
      <c r="AF554" s="114">
        <v>0</v>
      </c>
      <c r="AG554" s="114" t="s">
        <v>302</v>
      </c>
      <c r="AH554" s="118" t="s">
        <v>2625</v>
      </c>
    </row>
    <row r="555" spans="1:34" ht="15" customHeight="1" x14ac:dyDescent="0.25">
      <c r="A555" s="117">
        <v>46290.782395833332</v>
      </c>
      <c r="B555" s="114">
        <v>21</v>
      </c>
      <c r="C555" s="114" t="s">
        <v>367</v>
      </c>
      <c r="D555" s="114" t="s">
        <v>637</v>
      </c>
      <c r="E555" s="114" t="s">
        <v>2460</v>
      </c>
      <c r="F555" s="114" t="s">
        <v>2443</v>
      </c>
      <c r="G555" s="121">
        <v>7.1984825011449125E-5</v>
      </c>
      <c r="H555" s="114">
        <v>14.396965002289825</v>
      </c>
      <c r="I555" s="118" t="s">
        <v>274</v>
      </c>
      <c r="AC555" s="117">
        <v>46290.782395833332</v>
      </c>
      <c r="AD555" s="114">
        <v>14</v>
      </c>
      <c r="AE555" s="114" t="s">
        <v>2626</v>
      </c>
      <c r="AF555" s="114" t="s">
        <v>1107</v>
      </c>
      <c r="AG555" s="114" t="s">
        <v>9</v>
      </c>
      <c r="AH555" s="118" t="s">
        <v>2627</v>
      </c>
    </row>
    <row r="556" spans="1:34" ht="15" customHeight="1" x14ac:dyDescent="0.25">
      <c r="A556" s="117">
        <v>46290.782395833332</v>
      </c>
      <c r="B556" s="114">
        <v>21</v>
      </c>
      <c r="C556" s="114" t="s">
        <v>367</v>
      </c>
      <c r="D556" s="114" t="s">
        <v>637</v>
      </c>
      <c r="E556" s="114" t="s">
        <v>2461</v>
      </c>
      <c r="F556" s="114" t="s">
        <v>2443</v>
      </c>
      <c r="G556" s="121">
        <v>7.1984825011449125E-5</v>
      </c>
      <c r="H556" s="114">
        <v>14.396965002289825</v>
      </c>
      <c r="I556" s="118" t="s">
        <v>274</v>
      </c>
      <c r="AC556" s="117">
        <v>46290.782395833332</v>
      </c>
      <c r="AD556" s="114">
        <v>14</v>
      </c>
      <c r="AE556" s="114" t="s">
        <v>319</v>
      </c>
      <c r="AF556" s="114" t="s">
        <v>322</v>
      </c>
      <c r="AG556" s="114" t="s">
        <v>9</v>
      </c>
      <c r="AH556" s="118" t="s">
        <v>2628</v>
      </c>
    </row>
    <row r="557" spans="1:34" ht="15" customHeight="1" x14ac:dyDescent="0.25">
      <c r="A557" s="117">
        <v>46290.782395833332</v>
      </c>
      <c r="B557" s="114">
        <v>21</v>
      </c>
      <c r="C557" s="114" t="s">
        <v>367</v>
      </c>
      <c r="D557" s="114" t="s">
        <v>637</v>
      </c>
      <c r="E557" s="114" t="s">
        <v>2462</v>
      </c>
      <c r="F557" s="114" t="s">
        <v>2443</v>
      </c>
      <c r="G557" s="121">
        <v>7.1984825011449125E-5</v>
      </c>
      <c r="H557" s="114">
        <v>14.396965002289825</v>
      </c>
      <c r="I557" s="118" t="s">
        <v>274</v>
      </c>
      <c r="AC557" s="117">
        <v>46290.782395833332</v>
      </c>
      <c r="AD557" s="114">
        <v>14</v>
      </c>
      <c r="AE557" s="114" t="s">
        <v>2629</v>
      </c>
      <c r="AF557" s="114" t="s">
        <v>1113</v>
      </c>
      <c r="AG557" s="114" t="s">
        <v>9</v>
      </c>
      <c r="AH557" s="118" t="s">
        <v>2630</v>
      </c>
    </row>
    <row r="558" spans="1:34" ht="15" customHeight="1" x14ac:dyDescent="0.25">
      <c r="A558" s="117">
        <v>46290.782395833332</v>
      </c>
      <c r="B558" s="114">
        <v>21</v>
      </c>
      <c r="C558" s="114" t="s">
        <v>367</v>
      </c>
      <c r="D558" s="114" t="s">
        <v>637</v>
      </c>
      <c r="E558" s="114" t="s">
        <v>2463</v>
      </c>
      <c r="F558" s="114" t="s">
        <v>2443</v>
      </c>
      <c r="G558" s="121">
        <v>7.1984825011449125E-5</v>
      </c>
      <c r="H558" s="114">
        <v>14.396965002289825</v>
      </c>
      <c r="I558" s="118" t="s">
        <v>274</v>
      </c>
      <c r="AC558" s="117">
        <v>46290.782395833332</v>
      </c>
      <c r="AD558" s="114">
        <v>14</v>
      </c>
      <c r="AE558" s="114" t="s">
        <v>2631</v>
      </c>
      <c r="AF558" s="114" t="s">
        <v>1113</v>
      </c>
      <c r="AG558" s="114" t="s">
        <v>9</v>
      </c>
      <c r="AH558" s="118" t="s">
        <v>2632</v>
      </c>
    </row>
    <row r="559" spans="1:34" ht="15" customHeight="1" x14ac:dyDescent="0.25">
      <c r="A559" s="117">
        <v>46290.782395833332</v>
      </c>
      <c r="B559" s="114">
        <v>21</v>
      </c>
      <c r="C559" s="114" t="s">
        <v>367</v>
      </c>
      <c r="D559" s="114" t="s">
        <v>637</v>
      </c>
      <c r="E559" s="114" t="s">
        <v>2773</v>
      </c>
      <c r="F559" s="114" t="s">
        <v>2443</v>
      </c>
      <c r="G559" s="121">
        <v>7.1984825011449125E-5</v>
      </c>
      <c r="H559" s="114">
        <v>14.396965002289825</v>
      </c>
      <c r="I559" s="118" t="s">
        <v>274</v>
      </c>
      <c r="AC559" s="117">
        <v>46290.782395833332</v>
      </c>
      <c r="AD559" s="114">
        <v>14</v>
      </c>
      <c r="AE559" s="114" t="s">
        <v>320</v>
      </c>
      <c r="AF559" s="114" t="s">
        <v>325</v>
      </c>
      <c r="AG559" s="114" t="s">
        <v>9</v>
      </c>
      <c r="AH559" s="118" t="s">
        <v>2633</v>
      </c>
    </row>
    <row r="560" spans="1:34" ht="15" customHeight="1" x14ac:dyDescent="0.25">
      <c r="A560" s="117">
        <v>46290.782395833332</v>
      </c>
      <c r="B560" s="114">
        <v>21</v>
      </c>
      <c r="C560" s="114" t="s">
        <v>367</v>
      </c>
      <c r="D560" s="114" t="s">
        <v>637</v>
      </c>
      <c r="E560" s="114" t="s">
        <v>2775</v>
      </c>
      <c r="F560" s="114" t="s">
        <v>2443</v>
      </c>
      <c r="G560" s="121">
        <v>7.1984825011449125E-5</v>
      </c>
      <c r="H560" s="114">
        <v>14.396965002289825</v>
      </c>
      <c r="I560" s="118" t="s">
        <v>274</v>
      </c>
      <c r="AC560" s="117">
        <v>46290.782395833332</v>
      </c>
      <c r="AD560" s="114">
        <v>14</v>
      </c>
      <c r="AE560" s="114" t="s">
        <v>2634</v>
      </c>
      <c r="AF560" s="114"/>
      <c r="AG560" s="114" t="s">
        <v>9</v>
      </c>
      <c r="AH560" s="118" t="s">
        <v>2635</v>
      </c>
    </row>
    <row r="561" spans="1:34" ht="15" customHeight="1" x14ac:dyDescent="0.25">
      <c r="A561" s="117">
        <v>46290.782395833332</v>
      </c>
      <c r="B561" s="114">
        <v>21</v>
      </c>
      <c r="C561" s="114" t="s">
        <v>367</v>
      </c>
      <c r="D561" s="114" t="s">
        <v>637</v>
      </c>
      <c r="E561" s="114" t="s">
        <v>2776</v>
      </c>
      <c r="F561" s="114" t="s">
        <v>2443</v>
      </c>
      <c r="G561" s="121">
        <v>7.1984825011449125E-5</v>
      </c>
      <c r="H561" s="114">
        <v>14.396965002289825</v>
      </c>
      <c r="I561" s="118" t="s">
        <v>274</v>
      </c>
      <c r="AC561" s="117">
        <v>46290.782395833332</v>
      </c>
      <c r="AD561" s="114">
        <v>14</v>
      </c>
      <c r="AE561" s="114" t="s">
        <v>2636</v>
      </c>
      <c r="AF561" s="114">
        <v>0</v>
      </c>
      <c r="AG561" s="114" t="s">
        <v>9</v>
      </c>
      <c r="AH561" s="118" t="s">
        <v>2637</v>
      </c>
    </row>
    <row r="562" spans="1:34" ht="15" customHeight="1" x14ac:dyDescent="0.25">
      <c r="A562" s="117">
        <v>46290.782395833332</v>
      </c>
      <c r="B562" s="114">
        <v>21</v>
      </c>
      <c r="C562" s="114" t="s">
        <v>367</v>
      </c>
      <c r="D562" s="114" t="s">
        <v>637</v>
      </c>
      <c r="E562" s="114" t="s">
        <v>2777</v>
      </c>
      <c r="F562" s="114" t="s">
        <v>2443</v>
      </c>
      <c r="G562" s="121">
        <v>7.1984825011449125E-5</v>
      </c>
      <c r="H562" s="114">
        <v>14.396965002289825</v>
      </c>
      <c r="I562" s="118" t="s">
        <v>274</v>
      </c>
      <c r="AC562" s="117">
        <v>46290.782395833332</v>
      </c>
      <c r="AD562" s="114">
        <v>14</v>
      </c>
      <c r="AE562" s="114" t="s">
        <v>2638</v>
      </c>
      <c r="AF562" s="114"/>
      <c r="AG562" s="114" t="s">
        <v>299</v>
      </c>
      <c r="AH562" s="118" t="s">
        <v>2702</v>
      </c>
    </row>
    <row r="563" spans="1:34" ht="15" customHeight="1" x14ac:dyDescent="0.25">
      <c r="A563" s="117">
        <v>46290.782395833332</v>
      </c>
      <c r="B563" s="114">
        <v>21</v>
      </c>
      <c r="C563" s="114" t="s">
        <v>367</v>
      </c>
      <c r="D563" s="114" t="s">
        <v>637</v>
      </c>
      <c r="E563" s="114" t="s">
        <v>2778</v>
      </c>
      <c r="F563" s="114" t="s">
        <v>2443</v>
      </c>
      <c r="G563" s="121">
        <v>7.1984825011449125E-5</v>
      </c>
      <c r="H563" s="114">
        <v>14.396965002289825</v>
      </c>
      <c r="I563" s="118" t="s">
        <v>274</v>
      </c>
      <c r="AC563" s="117">
        <v>46290.782395833332</v>
      </c>
      <c r="AD563" s="114">
        <v>14</v>
      </c>
      <c r="AE563" s="114" t="s">
        <v>2640</v>
      </c>
      <c r="AF563" s="114"/>
      <c r="AG563" s="114" t="s">
        <v>302</v>
      </c>
      <c r="AH563" s="118" t="s">
        <v>2702</v>
      </c>
    </row>
    <row r="564" spans="1:34" ht="15" customHeight="1" x14ac:dyDescent="0.25">
      <c r="A564" s="117">
        <v>46290.782395833332</v>
      </c>
      <c r="B564" s="114">
        <v>21</v>
      </c>
      <c r="C564" s="114" t="s">
        <v>367</v>
      </c>
      <c r="D564" s="114" t="s">
        <v>637</v>
      </c>
      <c r="E564" s="114" t="s">
        <v>2779</v>
      </c>
      <c r="F564" s="114" t="s">
        <v>2443</v>
      </c>
      <c r="G564" s="121">
        <v>7.1984825011449125E-5</v>
      </c>
      <c r="H564" s="114">
        <v>14.396965002289825</v>
      </c>
      <c r="I564" s="118" t="s">
        <v>274</v>
      </c>
      <c r="AC564" s="117">
        <v>46290.782395833332</v>
      </c>
      <c r="AD564" s="114">
        <v>14</v>
      </c>
      <c r="AE564" s="114" t="s">
        <v>2642</v>
      </c>
      <c r="AF564" s="114"/>
      <c r="AG564" s="114" t="s">
        <v>302</v>
      </c>
      <c r="AH564" s="118" t="s">
        <v>2702</v>
      </c>
    </row>
    <row r="565" spans="1:34" ht="15" customHeight="1" x14ac:dyDescent="0.25">
      <c r="A565" s="117">
        <v>46290.782395833332</v>
      </c>
      <c r="B565" s="114">
        <v>21</v>
      </c>
      <c r="C565" s="114" t="s">
        <v>367</v>
      </c>
      <c r="D565" s="114" t="s">
        <v>638</v>
      </c>
      <c r="E565" s="114" t="s">
        <v>2334</v>
      </c>
      <c r="F565" s="114" t="s">
        <v>180</v>
      </c>
      <c r="G565" s="121">
        <v>1.5429379834033721E-4</v>
      </c>
      <c r="H565" s="114">
        <v>0</v>
      </c>
      <c r="I565" s="118" t="s">
        <v>2469</v>
      </c>
      <c r="AC565" s="117">
        <v>46290.782395833332</v>
      </c>
      <c r="AD565" s="114">
        <v>14</v>
      </c>
      <c r="AE565" s="114" t="s">
        <v>2644</v>
      </c>
      <c r="AF565" s="114" t="s">
        <v>1113</v>
      </c>
      <c r="AG565" s="114" t="s">
        <v>9</v>
      </c>
      <c r="AH565" s="118" t="s">
        <v>2645</v>
      </c>
    </row>
    <row r="566" spans="1:34" ht="15" customHeight="1" x14ac:dyDescent="0.25">
      <c r="A566" s="117">
        <v>46290.782395833332</v>
      </c>
      <c r="B566" s="114">
        <v>21</v>
      </c>
      <c r="C566" s="114" t="s">
        <v>367</v>
      </c>
      <c r="D566" s="114" t="s">
        <v>638</v>
      </c>
      <c r="E566" s="114" t="s">
        <v>2336</v>
      </c>
      <c r="F566" s="114" t="s">
        <v>180</v>
      </c>
      <c r="G566" s="121">
        <v>1.5429379834033721E-4</v>
      </c>
      <c r="H566" s="114">
        <v>0</v>
      </c>
      <c r="I566" s="118" t="s">
        <v>2469</v>
      </c>
      <c r="AC566" s="117">
        <v>46290.782395833332</v>
      </c>
      <c r="AD566" s="114">
        <v>14</v>
      </c>
      <c r="AE566" s="114" t="s">
        <v>2646</v>
      </c>
      <c r="AF566" s="114" t="s">
        <v>1113</v>
      </c>
      <c r="AG566" s="114" t="s">
        <v>9</v>
      </c>
      <c r="AH566" s="118" t="s">
        <v>2647</v>
      </c>
    </row>
    <row r="567" spans="1:34" ht="15" customHeight="1" x14ac:dyDescent="0.25">
      <c r="A567" s="117">
        <v>46290.782395833332</v>
      </c>
      <c r="B567" s="114">
        <v>21</v>
      </c>
      <c r="C567" s="114" t="s">
        <v>367</v>
      </c>
      <c r="D567" s="114" t="s">
        <v>638</v>
      </c>
      <c r="E567" s="114" t="s">
        <v>2337</v>
      </c>
      <c r="F567" s="114" t="s">
        <v>180</v>
      </c>
      <c r="G567" s="121">
        <v>1.5429379834033721E-4</v>
      </c>
      <c r="H567" s="114">
        <v>0</v>
      </c>
      <c r="I567" s="118" t="s">
        <v>2469</v>
      </c>
      <c r="AC567" s="117">
        <v>46290.782395833332</v>
      </c>
      <c r="AD567" s="114">
        <v>14</v>
      </c>
      <c r="AE567" s="114" t="s">
        <v>2648</v>
      </c>
      <c r="AF567" s="114">
        <v>0</v>
      </c>
      <c r="AG567" s="114" t="s">
        <v>305</v>
      </c>
      <c r="AH567" s="118" t="s">
        <v>2649</v>
      </c>
    </row>
    <row r="568" spans="1:34" ht="15" customHeight="1" x14ac:dyDescent="0.25">
      <c r="A568" s="117">
        <v>46290.782395833332</v>
      </c>
      <c r="B568" s="114">
        <v>21</v>
      </c>
      <c r="C568" s="114" t="s">
        <v>367</v>
      </c>
      <c r="D568" s="114" t="s">
        <v>638</v>
      </c>
      <c r="E568" s="114" t="s">
        <v>2338</v>
      </c>
      <c r="F568" s="114" t="s">
        <v>180</v>
      </c>
      <c r="G568" s="121">
        <v>1.5429379834033723E-4</v>
      </c>
      <c r="H568" s="114">
        <v>0</v>
      </c>
      <c r="I568" s="118" t="s">
        <v>2469</v>
      </c>
      <c r="AC568" s="117">
        <v>46290.782395833332</v>
      </c>
      <c r="AD568" s="114">
        <v>14</v>
      </c>
      <c r="AE568" s="114" t="s">
        <v>2650</v>
      </c>
      <c r="AF568" s="114">
        <v>0</v>
      </c>
      <c r="AG568" s="114" t="s">
        <v>305</v>
      </c>
      <c r="AH568" s="118" t="s">
        <v>2651</v>
      </c>
    </row>
    <row r="569" spans="1:34" ht="15" customHeight="1" x14ac:dyDescent="0.25">
      <c r="A569" s="117">
        <v>46290.782395833332</v>
      </c>
      <c r="B569" s="114">
        <v>21</v>
      </c>
      <c r="C569" s="114" t="s">
        <v>367</v>
      </c>
      <c r="D569" s="114" t="s">
        <v>638</v>
      </c>
      <c r="E569" s="114" t="s">
        <v>2339</v>
      </c>
      <c r="F569" s="114" t="s">
        <v>180</v>
      </c>
      <c r="G569" s="121">
        <v>1.5429379834033723E-4</v>
      </c>
      <c r="H569" s="114">
        <v>0</v>
      </c>
      <c r="I569" s="118" t="s">
        <v>2469</v>
      </c>
      <c r="AC569" s="117">
        <v>46290.782395833332</v>
      </c>
      <c r="AD569" s="114">
        <v>14</v>
      </c>
      <c r="AE569" s="114" t="s">
        <v>2652</v>
      </c>
      <c r="AF569" s="114">
        <v>0</v>
      </c>
      <c r="AG569" s="114" t="s">
        <v>9</v>
      </c>
      <c r="AH569" s="118" t="s">
        <v>2653</v>
      </c>
    </row>
    <row r="570" spans="1:34" ht="15" customHeight="1" x14ac:dyDescent="0.25">
      <c r="A570" s="117">
        <v>46290.782395833332</v>
      </c>
      <c r="B570" s="114">
        <v>21</v>
      </c>
      <c r="C570" s="114" t="s">
        <v>367</v>
      </c>
      <c r="D570" s="114" t="s">
        <v>638</v>
      </c>
      <c r="E570" s="114" t="s">
        <v>2340</v>
      </c>
      <c r="F570" s="114" t="s">
        <v>180</v>
      </c>
      <c r="G570" s="121">
        <v>1.5429379834033723E-4</v>
      </c>
      <c r="H570" s="114">
        <v>0</v>
      </c>
      <c r="I570" s="118" t="s">
        <v>2469</v>
      </c>
      <c r="AC570" s="117">
        <v>46290.782395833332</v>
      </c>
      <c r="AD570" s="114">
        <v>14</v>
      </c>
      <c r="AE570" s="114" t="s">
        <v>2654</v>
      </c>
      <c r="AF570" s="114" t="b">
        <v>0</v>
      </c>
      <c r="AG570" s="114" t="s">
        <v>9</v>
      </c>
      <c r="AH570" s="118" t="s">
        <v>2655</v>
      </c>
    </row>
    <row r="571" spans="1:34" ht="15" customHeight="1" x14ac:dyDescent="0.25">
      <c r="A571" s="117">
        <v>46290.782395833332</v>
      </c>
      <c r="B571" s="114">
        <v>21</v>
      </c>
      <c r="C571" s="114" t="s">
        <v>367</v>
      </c>
      <c r="D571" s="114" t="s">
        <v>638</v>
      </c>
      <c r="E571" s="114" t="s">
        <v>2341</v>
      </c>
      <c r="F571" s="114" t="s">
        <v>180</v>
      </c>
      <c r="G571" s="121">
        <v>1.5429379834033718E-4</v>
      </c>
      <c r="H571" s="114">
        <v>0</v>
      </c>
      <c r="I571" s="118" t="s">
        <v>2469</v>
      </c>
      <c r="AC571" s="117">
        <v>46290.782395833332</v>
      </c>
      <c r="AD571" s="114">
        <v>14</v>
      </c>
      <c r="AE571" s="114" t="s">
        <v>2656</v>
      </c>
      <c r="AF571" s="114" t="b">
        <v>0</v>
      </c>
      <c r="AG571" s="114" t="s">
        <v>9</v>
      </c>
      <c r="AH571" s="118" t="s">
        <v>2657</v>
      </c>
    </row>
    <row r="572" spans="1:34" ht="15" customHeight="1" x14ac:dyDescent="0.25">
      <c r="A572" s="117">
        <v>46290.782395833332</v>
      </c>
      <c r="B572" s="114">
        <v>21</v>
      </c>
      <c r="C572" s="114" t="s">
        <v>367</v>
      </c>
      <c r="D572" s="114" t="s">
        <v>638</v>
      </c>
      <c r="E572" s="114" t="s">
        <v>2342</v>
      </c>
      <c r="F572" s="114" t="s">
        <v>180</v>
      </c>
      <c r="G572" s="121">
        <v>1.5429379834033721E-4</v>
      </c>
      <c r="H572" s="114">
        <v>0</v>
      </c>
      <c r="I572" s="118" t="s">
        <v>2469</v>
      </c>
      <c r="AC572" s="117">
        <v>46290.782395833332</v>
      </c>
      <c r="AD572" s="114">
        <v>15</v>
      </c>
      <c r="AE572" s="114" t="s">
        <v>2615</v>
      </c>
      <c r="AF572" s="114"/>
      <c r="AG572" s="114" t="s">
        <v>299</v>
      </c>
      <c r="AH572" s="118" t="s">
        <v>2616</v>
      </c>
    </row>
    <row r="573" spans="1:34" ht="15" customHeight="1" x14ac:dyDescent="0.25">
      <c r="A573" s="117">
        <v>46290.782395833332</v>
      </c>
      <c r="B573" s="114">
        <v>21</v>
      </c>
      <c r="C573" s="114" t="s">
        <v>367</v>
      </c>
      <c r="D573" s="114" t="s">
        <v>638</v>
      </c>
      <c r="E573" s="114" t="s">
        <v>2343</v>
      </c>
      <c r="F573" s="114" t="s">
        <v>180</v>
      </c>
      <c r="G573" s="121">
        <v>1.5429379834033721E-4</v>
      </c>
      <c r="H573" s="114">
        <v>0</v>
      </c>
      <c r="I573" s="118" t="s">
        <v>2469</v>
      </c>
      <c r="AC573" s="117">
        <v>46290.782395833332</v>
      </c>
      <c r="AD573" s="114">
        <v>15</v>
      </c>
      <c r="AE573" s="114" t="s">
        <v>300</v>
      </c>
      <c r="AF573" s="114">
        <v>330.88390655517577</v>
      </c>
      <c r="AG573" s="114" t="s">
        <v>299</v>
      </c>
      <c r="AH573" s="118" t="s">
        <v>2617</v>
      </c>
    </row>
    <row r="574" spans="1:34" ht="15" customHeight="1" x14ac:dyDescent="0.25">
      <c r="A574" s="117">
        <v>46290.782395833332</v>
      </c>
      <c r="B574" s="114">
        <v>21</v>
      </c>
      <c r="C574" s="114" t="s">
        <v>367</v>
      </c>
      <c r="D574" s="114" t="s">
        <v>638</v>
      </c>
      <c r="E574" s="114" t="s">
        <v>2344</v>
      </c>
      <c r="F574" s="114" t="s">
        <v>180</v>
      </c>
      <c r="G574" s="121">
        <v>1.5429379834033721E-4</v>
      </c>
      <c r="H574" s="114">
        <v>0</v>
      </c>
      <c r="I574" s="118" t="s">
        <v>2469</v>
      </c>
      <c r="AC574" s="117">
        <v>46290.782395833332</v>
      </c>
      <c r="AD574" s="114">
        <v>15</v>
      </c>
      <c r="AE574" s="114" t="s">
        <v>2618</v>
      </c>
      <c r="AF574" s="114">
        <v>101.23935088100542</v>
      </c>
      <c r="AG574" s="114" t="s">
        <v>302</v>
      </c>
      <c r="AH574" s="118" t="s">
        <v>2619</v>
      </c>
    </row>
    <row r="575" spans="1:34" ht="15" customHeight="1" x14ac:dyDescent="0.25">
      <c r="A575" s="117">
        <v>46290.782395833332</v>
      </c>
      <c r="B575" s="114">
        <v>21</v>
      </c>
      <c r="C575" s="114" t="s">
        <v>367</v>
      </c>
      <c r="D575" s="114" t="s">
        <v>638</v>
      </c>
      <c r="E575" s="114" t="s">
        <v>2345</v>
      </c>
      <c r="F575" s="114" t="s">
        <v>180</v>
      </c>
      <c r="G575" s="121">
        <v>1.5429379834033723E-4</v>
      </c>
      <c r="H575" s="114">
        <v>0</v>
      </c>
      <c r="I575" s="118" t="s">
        <v>2469</v>
      </c>
      <c r="AC575" s="117">
        <v>46290.782395833332</v>
      </c>
      <c r="AD575" s="114">
        <v>15</v>
      </c>
      <c r="AE575" s="114" t="s">
        <v>2620</v>
      </c>
      <c r="AF575" s="114">
        <v>0</v>
      </c>
      <c r="AG575" s="114" t="s">
        <v>302</v>
      </c>
      <c r="AH575" s="118" t="s">
        <v>2621</v>
      </c>
    </row>
    <row r="576" spans="1:34" ht="15" customHeight="1" x14ac:dyDescent="0.25">
      <c r="A576" s="117">
        <v>46290.782395833332</v>
      </c>
      <c r="B576" s="114">
        <v>21</v>
      </c>
      <c r="C576" s="114" t="s">
        <v>367</v>
      </c>
      <c r="D576" s="114" t="s">
        <v>638</v>
      </c>
      <c r="E576" s="114" t="s">
        <v>2346</v>
      </c>
      <c r="F576" s="114" t="s">
        <v>180</v>
      </c>
      <c r="G576" s="121">
        <v>1.5429379834033723E-4</v>
      </c>
      <c r="H576" s="114">
        <v>0</v>
      </c>
      <c r="I576" s="118" t="s">
        <v>2469</v>
      </c>
      <c r="AC576" s="117">
        <v>46290.782395833332</v>
      </c>
      <c r="AD576" s="114">
        <v>15</v>
      </c>
      <c r="AE576" s="114" t="s">
        <v>2622</v>
      </c>
      <c r="AF576" s="114">
        <v>101.23935088100542</v>
      </c>
      <c r="AG576" s="114" t="s">
        <v>302</v>
      </c>
      <c r="AH576" s="118" t="s">
        <v>2623</v>
      </c>
    </row>
    <row r="577" spans="1:34" ht="15" customHeight="1" x14ac:dyDescent="0.25">
      <c r="A577" s="117">
        <v>46290.782395833332</v>
      </c>
      <c r="B577" s="114">
        <v>21</v>
      </c>
      <c r="C577" s="114" t="s">
        <v>367</v>
      </c>
      <c r="D577" s="114" t="s">
        <v>638</v>
      </c>
      <c r="E577" s="114" t="s">
        <v>2347</v>
      </c>
      <c r="F577" s="114" t="s">
        <v>180</v>
      </c>
      <c r="G577" s="121">
        <v>1.5429379834033723E-4</v>
      </c>
      <c r="H577" s="114">
        <v>0</v>
      </c>
      <c r="I577" s="118" t="s">
        <v>2469</v>
      </c>
      <c r="AC577" s="117">
        <v>46290.782395833332</v>
      </c>
      <c r="AD577" s="114">
        <v>15</v>
      </c>
      <c r="AE577" s="114" t="s">
        <v>2624</v>
      </c>
      <c r="AF577" s="114">
        <v>0</v>
      </c>
      <c r="AG577" s="114" t="s">
        <v>302</v>
      </c>
      <c r="AH577" s="118" t="s">
        <v>2625</v>
      </c>
    </row>
    <row r="578" spans="1:34" ht="15" customHeight="1" x14ac:dyDescent="0.25">
      <c r="A578" s="117">
        <v>46290.782395833332</v>
      </c>
      <c r="B578" s="114">
        <v>21</v>
      </c>
      <c r="C578" s="114" t="s">
        <v>367</v>
      </c>
      <c r="D578" s="114" t="s">
        <v>638</v>
      </c>
      <c r="E578" s="114" t="s">
        <v>2348</v>
      </c>
      <c r="F578" s="114" t="s">
        <v>180</v>
      </c>
      <c r="G578" s="121">
        <v>1.5429379834033723E-4</v>
      </c>
      <c r="H578" s="114">
        <v>0</v>
      </c>
      <c r="I578" s="118" t="s">
        <v>2469</v>
      </c>
      <c r="AC578" s="117">
        <v>46290.782395833332</v>
      </c>
      <c r="AD578" s="114">
        <v>15</v>
      </c>
      <c r="AE578" s="114" t="s">
        <v>2626</v>
      </c>
      <c r="AF578" s="114" t="s">
        <v>1107</v>
      </c>
      <c r="AG578" s="114" t="s">
        <v>9</v>
      </c>
      <c r="AH578" s="118" t="s">
        <v>2627</v>
      </c>
    </row>
    <row r="579" spans="1:34" ht="15" customHeight="1" x14ac:dyDescent="0.25">
      <c r="A579" s="117">
        <v>46290.782395833332</v>
      </c>
      <c r="B579" s="114">
        <v>21</v>
      </c>
      <c r="C579" s="114" t="s">
        <v>367</v>
      </c>
      <c r="D579" s="114" t="s">
        <v>638</v>
      </c>
      <c r="E579" s="114" t="s">
        <v>2349</v>
      </c>
      <c r="F579" s="114" t="s">
        <v>180</v>
      </c>
      <c r="G579" s="121">
        <v>1.5429379834033718E-4</v>
      </c>
      <c r="H579" s="114">
        <v>0</v>
      </c>
      <c r="I579" s="118" t="s">
        <v>2469</v>
      </c>
      <c r="AC579" s="117">
        <v>46290.782395833332</v>
      </c>
      <c r="AD579" s="114">
        <v>15</v>
      </c>
      <c r="AE579" s="114" t="s">
        <v>319</v>
      </c>
      <c r="AF579" s="114" t="s">
        <v>322</v>
      </c>
      <c r="AG579" s="114" t="s">
        <v>9</v>
      </c>
      <c r="AH579" s="118" t="s">
        <v>2628</v>
      </c>
    </row>
    <row r="580" spans="1:34" ht="15" customHeight="1" x14ac:dyDescent="0.25">
      <c r="A580" s="117">
        <v>46290.782395833332</v>
      </c>
      <c r="B580" s="114">
        <v>21</v>
      </c>
      <c r="C580" s="114" t="s">
        <v>367</v>
      </c>
      <c r="D580" s="114" t="s">
        <v>638</v>
      </c>
      <c r="E580" s="114" t="s">
        <v>2350</v>
      </c>
      <c r="F580" s="114" t="s">
        <v>180</v>
      </c>
      <c r="G580" s="121">
        <v>1.5429379834033718E-4</v>
      </c>
      <c r="H580" s="114">
        <v>0</v>
      </c>
      <c r="I580" s="118" t="s">
        <v>2469</v>
      </c>
      <c r="AC580" s="117">
        <v>46290.782395833332</v>
      </c>
      <c r="AD580" s="114">
        <v>15</v>
      </c>
      <c r="AE580" s="114" t="s">
        <v>2629</v>
      </c>
      <c r="AF580" s="114" t="s">
        <v>1113</v>
      </c>
      <c r="AG580" s="114" t="s">
        <v>9</v>
      </c>
      <c r="AH580" s="118" t="s">
        <v>2630</v>
      </c>
    </row>
    <row r="581" spans="1:34" ht="15" customHeight="1" x14ac:dyDescent="0.25">
      <c r="A581" s="117">
        <v>46290.782395833332</v>
      </c>
      <c r="B581" s="114">
        <v>21</v>
      </c>
      <c r="C581" s="114" t="s">
        <v>367</v>
      </c>
      <c r="D581" s="114" t="s">
        <v>638</v>
      </c>
      <c r="E581" s="114" t="s">
        <v>2351</v>
      </c>
      <c r="F581" s="114" t="s">
        <v>180</v>
      </c>
      <c r="G581" s="121">
        <v>1.5429379834033721E-4</v>
      </c>
      <c r="H581" s="114">
        <v>0</v>
      </c>
      <c r="I581" s="118" t="s">
        <v>2469</v>
      </c>
      <c r="AC581" s="117">
        <v>46290.782395833332</v>
      </c>
      <c r="AD581" s="114">
        <v>15</v>
      </c>
      <c r="AE581" s="114" t="s">
        <v>2631</v>
      </c>
      <c r="AF581" s="114" t="s">
        <v>1113</v>
      </c>
      <c r="AG581" s="114" t="s">
        <v>9</v>
      </c>
      <c r="AH581" s="118" t="s">
        <v>2632</v>
      </c>
    </row>
    <row r="582" spans="1:34" ht="15" customHeight="1" x14ac:dyDescent="0.25">
      <c r="A582" s="117">
        <v>46290.782395833332</v>
      </c>
      <c r="B582" s="114">
        <v>21</v>
      </c>
      <c r="C582" s="114" t="s">
        <v>367</v>
      </c>
      <c r="D582" s="114" t="s">
        <v>638</v>
      </c>
      <c r="E582" s="114" t="s">
        <v>2352</v>
      </c>
      <c r="F582" s="114" t="s">
        <v>180</v>
      </c>
      <c r="G582" s="121">
        <v>1.5429379834033721E-4</v>
      </c>
      <c r="H582" s="114">
        <v>0</v>
      </c>
      <c r="I582" s="118" t="s">
        <v>2469</v>
      </c>
      <c r="AC582" s="117">
        <v>46290.782395833332</v>
      </c>
      <c r="AD582" s="114">
        <v>15</v>
      </c>
      <c r="AE582" s="114" t="s">
        <v>320</v>
      </c>
      <c r="AF582" s="114" t="s">
        <v>325</v>
      </c>
      <c r="AG582" s="114" t="s">
        <v>9</v>
      </c>
      <c r="AH582" s="118" t="s">
        <v>2633</v>
      </c>
    </row>
    <row r="583" spans="1:34" ht="15" customHeight="1" x14ac:dyDescent="0.25">
      <c r="A583" s="117">
        <v>46290.782395833332</v>
      </c>
      <c r="B583" s="114">
        <v>21</v>
      </c>
      <c r="C583" s="114" t="s">
        <v>367</v>
      </c>
      <c r="D583" s="114" t="s">
        <v>638</v>
      </c>
      <c r="E583" s="114" t="s">
        <v>2353</v>
      </c>
      <c r="F583" s="114" t="s">
        <v>180</v>
      </c>
      <c r="G583" s="121">
        <v>1.5429379834033721E-4</v>
      </c>
      <c r="H583" s="114">
        <v>0</v>
      </c>
      <c r="I583" s="118" t="s">
        <v>2469</v>
      </c>
      <c r="AC583" s="117">
        <v>46290.782395833332</v>
      </c>
      <c r="AD583" s="114">
        <v>15</v>
      </c>
      <c r="AE583" s="114" t="s">
        <v>2634</v>
      </c>
      <c r="AF583" s="114"/>
      <c r="AG583" s="114" t="s">
        <v>9</v>
      </c>
      <c r="AH583" s="118" t="s">
        <v>2635</v>
      </c>
    </row>
    <row r="584" spans="1:34" ht="15" customHeight="1" x14ac:dyDescent="0.25">
      <c r="A584" s="117">
        <v>46290.782395833332</v>
      </c>
      <c r="B584" s="114">
        <v>21</v>
      </c>
      <c r="C584" s="114" t="s">
        <v>367</v>
      </c>
      <c r="D584" s="114" t="s">
        <v>638</v>
      </c>
      <c r="E584" s="114" t="s">
        <v>2354</v>
      </c>
      <c r="F584" s="114" t="s">
        <v>180</v>
      </c>
      <c r="G584" s="121">
        <v>1.5429379834033721E-4</v>
      </c>
      <c r="H584" s="114">
        <v>0</v>
      </c>
      <c r="I584" s="118" t="s">
        <v>2469</v>
      </c>
      <c r="AC584" s="117">
        <v>46290.782395833332</v>
      </c>
      <c r="AD584" s="114">
        <v>15</v>
      </c>
      <c r="AE584" s="114" t="s">
        <v>2636</v>
      </c>
      <c r="AF584" s="114">
        <v>0</v>
      </c>
      <c r="AG584" s="114" t="s">
        <v>9</v>
      </c>
      <c r="AH584" s="118" t="s">
        <v>2637</v>
      </c>
    </row>
    <row r="585" spans="1:34" ht="15" customHeight="1" x14ac:dyDescent="0.25">
      <c r="A585" s="117">
        <v>46290.782395833332</v>
      </c>
      <c r="B585" s="114">
        <v>21</v>
      </c>
      <c r="C585" s="114" t="s">
        <v>367</v>
      </c>
      <c r="D585" s="114" t="s">
        <v>638</v>
      </c>
      <c r="E585" s="114" t="s">
        <v>2355</v>
      </c>
      <c r="F585" s="114" t="s">
        <v>180</v>
      </c>
      <c r="G585" s="121">
        <v>1.5429379834033723E-4</v>
      </c>
      <c r="H585" s="114">
        <v>0</v>
      </c>
      <c r="I585" s="118" t="s">
        <v>2469</v>
      </c>
      <c r="AC585" s="117">
        <v>46290.782395833332</v>
      </c>
      <c r="AD585" s="114">
        <v>15</v>
      </c>
      <c r="AE585" s="114" t="s">
        <v>2638</v>
      </c>
      <c r="AF585" s="114"/>
      <c r="AG585" s="114" t="s">
        <v>299</v>
      </c>
      <c r="AH585" s="118" t="s">
        <v>2702</v>
      </c>
    </row>
    <row r="586" spans="1:34" ht="15" customHeight="1" x14ac:dyDescent="0.25">
      <c r="A586" s="117">
        <v>46290.782395833332</v>
      </c>
      <c r="B586" s="114">
        <v>21</v>
      </c>
      <c r="C586" s="114" t="s">
        <v>367</v>
      </c>
      <c r="D586" s="114" t="s">
        <v>638</v>
      </c>
      <c r="E586" s="114" t="s">
        <v>2356</v>
      </c>
      <c r="F586" s="114" t="s">
        <v>180</v>
      </c>
      <c r="G586" s="121">
        <v>1.5429379834033723E-4</v>
      </c>
      <c r="H586" s="114">
        <v>0</v>
      </c>
      <c r="I586" s="118" t="s">
        <v>2469</v>
      </c>
      <c r="AC586" s="117">
        <v>46290.782395833332</v>
      </c>
      <c r="AD586" s="114">
        <v>15</v>
      </c>
      <c r="AE586" s="114" t="s">
        <v>2640</v>
      </c>
      <c r="AF586" s="114"/>
      <c r="AG586" s="114" t="s">
        <v>302</v>
      </c>
      <c r="AH586" s="118" t="s">
        <v>2702</v>
      </c>
    </row>
    <row r="587" spans="1:34" ht="15" customHeight="1" x14ac:dyDescent="0.25">
      <c r="A587" s="117">
        <v>46290.782395833332</v>
      </c>
      <c r="B587" s="114">
        <v>21</v>
      </c>
      <c r="C587" s="114" t="s">
        <v>367</v>
      </c>
      <c r="D587" s="114" t="s">
        <v>638</v>
      </c>
      <c r="E587" s="114" t="s">
        <v>2357</v>
      </c>
      <c r="F587" s="114" t="s">
        <v>180</v>
      </c>
      <c r="G587" s="121">
        <v>1.5429379834033723E-4</v>
      </c>
      <c r="H587" s="114">
        <v>0</v>
      </c>
      <c r="I587" s="118" t="s">
        <v>2469</v>
      </c>
      <c r="AC587" s="117">
        <v>46290.782395833332</v>
      </c>
      <c r="AD587" s="114">
        <v>15</v>
      </c>
      <c r="AE587" s="114" t="s">
        <v>2642</v>
      </c>
      <c r="AF587" s="114"/>
      <c r="AG587" s="114" t="s">
        <v>302</v>
      </c>
      <c r="AH587" s="118" t="s">
        <v>2702</v>
      </c>
    </row>
    <row r="588" spans="1:34" ht="15" customHeight="1" x14ac:dyDescent="0.25">
      <c r="A588" s="117">
        <v>46290.782395833332</v>
      </c>
      <c r="B588" s="114">
        <v>21</v>
      </c>
      <c r="C588" s="114" t="s">
        <v>367</v>
      </c>
      <c r="D588" s="114" t="s">
        <v>638</v>
      </c>
      <c r="E588" s="114" t="s">
        <v>2358</v>
      </c>
      <c r="F588" s="114" t="s">
        <v>180</v>
      </c>
      <c r="G588" s="121">
        <v>1.5429379834033726E-4</v>
      </c>
      <c r="H588" s="114">
        <v>0</v>
      </c>
      <c r="I588" s="118" t="s">
        <v>2469</v>
      </c>
      <c r="AC588" s="117">
        <v>46290.782395833332</v>
      </c>
      <c r="AD588" s="114">
        <v>15</v>
      </c>
      <c r="AE588" s="114" t="s">
        <v>2644</v>
      </c>
      <c r="AF588" s="114" t="s">
        <v>1113</v>
      </c>
      <c r="AG588" s="114" t="s">
        <v>9</v>
      </c>
      <c r="AH588" s="118" t="s">
        <v>2645</v>
      </c>
    </row>
    <row r="589" spans="1:34" ht="15" customHeight="1" x14ac:dyDescent="0.25">
      <c r="A589" s="117">
        <v>46290.782395833332</v>
      </c>
      <c r="B589" s="114">
        <v>21</v>
      </c>
      <c r="C589" s="114" t="s">
        <v>367</v>
      </c>
      <c r="D589" s="114" t="s">
        <v>638</v>
      </c>
      <c r="E589" s="114" t="s">
        <v>2359</v>
      </c>
      <c r="F589" s="114" t="s">
        <v>180</v>
      </c>
      <c r="G589" s="121">
        <v>1.5429379834033718E-4</v>
      </c>
      <c r="H589" s="114">
        <v>0</v>
      </c>
      <c r="I589" s="118" t="s">
        <v>2469</v>
      </c>
      <c r="AC589" s="117">
        <v>46290.782395833332</v>
      </c>
      <c r="AD589" s="114">
        <v>15</v>
      </c>
      <c r="AE589" s="114" t="s">
        <v>2646</v>
      </c>
      <c r="AF589" s="114" t="s">
        <v>1113</v>
      </c>
      <c r="AG589" s="114" t="s">
        <v>9</v>
      </c>
      <c r="AH589" s="118" t="s">
        <v>2647</v>
      </c>
    </row>
    <row r="590" spans="1:34" ht="15" customHeight="1" x14ac:dyDescent="0.25">
      <c r="A590" s="117">
        <v>46290.782395833332</v>
      </c>
      <c r="B590" s="114">
        <v>21</v>
      </c>
      <c r="C590" s="114" t="s">
        <v>367</v>
      </c>
      <c r="D590" s="114" t="s">
        <v>638</v>
      </c>
      <c r="E590" s="114" t="s">
        <v>2360</v>
      </c>
      <c r="F590" s="114" t="s">
        <v>180</v>
      </c>
      <c r="G590" s="121">
        <v>1.5429379834033718E-4</v>
      </c>
      <c r="H590" s="114">
        <v>0</v>
      </c>
      <c r="I590" s="118" t="s">
        <v>2469</v>
      </c>
      <c r="AC590" s="117">
        <v>46290.782395833332</v>
      </c>
      <c r="AD590" s="114">
        <v>15</v>
      </c>
      <c r="AE590" s="114" t="s">
        <v>2648</v>
      </c>
      <c r="AF590" s="114">
        <v>0</v>
      </c>
      <c r="AG590" s="114" t="s">
        <v>305</v>
      </c>
      <c r="AH590" s="118" t="s">
        <v>2649</v>
      </c>
    </row>
    <row r="591" spans="1:34" ht="15" customHeight="1" x14ac:dyDescent="0.25">
      <c r="A591" s="117">
        <v>46290.782395833332</v>
      </c>
      <c r="B591" s="114">
        <v>21</v>
      </c>
      <c r="C591" s="114" t="s">
        <v>367</v>
      </c>
      <c r="D591" s="114" t="s">
        <v>638</v>
      </c>
      <c r="E591" s="114" t="s">
        <v>2361</v>
      </c>
      <c r="F591" s="114" t="s">
        <v>180</v>
      </c>
      <c r="G591" s="121">
        <v>1.5429379834033718E-4</v>
      </c>
      <c r="H591" s="114">
        <v>0</v>
      </c>
      <c r="I591" s="118" t="s">
        <v>2469</v>
      </c>
      <c r="AC591" s="117">
        <v>46290.782395833332</v>
      </c>
      <c r="AD591" s="114">
        <v>15</v>
      </c>
      <c r="AE591" s="114" t="s">
        <v>2650</v>
      </c>
      <c r="AF591" s="114">
        <v>0</v>
      </c>
      <c r="AG591" s="114" t="s">
        <v>305</v>
      </c>
      <c r="AH591" s="118" t="s">
        <v>2651</v>
      </c>
    </row>
    <row r="592" spans="1:34" ht="15" customHeight="1" x14ac:dyDescent="0.25">
      <c r="A592" s="117">
        <v>46290.782395833332</v>
      </c>
      <c r="B592" s="114">
        <v>21</v>
      </c>
      <c r="C592" s="114" t="s">
        <v>367</v>
      </c>
      <c r="D592" s="114" t="s">
        <v>638</v>
      </c>
      <c r="E592" s="114" t="s">
        <v>2362</v>
      </c>
      <c r="F592" s="114" t="s">
        <v>180</v>
      </c>
      <c r="G592" s="121">
        <v>1.5429379834033723E-4</v>
      </c>
      <c r="H592" s="114">
        <v>0</v>
      </c>
      <c r="I592" s="118" t="s">
        <v>2469</v>
      </c>
      <c r="AC592" s="117">
        <v>46290.782395833332</v>
      </c>
      <c r="AD592" s="114">
        <v>15</v>
      </c>
      <c r="AE592" s="114" t="s">
        <v>2652</v>
      </c>
      <c r="AF592" s="114">
        <v>0</v>
      </c>
      <c r="AG592" s="114" t="s">
        <v>9</v>
      </c>
      <c r="AH592" s="118" t="s">
        <v>2653</v>
      </c>
    </row>
    <row r="593" spans="1:34" ht="15" customHeight="1" x14ac:dyDescent="0.25">
      <c r="A593" s="117">
        <v>46290.782395833332</v>
      </c>
      <c r="B593" s="114">
        <v>21</v>
      </c>
      <c r="C593" s="114" t="s">
        <v>367</v>
      </c>
      <c r="D593" s="114" t="s">
        <v>638</v>
      </c>
      <c r="E593" s="114" t="s">
        <v>2363</v>
      </c>
      <c r="F593" s="114" t="s">
        <v>180</v>
      </c>
      <c r="G593" s="121">
        <v>1.5429379834033723E-4</v>
      </c>
      <c r="H593" s="114">
        <v>0</v>
      </c>
      <c r="I593" s="118" t="s">
        <v>2469</v>
      </c>
      <c r="AC593" s="117">
        <v>46290.782395833332</v>
      </c>
      <c r="AD593" s="114">
        <v>15</v>
      </c>
      <c r="AE593" s="114" t="s">
        <v>2654</v>
      </c>
      <c r="AF593" s="114" t="b">
        <v>0</v>
      </c>
      <c r="AG593" s="114" t="s">
        <v>9</v>
      </c>
      <c r="AH593" s="118" t="s">
        <v>2655</v>
      </c>
    </row>
    <row r="594" spans="1:34" ht="15" customHeight="1" x14ac:dyDescent="0.25">
      <c r="A594" s="117">
        <v>46290.782395833332</v>
      </c>
      <c r="B594" s="114">
        <v>21</v>
      </c>
      <c r="C594" s="114" t="s">
        <v>367</v>
      </c>
      <c r="D594" s="114" t="s">
        <v>638</v>
      </c>
      <c r="E594" s="114" t="s">
        <v>2364</v>
      </c>
      <c r="F594" s="114" t="s">
        <v>180</v>
      </c>
      <c r="G594" s="121">
        <v>1.5429379834033726E-4</v>
      </c>
      <c r="H594" s="114">
        <v>0</v>
      </c>
      <c r="I594" s="118" t="s">
        <v>2469</v>
      </c>
      <c r="AC594" s="117">
        <v>46290.782395833332</v>
      </c>
      <c r="AD594" s="114">
        <v>15</v>
      </c>
      <c r="AE594" s="114" t="s">
        <v>2656</v>
      </c>
      <c r="AF594" s="114" t="b">
        <v>0</v>
      </c>
      <c r="AG594" s="114" t="s">
        <v>9</v>
      </c>
      <c r="AH594" s="118" t="s">
        <v>2657</v>
      </c>
    </row>
    <row r="595" spans="1:34" ht="15" customHeight="1" x14ac:dyDescent="0.25">
      <c r="A595" s="117">
        <v>46290.782395833332</v>
      </c>
      <c r="B595" s="114">
        <v>21</v>
      </c>
      <c r="C595" s="114" t="s">
        <v>367</v>
      </c>
      <c r="D595" s="114" t="s">
        <v>638</v>
      </c>
      <c r="E595" s="114" t="s">
        <v>2365</v>
      </c>
      <c r="F595" s="114" t="s">
        <v>180</v>
      </c>
      <c r="G595" s="121">
        <v>1.5429379834033718E-4</v>
      </c>
      <c r="H595" s="114">
        <v>0</v>
      </c>
      <c r="I595" s="118" t="s">
        <v>2469</v>
      </c>
      <c r="AC595" s="117">
        <v>46290.782395833332</v>
      </c>
      <c r="AD595" s="114">
        <v>16</v>
      </c>
      <c r="AE595" s="114" t="s">
        <v>2615</v>
      </c>
      <c r="AF595" s="114"/>
      <c r="AG595" s="114" t="s">
        <v>299</v>
      </c>
      <c r="AH595" s="118" t="s">
        <v>2616</v>
      </c>
    </row>
    <row r="596" spans="1:34" ht="15" customHeight="1" x14ac:dyDescent="0.25">
      <c r="A596" s="117">
        <v>46290.782395833332</v>
      </c>
      <c r="B596" s="114">
        <v>21</v>
      </c>
      <c r="C596" s="114" t="s">
        <v>367</v>
      </c>
      <c r="D596" s="114" t="s">
        <v>638</v>
      </c>
      <c r="E596" s="114" t="s">
        <v>2366</v>
      </c>
      <c r="F596" s="114" t="s">
        <v>180</v>
      </c>
      <c r="G596" s="121">
        <v>1.5429379834033718E-4</v>
      </c>
      <c r="H596" s="114">
        <v>0</v>
      </c>
      <c r="I596" s="118" t="s">
        <v>2469</v>
      </c>
      <c r="AC596" s="117">
        <v>46290.782395833332</v>
      </c>
      <c r="AD596" s="114">
        <v>16</v>
      </c>
      <c r="AE596" s="114" t="s">
        <v>300</v>
      </c>
      <c r="AF596" s="114">
        <v>320.32802276611329</v>
      </c>
      <c r="AG596" s="114" t="s">
        <v>299</v>
      </c>
      <c r="AH596" s="118" t="s">
        <v>2617</v>
      </c>
    </row>
    <row r="597" spans="1:34" ht="15" customHeight="1" x14ac:dyDescent="0.25">
      <c r="A597" s="117">
        <v>46290.782395833332</v>
      </c>
      <c r="B597" s="114">
        <v>21</v>
      </c>
      <c r="C597" s="114" t="s">
        <v>367</v>
      </c>
      <c r="D597" s="114" t="s">
        <v>638</v>
      </c>
      <c r="E597" s="114" t="s">
        <v>2367</v>
      </c>
      <c r="F597" s="114" t="s">
        <v>180</v>
      </c>
      <c r="G597" s="121">
        <v>1.5429379834033718E-4</v>
      </c>
      <c r="H597" s="114">
        <v>0</v>
      </c>
      <c r="I597" s="118" t="s">
        <v>2469</v>
      </c>
      <c r="AC597" s="117">
        <v>46290.782395833332</v>
      </c>
      <c r="AD597" s="114">
        <v>16</v>
      </c>
      <c r="AE597" s="114" t="s">
        <v>2618</v>
      </c>
      <c r="AF597" s="114">
        <v>100.24864181076843</v>
      </c>
      <c r="AG597" s="114" t="s">
        <v>302</v>
      </c>
      <c r="AH597" s="118" t="s">
        <v>2619</v>
      </c>
    </row>
    <row r="598" spans="1:34" ht="15" customHeight="1" x14ac:dyDescent="0.25">
      <c r="A598" s="117">
        <v>46290.782395833332</v>
      </c>
      <c r="B598" s="114">
        <v>21</v>
      </c>
      <c r="C598" s="114" t="s">
        <v>367</v>
      </c>
      <c r="D598" s="114" t="s">
        <v>638</v>
      </c>
      <c r="E598" s="114" t="s">
        <v>2368</v>
      </c>
      <c r="F598" s="114" t="s">
        <v>180</v>
      </c>
      <c r="G598" s="121">
        <v>1.5429379834033723E-4</v>
      </c>
      <c r="H598" s="114">
        <v>0</v>
      </c>
      <c r="I598" s="118" t="s">
        <v>2469</v>
      </c>
      <c r="AC598" s="117">
        <v>46290.782395833332</v>
      </c>
      <c r="AD598" s="114">
        <v>16</v>
      </c>
      <c r="AE598" s="114" t="s">
        <v>2620</v>
      </c>
      <c r="AF598" s="114">
        <v>0</v>
      </c>
      <c r="AG598" s="114" t="s">
        <v>302</v>
      </c>
      <c r="AH598" s="118" t="s">
        <v>2621</v>
      </c>
    </row>
    <row r="599" spans="1:34" ht="15" customHeight="1" x14ac:dyDescent="0.25">
      <c r="A599" s="117">
        <v>46290.782395833332</v>
      </c>
      <c r="B599" s="114">
        <v>21</v>
      </c>
      <c r="C599" s="114" t="s">
        <v>367</v>
      </c>
      <c r="D599" s="114" t="s">
        <v>638</v>
      </c>
      <c r="E599" s="114" t="s">
        <v>2369</v>
      </c>
      <c r="F599" s="114" t="s">
        <v>180</v>
      </c>
      <c r="G599" s="121">
        <v>1.5429379834033723E-4</v>
      </c>
      <c r="H599" s="114">
        <v>0</v>
      </c>
      <c r="I599" s="118" t="s">
        <v>2469</v>
      </c>
      <c r="AC599" s="117">
        <v>46290.782395833332</v>
      </c>
      <c r="AD599" s="114">
        <v>16</v>
      </c>
      <c r="AE599" s="114" t="s">
        <v>2622</v>
      </c>
      <c r="AF599" s="114">
        <v>100.24864181076843</v>
      </c>
      <c r="AG599" s="114" t="s">
        <v>302</v>
      </c>
      <c r="AH599" s="118" t="s">
        <v>2623</v>
      </c>
    </row>
    <row r="600" spans="1:34" ht="15" customHeight="1" x14ac:dyDescent="0.25">
      <c r="A600" s="117">
        <v>46290.782395833332</v>
      </c>
      <c r="B600" s="114">
        <v>21</v>
      </c>
      <c r="C600" s="114" t="s">
        <v>367</v>
      </c>
      <c r="D600" s="114" t="s">
        <v>638</v>
      </c>
      <c r="E600" s="114" t="s">
        <v>2370</v>
      </c>
      <c r="F600" s="114" t="s">
        <v>180</v>
      </c>
      <c r="G600" s="121">
        <v>1.5429379834033726E-4</v>
      </c>
      <c r="H600" s="114">
        <v>0</v>
      </c>
      <c r="I600" s="118" t="s">
        <v>2469</v>
      </c>
      <c r="AC600" s="117">
        <v>46290.782395833332</v>
      </c>
      <c r="AD600" s="114">
        <v>16</v>
      </c>
      <c r="AE600" s="114" t="s">
        <v>2624</v>
      </c>
      <c r="AF600" s="114">
        <v>0</v>
      </c>
      <c r="AG600" s="114" t="s">
        <v>302</v>
      </c>
      <c r="AH600" s="118" t="s">
        <v>2625</v>
      </c>
    </row>
    <row r="601" spans="1:34" ht="15" customHeight="1" x14ac:dyDescent="0.25">
      <c r="A601" s="117">
        <v>46290.782395833332</v>
      </c>
      <c r="B601" s="114">
        <v>21</v>
      </c>
      <c r="C601" s="114" t="s">
        <v>367</v>
      </c>
      <c r="D601" s="114" t="s">
        <v>638</v>
      </c>
      <c r="E601" s="114" t="s">
        <v>2371</v>
      </c>
      <c r="F601" s="114" t="s">
        <v>180</v>
      </c>
      <c r="G601" s="121">
        <v>1.5429379834033718E-4</v>
      </c>
      <c r="H601" s="114">
        <v>0</v>
      </c>
      <c r="I601" s="118" t="s">
        <v>2469</v>
      </c>
      <c r="AC601" s="117">
        <v>46290.782395833332</v>
      </c>
      <c r="AD601" s="114">
        <v>16</v>
      </c>
      <c r="AE601" s="114" t="s">
        <v>2626</v>
      </c>
      <c r="AF601" s="114" t="s">
        <v>1107</v>
      </c>
      <c r="AG601" s="114" t="s">
        <v>9</v>
      </c>
      <c r="AH601" s="118" t="s">
        <v>2627</v>
      </c>
    </row>
    <row r="602" spans="1:34" ht="15" customHeight="1" x14ac:dyDescent="0.25">
      <c r="A602" s="117">
        <v>46290.782395833332</v>
      </c>
      <c r="B602" s="114">
        <v>21</v>
      </c>
      <c r="C602" s="114" t="s">
        <v>367</v>
      </c>
      <c r="D602" s="114" t="s">
        <v>638</v>
      </c>
      <c r="E602" s="114" t="s">
        <v>2372</v>
      </c>
      <c r="F602" s="114" t="s">
        <v>180</v>
      </c>
      <c r="G602" s="121">
        <v>1.5429379834033718E-4</v>
      </c>
      <c r="H602" s="114">
        <v>0</v>
      </c>
      <c r="I602" s="118" t="s">
        <v>2469</v>
      </c>
      <c r="AC602" s="117">
        <v>46290.782395833332</v>
      </c>
      <c r="AD602" s="114">
        <v>16</v>
      </c>
      <c r="AE602" s="114" t="s">
        <v>319</v>
      </c>
      <c r="AF602" s="114" t="s">
        <v>322</v>
      </c>
      <c r="AG602" s="114" t="s">
        <v>9</v>
      </c>
      <c r="AH602" s="118" t="s">
        <v>2628</v>
      </c>
    </row>
    <row r="603" spans="1:34" ht="15" customHeight="1" x14ac:dyDescent="0.25">
      <c r="A603" s="117">
        <v>46290.782395833332</v>
      </c>
      <c r="B603" s="114">
        <v>21</v>
      </c>
      <c r="C603" s="114" t="s">
        <v>367</v>
      </c>
      <c r="D603" s="114" t="s">
        <v>638</v>
      </c>
      <c r="E603" s="114" t="s">
        <v>2373</v>
      </c>
      <c r="F603" s="114" t="s">
        <v>180</v>
      </c>
      <c r="G603" s="121">
        <v>1.5429379834033718E-4</v>
      </c>
      <c r="H603" s="114">
        <v>0</v>
      </c>
      <c r="I603" s="118" t="s">
        <v>2469</v>
      </c>
      <c r="AC603" s="117">
        <v>46290.782395833332</v>
      </c>
      <c r="AD603" s="114">
        <v>16</v>
      </c>
      <c r="AE603" s="114" t="s">
        <v>2629</v>
      </c>
      <c r="AF603" s="114" t="s">
        <v>1113</v>
      </c>
      <c r="AG603" s="114" t="s">
        <v>9</v>
      </c>
      <c r="AH603" s="118" t="s">
        <v>2630</v>
      </c>
    </row>
    <row r="604" spans="1:34" ht="15" customHeight="1" x14ac:dyDescent="0.25">
      <c r="A604" s="117">
        <v>46290.782395833332</v>
      </c>
      <c r="B604" s="114">
        <v>21</v>
      </c>
      <c r="C604" s="114" t="s">
        <v>367</v>
      </c>
      <c r="D604" s="114" t="s">
        <v>638</v>
      </c>
      <c r="E604" s="114" t="s">
        <v>2374</v>
      </c>
      <c r="F604" s="114" t="s">
        <v>180</v>
      </c>
      <c r="G604" s="121">
        <v>1.5429379834033723E-4</v>
      </c>
      <c r="H604" s="114">
        <v>0</v>
      </c>
      <c r="I604" s="118" t="s">
        <v>2469</v>
      </c>
      <c r="AC604" s="117">
        <v>46290.782395833332</v>
      </c>
      <c r="AD604" s="114">
        <v>16</v>
      </c>
      <c r="AE604" s="114" t="s">
        <v>2631</v>
      </c>
      <c r="AF604" s="114" t="s">
        <v>1113</v>
      </c>
      <c r="AG604" s="114" t="s">
        <v>9</v>
      </c>
      <c r="AH604" s="118" t="s">
        <v>2632</v>
      </c>
    </row>
    <row r="605" spans="1:34" ht="15" customHeight="1" x14ac:dyDescent="0.25">
      <c r="A605" s="117">
        <v>46290.782395833332</v>
      </c>
      <c r="B605" s="114">
        <v>21</v>
      </c>
      <c r="C605" s="114" t="s">
        <v>367</v>
      </c>
      <c r="D605" s="114" t="s">
        <v>638</v>
      </c>
      <c r="E605" s="114" t="s">
        <v>2375</v>
      </c>
      <c r="F605" s="114" t="s">
        <v>180</v>
      </c>
      <c r="G605" s="121">
        <v>1.5429379834033723E-4</v>
      </c>
      <c r="H605" s="114">
        <v>0</v>
      </c>
      <c r="I605" s="118" t="s">
        <v>2469</v>
      </c>
      <c r="AC605" s="117">
        <v>46290.782395833332</v>
      </c>
      <c r="AD605" s="114">
        <v>16</v>
      </c>
      <c r="AE605" s="114" t="s">
        <v>320</v>
      </c>
      <c r="AF605" s="114" t="s">
        <v>325</v>
      </c>
      <c r="AG605" s="114" t="s">
        <v>9</v>
      </c>
      <c r="AH605" s="118" t="s">
        <v>2633</v>
      </c>
    </row>
    <row r="606" spans="1:34" ht="15" customHeight="1" x14ac:dyDescent="0.25">
      <c r="A606" s="117">
        <v>46290.782395833332</v>
      </c>
      <c r="B606" s="114">
        <v>21</v>
      </c>
      <c r="C606" s="114" t="s">
        <v>367</v>
      </c>
      <c r="D606" s="114" t="s">
        <v>638</v>
      </c>
      <c r="E606" s="114" t="s">
        <v>2376</v>
      </c>
      <c r="F606" s="114" t="s">
        <v>180</v>
      </c>
      <c r="G606" s="121">
        <v>1.5429379834033723E-4</v>
      </c>
      <c r="H606" s="114">
        <v>0</v>
      </c>
      <c r="I606" s="118" t="s">
        <v>2469</v>
      </c>
      <c r="AC606" s="117">
        <v>46290.782395833332</v>
      </c>
      <c r="AD606" s="114">
        <v>16</v>
      </c>
      <c r="AE606" s="114" t="s">
        <v>2634</v>
      </c>
      <c r="AF606" s="114"/>
      <c r="AG606" s="114" t="s">
        <v>9</v>
      </c>
      <c r="AH606" s="118" t="s">
        <v>2635</v>
      </c>
    </row>
    <row r="607" spans="1:34" ht="15" customHeight="1" x14ac:dyDescent="0.25">
      <c r="A607" s="117">
        <v>46290.782395833332</v>
      </c>
      <c r="B607" s="114">
        <v>21</v>
      </c>
      <c r="C607" s="114" t="s">
        <v>367</v>
      </c>
      <c r="D607" s="114" t="s">
        <v>638</v>
      </c>
      <c r="E607" s="114" t="s">
        <v>2377</v>
      </c>
      <c r="F607" s="114" t="s">
        <v>180</v>
      </c>
      <c r="G607" s="121">
        <v>1.5429379834033718E-4</v>
      </c>
      <c r="H607" s="114">
        <v>0</v>
      </c>
      <c r="I607" s="118" t="s">
        <v>2469</v>
      </c>
      <c r="AC607" s="117">
        <v>46290.782395833332</v>
      </c>
      <c r="AD607" s="114">
        <v>16</v>
      </c>
      <c r="AE607" s="114" t="s">
        <v>2636</v>
      </c>
      <c r="AF607" s="114">
        <v>0</v>
      </c>
      <c r="AG607" s="114" t="s">
        <v>9</v>
      </c>
      <c r="AH607" s="118" t="s">
        <v>2637</v>
      </c>
    </row>
    <row r="608" spans="1:34" ht="15" customHeight="1" x14ac:dyDescent="0.25">
      <c r="A608" s="117">
        <v>46290.782395833332</v>
      </c>
      <c r="B608" s="114">
        <v>21</v>
      </c>
      <c r="C608" s="114" t="s">
        <v>367</v>
      </c>
      <c r="D608" s="114" t="s">
        <v>638</v>
      </c>
      <c r="E608" s="114" t="s">
        <v>2378</v>
      </c>
      <c r="F608" s="114" t="s">
        <v>180</v>
      </c>
      <c r="G608" s="121">
        <v>1.5429379834033718E-4</v>
      </c>
      <c r="H608" s="114">
        <v>0</v>
      </c>
      <c r="I608" s="118" t="s">
        <v>2469</v>
      </c>
      <c r="AC608" s="117">
        <v>46290.782395833332</v>
      </c>
      <c r="AD608" s="114">
        <v>16</v>
      </c>
      <c r="AE608" s="114" t="s">
        <v>2638</v>
      </c>
      <c r="AF608" s="114"/>
      <c r="AG608" s="114" t="s">
        <v>299</v>
      </c>
      <c r="AH608" s="118" t="s">
        <v>2702</v>
      </c>
    </row>
    <row r="609" spans="1:34" ht="15" customHeight="1" x14ac:dyDescent="0.25">
      <c r="A609" s="117">
        <v>46290.782395833332</v>
      </c>
      <c r="B609" s="114">
        <v>21</v>
      </c>
      <c r="C609" s="114" t="s">
        <v>367</v>
      </c>
      <c r="D609" s="114" t="s">
        <v>638</v>
      </c>
      <c r="E609" s="114" t="s">
        <v>2379</v>
      </c>
      <c r="F609" s="114" t="s">
        <v>180</v>
      </c>
      <c r="G609" s="121">
        <v>1.5429379834033718E-4</v>
      </c>
      <c r="H609" s="114">
        <v>0</v>
      </c>
      <c r="I609" s="118" t="s">
        <v>2469</v>
      </c>
      <c r="AC609" s="117">
        <v>46290.782395833332</v>
      </c>
      <c r="AD609" s="114">
        <v>16</v>
      </c>
      <c r="AE609" s="114" t="s">
        <v>2640</v>
      </c>
      <c r="AF609" s="114"/>
      <c r="AG609" s="114" t="s">
        <v>302</v>
      </c>
      <c r="AH609" s="118" t="s">
        <v>2702</v>
      </c>
    </row>
    <row r="610" spans="1:34" ht="15" customHeight="1" x14ac:dyDescent="0.25">
      <c r="A610" s="117">
        <v>46290.782395833332</v>
      </c>
      <c r="B610" s="114">
        <v>21</v>
      </c>
      <c r="C610" s="114" t="s">
        <v>367</v>
      </c>
      <c r="D610" s="114" t="s">
        <v>638</v>
      </c>
      <c r="E610" s="114" t="s">
        <v>2380</v>
      </c>
      <c r="F610" s="114" t="s">
        <v>180</v>
      </c>
      <c r="G610" s="121">
        <v>1.5429379834033723E-4</v>
      </c>
      <c r="H610" s="114">
        <v>0</v>
      </c>
      <c r="I610" s="118" t="s">
        <v>2469</v>
      </c>
      <c r="AC610" s="117">
        <v>46290.782395833332</v>
      </c>
      <c r="AD610" s="114">
        <v>16</v>
      </c>
      <c r="AE610" s="114" t="s">
        <v>2642</v>
      </c>
      <c r="AF610" s="114"/>
      <c r="AG610" s="114" t="s">
        <v>302</v>
      </c>
      <c r="AH610" s="118" t="s">
        <v>2702</v>
      </c>
    </row>
    <row r="611" spans="1:34" ht="15" customHeight="1" x14ac:dyDescent="0.25">
      <c r="A611" s="117">
        <v>46290.782395833332</v>
      </c>
      <c r="B611" s="114">
        <v>21</v>
      </c>
      <c r="C611" s="114" t="s">
        <v>367</v>
      </c>
      <c r="D611" s="114" t="s">
        <v>638</v>
      </c>
      <c r="E611" s="114" t="s">
        <v>2381</v>
      </c>
      <c r="F611" s="114" t="s">
        <v>180</v>
      </c>
      <c r="G611" s="121">
        <v>1.5429379834033723E-4</v>
      </c>
      <c r="H611" s="114">
        <v>0</v>
      </c>
      <c r="I611" s="118" t="s">
        <v>2469</v>
      </c>
      <c r="AC611" s="117">
        <v>46290.782395833332</v>
      </c>
      <c r="AD611" s="114">
        <v>16</v>
      </c>
      <c r="AE611" s="114" t="s">
        <v>2644</v>
      </c>
      <c r="AF611" s="114" t="s">
        <v>1113</v>
      </c>
      <c r="AG611" s="114" t="s">
        <v>9</v>
      </c>
      <c r="AH611" s="118" t="s">
        <v>2645</v>
      </c>
    </row>
    <row r="612" spans="1:34" ht="15" customHeight="1" x14ac:dyDescent="0.25">
      <c r="A612" s="117">
        <v>46290.782395833332</v>
      </c>
      <c r="B612" s="114">
        <v>21</v>
      </c>
      <c r="C612" s="114" t="s">
        <v>367</v>
      </c>
      <c r="D612" s="114" t="s">
        <v>638</v>
      </c>
      <c r="E612" s="114" t="s">
        <v>2382</v>
      </c>
      <c r="F612" s="114" t="s">
        <v>180</v>
      </c>
      <c r="G612" s="121">
        <v>1.5429379834033723E-4</v>
      </c>
      <c r="H612" s="114">
        <v>0</v>
      </c>
      <c r="I612" s="118" t="s">
        <v>2469</v>
      </c>
      <c r="AC612" s="117">
        <v>46290.782395833332</v>
      </c>
      <c r="AD612" s="114">
        <v>16</v>
      </c>
      <c r="AE612" s="114" t="s">
        <v>2646</v>
      </c>
      <c r="AF612" s="114" t="s">
        <v>1113</v>
      </c>
      <c r="AG612" s="114" t="s">
        <v>9</v>
      </c>
      <c r="AH612" s="118" t="s">
        <v>2647</v>
      </c>
    </row>
    <row r="613" spans="1:34" ht="15" customHeight="1" x14ac:dyDescent="0.25">
      <c r="A613" s="117">
        <v>46290.782395833332</v>
      </c>
      <c r="B613" s="114">
        <v>21</v>
      </c>
      <c r="C613" s="114" t="s">
        <v>367</v>
      </c>
      <c r="D613" s="114" t="s">
        <v>638</v>
      </c>
      <c r="E613" s="114" t="s">
        <v>2383</v>
      </c>
      <c r="F613" s="114" t="s">
        <v>180</v>
      </c>
      <c r="G613" s="121">
        <v>1.5429379834033718E-4</v>
      </c>
      <c r="H613" s="114">
        <v>0</v>
      </c>
      <c r="I613" s="118" t="s">
        <v>2469</v>
      </c>
      <c r="AC613" s="117">
        <v>46290.782395833332</v>
      </c>
      <c r="AD613" s="114">
        <v>16</v>
      </c>
      <c r="AE613" s="114" t="s">
        <v>2648</v>
      </c>
      <c r="AF613" s="114">
        <v>0</v>
      </c>
      <c r="AG613" s="114" t="s">
        <v>305</v>
      </c>
      <c r="AH613" s="118" t="s">
        <v>2649</v>
      </c>
    </row>
    <row r="614" spans="1:34" ht="15" customHeight="1" x14ac:dyDescent="0.25">
      <c r="A614" s="117">
        <v>46290.782395833332</v>
      </c>
      <c r="B614" s="114">
        <v>21</v>
      </c>
      <c r="C614" s="114" t="s">
        <v>367</v>
      </c>
      <c r="D614" s="114" t="s">
        <v>638</v>
      </c>
      <c r="E614" s="114" t="s">
        <v>2384</v>
      </c>
      <c r="F614" s="114" t="s">
        <v>180</v>
      </c>
      <c r="G614" s="121">
        <v>1.5429379834033718E-4</v>
      </c>
      <c r="H614" s="114">
        <v>0</v>
      </c>
      <c r="I614" s="118" t="s">
        <v>2469</v>
      </c>
      <c r="AC614" s="117">
        <v>46290.782395833332</v>
      </c>
      <c r="AD614" s="114">
        <v>16</v>
      </c>
      <c r="AE614" s="114" t="s">
        <v>2650</v>
      </c>
      <c r="AF614" s="114">
        <v>0</v>
      </c>
      <c r="AG614" s="114" t="s">
        <v>305</v>
      </c>
      <c r="AH614" s="118" t="s">
        <v>2651</v>
      </c>
    </row>
    <row r="615" spans="1:34" ht="15" customHeight="1" x14ac:dyDescent="0.25">
      <c r="A615" s="117">
        <v>46290.782395833332</v>
      </c>
      <c r="B615" s="114">
        <v>21</v>
      </c>
      <c r="C615" s="114" t="s">
        <v>367</v>
      </c>
      <c r="D615" s="114" t="s">
        <v>638</v>
      </c>
      <c r="E615" s="114" t="s">
        <v>2385</v>
      </c>
      <c r="F615" s="114" t="s">
        <v>180</v>
      </c>
      <c r="G615" s="121">
        <v>1.5429379834033718E-4</v>
      </c>
      <c r="H615" s="114">
        <v>0</v>
      </c>
      <c r="I615" s="118" t="s">
        <v>2469</v>
      </c>
      <c r="AC615" s="117">
        <v>46290.782395833332</v>
      </c>
      <c r="AD615" s="114">
        <v>16</v>
      </c>
      <c r="AE615" s="114" t="s">
        <v>2652</v>
      </c>
      <c r="AF615" s="114">
        <v>0</v>
      </c>
      <c r="AG615" s="114" t="s">
        <v>9</v>
      </c>
      <c r="AH615" s="118" t="s">
        <v>2653</v>
      </c>
    </row>
    <row r="616" spans="1:34" ht="15" customHeight="1" x14ac:dyDescent="0.25">
      <c r="A616" s="117">
        <v>46290.782395833332</v>
      </c>
      <c r="B616" s="114">
        <v>21</v>
      </c>
      <c r="C616" s="114" t="s">
        <v>367</v>
      </c>
      <c r="D616" s="114" t="s">
        <v>638</v>
      </c>
      <c r="E616" s="114" t="s">
        <v>2386</v>
      </c>
      <c r="F616" s="114" t="s">
        <v>180</v>
      </c>
      <c r="G616" s="121">
        <v>1.5429379834033723E-4</v>
      </c>
      <c r="H616" s="114">
        <v>0</v>
      </c>
      <c r="I616" s="118" t="s">
        <v>2469</v>
      </c>
      <c r="AC616" s="117">
        <v>46290.782395833332</v>
      </c>
      <c r="AD616" s="114">
        <v>16</v>
      </c>
      <c r="AE616" s="114" t="s">
        <v>2654</v>
      </c>
      <c r="AF616" s="114" t="b">
        <v>0</v>
      </c>
      <c r="AG616" s="114" t="s">
        <v>9</v>
      </c>
      <c r="AH616" s="118" t="s">
        <v>2655</v>
      </c>
    </row>
    <row r="617" spans="1:34" ht="15" customHeight="1" x14ac:dyDescent="0.25">
      <c r="A617" s="117">
        <v>46290.782395833332</v>
      </c>
      <c r="B617" s="114">
        <v>21</v>
      </c>
      <c r="C617" s="114" t="s">
        <v>367</v>
      </c>
      <c r="D617" s="114" t="s">
        <v>638</v>
      </c>
      <c r="E617" s="114" t="s">
        <v>2387</v>
      </c>
      <c r="F617" s="114" t="s">
        <v>180</v>
      </c>
      <c r="G617" s="121">
        <v>1.5429379834033723E-4</v>
      </c>
      <c r="H617" s="114">
        <v>0</v>
      </c>
      <c r="I617" s="118" t="s">
        <v>2469</v>
      </c>
      <c r="AC617" s="117">
        <v>46290.782395833332</v>
      </c>
      <c r="AD617" s="114">
        <v>16</v>
      </c>
      <c r="AE617" s="114" t="s">
        <v>2656</v>
      </c>
      <c r="AF617" s="114" t="b">
        <v>0</v>
      </c>
      <c r="AG617" s="114" t="s">
        <v>9</v>
      </c>
      <c r="AH617" s="118" t="s">
        <v>2657</v>
      </c>
    </row>
    <row r="618" spans="1:34" ht="15" customHeight="1" x14ac:dyDescent="0.25">
      <c r="A618" s="117">
        <v>46290.782395833332</v>
      </c>
      <c r="B618" s="114">
        <v>21</v>
      </c>
      <c r="C618" s="114" t="s">
        <v>367</v>
      </c>
      <c r="D618" s="114" t="s">
        <v>638</v>
      </c>
      <c r="E618" s="114" t="s">
        <v>2388</v>
      </c>
      <c r="F618" s="114" t="s">
        <v>180</v>
      </c>
      <c r="G618" s="121">
        <v>1.5429379834033723E-4</v>
      </c>
      <c r="H618" s="114">
        <v>0</v>
      </c>
      <c r="I618" s="118" t="s">
        <v>2469</v>
      </c>
      <c r="AC618" s="117">
        <v>46290.782395833332</v>
      </c>
      <c r="AD618" s="114">
        <v>17</v>
      </c>
      <c r="AE618" s="114" t="s">
        <v>2615</v>
      </c>
      <c r="AF618" s="114"/>
      <c r="AG618" s="114" t="s">
        <v>299</v>
      </c>
      <c r="AH618" s="118" t="s">
        <v>2616</v>
      </c>
    </row>
    <row r="619" spans="1:34" ht="15" customHeight="1" x14ac:dyDescent="0.25">
      <c r="A619" s="117">
        <v>46290.782395833332</v>
      </c>
      <c r="B619" s="114">
        <v>21</v>
      </c>
      <c r="C619" s="114" t="s">
        <v>367</v>
      </c>
      <c r="D619" s="114" t="s">
        <v>638</v>
      </c>
      <c r="E619" s="114" t="s">
        <v>2389</v>
      </c>
      <c r="F619" s="114" t="s">
        <v>180</v>
      </c>
      <c r="G619" s="121">
        <v>1.5429379834033718E-4</v>
      </c>
      <c r="H619" s="114">
        <v>0</v>
      </c>
      <c r="I619" s="118" t="s">
        <v>2469</v>
      </c>
      <c r="AC619" s="117">
        <v>46290.782395833332</v>
      </c>
      <c r="AD619" s="114">
        <v>17</v>
      </c>
      <c r="AE619" s="114" t="s">
        <v>300</v>
      </c>
      <c r="AF619" s="114">
        <v>324.20131378173829</v>
      </c>
      <c r="AG619" s="114" t="s">
        <v>299</v>
      </c>
      <c r="AH619" s="118" t="s">
        <v>2617</v>
      </c>
    </row>
    <row r="620" spans="1:34" ht="15" customHeight="1" x14ac:dyDescent="0.25">
      <c r="A620" s="117">
        <v>46290.782395833332</v>
      </c>
      <c r="B620" s="114">
        <v>21</v>
      </c>
      <c r="C620" s="114" t="s">
        <v>367</v>
      </c>
      <c r="D620" s="114" t="s">
        <v>638</v>
      </c>
      <c r="E620" s="114" t="s">
        <v>2390</v>
      </c>
      <c r="F620" s="114" t="s">
        <v>180</v>
      </c>
      <c r="G620" s="121">
        <v>1.5429379834033718E-4</v>
      </c>
      <c r="H620" s="114">
        <v>0</v>
      </c>
      <c r="I620" s="118" t="s">
        <v>2469</v>
      </c>
      <c r="AC620" s="117">
        <v>46290.782395833332</v>
      </c>
      <c r="AD620" s="114">
        <v>17</v>
      </c>
      <c r="AE620" s="114" t="s">
        <v>2618</v>
      </c>
      <c r="AF620" s="114">
        <v>98.064302472420977</v>
      </c>
      <c r="AG620" s="114" t="s">
        <v>302</v>
      </c>
      <c r="AH620" s="118" t="s">
        <v>2619</v>
      </c>
    </row>
    <row r="621" spans="1:34" ht="15" customHeight="1" x14ac:dyDescent="0.25">
      <c r="A621" s="117">
        <v>46290.782395833332</v>
      </c>
      <c r="B621" s="114">
        <v>21</v>
      </c>
      <c r="C621" s="114" t="s">
        <v>367</v>
      </c>
      <c r="D621" s="114" t="s">
        <v>638</v>
      </c>
      <c r="E621" s="114" t="s">
        <v>2391</v>
      </c>
      <c r="F621" s="114" t="s">
        <v>180</v>
      </c>
      <c r="G621" s="121">
        <v>1.5429379834033718E-4</v>
      </c>
      <c r="H621" s="114">
        <v>0</v>
      </c>
      <c r="I621" s="118" t="s">
        <v>2469</v>
      </c>
      <c r="AC621" s="117">
        <v>46290.782395833332</v>
      </c>
      <c r="AD621" s="114">
        <v>17</v>
      </c>
      <c r="AE621" s="114" t="s">
        <v>2620</v>
      </c>
      <c r="AF621" s="114">
        <v>0</v>
      </c>
      <c r="AG621" s="114" t="s">
        <v>302</v>
      </c>
      <c r="AH621" s="118" t="s">
        <v>2621</v>
      </c>
    </row>
    <row r="622" spans="1:34" ht="15" customHeight="1" x14ac:dyDescent="0.25">
      <c r="A622" s="117">
        <v>46290.782395833332</v>
      </c>
      <c r="B622" s="114">
        <v>21</v>
      </c>
      <c r="C622" s="114" t="s">
        <v>367</v>
      </c>
      <c r="D622" s="114" t="s">
        <v>638</v>
      </c>
      <c r="E622" s="114" t="s">
        <v>2392</v>
      </c>
      <c r="F622" s="114" t="s">
        <v>180</v>
      </c>
      <c r="G622" s="121">
        <v>1.5429379834033723E-4</v>
      </c>
      <c r="H622" s="114">
        <v>0</v>
      </c>
      <c r="I622" s="118" t="s">
        <v>2469</v>
      </c>
      <c r="AC622" s="117">
        <v>46290.782395833332</v>
      </c>
      <c r="AD622" s="114">
        <v>17</v>
      </c>
      <c r="AE622" s="114" t="s">
        <v>2622</v>
      </c>
      <c r="AF622" s="114">
        <v>98.064302472420977</v>
      </c>
      <c r="AG622" s="114" t="s">
        <v>302</v>
      </c>
      <c r="AH622" s="118" t="s">
        <v>2623</v>
      </c>
    </row>
    <row r="623" spans="1:34" ht="15" customHeight="1" x14ac:dyDescent="0.25">
      <c r="A623" s="117">
        <v>46290.782395833332</v>
      </c>
      <c r="B623" s="114">
        <v>21</v>
      </c>
      <c r="C623" s="114" t="s">
        <v>367</v>
      </c>
      <c r="D623" s="114" t="s">
        <v>638</v>
      </c>
      <c r="E623" s="114" t="s">
        <v>2393</v>
      </c>
      <c r="F623" s="114" t="s">
        <v>180</v>
      </c>
      <c r="G623" s="121">
        <v>1.5429379834033723E-4</v>
      </c>
      <c r="H623" s="114">
        <v>0</v>
      </c>
      <c r="I623" s="118" t="s">
        <v>2469</v>
      </c>
      <c r="AC623" s="117">
        <v>46290.782395833332</v>
      </c>
      <c r="AD623" s="114">
        <v>17</v>
      </c>
      <c r="AE623" s="114" t="s">
        <v>2624</v>
      </c>
      <c r="AF623" s="114">
        <v>0</v>
      </c>
      <c r="AG623" s="114" t="s">
        <v>302</v>
      </c>
      <c r="AH623" s="118" t="s">
        <v>2625</v>
      </c>
    </row>
    <row r="624" spans="1:34" ht="15" customHeight="1" x14ac:dyDescent="0.25">
      <c r="A624" s="117">
        <v>46290.782395833332</v>
      </c>
      <c r="B624" s="114">
        <v>21</v>
      </c>
      <c r="C624" s="114" t="s">
        <v>367</v>
      </c>
      <c r="D624" s="114" t="s">
        <v>638</v>
      </c>
      <c r="E624" s="114" t="s">
        <v>2394</v>
      </c>
      <c r="F624" s="114" t="s">
        <v>180</v>
      </c>
      <c r="G624" s="121">
        <v>1.5429379834033723E-4</v>
      </c>
      <c r="H624" s="114">
        <v>0</v>
      </c>
      <c r="I624" s="118" t="s">
        <v>2469</v>
      </c>
      <c r="AC624" s="117">
        <v>46290.782395833332</v>
      </c>
      <c r="AD624" s="114">
        <v>17</v>
      </c>
      <c r="AE624" s="114" t="s">
        <v>2626</v>
      </c>
      <c r="AF624" s="114" t="s">
        <v>1107</v>
      </c>
      <c r="AG624" s="114" t="s">
        <v>9</v>
      </c>
      <c r="AH624" s="118" t="s">
        <v>2627</v>
      </c>
    </row>
    <row r="625" spans="1:34" ht="15" customHeight="1" x14ac:dyDescent="0.25">
      <c r="A625" s="117">
        <v>46290.782395833332</v>
      </c>
      <c r="B625" s="114">
        <v>21</v>
      </c>
      <c r="C625" s="114" t="s">
        <v>367</v>
      </c>
      <c r="D625" s="114" t="s">
        <v>638</v>
      </c>
      <c r="E625" s="114" t="s">
        <v>2395</v>
      </c>
      <c r="F625" s="114" t="s">
        <v>180</v>
      </c>
      <c r="G625" s="121">
        <v>1.5429379834033718E-4</v>
      </c>
      <c r="H625" s="114">
        <v>0</v>
      </c>
      <c r="I625" s="118" t="s">
        <v>2469</v>
      </c>
      <c r="AC625" s="117">
        <v>46290.782395833332</v>
      </c>
      <c r="AD625" s="114">
        <v>17</v>
      </c>
      <c r="AE625" s="114" t="s">
        <v>319</v>
      </c>
      <c r="AF625" s="114" t="s">
        <v>322</v>
      </c>
      <c r="AG625" s="114" t="s">
        <v>9</v>
      </c>
      <c r="AH625" s="118" t="s">
        <v>2628</v>
      </c>
    </row>
    <row r="626" spans="1:34" ht="15" customHeight="1" x14ac:dyDescent="0.25">
      <c r="A626" s="117">
        <v>46290.782395833332</v>
      </c>
      <c r="B626" s="114">
        <v>21</v>
      </c>
      <c r="C626" s="114" t="s">
        <v>367</v>
      </c>
      <c r="D626" s="114" t="s">
        <v>638</v>
      </c>
      <c r="E626" s="114" t="s">
        <v>2396</v>
      </c>
      <c r="F626" s="114" t="s">
        <v>180</v>
      </c>
      <c r="G626" s="121">
        <v>1.5429379834033718E-4</v>
      </c>
      <c r="H626" s="114">
        <v>0</v>
      </c>
      <c r="I626" s="118" t="s">
        <v>2469</v>
      </c>
      <c r="AC626" s="117">
        <v>46290.782395833332</v>
      </c>
      <c r="AD626" s="114">
        <v>17</v>
      </c>
      <c r="AE626" s="114" t="s">
        <v>2629</v>
      </c>
      <c r="AF626" s="114" t="s">
        <v>1113</v>
      </c>
      <c r="AG626" s="114" t="s">
        <v>9</v>
      </c>
      <c r="AH626" s="118" t="s">
        <v>2630</v>
      </c>
    </row>
    <row r="627" spans="1:34" ht="15" customHeight="1" x14ac:dyDescent="0.25">
      <c r="A627" s="117">
        <v>46290.782395833332</v>
      </c>
      <c r="B627" s="114">
        <v>21</v>
      </c>
      <c r="C627" s="114" t="s">
        <v>367</v>
      </c>
      <c r="D627" s="114" t="s">
        <v>638</v>
      </c>
      <c r="E627" s="114" t="s">
        <v>2397</v>
      </c>
      <c r="F627" s="114" t="s">
        <v>180</v>
      </c>
      <c r="G627" s="121">
        <v>1.5429379834033718E-4</v>
      </c>
      <c r="H627" s="114">
        <v>0</v>
      </c>
      <c r="I627" s="118" t="s">
        <v>2469</v>
      </c>
      <c r="AC627" s="117">
        <v>46290.782395833332</v>
      </c>
      <c r="AD627" s="114">
        <v>17</v>
      </c>
      <c r="AE627" s="114" t="s">
        <v>2631</v>
      </c>
      <c r="AF627" s="114" t="s">
        <v>1113</v>
      </c>
      <c r="AG627" s="114" t="s">
        <v>9</v>
      </c>
      <c r="AH627" s="118" t="s">
        <v>2632</v>
      </c>
    </row>
    <row r="628" spans="1:34" ht="15" customHeight="1" x14ac:dyDescent="0.25">
      <c r="A628" s="117">
        <v>46290.782395833332</v>
      </c>
      <c r="B628" s="114">
        <v>21</v>
      </c>
      <c r="C628" s="114" t="s">
        <v>367</v>
      </c>
      <c r="D628" s="114" t="s">
        <v>638</v>
      </c>
      <c r="E628" s="114" t="s">
        <v>2398</v>
      </c>
      <c r="F628" s="114" t="s">
        <v>180</v>
      </c>
      <c r="G628" s="121">
        <v>1.5429379834033723E-4</v>
      </c>
      <c r="H628" s="114">
        <v>0</v>
      </c>
      <c r="I628" s="118" t="s">
        <v>2469</v>
      </c>
      <c r="AC628" s="117">
        <v>46290.782395833332</v>
      </c>
      <c r="AD628" s="114">
        <v>17</v>
      </c>
      <c r="AE628" s="114" t="s">
        <v>320</v>
      </c>
      <c r="AF628" s="114" t="s">
        <v>325</v>
      </c>
      <c r="AG628" s="114" t="s">
        <v>9</v>
      </c>
      <c r="AH628" s="118" t="s">
        <v>2633</v>
      </c>
    </row>
    <row r="629" spans="1:34" ht="15" customHeight="1" x14ac:dyDescent="0.25">
      <c r="A629" s="117">
        <v>46290.782395833332</v>
      </c>
      <c r="B629" s="114">
        <v>21</v>
      </c>
      <c r="C629" s="114" t="s">
        <v>367</v>
      </c>
      <c r="D629" s="114" t="s">
        <v>638</v>
      </c>
      <c r="E629" s="114" t="s">
        <v>2399</v>
      </c>
      <c r="F629" s="114" t="s">
        <v>180</v>
      </c>
      <c r="G629" s="121">
        <v>1.5429379834033723E-4</v>
      </c>
      <c r="H629" s="114">
        <v>0</v>
      </c>
      <c r="I629" s="118" t="s">
        <v>2469</v>
      </c>
      <c r="AC629" s="117">
        <v>46290.782395833332</v>
      </c>
      <c r="AD629" s="114">
        <v>17</v>
      </c>
      <c r="AE629" s="114" t="s">
        <v>2634</v>
      </c>
      <c r="AF629" s="114"/>
      <c r="AG629" s="114" t="s">
        <v>9</v>
      </c>
      <c r="AH629" s="118" t="s">
        <v>2635</v>
      </c>
    </row>
    <row r="630" spans="1:34" ht="15" customHeight="1" x14ac:dyDescent="0.25">
      <c r="A630" s="117">
        <v>46290.782395833332</v>
      </c>
      <c r="B630" s="114">
        <v>21</v>
      </c>
      <c r="C630" s="114" t="s">
        <v>367</v>
      </c>
      <c r="D630" s="114" t="s">
        <v>638</v>
      </c>
      <c r="E630" s="114" t="s">
        <v>2400</v>
      </c>
      <c r="F630" s="114" t="s">
        <v>180</v>
      </c>
      <c r="G630" s="121">
        <v>1.5429379834033723E-4</v>
      </c>
      <c r="H630" s="114">
        <v>0</v>
      </c>
      <c r="I630" s="118" t="s">
        <v>2469</v>
      </c>
      <c r="AC630" s="117">
        <v>46290.782395833332</v>
      </c>
      <c r="AD630" s="114">
        <v>17</v>
      </c>
      <c r="AE630" s="114" t="s">
        <v>2636</v>
      </c>
      <c r="AF630" s="114">
        <v>0</v>
      </c>
      <c r="AG630" s="114" t="s">
        <v>9</v>
      </c>
      <c r="AH630" s="118" t="s">
        <v>2637</v>
      </c>
    </row>
    <row r="631" spans="1:34" ht="15" customHeight="1" x14ac:dyDescent="0.25">
      <c r="A631" s="117">
        <v>46290.782395833332</v>
      </c>
      <c r="B631" s="114">
        <v>21</v>
      </c>
      <c r="C631" s="114" t="s">
        <v>367</v>
      </c>
      <c r="D631" s="114" t="s">
        <v>638</v>
      </c>
      <c r="E631" s="114" t="s">
        <v>2401</v>
      </c>
      <c r="F631" s="114" t="s">
        <v>180</v>
      </c>
      <c r="G631" s="121">
        <v>1.5429379834033718E-4</v>
      </c>
      <c r="H631" s="114">
        <v>0</v>
      </c>
      <c r="I631" s="118" t="s">
        <v>2469</v>
      </c>
      <c r="AC631" s="117">
        <v>46290.782395833332</v>
      </c>
      <c r="AD631" s="114">
        <v>17</v>
      </c>
      <c r="AE631" s="114" t="s">
        <v>2638</v>
      </c>
      <c r="AF631" s="114"/>
      <c r="AG631" s="114" t="s">
        <v>299</v>
      </c>
      <c r="AH631" s="118" t="s">
        <v>2702</v>
      </c>
    </row>
    <row r="632" spans="1:34" ht="15" customHeight="1" x14ac:dyDescent="0.25">
      <c r="A632" s="117">
        <v>46290.782395833332</v>
      </c>
      <c r="B632" s="114">
        <v>21</v>
      </c>
      <c r="C632" s="114" t="s">
        <v>367</v>
      </c>
      <c r="D632" s="114" t="s">
        <v>638</v>
      </c>
      <c r="E632" s="114" t="s">
        <v>2402</v>
      </c>
      <c r="F632" s="114" t="s">
        <v>180</v>
      </c>
      <c r="G632" s="121">
        <v>1.5429379834033718E-4</v>
      </c>
      <c r="H632" s="114">
        <v>0</v>
      </c>
      <c r="I632" s="118" t="s">
        <v>2469</v>
      </c>
      <c r="AC632" s="117">
        <v>46290.782395833332</v>
      </c>
      <c r="AD632" s="114">
        <v>17</v>
      </c>
      <c r="AE632" s="114" t="s">
        <v>2640</v>
      </c>
      <c r="AF632" s="114"/>
      <c r="AG632" s="114" t="s">
        <v>302</v>
      </c>
      <c r="AH632" s="118" t="s">
        <v>2702</v>
      </c>
    </row>
    <row r="633" spans="1:34" ht="15" customHeight="1" x14ac:dyDescent="0.25">
      <c r="A633" s="117">
        <v>46290.782395833332</v>
      </c>
      <c r="B633" s="114">
        <v>21</v>
      </c>
      <c r="C633" s="114" t="s">
        <v>367</v>
      </c>
      <c r="D633" s="114" t="s">
        <v>638</v>
      </c>
      <c r="E633" s="114" t="s">
        <v>2403</v>
      </c>
      <c r="F633" s="114" t="s">
        <v>180</v>
      </c>
      <c r="G633" s="121">
        <v>1.5429379834033718E-4</v>
      </c>
      <c r="H633" s="114">
        <v>0</v>
      </c>
      <c r="I633" s="118" t="s">
        <v>2469</v>
      </c>
      <c r="AC633" s="117">
        <v>46290.782395833332</v>
      </c>
      <c r="AD633" s="114">
        <v>17</v>
      </c>
      <c r="AE633" s="114" t="s">
        <v>2642</v>
      </c>
      <c r="AF633" s="114"/>
      <c r="AG633" s="114" t="s">
        <v>302</v>
      </c>
      <c r="AH633" s="118" t="s">
        <v>2702</v>
      </c>
    </row>
    <row r="634" spans="1:34" ht="15" customHeight="1" x14ac:dyDescent="0.25">
      <c r="A634" s="117">
        <v>46290.782395833332</v>
      </c>
      <c r="B634" s="114">
        <v>21</v>
      </c>
      <c r="C634" s="114" t="s">
        <v>367</v>
      </c>
      <c r="D634" s="114" t="s">
        <v>638</v>
      </c>
      <c r="E634" s="114" t="s">
        <v>2404</v>
      </c>
      <c r="F634" s="114" t="s">
        <v>180</v>
      </c>
      <c r="G634" s="121">
        <v>1.5429379834033723E-4</v>
      </c>
      <c r="H634" s="114">
        <v>0</v>
      </c>
      <c r="I634" s="118" t="s">
        <v>2469</v>
      </c>
      <c r="AC634" s="117">
        <v>46290.782395833332</v>
      </c>
      <c r="AD634" s="114">
        <v>17</v>
      </c>
      <c r="AE634" s="114" t="s">
        <v>2644</v>
      </c>
      <c r="AF634" s="114" t="s">
        <v>1113</v>
      </c>
      <c r="AG634" s="114" t="s">
        <v>9</v>
      </c>
      <c r="AH634" s="118" t="s">
        <v>2645</v>
      </c>
    </row>
    <row r="635" spans="1:34" ht="15" customHeight="1" x14ac:dyDescent="0.25">
      <c r="A635" s="117">
        <v>46290.782395833332</v>
      </c>
      <c r="B635" s="114">
        <v>21</v>
      </c>
      <c r="C635" s="114" t="s">
        <v>367</v>
      </c>
      <c r="D635" s="114" t="s">
        <v>638</v>
      </c>
      <c r="E635" s="114" t="s">
        <v>2405</v>
      </c>
      <c r="F635" s="114" t="s">
        <v>180</v>
      </c>
      <c r="G635" s="121">
        <v>1.5429379834033723E-4</v>
      </c>
      <c r="H635" s="114">
        <v>0</v>
      </c>
      <c r="I635" s="118" t="s">
        <v>2469</v>
      </c>
      <c r="AC635" s="117">
        <v>46290.782395833332</v>
      </c>
      <c r="AD635" s="114">
        <v>17</v>
      </c>
      <c r="AE635" s="114" t="s">
        <v>2646</v>
      </c>
      <c r="AF635" s="114" t="s">
        <v>1113</v>
      </c>
      <c r="AG635" s="114" t="s">
        <v>9</v>
      </c>
      <c r="AH635" s="118" t="s">
        <v>2647</v>
      </c>
    </row>
    <row r="636" spans="1:34" ht="15" customHeight="1" x14ac:dyDescent="0.25">
      <c r="A636" s="117">
        <v>46290.782395833332</v>
      </c>
      <c r="B636" s="114">
        <v>21</v>
      </c>
      <c r="C636" s="114" t="s">
        <v>367</v>
      </c>
      <c r="D636" s="114" t="s">
        <v>638</v>
      </c>
      <c r="E636" s="114" t="s">
        <v>2406</v>
      </c>
      <c r="F636" s="114" t="s">
        <v>180</v>
      </c>
      <c r="G636" s="121">
        <v>1.5429379834033723E-4</v>
      </c>
      <c r="H636" s="114">
        <v>0</v>
      </c>
      <c r="I636" s="118" t="s">
        <v>2469</v>
      </c>
      <c r="AC636" s="117">
        <v>46290.782395833332</v>
      </c>
      <c r="AD636" s="114">
        <v>17</v>
      </c>
      <c r="AE636" s="114" t="s">
        <v>2648</v>
      </c>
      <c r="AF636" s="114">
        <v>0</v>
      </c>
      <c r="AG636" s="114" t="s">
        <v>305</v>
      </c>
      <c r="AH636" s="118" t="s">
        <v>2649</v>
      </c>
    </row>
    <row r="637" spans="1:34" ht="15" customHeight="1" x14ac:dyDescent="0.25">
      <c r="A637" s="117">
        <v>46290.782395833332</v>
      </c>
      <c r="B637" s="114">
        <v>21</v>
      </c>
      <c r="C637" s="114" t="s">
        <v>367</v>
      </c>
      <c r="D637" s="114" t="s">
        <v>638</v>
      </c>
      <c r="E637" s="114" t="s">
        <v>2407</v>
      </c>
      <c r="F637" s="114" t="s">
        <v>180</v>
      </c>
      <c r="G637" s="121">
        <v>1.5429379834033715E-4</v>
      </c>
      <c r="H637" s="114">
        <v>0</v>
      </c>
      <c r="I637" s="118" t="s">
        <v>2469</v>
      </c>
      <c r="AC637" s="117">
        <v>46290.782395833332</v>
      </c>
      <c r="AD637" s="114">
        <v>17</v>
      </c>
      <c r="AE637" s="114" t="s">
        <v>2650</v>
      </c>
      <c r="AF637" s="114">
        <v>0</v>
      </c>
      <c r="AG637" s="114" t="s">
        <v>305</v>
      </c>
      <c r="AH637" s="118" t="s">
        <v>2651</v>
      </c>
    </row>
    <row r="638" spans="1:34" ht="15" customHeight="1" x14ac:dyDescent="0.25">
      <c r="A638" s="117">
        <v>46290.782395833332</v>
      </c>
      <c r="B638" s="114">
        <v>21</v>
      </c>
      <c r="C638" s="114" t="s">
        <v>367</v>
      </c>
      <c r="D638" s="114" t="s">
        <v>638</v>
      </c>
      <c r="E638" s="114" t="s">
        <v>2408</v>
      </c>
      <c r="F638" s="114" t="s">
        <v>180</v>
      </c>
      <c r="G638" s="121">
        <v>1.5429379834033718E-4</v>
      </c>
      <c r="H638" s="114">
        <v>0</v>
      </c>
      <c r="I638" s="118" t="s">
        <v>2469</v>
      </c>
      <c r="AC638" s="117">
        <v>46290.782395833332</v>
      </c>
      <c r="AD638" s="114">
        <v>17</v>
      </c>
      <c r="AE638" s="114" t="s">
        <v>2652</v>
      </c>
      <c r="AF638" s="114">
        <v>0</v>
      </c>
      <c r="AG638" s="114" t="s">
        <v>9</v>
      </c>
      <c r="AH638" s="118" t="s">
        <v>2653</v>
      </c>
    </row>
    <row r="639" spans="1:34" ht="15" customHeight="1" x14ac:dyDescent="0.25">
      <c r="A639" s="117">
        <v>46290.782395833332</v>
      </c>
      <c r="B639" s="114">
        <v>21</v>
      </c>
      <c r="C639" s="114" t="s">
        <v>367</v>
      </c>
      <c r="D639" s="114" t="s">
        <v>638</v>
      </c>
      <c r="E639" s="114" t="s">
        <v>2409</v>
      </c>
      <c r="F639" s="114" t="s">
        <v>180</v>
      </c>
      <c r="G639" s="121">
        <v>1.5429379834033718E-4</v>
      </c>
      <c r="H639" s="114">
        <v>0</v>
      </c>
      <c r="I639" s="118" t="s">
        <v>2469</v>
      </c>
      <c r="AC639" s="117">
        <v>46290.782395833332</v>
      </c>
      <c r="AD639" s="114">
        <v>17</v>
      </c>
      <c r="AE639" s="114" t="s">
        <v>2654</v>
      </c>
      <c r="AF639" s="114" t="b">
        <v>0</v>
      </c>
      <c r="AG639" s="114" t="s">
        <v>9</v>
      </c>
      <c r="AH639" s="118" t="s">
        <v>2655</v>
      </c>
    </row>
    <row r="640" spans="1:34" ht="15" customHeight="1" x14ac:dyDescent="0.25">
      <c r="A640" s="117">
        <v>46290.782395833332</v>
      </c>
      <c r="B640" s="114">
        <v>21</v>
      </c>
      <c r="C640" s="114" t="s">
        <v>367</v>
      </c>
      <c r="D640" s="114" t="s">
        <v>638</v>
      </c>
      <c r="E640" s="114" t="s">
        <v>2410</v>
      </c>
      <c r="F640" s="114" t="s">
        <v>180</v>
      </c>
      <c r="G640" s="121">
        <v>1.5429379834033723E-4</v>
      </c>
      <c r="H640" s="114">
        <v>0</v>
      </c>
      <c r="I640" s="118" t="s">
        <v>2469</v>
      </c>
      <c r="AC640" s="117">
        <v>46290.782395833332</v>
      </c>
      <c r="AD640" s="114">
        <v>17</v>
      </c>
      <c r="AE640" s="114" t="s">
        <v>2656</v>
      </c>
      <c r="AF640" s="114" t="b">
        <v>0</v>
      </c>
      <c r="AG640" s="114" t="s">
        <v>9</v>
      </c>
      <c r="AH640" s="118" t="s">
        <v>2657</v>
      </c>
    </row>
    <row r="641" spans="1:34" ht="15" customHeight="1" x14ac:dyDescent="0.25">
      <c r="A641" s="117">
        <v>46290.782395833332</v>
      </c>
      <c r="B641" s="114">
        <v>21</v>
      </c>
      <c r="C641" s="114" t="s">
        <v>367</v>
      </c>
      <c r="D641" s="114" t="s">
        <v>638</v>
      </c>
      <c r="E641" s="114" t="s">
        <v>2411</v>
      </c>
      <c r="F641" s="114" t="s">
        <v>180</v>
      </c>
      <c r="G641" s="121">
        <v>1.5429379834033723E-4</v>
      </c>
      <c r="H641" s="114">
        <v>0</v>
      </c>
      <c r="I641" s="118" t="s">
        <v>2469</v>
      </c>
      <c r="AC641" s="117">
        <v>46290.782395833332</v>
      </c>
      <c r="AD641" s="114">
        <v>18</v>
      </c>
      <c r="AE641" s="114" t="s">
        <v>2615</v>
      </c>
      <c r="AF641" s="114"/>
      <c r="AG641" s="114" t="s">
        <v>299</v>
      </c>
      <c r="AH641" s="118" t="s">
        <v>2616</v>
      </c>
    </row>
    <row r="642" spans="1:34" ht="15" customHeight="1" x14ac:dyDescent="0.25">
      <c r="A642" s="117">
        <v>46290.782395833332</v>
      </c>
      <c r="B642" s="114">
        <v>21</v>
      </c>
      <c r="C642" s="114" t="s">
        <v>367</v>
      </c>
      <c r="D642" s="114" t="s">
        <v>638</v>
      </c>
      <c r="E642" s="114" t="s">
        <v>2412</v>
      </c>
      <c r="F642" s="114" t="s">
        <v>180</v>
      </c>
      <c r="G642" s="121">
        <v>1.5429379834033723E-4</v>
      </c>
      <c r="H642" s="114">
        <v>0</v>
      </c>
      <c r="I642" s="118" t="s">
        <v>2469</v>
      </c>
      <c r="AC642" s="117">
        <v>46290.782395833332</v>
      </c>
      <c r="AD642" s="114">
        <v>18</v>
      </c>
      <c r="AE642" s="114" t="s">
        <v>300</v>
      </c>
      <c r="AF642" s="114">
        <v>319.96571807861329</v>
      </c>
      <c r="AG642" s="114" t="s">
        <v>299</v>
      </c>
      <c r="AH642" s="118" t="s">
        <v>2617</v>
      </c>
    </row>
    <row r="643" spans="1:34" ht="15" customHeight="1" x14ac:dyDescent="0.25">
      <c r="A643" s="117">
        <v>46290.782395833332</v>
      </c>
      <c r="B643" s="114">
        <v>21</v>
      </c>
      <c r="C643" s="114" t="s">
        <v>367</v>
      </c>
      <c r="D643" s="114" t="s">
        <v>638</v>
      </c>
      <c r="E643" s="114" t="s">
        <v>2413</v>
      </c>
      <c r="F643" s="114" t="s">
        <v>180</v>
      </c>
      <c r="G643" s="121">
        <v>1.5429379834033715E-4</v>
      </c>
      <c r="H643" s="114">
        <v>0</v>
      </c>
      <c r="I643" s="118" t="s">
        <v>2469</v>
      </c>
      <c r="AC643" s="117">
        <v>46290.782395833332</v>
      </c>
      <c r="AD643" s="114">
        <v>18</v>
      </c>
      <c r="AE643" s="114" t="s">
        <v>2618</v>
      </c>
      <c r="AF643" s="114">
        <v>98.185704507867243</v>
      </c>
      <c r="AG643" s="114" t="s">
        <v>302</v>
      </c>
      <c r="AH643" s="118" t="s">
        <v>2619</v>
      </c>
    </row>
    <row r="644" spans="1:34" ht="15" customHeight="1" x14ac:dyDescent="0.25">
      <c r="A644" s="117">
        <v>46290.782395833332</v>
      </c>
      <c r="B644" s="114">
        <v>21</v>
      </c>
      <c r="C644" s="114" t="s">
        <v>367</v>
      </c>
      <c r="D644" s="114" t="s">
        <v>638</v>
      </c>
      <c r="E644" s="114" t="s">
        <v>2414</v>
      </c>
      <c r="F644" s="114" t="s">
        <v>180</v>
      </c>
      <c r="G644" s="121">
        <v>1.5429379834033718E-4</v>
      </c>
      <c r="H644" s="114">
        <v>0</v>
      </c>
      <c r="I644" s="118" t="s">
        <v>2469</v>
      </c>
      <c r="AC644" s="117">
        <v>46290.782395833332</v>
      </c>
      <c r="AD644" s="114">
        <v>18</v>
      </c>
      <c r="AE644" s="114" t="s">
        <v>2620</v>
      </c>
      <c r="AF644" s="114">
        <v>0</v>
      </c>
      <c r="AG644" s="114" t="s">
        <v>302</v>
      </c>
      <c r="AH644" s="118" t="s">
        <v>2621</v>
      </c>
    </row>
    <row r="645" spans="1:34" ht="15" customHeight="1" x14ac:dyDescent="0.25">
      <c r="A645" s="117">
        <v>46290.782395833332</v>
      </c>
      <c r="B645" s="114">
        <v>21</v>
      </c>
      <c r="C645" s="114" t="s">
        <v>367</v>
      </c>
      <c r="D645" s="114" t="s">
        <v>638</v>
      </c>
      <c r="E645" s="114" t="s">
        <v>2415</v>
      </c>
      <c r="F645" s="114" t="s">
        <v>180</v>
      </c>
      <c r="G645" s="121">
        <v>1.5429379834033718E-4</v>
      </c>
      <c r="H645" s="114">
        <v>0</v>
      </c>
      <c r="I645" s="118" t="s">
        <v>2469</v>
      </c>
      <c r="AC645" s="117">
        <v>46290.782395833332</v>
      </c>
      <c r="AD645" s="114">
        <v>18</v>
      </c>
      <c r="AE645" s="114" t="s">
        <v>2622</v>
      </c>
      <c r="AF645" s="114">
        <v>98.185704507867243</v>
      </c>
      <c r="AG645" s="114" t="s">
        <v>302</v>
      </c>
      <c r="AH645" s="118" t="s">
        <v>2623</v>
      </c>
    </row>
    <row r="646" spans="1:34" ht="15" customHeight="1" x14ac:dyDescent="0.25">
      <c r="A646" s="117">
        <v>46290.782395833332</v>
      </c>
      <c r="B646" s="114">
        <v>21</v>
      </c>
      <c r="C646" s="114" t="s">
        <v>367</v>
      </c>
      <c r="D646" s="114" t="s">
        <v>638</v>
      </c>
      <c r="E646" s="114" t="s">
        <v>2416</v>
      </c>
      <c r="F646" s="114" t="s">
        <v>180</v>
      </c>
      <c r="G646" s="121">
        <v>1.5429379834033723E-4</v>
      </c>
      <c r="H646" s="114">
        <v>0</v>
      </c>
      <c r="I646" s="118" t="s">
        <v>2469</v>
      </c>
      <c r="AC646" s="117">
        <v>46290.782395833332</v>
      </c>
      <c r="AD646" s="114">
        <v>18</v>
      </c>
      <c r="AE646" s="114" t="s">
        <v>2624</v>
      </c>
      <c r="AF646" s="114">
        <v>0</v>
      </c>
      <c r="AG646" s="114" t="s">
        <v>302</v>
      </c>
      <c r="AH646" s="118" t="s">
        <v>2625</v>
      </c>
    </row>
    <row r="647" spans="1:34" ht="15" customHeight="1" x14ac:dyDescent="0.25">
      <c r="A647" s="117">
        <v>46290.782395833332</v>
      </c>
      <c r="B647" s="114">
        <v>21</v>
      </c>
      <c r="C647" s="114" t="s">
        <v>367</v>
      </c>
      <c r="D647" s="114" t="s">
        <v>638</v>
      </c>
      <c r="E647" s="114" t="s">
        <v>2417</v>
      </c>
      <c r="F647" s="114" t="s">
        <v>180</v>
      </c>
      <c r="G647" s="121">
        <v>1.5429379834033723E-4</v>
      </c>
      <c r="H647" s="114">
        <v>0</v>
      </c>
      <c r="I647" s="118" t="s">
        <v>2469</v>
      </c>
      <c r="AC647" s="117">
        <v>46290.782395833332</v>
      </c>
      <c r="AD647" s="114">
        <v>18</v>
      </c>
      <c r="AE647" s="114" t="s">
        <v>2626</v>
      </c>
      <c r="AF647" s="114" t="s">
        <v>1107</v>
      </c>
      <c r="AG647" s="114" t="s">
        <v>9</v>
      </c>
      <c r="AH647" s="118" t="s">
        <v>2627</v>
      </c>
    </row>
    <row r="648" spans="1:34" ht="15" customHeight="1" x14ac:dyDescent="0.25">
      <c r="A648" s="117">
        <v>46290.782395833332</v>
      </c>
      <c r="B648" s="114">
        <v>21</v>
      </c>
      <c r="C648" s="114" t="s">
        <v>367</v>
      </c>
      <c r="D648" s="114" t="s">
        <v>638</v>
      </c>
      <c r="E648" s="114" t="s">
        <v>2418</v>
      </c>
      <c r="F648" s="114" t="s">
        <v>180</v>
      </c>
      <c r="G648" s="121">
        <v>1.5429379834033723E-4</v>
      </c>
      <c r="H648" s="114">
        <v>0</v>
      </c>
      <c r="I648" s="118" t="s">
        <v>2469</v>
      </c>
      <c r="AC648" s="117">
        <v>46290.782395833332</v>
      </c>
      <c r="AD648" s="114">
        <v>18</v>
      </c>
      <c r="AE648" s="114" t="s">
        <v>319</v>
      </c>
      <c r="AF648" s="114" t="s">
        <v>322</v>
      </c>
      <c r="AG648" s="114" t="s">
        <v>9</v>
      </c>
      <c r="AH648" s="118" t="s">
        <v>2628</v>
      </c>
    </row>
    <row r="649" spans="1:34" ht="15" customHeight="1" x14ac:dyDescent="0.25">
      <c r="A649" s="117">
        <v>46290.782395833332</v>
      </c>
      <c r="B649" s="114">
        <v>21</v>
      </c>
      <c r="C649" s="114" t="s">
        <v>367</v>
      </c>
      <c r="D649" s="114" t="s">
        <v>638</v>
      </c>
      <c r="E649" s="114" t="s">
        <v>2419</v>
      </c>
      <c r="F649" s="114" t="s">
        <v>180</v>
      </c>
      <c r="G649" s="121">
        <v>1.5429379834033715E-4</v>
      </c>
      <c r="H649" s="114">
        <v>0</v>
      </c>
      <c r="I649" s="118" t="s">
        <v>2469</v>
      </c>
      <c r="AC649" s="117">
        <v>46290.782395833332</v>
      </c>
      <c r="AD649" s="114">
        <v>18</v>
      </c>
      <c r="AE649" s="114" t="s">
        <v>2629</v>
      </c>
      <c r="AF649" s="114" t="s">
        <v>1113</v>
      </c>
      <c r="AG649" s="114" t="s">
        <v>9</v>
      </c>
      <c r="AH649" s="118" t="s">
        <v>2630</v>
      </c>
    </row>
    <row r="650" spans="1:34" ht="15" customHeight="1" x14ac:dyDescent="0.25">
      <c r="A650" s="117">
        <v>46290.782395833332</v>
      </c>
      <c r="B650" s="114">
        <v>21</v>
      </c>
      <c r="C650" s="114" t="s">
        <v>367</v>
      </c>
      <c r="D650" s="114" t="s">
        <v>638</v>
      </c>
      <c r="E650" s="114" t="s">
        <v>2420</v>
      </c>
      <c r="F650" s="114" t="s">
        <v>180</v>
      </c>
      <c r="G650" s="121">
        <v>1.5429379834033718E-4</v>
      </c>
      <c r="H650" s="114">
        <v>0</v>
      </c>
      <c r="I650" s="118" t="s">
        <v>2469</v>
      </c>
      <c r="AC650" s="117">
        <v>46290.782395833332</v>
      </c>
      <c r="AD650" s="114">
        <v>18</v>
      </c>
      <c r="AE650" s="114" t="s">
        <v>2631</v>
      </c>
      <c r="AF650" s="114" t="s">
        <v>1113</v>
      </c>
      <c r="AG650" s="114" t="s">
        <v>9</v>
      </c>
      <c r="AH650" s="118" t="s">
        <v>2632</v>
      </c>
    </row>
    <row r="651" spans="1:34" ht="15" customHeight="1" x14ac:dyDescent="0.25">
      <c r="A651" s="117">
        <v>46290.782395833332</v>
      </c>
      <c r="B651" s="114">
        <v>21</v>
      </c>
      <c r="C651" s="114" t="s">
        <v>367</v>
      </c>
      <c r="D651" s="114" t="s">
        <v>638</v>
      </c>
      <c r="E651" s="114" t="s">
        <v>2421</v>
      </c>
      <c r="F651" s="114" t="s">
        <v>180</v>
      </c>
      <c r="G651" s="121">
        <v>1.5429379834033718E-4</v>
      </c>
      <c r="H651" s="114">
        <v>0</v>
      </c>
      <c r="I651" s="118" t="s">
        <v>2469</v>
      </c>
      <c r="AC651" s="117">
        <v>46290.782395833332</v>
      </c>
      <c r="AD651" s="114">
        <v>18</v>
      </c>
      <c r="AE651" s="114" t="s">
        <v>320</v>
      </c>
      <c r="AF651" s="114" t="s">
        <v>325</v>
      </c>
      <c r="AG651" s="114" t="s">
        <v>9</v>
      </c>
      <c r="AH651" s="118" t="s">
        <v>2633</v>
      </c>
    </row>
    <row r="652" spans="1:34" ht="15" customHeight="1" x14ac:dyDescent="0.25">
      <c r="A652" s="117">
        <v>46290.782395833332</v>
      </c>
      <c r="B652" s="114">
        <v>21</v>
      </c>
      <c r="C652" s="114" t="s">
        <v>367</v>
      </c>
      <c r="D652" s="114" t="s">
        <v>638</v>
      </c>
      <c r="E652" s="114" t="s">
        <v>2422</v>
      </c>
      <c r="F652" s="114" t="s">
        <v>180</v>
      </c>
      <c r="G652" s="121">
        <v>1.5429379834033718E-4</v>
      </c>
      <c r="H652" s="114">
        <v>0</v>
      </c>
      <c r="I652" s="118" t="s">
        <v>2469</v>
      </c>
      <c r="AC652" s="117">
        <v>46290.782395833332</v>
      </c>
      <c r="AD652" s="114">
        <v>18</v>
      </c>
      <c r="AE652" s="114" t="s">
        <v>2634</v>
      </c>
      <c r="AF652" s="114"/>
      <c r="AG652" s="114" t="s">
        <v>9</v>
      </c>
      <c r="AH652" s="118" t="s">
        <v>2635</v>
      </c>
    </row>
    <row r="653" spans="1:34" ht="15" customHeight="1" x14ac:dyDescent="0.25">
      <c r="A653" s="117">
        <v>46290.782395833332</v>
      </c>
      <c r="B653" s="114">
        <v>21</v>
      </c>
      <c r="C653" s="114" t="s">
        <v>367</v>
      </c>
      <c r="D653" s="114" t="s">
        <v>638</v>
      </c>
      <c r="E653" s="114" t="s">
        <v>2423</v>
      </c>
      <c r="F653" s="114" t="s">
        <v>180</v>
      </c>
      <c r="G653" s="121">
        <v>1.5429379834033721E-4</v>
      </c>
      <c r="H653" s="114">
        <v>0</v>
      </c>
      <c r="I653" s="118" t="s">
        <v>2469</v>
      </c>
      <c r="AC653" s="117">
        <v>46290.782395833332</v>
      </c>
      <c r="AD653" s="114">
        <v>18</v>
      </c>
      <c r="AE653" s="114" t="s">
        <v>2636</v>
      </c>
      <c r="AF653" s="114">
        <v>0</v>
      </c>
      <c r="AG653" s="114" t="s">
        <v>9</v>
      </c>
      <c r="AH653" s="118" t="s">
        <v>2637</v>
      </c>
    </row>
    <row r="654" spans="1:34" ht="15" customHeight="1" x14ac:dyDescent="0.25">
      <c r="A654" s="117">
        <v>46290.782395833332</v>
      </c>
      <c r="B654" s="114">
        <v>21</v>
      </c>
      <c r="C654" s="114" t="s">
        <v>367</v>
      </c>
      <c r="D654" s="114" t="s">
        <v>638</v>
      </c>
      <c r="E654" s="114" t="s">
        <v>2424</v>
      </c>
      <c r="F654" s="114" t="s">
        <v>180</v>
      </c>
      <c r="G654" s="121">
        <v>1.5429379834033721E-4</v>
      </c>
      <c r="H654" s="114">
        <v>0</v>
      </c>
      <c r="I654" s="118" t="s">
        <v>2469</v>
      </c>
      <c r="AC654" s="117">
        <v>46290.782395833332</v>
      </c>
      <c r="AD654" s="114">
        <v>18</v>
      </c>
      <c r="AE654" s="114" t="s">
        <v>2638</v>
      </c>
      <c r="AF654" s="114"/>
      <c r="AG654" s="114" t="s">
        <v>299</v>
      </c>
      <c r="AH654" s="118" t="s">
        <v>2702</v>
      </c>
    </row>
    <row r="655" spans="1:34" ht="15" customHeight="1" x14ac:dyDescent="0.25">
      <c r="A655" s="117">
        <v>46290.782395833332</v>
      </c>
      <c r="B655" s="114">
        <v>21</v>
      </c>
      <c r="C655" s="114" t="s">
        <v>367</v>
      </c>
      <c r="D655" s="114" t="s">
        <v>638</v>
      </c>
      <c r="E655" s="114" t="s">
        <v>2425</v>
      </c>
      <c r="F655" s="114" t="s">
        <v>180</v>
      </c>
      <c r="G655" s="121">
        <v>1.5429379834033721E-4</v>
      </c>
      <c r="H655" s="114">
        <v>0</v>
      </c>
      <c r="I655" s="118" t="s">
        <v>2469</v>
      </c>
      <c r="AC655" s="117">
        <v>46290.782395833332</v>
      </c>
      <c r="AD655" s="114">
        <v>18</v>
      </c>
      <c r="AE655" s="114" t="s">
        <v>2640</v>
      </c>
      <c r="AF655" s="114"/>
      <c r="AG655" s="114" t="s">
        <v>302</v>
      </c>
      <c r="AH655" s="118" t="s">
        <v>2702</v>
      </c>
    </row>
    <row r="656" spans="1:34" ht="15" customHeight="1" x14ac:dyDescent="0.25">
      <c r="A656" s="117">
        <v>46290.782395833332</v>
      </c>
      <c r="B656" s="114">
        <v>21</v>
      </c>
      <c r="C656" s="114" t="s">
        <v>367</v>
      </c>
      <c r="D656" s="114" t="s">
        <v>638</v>
      </c>
      <c r="E656" s="114" t="s">
        <v>2426</v>
      </c>
      <c r="F656" s="114" t="s">
        <v>180</v>
      </c>
      <c r="G656" s="121">
        <v>1.5429379834033721E-4</v>
      </c>
      <c r="H656" s="114">
        <v>0</v>
      </c>
      <c r="I656" s="118" t="s">
        <v>2469</v>
      </c>
      <c r="AC656" s="117">
        <v>46290.782395833332</v>
      </c>
      <c r="AD656" s="114">
        <v>18</v>
      </c>
      <c r="AE656" s="114" t="s">
        <v>2642</v>
      </c>
      <c r="AF656" s="114"/>
      <c r="AG656" s="114" t="s">
        <v>302</v>
      </c>
      <c r="AH656" s="118" t="s">
        <v>2702</v>
      </c>
    </row>
    <row r="657" spans="1:34" ht="15" customHeight="1" x14ac:dyDescent="0.25">
      <c r="A657" s="117">
        <v>46290.782395833332</v>
      </c>
      <c r="B657" s="114">
        <v>21</v>
      </c>
      <c r="C657" s="114" t="s">
        <v>367</v>
      </c>
      <c r="D657" s="114" t="s">
        <v>638</v>
      </c>
      <c r="E657" s="114" t="s">
        <v>2427</v>
      </c>
      <c r="F657" s="114" t="s">
        <v>180</v>
      </c>
      <c r="G657" s="121">
        <v>1.5429379834033723E-4</v>
      </c>
      <c r="H657" s="114">
        <v>0</v>
      </c>
      <c r="I657" s="118" t="s">
        <v>2469</v>
      </c>
      <c r="AC657" s="117">
        <v>46290.782395833332</v>
      </c>
      <c r="AD657" s="114">
        <v>18</v>
      </c>
      <c r="AE657" s="114" t="s">
        <v>2644</v>
      </c>
      <c r="AF657" s="114" t="s">
        <v>1113</v>
      </c>
      <c r="AG657" s="114" t="s">
        <v>9</v>
      </c>
      <c r="AH657" s="118" t="s">
        <v>2645</v>
      </c>
    </row>
    <row r="658" spans="1:34" ht="15" customHeight="1" x14ac:dyDescent="0.25">
      <c r="A658" s="117">
        <v>46290.782395833332</v>
      </c>
      <c r="B658" s="114">
        <v>21</v>
      </c>
      <c r="C658" s="114" t="s">
        <v>367</v>
      </c>
      <c r="D658" s="114" t="s">
        <v>638</v>
      </c>
      <c r="E658" s="114" t="s">
        <v>2428</v>
      </c>
      <c r="F658" s="114" t="s">
        <v>180</v>
      </c>
      <c r="G658" s="121">
        <v>1.5429379834033723E-4</v>
      </c>
      <c r="H658" s="114">
        <v>0</v>
      </c>
      <c r="I658" s="118" t="s">
        <v>2469</v>
      </c>
      <c r="AC658" s="117">
        <v>46290.782395833332</v>
      </c>
      <c r="AD658" s="114">
        <v>18</v>
      </c>
      <c r="AE658" s="114" t="s">
        <v>2646</v>
      </c>
      <c r="AF658" s="114" t="s">
        <v>1113</v>
      </c>
      <c r="AG658" s="114" t="s">
        <v>9</v>
      </c>
      <c r="AH658" s="118" t="s">
        <v>2647</v>
      </c>
    </row>
    <row r="659" spans="1:34" ht="15" customHeight="1" x14ac:dyDescent="0.25">
      <c r="A659" s="117">
        <v>46290.782395833332</v>
      </c>
      <c r="B659" s="114">
        <v>21</v>
      </c>
      <c r="C659" s="114" t="s">
        <v>367</v>
      </c>
      <c r="D659" s="114" t="s">
        <v>638</v>
      </c>
      <c r="E659" s="114" t="s">
        <v>2429</v>
      </c>
      <c r="F659" s="114" t="s">
        <v>180</v>
      </c>
      <c r="G659" s="121">
        <v>1.5429379834033718E-4</v>
      </c>
      <c r="H659" s="114">
        <v>0</v>
      </c>
      <c r="I659" s="118" t="s">
        <v>2469</v>
      </c>
      <c r="AC659" s="117">
        <v>46290.782395833332</v>
      </c>
      <c r="AD659" s="114">
        <v>18</v>
      </c>
      <c r="AE659" s="114" t="s">
        <v>2648</v>
      </c>
      <c r="AF659" s="114">
        <v>0</v>
      </c>
      <c r="AG659" s="114" t="s">
        <v>305</v>
      </c>
      <c r="AH659" s="118" t="s">
        <v>2649</v>
      </c>
    </row>
    <row r="660" spans="1:34" ht="15" customHeight="1" x14ac:dyDescent="0.25">
      <c r="A660" s="117">
        <v>46290.782395833332</v>
      </c>
      <c r="B660" s="114">
        <v>21</v>
      </c>
      <c r="C660" s="114" t="s">
        <v>367</v>
      </c>
      <c r="D660" s="114" t="s">
        <v>638</v>
      </c>
      <c r="E660" s="114" t="s">
        <v>2430</v>
      </c>
      <c r="F660" s="114" t="s">
        <v>180</v>
      </c>
      <c r="G660" s="121">
        <v>1.5429379834033718E-4</v>
      </c>
      <c r="H660" s="114">
        <v>0</v>
      </c>
      <c r="I660" s="118" t="s">
        <v>2469</v>
      </c>
      <c r="AC660" s="117">
        <v>46290.782395833332</v>
      </c>
      <c r="AD660" s="114">
        <v>18</v>
      </c>
      <c r="AE660" s="114" t="s">
        <v>2650</v>
      </c>
      <c r="AF660" s="114">
        <v>0</v>
      </c>
      <c r="AG660" s="114" t="s">
        <v>305</v>
      </c>
      <c r="AH660" s="118" t="s">
        <v>2651</v>
      </c>
    </row>
    <row r="661" spans="1:34" ht="15" customHeight="1" x14ac:dyDescent="0.25">
      <c r="A661" s="117">
        <v>46290.782395833332</v>
      </c>
      <c r="B661" s="114">
        <v>21</v>
      </c>
      <c r="C661" s="114" t="s">
        <v>367</v>
      </c>
      <c r="D661" s="114" t="s">
        <v>638</v>
      </c>
      <c r="E661" s="114" t="s">
        <v>2431</v>
      </c>
      <c r="F661" s="114" t="s">
        <v>180</v>
      </c>
      <c r="G661" s="121">
        <v>1.5429379834033718E-4</v>
      </c>
      <c r="H661" s="114">
        <v>0</v>
      </c>
      <c r="I661" s="118" t="s">
        <v>2469</v>
      </c>
      <c r="AC661" s="117">
        <v>46290.782395833332</v>
      </c>
      <c r="AD661" s="114">
        <v>18</v>
      </c>
      <c r="AE661" s="114" t="s">
        <v>2652</v>
      </c>
      <c r="AF661" s="114">
        <v>0</v>
      </c>
      <c r="AG661" s="114" t="s">
        <v>9</v>
      </c>
      <c r="AH661" s="118" t="s">
        <v>2653</v>
      </c>
    </row>
    <row r="662" spans="1:34" ht="15" customHeight="1" x14ac:dyDescent="0.25">
      <c r="A662" s="117">
        <v>46290.782395833332</v>
      </c>
      <c r="B662" s="114">
        <v>21</v>
      </c>
      <c r="C662" s="114" t="s">
        <v>367</v>
      </c>
      <c r="D662" s="114" t="s">
        <v>638</v>
      </c>
      <c r="E662" s="114" t="s">
        <v>2432</v>
      </c>
      <c r="F662" s="114" t="s">
        <v>180</v>
      </c>
      <c r="G662" s="121">
        <v>1.5429379834033718E-4</v>
      </c>
      <c r="H662" s="114">
        <v>0</v>
      </c>
      <c r="I662" s="118" t="s">
        <v>2469</v>
      </c>
      <c r="AC662" s="117">
        <v>46290.782395833332</v>
      </c>
      <c r="AD662" s="114">
        <v>18</v>
      </c>
      <c r="AE662" s="114" t="s">
        <v>2654</v>
      </c>
      <c r="AF662" s="114" t="b">
        <v>0</v>
      </c>
      <c r="AG662" s="114" t="s">
        <v>9</v>
      </c>
      <c r="AH662" s="118" t="s">
        <v>2655</v>
      </c>
    </row>
    <row r="663" spans="1:34" ht="15" customHeight="1" x14ac:dyDescent="0.25">
      <c r="A663" s="117">
        <v>46290.782395833332</v>
      </c>
      <c r="B663" s="114">
        <v>21</v>
      </c>
      <c r="C663" s="114" t="s">
        <v>367</v>
      </c>
      <c r="D663" s="114" t="s">
        <v>638</v>
      </c>
      <c r="E663" s="114" t="s">
        <v>2433</v>
      </c>
      <c r="F663" s="114" t="s">
        <v>180</v>
      </c>
      <c r="G663" s="121">
        <v>1.5429379834033721E-4</v>
      </c>
      <c r="H663" s="114">
        <v>0</v>
      </c>
      <c r="I663" s="118" t="s">
        <v>2469</v>
      </c>
      <c r="AC663" s="117">
        <v>46290.782395833332</v>
      </c>
      <c r="AD663" s="114">
        <v>18</v>
      </c>
      <c r="AE663" s="114" t="s">
        <v>2656</v>
      </c>
      <c r="AF663" s="114" t="b">
        <v>0</v>
      </c>
      <c r="AG663" s="114" t="s">
        <v>9</v>
      </c>
      <c r="AH663" s="118" t="s">
        <v>2657</v>
      </c>
    </row>
    <row r="664" spans="1:34" ht="15" customHeight="1" x14ac:dyDescent="0.25">
      <c r="A664" s="117">
        <v>46290.782395833332</v>
      </c>
      <c r="B664" s="114">
        <v>21</v>
      </c>
      <c r="C664" s="114" t="s">
        <v>367</v>
      </c>
      <c r="D664" s="114" t="s">
        <v>638</v>
      </c>
      <c r="E664" s="114" t="s">
        <v>2434</v>
      </c>
      <c r="F664" s="114" t="s">
        <v>180</v>
      </c>
      <c r="G664" s="121">
        <v>1.5429379834033721E-4</v>
      </c>
      <c r="H664" s="114">
        <v>0</v>
      </c>
      <c r="I664" s="118" t="s">
        <v>2469</v>
      </c>
      <c r="AC664" s="117">
        <v>46290.782395833332</v>
      </c>
      <c r="AD664" s="114">
        <v>19</v>
      </c>
      <c r="AE664" s="114" t="s">
        <v>2615</v>
      </c>
      <c r="AF664" s="114"/>
      <c r="AG664" s="114" t="s">
        <v>299</v>
      </c>
      <c r="AH664" s="118" t="s">
        <v>2616</v>
      </c>
    </row>
    <row r="665" spans="1:34" ht="15" customHeight="1" x14ac:dyDescent="0.25">
      <c r="A665" s="117">
        <v>46290.782395833332</v>
      </c>
      <c r="B665" s="114">
        <v>21</v>
      </c>
      <c r="C665" s="114" t="s">
        <v>367</v>
      </c>
      <c r="D665" s="114" t="s">
        <v>638</v>
      </c>
      <c r="E665" s="114" t="s">
        <v>2435</v>
      </c>
      <c r="F665" s="114" t="s">
        <v>180</v>
      </c>
      <c r="G665" s="121">
        <v>1.5429379834033721E-4</v>
      </c>
      <c r="H665" s="114">
        <v>0</v>
      </c>
      <c r="I665" s="118" t="s">
        <v>2469</v>
      </c>
      <c r="AC665" s="117">
        <v>46290.782395833332</v>
      </c>
      <c r="AD665" s="114">
        <v>19</v>
      </c>
      <c r="AE665" s="114" t="s">
        <v>300</v>
      </c>
      <c r="AF665" s="114">
        <v>437.76671905517583</v>
      </c>
      <c r="AG665" s="114" t="s">
        <v>299</v>
      </c>
      <c r="AH665" s="118" t="s">
        <v>2617</v>
      </c>
    </row>
    <row r="666" spans="1:34" ht="15" customHeight="1" x14ac:dyDescent="0.25">
      <c r="A666" s="117">
        <v>46290.782395833332</v>
      </c>
      <c r="B666" s="114">
        <v>21</v>
      </c>
      <c r="C666" s="114" t="s">
        <v>367</v>
      </c>
      <c r="D666" s="114" t="s">
        <v>638</v>
      </c>
      <c r="E666" s="114" t="s">
        <v>2436</v>
      </c>
      <c r="F666" s="114" t="s">
        <v>180</v>
      </c>
      <c r="G666" s="121">
        <v>1.5429379834033723E-4</v>
      </c>
      <c r="H666" s="114">
        <v>0</v>
      </c>
      <c r="I666" s="118" t="s">
        <v>2469</v>
      </c>
      <c r="AC666" s="117">
        <v>46290.782395833332</v>
      </c>
      <c r="AD666" s="114">
        <v>19</v>
      </c>
      <c r="AE666" s="114" t="s">
        <v>2618</v>
      </c>
      <c r="AF666" s="114">
        <v>16.259198082204218</v>
      </c>
      <c r="AG666" s="114" t="s">
        <v>302</v>
      </c>
      <c r="AH666" s="118" t="s">
        <v>2619</v>
      </c>
    </row>
    <row r="667" spans="1:34" ht="15" customHeight="1" x14ac:dyDescent="0.25">
      <c r="A667" s="117">
        <v>46290.782395833332</v>
      </c>
      <c r="B667" s="114">
        <v>21</v>
      </c>
      <c r="C667" s="114" t="s">
        <v>367</v>
      </c>
      <c r="D667" s="114" t="s">
        <v>638</v>
      </c>
      <c r="E667" s="114" t="s">
        <v>2437</v>
      </c>
      <c r="F667" s="114" t="s">
        <v>180</v>
      </c>
      <c r="G667" s="121">
        <v>1.5429379834033718E-4</v>
      </c>
      <c r="H667" s="114">
        <v>0</v>
      </c>
      <c r="I667" s="118" t="s">
        <v>2469</v>
      </c>
      <c r="AC667" s="117">
        <v>46290.782395833332</v>
      </c>
      <c r="AD667" s="114">
        <v>19</v>
      </c>
      <c r="AE667" s="114" t="s">
        <v>2620</v>
      </c>
      <c r="AF667" s="114">
        <v>0</v>
      </c>
      <c r="AG667" s="114" t="s">
        <v>302</v>
      </c>
      <c r="AH667" s="118" t="s">
        <v>2621</v>
      </c>
    </row>
    <row r="668" spans="1:34" ht="15" customHeight="1" x14ac:dyDescent="0.25">
      <c r="A668" s="117">
        <v>46290.782395833332</v>
      </c>
      <c r="B668" s="114">
        <v>21</v>
      </c>
      <c r="C668" s="114" t="s">
        <v>367</v>
      </c>
      <c r="D668" s="114" t="s">
        <v>638</v>
      </c>
      <c r="E668" s="114" t="s">
        <v>2438</v>
      </c>
      <c r="F668" s="114" t="s">
        <v>180</v>
      </c>
      <c r="G668" s="121">
        <v>1.5429379834033718E-4</v>
      </c>
      <c r="H668" s="114">
        <v>0</v>
      </c>
      <c r="I668" s="118" t="s">
        <v>2469</v>
      </c>
      <c r="AC668" s="117">
        <v>46290.782395833332</v>
      </c>
      <c r="AD668" s="114">
        <v>19</v>
      </c>
      <c r="AE668" s="114" t="s">
        <v>2622</v>
      </c>
      <c r="AF668" s="114">
        <v>16.259198082204218</v>
      </c>
      <c r="AG668" s="114" t="s">
        <v>302</v>
      </c>
      <c r="AH668" s="118" t="s">
        <v>2623</v>
      </c>
    </row>
    <row r="669" spans="1:34" ht="15" customHeight="1" x14ac:dyDescent="0.25">
      <c r="A669" s="117">
        <v>46290.782395833332</v>
      </c>
      <c r="B669" s="114">
        <v>21</v>
      </c>
      <c r="C669" s="114" t="s">
        <v>367</v>
      </c>
      <c r="D669" s="114" t="s">
        <v>638</v>
      </c>
      <c r="E669" s="114" t="s">
        <v>2439</v>
      </c>
      <c r="F669" s="114" t="s">
        <v>180</v>
      </c>
      <c r="G669" s="121">
        <v>1.5429379834033718E-4</v>
      </c>
      <c r="H669" s="114">
        <v>0</v>
      </c>
      <c r="I669" s="118" t="s">
        <v>2469</v>
      </c>
      <c r="AC669" s="117">
        <v>46290.782395833332</v>
      </c>
      <c r="AD669" s="114">
        <v>19</v>
      </c>
      <c r="AE669" s="114" t="s">
        <v>2624</v>
      </c>
      <c r="AF669" s="114">
        <v>0</v>
      </c>
      <c r="AG669" s="114" t="s">
        <v>302</v>
      </c>
      <c r="AH669" s="118" t="s">
        <v>2625</v>
      </c>
    </row>
    <row r="670" spans="1:34" ht="15" customHeight="1" x14ac:dyDescent="0.25">
      <c r="A670" s="117">
        <v>46290.782395833332</v>
      </c>
      <c r="B670" s="114">
        <v>21</v>
      </c>
      <c r="C670" s="114" t="s">
        <v>367</v>
      </c>
      <c r="D670" s="114" t="s">
        <v>638</v>
      </c>
      <c r="E670" s="114" t="s">
        <v>2440</v>
      </c>
      <c r="F670" s="114" t="s">
        <v>180</v>
      </c>
      <c r="G670" s="121">
        <v>1.5429379834033721E-4</v>
      </c>
      <c r="H670" s="114">
        <v>0</v>
      </c>
      <c r="I670" s="118" t="s">
        <v>2469</v>
      </c>
      <c r="AC670" s="117">
        <v>46290.782395833332</v>
      </c>
      <c r="AD670" s="114">
        <v>19</v>
      </c>
      <c r="AE670" s="114" t="s">
        <v>2626</v>
      </c>
      <c r="AF670" s="114" t="s">
        <v>1107</v>
      </c>
      <c r="AG670" s="114" t="s">
        <v>9</v>
      </c>
      <c r="AH670" s="118" t="s">
        <v>2627</v>
      </c>
    </row>
    <row r="671" spans="1:34" ht="15" customHeight="1" x14ac:dyDescent="0.25">
      <c r="A671" s="117">
        <v>46290.782395833332</v>
      </c>
      <c r="B671" s="114">
        <v>21</v>
      </c>
      <c r="C671" s="114" t="s">
        <v>367</v>
      </c>
      <c r="D671" s="114" t="s">
        <v>638</v>
      </c>
      <c r="E671" s="114" t="s">
        <v>2441</v>
      </c>
      <c r="F671" s="114" t="s">
        <v>180</v>
      </c>
      <c r="G671" s="121">
        <v>1.5429379834033721E-4</v>
      </c>
      <c r="H671" s="114">
        <v>0</v>
      </c>
      <c r="I671" s="118" t="s">
        <v>2469</v>
      </c>
      <c r="AC671" s="117">
        <v>46290.782395833332</v>
      </c>
      <c r="AD671" s="114">
        <v>19</v>
      </c>
      <c r="AE671" s="114" t="s">
        <v>319</v>
      </c>
      <c r="AF671" s="114" t="s">
        <v>322</v>
      </c>
      <c r="AG671" s="114" t="s">
        <v>9</v>
      </c>
      <c r="AH671" s="118" t="s">
        <v>2628</v>
      </c>
    </row>
    <row r="672" spans="1:34" ht="15" customHeight="1" x14ac:dyDescent="0.25">
      <c r="A672" s="117">
        <v>46290.782395833332</v>
      </c>
      <c r="B672" s="114">
        <v>21</v>
      </c>
      <c r="C672" s="114" t="s">
        <v>367</v>
      </c>
      <c r="D672" s="114" t="s">
        <v>638</v>
      </c>
      <c r="E672" s="114" t="s">
        <v>2442</v>
      </c>
      <c r="F672" s="114" t="s">
        <v>180</v>
      </c>
      <c r="G672" s="121">
        <v>1.5429379834033721E-4</v>
      </c>
      <c r="H672" s="114">
        <v>0</v>
      </c>
      <c r="I672" s="118" t="s">
        <v>2469</v>
      </c>
      <c r="AC672" s="117">
        <v>46290.782395833332</v>
      </c>
      <c r="AD672" s="114">
        <v>19</v>
      </c>
      <c r="AE672" s="114" t="s">
        <v>2629</v>
      </c>
      <c r="AF672" s="114" t="s">
        <v>1113</v>
      </c>
      <c r="AG672" s="114" t="s">
        <v>9</v>
      </c>
      <c r="AH672" s="118" t="s">
        <v>2630</v>
      </c>
    </row>
    <row r="673" spans="1:34" ht="15" customHeight="1" x14ac:dyDescent="0.25">
      <c r="A673" s="117">
        <v>46290.782395833332</v>
      </c>
      <c r="B673" s="114">
        <v>21</v>
      </c>
      <c r="C673" s="114" t="s">
        <v>367</v>
      </c>
      <c r="D673" s="114" t="s">
        <v>638</v>
      </c>
      <c r="E673" s="114" t="s">
        <v>567</v>
      </c>
      <c r="F673" s="114" t="s">
        <v>2443</v>
      </c>
      <c r="G673" s="121">
        <v>1.5429379834033718E-4</v>
      </c>
      <c r="H673" s="114">
        <v>30.858759668067435</v>
      </c>
      <c r="I673" s="118" t="s">
        <v>274</v>
      </c>
      <c r="AC673" s="117">
        <v>46290.782395833332</v>
      </c>
      <c r="AD673" s="114">
        <v>19</v>
      </c>
      <c r="AE673" s="114" t="s">
        <v>2631</v>
      </c>
      <c r="AF673" s="114" t="s">
        <v>1113</v>
      </c>
      <c r="AG673" s="114" t="s">
        <v>9</v>
      </c>
      <c r="AH673" s="118" t="s">
        <v>2632</v>
      </c>
    </row>
    <row r="674" spans="1:34" ht="15" customHeight="1" x14ac:dyDescent="0.25">
      <c r="A674" s="117">
        <v>46290.782395833332</v>
      </c>
      <c r="B674" s="114">
        <v>21</v>
      </c>
      <c r="C674" s="114" t="s">
        <v>367</v>
      </c>
      <c r="D674" s="114" t="s">
        <v>638</v>
      </c>
      <c r="E674" s="114" t="s">
        <v>569</v>
      </c>
      <c r="F674" s="114" t="s">
        <v>2443</v>
      </c>
      <c r="G674" s="121">
        <v>1.5429379834033718E-4</v>
      </c>
      <c r="H674" s="114">
        <v>30.858759668067435</v>
      </c>
      <c r="I674" s="118" t="s">
        <v>274</v>
      </c>
      <c r="AC674" s="117">
        <v>46290.782395833332</v>
      </c>
      <c r="AD674" s="114">
        <v>19</v>
      </c>
      <c r="AE674" s="114" t="s">
        <v>320</v>
      </c>
      <c r="AF674" s="114" t="s">
        <v>325</v>
      </c>
      <c r="AG674" s="114" t="s">
        <v>9</v>
      </c>
      <c r="AH674" s="118" t="s">
        <v>2633</v>
      </c>
    </row>
    <row r="675" spans="1:34" ht="15" customHeight="1" x14ac:dyDescent="0.25">
      <c r="A675" s="117">
        <v>46290.782395833332</v>
      </c>
      <c r="B675" s="114">
        <v>21</v>
      </c>
      <c r="C675" s="114" t="s">
        <v>367</v>
      </c>
      <c r="D675" s="114" t="s">
        <v>638</v>
      </c>
      <c r="E675" s="114" t="s">
        <v>2444</v>
      </c>
      <c r="F675" s="114" t="s">
        <v>2443</v>
      </c>
      <c r="G675" s="121">
        <v>1.5429379834033718E-4</v>
      </c>
      <c r="H675" s="114">
        <v>30.858759668067435</v>
      </c>
      <c r="I675" s="118" t="s">
        <v>274</v>
      </c>
      <c r="AC675" s="117">
        <v>46290.782395833332</v>
      </c>
      <c r="AD675" s="114">
        <v>19</v>
      </c>
      <c r="AE675" s="114" t="s">
        <v>2634</v>
      </c>
      <c r="AF675" s="114"/>
      <c r="AG675" s="114" t="s">
        <v>9</v>
      </c>
      <c r="AH675" s="118" t="s">
        <v>2635</v>
      </c>
    </row>
    <row r="676" spans="1:34" ht="15" customHeight="1" x14ac:dyDescent="0.25">
      <c r="A676" s="117">
        <v>46290.782395833332</v>
      </c>
      <c r="B676" s="114">
        <v>21</v>
      </c>
      <c r="C676" s="114" t="s">
        <v>367</v>
      </c>
      <c r="D676" s="114" t="s">
        <v>638</v>
      </c>
      <c r="E676" s="114" t="s">
        <v>2445</v>
      </c>
      <c r="F676" s="114" t="s">
        <v>2443</v>
      </c>
      <c r="G676" s="121">
        <v>1.5429379834033718E-4</v>
      </c>
      <c r="H676" s="114">
        <v>30.858759668067435</v>
      </c>
      <c r="I676" s="118" t="s">
        <v>274</v>
      </c>
      <c r="AC676" s="117">
        <v>46290.782395833332</v>
      </c>
      <c r="AD676" s="114">
        <v>19</v>
      </c>
      <c r="AE676" s="114" t="s">
        <v>2636</v>
      </c>
      <c r="AF676" s="114">
        <v>0</v>
      </c>
      <c r="AG676" s="114" t="s">
        <v>9</v>
      </c>
      <c r="AH676" s="118" t="s">
        <v>2637</v>
      </c>
    </row>
    <row r="677" spans="1:34" ht="15" customHeight="1" x14ac:dyDescent="0.25">
      <c r="A677" s="117">
        <v>46290.782395833332</v>
      </c>
      <c r="B677" s="114">
        <v>21</v>
      </c>
      <c r="C677" s="114" t="s">
        <v>367</v>
      </c>
      <c r="D677" s="114" t="s">
        <v>638</v>
      </c>
      <c r="E677" s="114" t="s">
        <v>2446</v>
      </c>
      <c r="F677" s="114" t="s">
        <v>2443</v>
      </c>
      <c r="G677" s="121">
        <v>1.5429379834033721E-4</v>
      </c>
      <c r="H677" s="114">
        <v>30.858759668067442</v>
      </c>
      <c r="I677" s="118" t="s">
        <v>274</v>
      </c>
      <c r="AC677" s="117">
        <v>46290.782395833332</v>
      </c>
      <c r="AD677" s="114">
        <v>19</v>
      </c>
      <c r="AE677" s="114" t="s">
        <v>2638</v>
      </c>
      <c r="AF677" s="114"/>
      <c r="AG677" s="114" t="s">
        <v>299</v>
      </c>
      <c r="AH677" s="118" t="s">
        <v>2702</v>
      </c>
    </row>
    <row r="678" spans="1:34" ht="15" customHeight="1" x14ac:dyDescent="0.25">
      <c r="A678" s="117">
        <v>46290.782395833332</v>
      </c>
      <c r="B678" s="114">
        <v>21</v>
      </c>
      <c r="C678" s="114" t="s">
        <v>367</v>
      </c>
      <c r="D678" s="114" t="s">
        <v>638</v>
      </c>
      <c r="E678" s="114" t="s">
        <v>2447</v>
      </c>
      <c r="F678" s="114" t="s">
        <v>2443</v>
      </c>
      <c r="G678" s="121">
        <v>1.5429379834033721E-4</v>
      </c>
      <c r="H678" s="114">
        <v>30.858759668067442</v>
      </c>
      <c r="I678" s="118" t="s">
        <v>274</v>
      </c>
      <c r="AC678" s="117">
        <v>46290.782395833332</v>
      </c>
      <c r="AD678" s="114">
        <v>19</v>
      </c>
      <c r="AE678" s="114" t="s">
        <v>2640</v>
      </c>
      <c r="AF678" s="114"/>
      <c r="AG678" s="114" t="s">
        <v>302</v>
      </c>
      <c r="AH678" s="118" t="s">
        <v>2702</v>
      </c>
    </row>
    <row r="679" spans="1:34" ht="15" customHeight="1" x14ac:dyDescent="0.25">
      <c r="A679" s="117">
        <v>46290.782395833332</v>
      </c>
      <c r="B679" s="114">
        <v>21</v>
      </c>
      <c r="C679" s="114" t="s">
        <v>367</v>
      </c>
      <c r="D679" s="114" t="s">
        <v>638</v>
      </c>
      <c r="E679" s="114" t="s">
        <v>2448</v>
      </c>
      <c r="F679" s="114" t="s">
        <v>2443</v>
      </c>
      <c r="G679" s="121">
        <v>1.5429379834033723E-4</v>
      </c>
      <c r="H679" s="114">
        <v>30.858759668067446</v>
      </c>
      <c r="I679" s="118" t="s">
        <v>274</v>
      </c>
      <c r="AC679" s="117">
        <v>46290.782395833332</v>
      </c>
      <c r="AD679" s="114">
        <v>19</v>
      </c>
      <c r="AE679" s="114" t="s">
        <v>2642</v>
      </c>
      <c r="AF679" s="114"/>
      <c r="AG679" s="114" t="s">
        <v>302</v>
      </c>
      <c r="AH679" s="118" t="s">
        <v>2702</v>
      </c>
    </row>
    <row r="680" spans="1:34" ht="15" customHeight="1" x14ac:dyDescent="0.25">
      <c r="A680" s="117">
        <v>46290.782395833332</v>
      </c>
      <c r="B680" s="114">
        <v>21</v>
      </c>
      <c r="C680" s="114" t="s">
        <v>367</v>
      </c>
      <c r="D680" s="114" t="s">
        <v>638</v>
      </c>
      <c r="E680" s="114" t="s">
        <v>2449</v>
      </c>
      <c r="F680" s="114" t="s">
        <v>2443</v>
      </c>
      <c r="G680" s="121">
        <v>1.5429379834033723E-4</v>
      </c>
      <c r="H680" s="114">
        <v>30.858759668067446</v>
      </c>
      <c r="I680" s="118" t="s">
        <v>274</v>
      </c>
      <c r="AC680" s="117">
        <v>46290.782395833332</v>
      </c>
      <c r="AD680" s="114">
        <v>19</v>
      </c>
      <c r="AE680" s="114" t="s">
        <v>2644</v>
      </c>
      <c r="AF680" s="114" t="s">
        <v>1113</v>
      </c>
      <c r="AG680" s="114" t="s">
        <v>9</v>
      </c>
      <c r="AH680" s="118" t="s">
        <v>2645</v>
      </c>
    </row>
    <row r="681" spans="1:34" ht="15" customHeight="1" x14ac:dyDescent="0.25">
      <c r="A681" s="117">
        <v>46290.782395833332</v>
      </c>
      <c r="B681" s="114">
        <v>21</v>
      </c>
      <c r="C681" s="114" t="s">
        <v>367</v>
      </c>
      <c r="D681" s="114" t="s">
        <v>638</v>
      </c>
      <c r="E681" s="114" t="s">
        <v>2450</v>
      </c>
      <c r="F681" s="114" t="s">
        <v>2443</v>
      </c>
      <c r="G681" s="121">
        <v>1.5429379834033718E-4</v>
      </c>
      <c r="H681" s="114">
        <v>30.858759668067435</v>
      </c>
      <c r="I681" s="118" t="s">
        <v>274</v>
      </c>
      <c r="AC681" s="117">
        <v>46290.782395833332</v>
      </c>
      <c r="AD681" s="114">
        <v>19</v>
      </c>
      <c r="AE681" s="114" t="s">
        <v>2646</v>
      </c>
      <c r="AF681" s="114" t="s">
        <v>1113</v>
      </c>
      <c r="AG681" s="114" t="s">
        <v>9</v>
      </c>
      <c r="AH681" s="118" t="s">
        <v>2647</v>
      </c>
    </row>
    <row r="682" spans="1:34" ht="15" customHeight="1" x14ac:dyDescent="0.25">
      <c r="A682" s="117">
        <v>46290.782395833332</v>
      </c>
      <c r="B682" s="114">
        <v>21</v>
      </c>
      <c r="C682" s="114" t="s">
        <v>367</v>
      </c>
      <c r="D682" s="114" t="s">
        <v>638</v>
      </c>
      <c r="E682" s="114" t="s">
        <v>2451</v>
      </c>
      <c r="F682" s="114" t="s">
        <v>2443</v>
      </c>
      <c r="G682" s="121">
        <v>1.5429379834033718E-4</v>
      </c>
      <c r="H682" s="114">
        <v>30.858759668067435</v>
      </c>
      <c r="I682" s="118" t="s">
        <v>274</v>
      </c>
      <c r="AC682" s="117">
        <v>46290.782395833332</v>
      </c>
      <c r="AD682" s="114">
        <v>19</v>
      </c>
      <c r="AE682" s="114" t="s">
        <v>2648</v>
      </c>
      <c r="AF682" s="114">
        <v>0</v>
      </c>
      <c r="AG682" s="114" t="s">
        <v>305</v>
      </c>
      <c r="AH682" s="118" t="s">
        <v>2649</v>
      </c>
    </row>
    <row r="683" spans="1:34" ht="15" customHeight="1" x14ac:dyDescent="0.25">
      <c r="A683" s="117">
        <v>46290.782395833332</v>
      </c>
      <c r="B683" s="114">
        <v>21</v>
      </c>
      <c r="C683" s="114" t="s">
        <v>367</v>
      </c>
      <c r="D683" s="114" t="s">
        <v>638</v>
      </c>
      <c r="E683" s="114" t="s">
        <v>2452</v>
      </c>
      <c r="F683" s="114" t="s">
        <v>2443</v>
      </c>
      <c r="G683" s="121">
        <v>1.5429379834033721E-4</v>
      </c>
      <c r="H683" s="114">
        <v>30.858759668067442</v>
      </c>
      <c r="I683" s="118" t="s">
        <v>274</v>
      </c>
      <c r="AC683" s="117">
        <v>46290.782395833332</v>
      </c>
      <c r="AD683" s="114">
        <v>19</v>
      </c>
      <c r="AE683" s="114" t="s">
        <v>2650</v>
      </c>
      <c r="AF683" s="114">
        <v>0</v>
      </c>
      <c r="AG683" s="114" t="s">
        <v>305</v>
      </c>
      <c r="AH683" s="118" t="s">
        <v>2651</v>
      </c>
    </row>
    <row r="684" spans="1:34" ht="15" customHeight="1" x14ac:dyDescent="0.25">
      <c r="A684" s="117">
        <v>46290.782395833332</v>
      </c>
      <c r="B684" s="114">
        <v>21</v>
      </c>
      <c r="C684" s="114" t="s">
        <v>367</v>
      </c>
      <c r="D684" s="114" t="s">
        <v>638</v>
      </c>
      <c r="E684" s="114" t="s">
        <v>2453</v>
      </c>
      <c r="F684" s="114" t="s">
        <v>2443</v>
      </c>
      <c r="G684" s="121">
        <v>1.5429379834033721E-4</v>
      </c>
      <c r="H684" s="114">
        <v>30.858759668067442</v>
      </c>
      <c r="I684" s="118" t="s">
        <v>274</v>
      </c>
      <c r="AC684" s="117">
        <v>46290.782395833332</v>
      </c>
      <c r="AD684" s="114">
        <v>19</v>
      </c>
      <c r="AE684" s="114" t="s">
        <v>2652</v>
      </c>
      <c r="AF684" s="114">
        <v>0</v>
      </c>
      <c r="AG684" s="114" t="s">
        <v>9</v>
      </c>
      <c r="AH684" s="118" t="s">
        <v>2653</v>
      </c>
    </row>
    <row r="685" spans="1:34" ht="15" customHeight="1" x14ac:dyDescent="0.25">
      <c r="A685" s="117">
        <v>46290.782395833332</v>
      </c>
      <c r="B685" s="114">
        <v>21</v>
      </c>
      <c r="C685" s="114" t="s">
        <v>367</v>
      </c>
      <c r="D685" s="114" t="s">
        <v>638</v>
      </c>
      <c r="E685" s="114" t="s">
        <v>2454</v>
      </c>
      <c r="F685" s="114" t="s">
        <v>2443</v>
      </c>
      <c r="G685" s="121">
        <v>1.5429379834033723E-4</v>
      </c>
      <c r="H685" s="114">
        <v>30.858759668067446</v>
      </c>
      <c r="I685" s="118" t="s">
        <v>274</v>
      </c>
      <c r="AC685" s="117">
        <v>46290.782395833332</v>
      </c>
      <c r="AD685" s="114">
        <v>19</v>
      </c>
      <c r="AE685" s="114" t="s">
        <v>2654</v>
      </c>
      <c r="AF685" s="114" t="b">
        <v>0</v>
      </c>
      <c r="AG685" s="114" t="s">
        <v>9</v>
      </c>
      <c r="AH685" s="118" t="s">
        <v>2655</v>
      </c>
    </row>
    <row r="686" spans="1:34" ht="15" customHeight="1" x14ac:dyDescent="0.25">
      <c r="A686" s="117">
        <v>46290.782395833332</v>
      </c>
      <c r="B686" s="114">
        <v>21</v>
      </c>
      <c r="C686" s="114" t="s">
        <v>367</v>
      </c>
      <c r="D686" s="114" t="s">
        <v>638</v>
      </c>
      <c r="E686" s="114" t="s">
        <v>2455</v>
      </c>
      <c r="F686" s="114" t="s">
        <v>2443</v>
      </c>
      <c r="G686" s="121">
        <v>1.5429379834033723E-4</v>
      </c>
      <c r="H686" s="114">
        <v>30.858759668067446</v>
      </c>
      <c r="I686" s="118" t="s">
        <v>274</v>
      </c>
      <c r="AC686" s="117">
        <v>46290.782395833332</v>
      </c>
      <c r="AD686" s="114">
        <v>19</v>
      </c>
      <c r="AE686" s="114" t="s">
        <v>2656</v>
      </c>
      <c r="AF686" s="114" t="b">
        <v>0</v>
      </c>
      <c r="AG686" s="114" t="s">
        <v>9</v>
      </c>
      <c r="AH686" s="118" t="s">
        <v>2657</v>
      </c>
    </row>
    <row r="687" spans="1:34" ht="15" customHeight="1" x14ac:dyDescent="0.25">
      <c r="A687" s="117">
        <v>46290.782395833332</v>
      </c>
      <c r="B687" s="114">
        <v>21</v>
      </c>
      <c r="C687" s="114" t="s">
        <v>367</v>
      </c>
      <c r="D687" s="114" t="s">
        <v>638</v>
      </c>
      <c r="E687" s="114" t="s">
        <v>2456</v>
      </c>
      <c r="F687" s="114" t="s">
        <v>2443</v>
      </c>
      <c r="G687" s="121">
        <v>1.5429379834033723E-4</v>
      </c>
      <c r="H687" s="114">
        <v>30.858759668067446</v>
      </c>
      <c r="I687" s="118" t="s">
        <v>274</v>
      </c>
      <c r="AC687" s="117">
        <v>46290.782395833332</v>
      </c>
      <c r="AD687" s="114">
        <v>20</v>
      </c>
      <c r="AE687" s="114" t="s">
        <v>2615</v>
      </c>
      <c r="AF687" s="114"/>
      <c r="AG687" s="114" t="s">
        <v>299</v>
      </c>
      <c r="AH687" s="118" t="s">
        <v>2616</v>
      </c>
    </row>
    <row r="688" spans="1:34" ht="15" customHeight="1" x14ac:dyDescent="0.25">
      <c r="A688" s="117">
        <v>46290.782395833332</v>
      </c>
      <c r="B688" s="114">
        <v>21</v>
      </c>
      <c r="C688" s="114" t="s">
        <v>367</v>
      </c>
      <c r="D688" s="114" t="s">
        <v>638</v>
      </c>
      <c r="E688" s="114" t="s">
        <v>2457</v>
      </c>
      <c r="F688" s="114" t="s">
        <v>2443</v>
      </c>
      <c r="G688" s="121">
        <v>1.5429379834033723E-4</v>
      </c>
      <c r="H688" s="114">
        <v>30.858759668067446</v>
      </c>
      <c r="I688" s="118" t="s">
        <v>274</v>
      </c>
      <c r="AC688" s="117">
        <v>46290.782395833332</v>
      </c>
      <c r="AD688" s="114">
        <v>20</v>
      </c>
      <c r="AE688" s="114" t="s">
        <v>300</v>
      </c>
      <c r="AF688" s="114">
        <v>351.75721435546876</v>
      </c>
      <c r="AG688" s="114" t="s">
        <v>299</v>
      </c>
      <c r="AH688" s="118" t="s">
        <v>2617</v>
      </c>
    </row>
    <row r="689" spans="1:34" ht="15" customHeight="1" x14ac:dyDescent="0.25">
      <c r="A689" s="117">
        <v>46290.782395833332</v>
      </c>
      <c r="B689" s="114">
        <v>21</v>
      </c>
      <c r="C689" s="114" t="s">
        <v>367</v>
      </c>
      <c r="D689" s="114" t="s">
        <v>638</v>
      </c>
      <c r="E689" s="114" t="s">
        <v>2458</v>
      </c>
      <c r="F689" s="114" t="s">
        <v>2443</v>
      </c>
      <c r="G689" s="121">
        <v>1.5429379834033718E-4</v>
      </c>
      <c r="H689" s="114">
        <v>30.858759668067435</v>
      </c>
      <c r="I689" s="118" t="s">
        <v>274</v>
      </c>
      <c r="AC689" s="117">
        <v>46290.782395833332</v>
      </c>
      <c r="AD689" s="114">
        <v>20</v>
      </c>
      <c r="AE689" s="114" t="s">
        <v>2618</v>
      </c>
      <c r="AF689" s="114">
        <v>135.31499177837063</v>
      </c>
      <c r="AG689" s="114" t="s">
        <v>302</v>
      </c>
      <c r="AH689" s="118" t="s">
        <v>2619</v>
      </c>
    </row>
    <row r="690" spans="1:34" ht="15" customHeight="1" x14ac:dyDescent="0.25">
      <c r="A690" s="117">
        <v>46290.782395833332</v>
      </c>
      <c r="B690" s="114">
        <v>21</v>
      </c>
      <c r="C690" s="114" t="s">
        <v>367</v>
      </c>
      <c r="D690" s="114" t="s">
        <v>638</v>
      </c>
      <c r="E690" s="114" t="s">
        <v>2459</v>
      </c>
      <c r="F690" s="114" t="s">
        <v>2443</v>
      </c>
      <c r="G690" s="121">
        <v>1.5429379834033718E-4</v>
      </c>
      <c r="H690" s="114">
        <v>30.858759668067435</v>
      </c>
      <c r="I690" s="118" t="s">
        <v>274</v>
      </c>
      <c r="AC690" s="117">
        <v>46290.782395833332</v>
      </c>
      <c r="AD690" s="114">
        <v>20</v>
      </c>
      <c r="AE690" s="114" t="s">
        <v>2620</v>
      </c>
      <c r="AF690" s="114">
        <v>0</v>
      </c>
      <c r="AG690" s="114" t="s">
        <v>302</v>
      </c>
      <c r="AH690" s="118" t="s">
        <v>2621</v>
      </c>
    </row>
    <row r="691" spans="1:34" ht="15" customHeight="1" x14ac:dyDescent="0.25">
      <c r="A691" s="117">
        <v>46290.782395833332</v>
      </c>
      <c r="B691" s="114">
        <v>21</v>
      </c>
      <c r="C691" s="114" t="s">
        <v>367</v>
      </c>
      <c r="D691" s="114" t="s">
        <v>638</v>
      </c>
      <c r="E691" s="114" t="s">
        <v>2460</v>
      </c>
      <c r="F691" s="114" t="s">
        <v>2443</v>
      </c>
      <c r="G691" s="121">
        <v>1.5429379834033718E-4</v>
      </c>
      <c r="H691" s="114">
        <v>30.858759668067435</v>
      </c>
      <c r="I691" s="118" t="s">
        <v>274</v>
      </c>
      <c r="AC691" s="117">
        <v>46290.782395833332</v>
      </c>
      <c r="AD691" s="114">
        <v>20</v>
      </c>
      <c r="AE691" s="114" t="s">
        <v>2622</v>
      </c>
      <c r="AF691" s="114">
        <v>135.31499177837063</v>
      </c>
      <c r="AG691" s="114" t="s">
        <v>302</v>
      </c>
      <c r="AH691" s="118" t="s">
        <v>2623</v>
      </c>
    </row>
    <row r="692" spans="1:34" ht="15" customHeight="1" x14ac:dyDescent="0.25">
      <c r="A692" s="117">
        <v>46290.782395833332</v>
      </c>
      <c r="B692" s="114">
        <v>21</v>
      </c>
      <c r="C692" s="114" t="s">
        <v>367</v>
      </c>
      <c r="D692" s="114" t="s">
        <v>638</v>
      </c>
      <c r="E692" s="114" t="s">
        <v>2461</v>
      </c>
      <c r="F692" s="114" t="s">
        <v>2443</v>
      </c>
      <c r="G692" s="121">
        <v>1.5429379834033718E-4</v>
      </c>
      <c r="H692" s="114">
        <v>30.858759668067435</v>
      </c>
      <c r="I692" s="118" t="s">
        <v>274</v>
      </c>
      <c r="AC692" s="117">
        <v>46290.782395833332</v>
      </c>
      <c r="AD692" s="114">
        <v>20</v>
      </c>
      <c r="AE692" s="114" t="s">
        <v>2624</v>
      </c>
      <c r="AF692" s="114">
        <v>0</v>
      </c>
      <c r="AG692" s="114" t="s">
        <v>302</v>
      </c>
      <c r="AH692" s="118" t="s">
        <v>2625</v>
      </c>
    </row>
    <row r="693" spans="1:34" ht="15" customHeight="1" x14ac:dyDescent="0.25">
      <c r="A693" s="117">
        <v>46290.782395833332</v>
      </c>
      <c r="B693" s="114">
        <v>21</v>
      </c>
      <c r="C693" s="114" t="s">
        <v>367</v>
      </c>
      <c r="D693" s="114" t="s">
        <v>638</v>
      </c>
      <c r="E693" s="114" t="s">
        <v>2462</v>
      </c>
      <c r="F693" s="114" t="s">
        <v>2443</v>
      </c>
      <c r="G693" s="121">
        <v>1.5429379834033718E-4</v>
      </c>
      <c r="H693" s="114">
        <v>30.858759668067435</v>
      </c>
      <c r="I693" s="118" t="s">
        <v>274</v>
      </c>
      <c r="AC693" s="117">
        <v>46290.782395833332</v>
      </c>
      <c r="AD693" s="114">
        <v>20</v>
      </c>
      <c r="AE693" s="114" t="s">
        <v>2626</v>
      </c>
      <c r="AF693" s="114" t="s">
        <v>1107</v>
      </c>
      <c r="AG693" s="114" t="s">
        <v>9</v>
      </c>
      <c r="AH693" s="118" t="s">
        <v>2627</v>
      </c>
    </row>
    <row r="694" spans="1:34" ht="15" customHeight="1" x14ac:dyDescent="0.25">
      <c r="A694" s="117">
        <v>46290.782395833332</v>
      </c>
      <c r="B694" s="114">
        <v>21</v>
      </c>
      <c r="C694" s="114" t="s">
        <v>367</v>
      </c>
      <c r="D694" s="114" t="s">
        <v>638</v>
      </c>
      <c r="E694" s="114" t="s">
        <v>2463</v>
      </c>
      <c r="F694" s="114" t="s">
        <v>2443</v>
      </c>
      <c r="G694" s="121">
        <v>1.5429379834033718E-4</v>
      </c>
      <c r="H694" s="114">
        <v>30.858759668067435</v>
      </c>
      <c r="I694" s="118" t="s">
        <v>274</v>
      </c>
      <c r="AC694" s="117">
        <v>46290.782395833332</v>
      </c>
      <c r="AD694" s="114">
        <v>20</v>
      </c>
      <c r="AE694" s="114" t="s">
        <v>319</v>
      </c>
      <c r="AF694" s="114" t="s">
        <v>322</v>
      </c>
      <c r="AG694" s="114" t="s">
        <v>9</v>
      </c>
      <c r="AH694" s="118" t="s">
        <v>2628</v>
      </c>
    </row>
    <row r="695" spans="1:34" ht="15" customHeight="1" x14ac:dyDescent="0.25">
      <c r="A695" s="117">
        <v>46290.782395833332</v>
      </c>
      <c r="B695" s="114">
        <v>21</v>
      </c>
      <c r="C695" s="114" t="s">
        <v>367</v>
      </c>
      <c r="D695" s="114" t="s">
        <v>638</v>
      </c>
      <c r="E695" s="114" t="s">
        <v>2773</v>
      </c>
      <c r="F695" s="114" t="s">
        <v>2443</v>
      </c>
      <c r="G695" s="121">
        <v>1.5429379834033723E-4</v>
      </c>
      <c r="H695" s="114">
        <v>30.858759668067446</v>
      </c>
      <c r="I695" s="118" t="s">
        <v>274</v>
      </c>
      <c r="AC695" s="117">
        <v>46290.782395833332</v>
      </c>
      <c r="AD695" s="114">
        <v>20</v>
      </c>
      <c r="AE695" s="114" t="s">
        <v>2629</v>
      </c>
      <c r="AF695" s="114" t="s">
        <v>1113</v>
      </c>
      <c r="AG695" s="114" t="s">
        <v>9</v>
      </c>
      <c r="AH695" s="118" t="s">
        <v>2630</v>
      </c>
    </row>
    <row r="696" spans="1:34" ht="15" customHeight="1" x14ac:dyDescent="0.25">
      <c r="A696" s="117">
        <v>46290.782395833332</v>
      </c>
      <c r="B696" s="114">
        <v>21</v>
      </c>
      <c r="C696" s="114" t="s">
        <v>367</v>
      </c>
      <c r="D696" s="114" t="s">
        <v>638</v>
      </c>
      <c r="E696" s="114" t="s">
        <v>2775</v>
      </c>
      <c r="F696" s="114" t="s">
        <v>2443</v>
      </c>
      <c r="G696" s="121">
        <v>1.5429379834033723E-4</v>
      </c>
      <c r="H696" s="114">
        <v>30.858759668067446</v>
      </c>
      <c r="I696" s="118" t="s">
        <v>274</v>
      </c>
      <c r="AC696" s="117">
        <v>46290.782395833332</v>
      </c>
      <c r="AD696" s="114">
        <v>20</v>
      </c>
      <c r="AE696" s="114" t="s">
        <v>2631</v>
      </c>
      <c r="AF696" s="114" t="s">
        <v>1113</v>
      </c>
      <c r="AG696" s="114" t="s">
        <v>9</v>
      </c>
      <c r="AH696" s="118" t="s">
        <v>2632</v>
      </c>
    </row>
    <row r="697" spans="1:34" ht="15" customHeight="1" x14ac:dyDescent="0.25">
      <c r="A697" s="117">
        <v>46290.782395833332</v>
      </c>
      <c r="B697" s="114">
        <v>21</v>
      </c>
      <c r="C697" s="114" t="s">
        <v>367</v>
      </c>
      <c r="D697" s="114" t="s">
        <v>638</v>
      </c>
      <c r="E697" s="114" t="s">
        <v>2776</v>
      </c>
      <c r="F697" s="114" t="s">
        <v>2443</v>
      </c>
      <c r="G697" s="121">
        <v>1.5429379834033723E-4</v>
      </c>
      <c r="H697" s="114">
        <v>30.858759668067446</v>
      </c>
      <c r="I697" s="118" t="s">
        <v>274</v>
      </c>
      <c r="AC697" s="117">
        <v>46290.782395833332</v>
      </c>
      <c r="AD697" s="114">
        <v>20</v>
      </c>
      <c r="AE697" s="114" t="s">
        <v>320</v>
      </c>
      <c r="AF697" s="114" t="s">
        <v>325</v>
      </c>
      <c r="AG697" s="114" t="s">
        <v>9</v>
      </c>
      <c r="AH697" s="118" t="s">
        <v>2633</v>
      </c>
    </row>
    <row r="698" spans="1:34" ht="15" customHeight="1" x14ac:dyDescent="0.25">
      <c r="A698" s="117">
        <v>46290.782395833332</v>
      </c>
      <c r="B698" s="114">
        <v>21</v>
      </c>
      <c r="C698" s="114" t="s">
        <v>367</v>
      </c>
      <c r="D698" s="114" t="s">
        <v>638</v>
      </c>
      <c r="E698" s="114" t="s">
        <v>2777</v>
      </c>
      <c r="F698" s="114" t="s">
        <v>2443</v>
      </c>
      <c r="G698" s="121">
        <v>1.5429379834033723E-4</v>
      </c>
      <c r="H698" s="114">
        <v>30.858759668067446</v>
      </c>
      <c r="I698" s="118" t="s">
        <v>274</v>
      </c>
      <c r="AC698" s="117">
        <v>46290.782395833332</v>
      </c>
      <c r="AD698" s="114">
        <v>20</v>
      </c>
      <c r="AE698" s="114" t="s">
        <v>2634</v>
      </c>
      <c r="AF698" s="114"/>
      <c r="AG698" s="114" t="s">
        <v>9</v>
      </c>
      <c r="AH698" s="118" t="s">
        <v>2635</v>
      </c>
    </row>
    <row r="699" spans="1:34" ht="15" customHeight="1" x14ac:dyDescent="0.25">
      <c r="A699" s="117">
        <v>46290.782395833332</v>
      </c>
      <c r="B699" s="114">
        <v>21</v>
      </c>
      <c r="C699" s="114" t="s">
        <v>367</v>
      </c>
      <c r="D699" s="114" t="s">
        <v>638</v>
      </c>
      <c r="E699" s="114" t="s">
        <v>2778</v>
      </c>
      <c r="F699" s="114" t="s">
        <v>2443</v>
      </c>
      <c r="G699" s="121">
        <v>1.5429379834033723E-4</v>
      </c>
      <c r="H699" s="114">
        <v>30.858759668067446</v>
      </c>
      <c r="I699" s="118" t="s">
        <v>274</v>
      </c>
      <c r="AC699" s="117">
        <v>46290.782395833332</v>
      </c>
      <c r="AD699" s="114">
        <v>20</v>
      </c>
      <c r="AE699" s="114" t="s">
        <v>2636</v>
      </c>
      <c r="AF699" s="114">
        <v>0</v>
      </c>
      <c r="AG699" s="114" t="s">
        <v>9</v>
      </c>
      <c r="AH699" s="118" t="s">
        <v>2637</v>
      </c>
    </row>
    <row r="700" spans="1:34" ht="15" customHeight="1" x14ac:dyDescent="0.25">
      <c r="A700" s="117">
        <v>46290.782395833332</v>
      </c>
      <c r="B700" s="114">
        <v>21</v>
      </c>
      <c r="C700" s="114" t="s">
        <v>367</v>
      </c>
      <c r="D700" s="114" t="s">
        <v>638</v>
      </c>
      <c r="E700" s="114" t="s">
        <v>2779</v>
      </c>
      <c r="F700" s="114" t="s">
        <v>2443</v>
      </c>
      <c r="G700" s="121">
        <v>1.5429379834033723E-4</v>
      </c>
      <c r="H700" s="114">
        <v>30.858759668067446</v>
      </c>
      <c r="I700" s="118" t="s">
        <v>274</v>
      </c>
      <c r="AC700" s="117">
        <v>46290.782395833332</v>
      </c>
      <c r="AD700" s="114">
        <v>20</v>
      </c>
      <c r="AE700" s="114" t="s">
        <v>2638</v>
      </c>
      <c r="AF700" s="114"/>
      <c r="AG700" s="114" t="s">
        <v>299</v>
      </c>
      <c r="AH700" s="118" t="s">
        <v>2702</v>
      </c>
    </row>
    <row r="701" spans="1:34" ht="15" customHeight="1" x14ac:dyDescent="0.25">
      <c r="A701" s="117">
        <v>46290.782395833332</v>
      </c>
      <c r="B701" s="114">
        <v>21</v>
      </c>
      <c r="C701" s="114" t="s">
        <v>367</v>
      </c>
      <c r="D701" s="114" t="s">
        <v>434</v>
      </c>
      <c r="E701" s="114" t="s">
        <v>2334</v>
      </c>
      <c r="F701" s="114" t="s">
        <v>180</v>
      </c>
      <c r="G701" s="121">
        <v>4.3548460454021642E-4</v>
      </c>
      <c r="H701" s="114">
        <v>0</v>
      </c>
      <c r="I701" s="118" t="s">
        <v>2469</v>
      </c>
      <c r="AC701" s="117">
        <v>46290.782395833332</v>
      </c>
      <c r="AD701" s="114">
        <v>20</v>
      </c>
      <c r="AE701" s="114" t="s">
        <v>2640</v>
      </c>
      <c r="AF701" s="114"/>
      <c r="AG701" s="114" t="s">
        <v>302</v>
      </c>
      <c r="AH701" s="118" t="s">
        <v>2702</v>
      </c>
    </row>
    <row r="702" spans="1:34" ht="15" customHeight="1" x14ac:dyDescent="0.25">
      <c r="A702" s="117">
        <v>46290.782395833332</v>
      </c>
      <c r="B702" s="114">
        <v>21</v>
      </c>
      <c r="C702" s="114" t="s">
        <v>367</v>
      </c>
      <c r="D702" s="114" t="s">
        <v>434</v>
      </c>
      <c r="E702" s="114" t="s">
        <v>2336</v>
      </c>
      <c r="F702" s="114" t="s">
        <v>180</v>
      </c>
      <c r="G702" s="121">
        <v>4.3548460454021648E-4</v>
      </c>
      <c r="H702" s="114">
        <v>0</v>
      </c>
      <c r="I702" s="118" t="s">
        <v>2469</v>
      </c>
      <c r="AC702" s="117">
        <v>46290.782395833332</v>
      </c>
      <c r="AD702" s="114">
        <v>20</v>
      </c>
      <c r="AE702" s="114" t="s">
        <v>2642</v>
      </c>
      <c r="AF702" s="114"/>
      <c r="AG702" s="114" t="s">
        <v>302</v>
      </c>
      <c r="AH702" s="118" t="s">
        <v>2702</v>
      </c>
    </row>
    <row r="703" spans="1:34" ht="15" customHeight="1" x14ac:dyDescent="0.25">
      <c r="A703" s="117">
        <v>46290.782395833332</v>
      </c>
      <c r="B703" s="114">
        <v>21</v>
      </c>
      <c r="C703" s="114" t="s">
        <v>367</v>
      </c>
      <c r="D703" s="114" t="s">
        <v>434</v>
      </c>
      <c r="E703" s="114" t="s">
        <v>2337</v>
      </c>
      <c r="F703" s="114" t="s">
        <v>180</v>
      </c>
      <c r="G703" s="121">
        <v>4.3548460454021648E-4</v>
      </c>
      <c r="H703" s="114">
        <v>0</v>
      </c>
      <c r="I703" s="118" t="s">
        <v>2469</v>
      </c>
      <c r="AC703" s="117">
        <v>46290.782395833332</v>
      </c>
      <c r="AD703" s="114">
        <v>20</v>
      </c>
      <c r="AE703" s="114" t="s">
        <v>2644</v>
      </c>
      <c r="AF703" s="114" t="s">
        <v>1113</v>
      </c>
      <c r="AG703" s="114" t="s">
        <v>9</v>
      </c>
      <c r="AH703" s="118" t="s">
        <v>2645</v>
      </c>
    </row>
    <row r="704" spans="1:34" ht="15" customHeight="1" x14ac:dyDescent="0.25">
      <c r="A704" s="117">
        <v>46290.782395833332</v>
      </c>
      <c r="B704" s="114">
        <v>21</v>
      </c>
      <c r="C704" s="114" t="s">
        <v>367</v>
      </c>
      <c r="D704" s="114" t="s">
        <v>434</v>
      </c>
      <c r="E704" s="114" t="s">
        <v>2338</v>
      </c>
      <c r="F704" s="114" t="s">
        <v>180</v>
      </c>
      <c r="G704" s="121">
        <v>4.3548460454021653E-4</v>
      </c>
      <c r="H704" s="114">
        <v>0</v>
      </c>
      <c r="I704" s="118" t="s">
        <v>2469</v>
      </c>
      <c r="AC704" s="117">
        <v>46290.782395833332</v>
      </c>
      <c r="AD704" s="114">
        <v>20</v>
      </c>
      <c r="AE704" s="114" t="s">
        <v>2646</v>
      </c>
      <c r="AF704" s="114" t="s">
        <v>1113</v>
      </c>
      <c r="AG704" s="114" t="s">
        <v>9</v>
      </c>
      <c r="AH704" s="118" t="s">
        <v>2647</v>
      </c>
    </row>
    <row r="705" spans="1:34" ht="15" customHeight="1" x14ac:dyDescent="0.25">
      <c r="A705" s="117">
        <v>46290.782395833332</v>
      </c>
      <c r="B705" s="114">
        <v>21</v>
      </c>
      <c r="C705" s="114" t="s">
        <v>367</v>
      </c>
      <c r="D705" s="114" t="s">
        <v>434</v>
      </c>
      <c r="E705" s="114" t="s">
        <v>2339</v>
      </c>
      <c r="F705" s="114" t="s">
        <v>180</v>
      </c>
      <c r="G705" s="121">
        <v>4.3548460454021653E-4</v>
      </c>
      <c r="H705" s="114">
        <v>0</v>
      </c>
      <c r="I705" s="118" t="s">
        <v>2469</v>
      </c>
      <c r="AC705" s="117">
        <v>46290.782395833332</v>
      </c>
      <c r="AD705" s="114">
        <v>20</v>
      </c>
      <c r="AE705" s="114" t="s">
        <v>2648</v>
      </c>
      <c r="AF705" s="114">
        <v>0</v>
      </c>
      <c r="AG705" s="114" t="s">
        <v>305</v>
      </c>
      <c r="AH705" s="118" t="s">
        <v>2649</v>
      </c>
    </row>
    <row r="706" spans="1:34" ht="15" customHeight="1" x14ac:dyDescent="0.25">
      <c r="A706" s="117">
        <v>46290.782395833332</v>
      </c>
      <c r="B706" s="114">
        <v>21</v>
      </c>
      <c r="C706" s="114" t="s">
        <v>367</v>
      </c>
      <c r="D706" s="114" t="s">
        <v>434</v>
      </c>
      <c r="E706" s="114" t="s">
        <v>2340</v>
      </c>
      <c r="F706" s="114" t="s">
        <v>180</v>
      </c>
      <c r="G706" s="121">
        <v>4.3548460454021653E-4</v>
      </c>
      <c r="H706" s="114">
        <v>0</v>
      </c>
      <c r="I706" s="118" t="s">
        <v>2469</v>
      </c>
      <c r="AC706" s="117">
        <v>46290.782395833332</v>
      </c>
      <c r="AD706" s="114">
        <v>20</v>
      </c>
      <c r="AE706" s="114" t="s">
        <v>2650</v>
      </c>
      <c r="AF706" s="114">
        <v>0</v>
      </c>
      <c r="AG706" s="114" t="s">
        <v>305</v>
      </c>
      <c r="AH706" s="118" t="s">
        <v>2651</v>
      </c>
    </row>
    <row r="707" spans="1:34" ht="15" customHeight="1" x14ac:dyDescent="0.25">
      <c r="A707" s="117">
        <v>46290.782395833332</v>
      </c>
      <c r="B707" s="114">
        <v>21</v>
      </c>
      <c r="C707" s="114" t="s">
        <v>367</v>
      </c>
      <c r="D707" s="114" t="s">
        <v>434</v>
      </c>
      <c r="E707" s="114" t="s">
        <v>2341</v>
      </c>
      <c r="F707" s="114" t="s">
        <v>180</v>
      </c>
      <c r="G707" s="121">
        <v>4.3548460454021642E-4</v>
      </c>
      <c r="H707" s="114">
        <v>0</v>
      </c>
      <c r="I707" s="118" t="s">
        <v>2469</v>
      </c>
      <c r="AC707" s="117">
        <v>46290.782395833332</v>
      </c>
      <c r="AD707" s="114">
        <v>20</v>
      </c>
      <c r="AE707" s="114" t="s">
        <v>2652</v>
      </c>
      <c r="AF707" s="114">
        <v>0</v>
      </c>
      <c r="AG707" s="114" t="s">
        <v>9</v>
      </c>
      <c r="AH707" s="118" t="s">
        <v>2653</v>
      </c>
    </row>
    <row r="708" spans="1:34" ht="15" customHeight="1" x14ac:dyDescent="0.25">
      <c r="A708" s="117">
        <v>46290.782395833332</v>
      </c>
      <c r="B708" s="114">
        <v>21</v>
      </c>
      <c r="C708" s="114" t="s">
        <v>367</v>
      </c>
      <c r="D708" s="114" t="s">
        <v>434</v>
      </c>
      <c r="E708" s="114" t="s">
        <v>2342</v>
      </c>
      <c r="F708" s="114" t="s">
        <v>180</v>
      </c>
      <c r="G708" s="121">
        <v>4.3548460454021642E-4</v>
      </c>
      <c r="H708" s="114">
        <v>0</v>
      </c>
      <c r="I708" s="118" t="s">
        <v>2469</v>
      </c>
      <c r="AC708" s="117">
        <v>46290.782395833332</v>
      </c>
      <c r="AD708" s="114">
        <v>20</v>
      </c>
      <c r="AE708" s="114" t="s">
        <v>2654</v>
      </c>
      <c r="AF708" s="114" t="b">
        <v>0</v>
      </c>
      <c r="AG708" s="114" t="s">
        <v>9</v>
      </c>
      <c r="AH708" s="118" t="s">
        <v>2655</v>
      </c>
    </row>
    <row r="709" spans="1:34" ht="15" customHeight="1" x14ac:dyDescent="0.25">
      <c r="A709" s="117">
        <v>46290.782395833332</v>
      </c>
      <c r="B709" s="114">
        <v>21</v>
      </c>
      <c r="C709" s="114" t="s">
        <v>367</v>
      </c>
      <c r="D709" s="114" t="s">
        <v>434</v>
      </c>
      <c r="E709" s="114" t="s">
        <v>2343</v>
      </c>
      <c r="F709" s="114" t="s">
        <v>180</v>
      </c>
      <c r="G709" s="121">
        <v>4.3548460454021648E-4</v>
      </c>
      <c r="H709" s="114">
        <v>0</v>
      </c>
      <c r="I709" s="118" t="s">
        <v>2469</v>
      </c>
      <c r="AC709" s="117">
        <v>46290.782395833332</v>
      </c>
      <c r="AD709" s="114">
        <v>20</v>
      </c>
      <c r="AE709" s="114" t="s">
        <v>2656</v>
      </c>
      <c r="AF709" s="114" t="b">
        <v>0</v>
      </c>
      <c r="AG709" s="114" t="s">
        <v>9</v>
      </c>
      <c r="AH709" s="118" t="s">
        <v>2657</v>
      </c>
    </row>
    <row r="710" spans="1:34" ht="15" customHeight="1" x14ac:dyDescent="0.25">
      <c r="A710" s="117">
        <v>46290.782395833332</v>
      </c>
      <c r="B710" s="114">
        <v>21</v>
      </c>
      <c r="C710" s="114" t="s">
        <v>367</v>
      </c>
      <c r="D710" s="114" t="s">
        <v>434</v>
      </c>
      <c r="E710" s="114" t="s">
        <v>2344</v>
      </c>
      <c r="F710" s="114" t="s">
        <v>180</v>
      </c>
      <c r="G710" s="121">
        <v>4.3548460454021648E-4</v>
      </c>
      <c r="H710" s="114">
        <v>0</v>
      </c>
      <c r="I710" s="118" t="s">
        <v>2469</v>
      </c>
      <c r="AC710" s="117">
        <v>46290.782395833332</v>
      </c>
      <c r="AD710" s="114">
        <v>21</v>
      </c>
      <c r="AE710" s="114" t="s">
        <v>2615</v>
      </c>
      <c r="AF710" s="114">
        <v>-200</v>
      </c>
      <c r="AG710" s="114" t="s">
        <v>299</v>
      </c>
      <c r="AH710" s="118" t="s">
        <v>2616</v>
      </c>
    </row>
    <row r="711" spans="1:34" ht="15" customHeight="1" x14ac:dyDescent="0.25">
      <c r="A711" s="117">
        <v>46290.782395833332</v>
      </c>
      <c r="B711" s="114">
        <v>21</v>
      </c>
      <c r="C711" s="114" t="s">
        <v>367</v>
      </c>
      <c r="D711" s="114" t="s">
        <v>434</v>
      </c>
      <c r="E711" s="114" t="s">
        <v>2345</v>
      </c>
      <c r="F711" s="114" t="s">
        <v>180</v>
      </c>
      <c r="G711" s="121">
        <v>4.3548460454021653E-4</v>
      </c>
      <c r="H711" s="114">
        <v>0</v>
      </c>
      <c r="I711" s="118" t="s">
        <v>2469</v>
      </c>
      <c r="AC711" s="117">
        <v>46290.782395833332</v>
      </c>
      <c r="AD711" s="114">
        <v>21</v>
      </c>
      <c r="AE711" s="114" t="s">
        <v>300</v>
      </c>
      <c r="AF711" s="114">
        <v>-200</v>
      </c>
      <c r="AG711" s="114" t="s">
        <v>299</v>
      </c>
      <c r="AH711" s="118" t="s">
        <v>2617</v>
      </c>
    </row>
    <row r="712" spans="1:34" ht="15" customHeight="1" x14ac:dyDescent="0.25">
      <c r="A712" s="117">
        <v>46290.782395833332</v>
      </c>
      <c r="B712" s="114">
        <v>21</v>
      </c>
      <c r="C712" s="114" t="s">
        <v>367</v>
      </c>
      <c r="D712" s="114" t="s">
        <v>434</v>
      </c>
      <c r="E712" s="114" t="s">
        <v>2346</v>
      </c>
      <c r="F712" s="114" t="s">
        <v>180</v>
      </c>
      <c r="G712" s="121">
        <v>4.3548460454021653E-4</v>
      </c>
      <c r="H712" s="114">
        <v>0</v>
      </c>
      <c r="I712" s="118" t="s">
        <v>2469</v>
      </c>
      <c r="AC712" s="117">
        <v>46290.782395833332</v>
      </c>
      <c r="AD712" s="114">
        <v>21</v>
      </c>
      <c r="AE712" s="114" t="s">
        <v>2618</v>
      </c>
      <c r="AF712" s="114">
        <v>0</v>
      </c>
      <c r="AG712" s="114" t="s">
        <v>302</v>
      </c>
      <c r="AH712" s="118" t="s">
        <v>2619</v>
      </c>
    </row>
    <row r="713" spans="1:34" ht="15" customHeight="1" x14ac:dyDescent="0.25">
      <c r="A713" s="117">
        <v>46290.782395833332</v>
      </c>
      <c r="B713" s="114">
        <v>21</v>
      </c>
      <c r="C713" s="114" t="s">
        <v>367</v>
      </c>
      <c r="D713" s="114" t="s">
        <v>434</v>
      </c>
      <c r="E713" s="114" t="s">
        <v>2347</v>
      </c>
      <c r="F713" s="114" t="s">
        <v>180</v>
      </c>
      <c r="G713" s="121">
        <v>4.3548460454021653E-4</v>
      </c>
      <c r="H713" s="114">
        <v>0</v>
      </c>
      <c r="I713" s="118" t="s">
        <v>2469</v>
      </c>
      <c r="AC713" s="117">
        <v>46290.782395833332</v>
      </c>
      <c r="AD713" s="114">
        <v>21</v>
      </c>
      <c r="AE713" s="114" t="s">
        <v>2620</v>
      </c>
      <c r="AF713" s="114">
        <v>0</v>
      </c>
      <c r="AG713" s="114" t="s">
        <v>302</v>
      </c>
      <c r="AH713" s="118" t="s">
        <v>2621</v>
      </c>
    </row>
    <row r="714" spans="1:34" ht="15" customHeight="1" x14ac:dyDescent="0.25">
      <c r="A714" s="117">
        <v>46290.782395833332</v>
      </c>
      <c r="B714" s="114">
        <v>21</v>
      </c>
      <c r="C714" s="114" t="s">
        <v>367</v>
      </c>
      <c r="D714" s="114" t="s">
        <v>434</v>
      </c>
      <c r="E714" s="114" t="s">
        <v>2348</v>
      </c>
      <c r="F714" s="114" t="s">
        <v>180</v>
      </c>
      <c r="G714" s="121">
        <v>4.3548460454021659E-4</v>
      </c>
      <c r="H714" s="114">
        <v>0</v>
      </c>
      <c r="I714" s="118" t="s">
        <v>2469</v>
      </c>
      <c r="AC714" s="117">
        <v>46290.782395833332</v>
      </c>
      <c r="AD714" s="114">
        <v>21</v>
      </c>
      <c r="AE714" s="114" t="s">
        <v>2622</v>
      </c>
      <c r="AF714" s="114">
        <v>0</v>
      </c>
      <c r="AG714" s="114" t="s">
        <v>302</v>
      </c>
      <c r="AH714" s="118" t="s">
        <v>2623</v>
      </c>
    </row>
    <row r="715" spans="1:34" ht="15" customHeight="1" x14ac:dyDescent="0.25">
      <c r="A715" s="117">
        <v>46290.782395833332</v>
      </c>
      <c r="B715" s="114">
        <v>21</v>
      </c>
      <c r="C715" s="114" t="s">
        <v>367</v>
      </c>
      <c r="D715" s="114" t="s">
        <v>434</v>
      </c>
      <c r="E715" s="114" t="s">
        <v>2349</v>
      </c>
      <c r="F715" s="114" t="s">
        <v>180</v>
      </c>
      <c r="G715" s="121">
        <v>4.3548460454021642E-4</v>
      </c>
      <c r="H715" s="114">
        <v>0</v>
      </c>
      <c r="I715" s="118" t="s">
        <v>2469</v>
      </c>
      <c r="AC715" s="117">
        <v>46290.782395833332</v>
      </c>
      <c r="AD715" s="114">
        <v>21</v>
      </c>
      <c r="AE715" s="114" t="s">
        <v>2624</v>
      </c>
      <c r="AF715" s="114">
        <v>0</v>
      </c>
      <c r="AG715" s="114" t="s">
        <v>302</v>
      </c>
      <c r="AH715" s="118" t="s">
        <v>2625</v>
      </c>
    </row>
    <row r="716" spans="1:34" ht="15" customHeight="1" x14ac:dyDescent="0.25">
      <c r="A716" s="117">
        <v>46290.782395833332</v>
      </c>
      <c r="B716" s="114">
        <v>21</v>
      </c>
      <c r="C716" s="114" t="s">
        <v>367</v>
      </c>
      <c r="D716" s="114" t="s">
        <v>434</v>
      </c>
      <c r="E716" s="114" t="s">
        <v>2350</v>
      </c>
      <c r="F716" s="114" t="s">
        <v>180</v>
      </c>
      <c r="G716" s="121">
        <v>4.3548460454021642E-4</v>
      </c>
      <c r="H716" s="114">
        <v>0</v>
      </c>
      <c r="I716" s="118" t="s">
        <v>2469</v>
      </c>
      <c r="AC716" s="117">
        <v>46290.782395833332</v>
      </c>
      <c r="AD716" s="114">
        <v>21</v>
      </c>
      <c r="AE716" s="114" t="s">
        <v>2626</v>
      </c>
      <c r="AF716" s="114" t="s">
        <v>1105</v>
      </c>
      <c r="AG716" s="114" t="s">
        <v>9</v>
      </c>
      <c r="AH716" s="118" t="s">
        <v>2627</v>
      </c>
    </row>
    <row r="717" spans="1:34" ht="15" customHeight="1" x14ac:dyDescent="0.25">
      <c r="A717" s="117">
        <v>46290.782395833332</v>
      </c>
      <c r="B717" s="114">
        <v>21</v>
      </c>
      <c r="C717" s="114" t="s">
        <v>367</v>
      </c>
      <c r="D717" s="114" t="s">
        <v>434</v>
      </c>
      <c r="E717" s="114" t="s">
        <v>2351</v>
      </c>
      <c r="F717" s="114" t="s">
        <v>180</v>
      </c>
      <c r="G717" s="121">
        <v>4.3548460454021642E-4</v>
      </c>
      <c r="H717" s="114">
        <v>0</v>
      </c>
      <c r="I717" s="118" t="s">
        <v>2469</v>
      </c>
      <c r="AC717" s="117">
        <v>46290.782395833332</v>
      </c>
      <c r="AD717" s="114">
        <v>21</v>
      </c>
      <c r="AE717" s="114" t="s">
        <v>319</v>
      </c>
      <c r="AF717" s="114" t="s">
        <v>367</v>
      </c>
      <c r="AG717" s="114" t="s">
        <v>9</v>
      </c>
      <c r="AH717" s="118" t="s">
        <v>2628</v>
      </c>
    </row>
    <row r="718" spans="1:34" ht="15" customHeight="1" x14ac:dyDescent="0.25">
      <c r="A718" s="117">
        <v>46290.782395833332</v>
      </c>
      <c r="B718" s="114">
        <v>21</v>
      </c>
      <c r="C718" s="114" t="s">
        <v>367</v>
      </c>
      <c r="D718" s="114" t="s">
        <v>434</v>
      </c>
      <c r="E718" s="114" t="s">
        <v>2352</v>
      </c>
      <c r="F718" s="114" t="s">
        <v>180</v>
      </c>
      <c r="G718" s="121">
        <v>4.3548460454021648E-4</v>
      </c>
      <c r="H718" s="114">
        <v>0</v>
      </c>
      <c r="I718" s="118" t="s">
        <v>2469</v>
      </c>
      <c r="AC718" s="117">
        <v>46290.782395833332</v>
      </c>
      <c r="AD718" s="114">
        <v>21</v>
      </c>
      <c r="AE718" s="114" t="s">
        <v>2629</v>
      </c>
      <c r="AF718" s="114" t="s">
        <v>1105</v>
      </c>
      <c r="AG718" s="114" t="s">
        <v>9</v>
      </c>
      <c r="AH718" s="118" t="s">
        <v>2630</v>
      </c>
    </row>
    <row r="719" spans="1:34" ht="15" customHeight="1" x14ac:dyDescent="0.25">
      <c r="A719" s="117">
        <v>46290.782395833332</v>
      </c>
      <c r="B719" s="114">
        <v>21</v>
      </c>
      <c r="C719" s="114" t="s">
        <v>367</v>
      </c>
      <c r="D719" s="114" t="s">
        <v>434</v>
      </c>
      <c r="E719" s="114" t="s">
        <v>2353</v>
      </c>
      <c r="F719" s="114" t="s">
        <v>180</v>
      </c>
      <c r="G719" s="121">
        <v>4.3548460454021648E-4</v>
      </c>
      <c r="H719" s="114">
        <v>0</v>
      </c>
      <c r="I719" s="118" t="s">
        <v>2469</v>
      </c>
      <c r="AC719" s="117">
        <v>46290.782395833332</v>
      </c>
      <c r="AD719" s="114">
        <v>21</v>
      </c>
      <c r="AE719" s="114" t="s">
        <v>2631</v>
      </c>
      <c r="AF719" s="114" t="s">
        <v>1113</v>
      </c>
      <c r="AG719" s="114" t="s">
        <v>9</v>
      </c>
      <c r="AH719" s="118" t="s">
        <v>2632</v>
      </c>
    </row>
    <row r="720" spans="1:34" ht="15" customHeight="1" x14ac:dyDescent="0.25">
      <c r="A720" s="117">
        <v>46290.782395833332</v>
      </c>
      <c r="B720" s="114">
        <v>21</v>
      </c>
      <c r="C720" s="114" t="s">
        <v>367</v>
      </c>
      <c r="D720" s="114" t="s">
        <v>434</v>
      </c>
      <c r="E720" s="114" t="s">
        <v>2354</v>
      </c>
      <c r="F720" s="114" t="s">
        <v>180</v>
      </c>
      <c r="G720" s="121">
        <v>4.3548460454021653E-4</v>
      </c>
      <c r="H720" s="114">
        <v>0</v>
      </c>
      <c r="I720" s="118" t="s">
        <v>2469</v>
      </c>
      <c r="AC720" s="117">
        <v>46290.782395833332</v>
      </c>
      <c r="AD720" s="114">
        <v>21</v>
      </c>
      <c r="AE720" s="114" t="s">
        <v>320</v>
      </c>
      <c r="AF720" s="114" t="s">
        <v>326</v>
      </c>
      <c r="AG720" s="114" t="s">
        <v>9</v>
      </c>
      <c r="AH720" s="118" t="s">
        <v>2633</v>
      </c>
    </row>
    <row r="721" spans="1:34" ht="15" customHeight="1" x14ac:dyDescent="0.25">
      <c r="A721" s="117">
        <v>46290.782395833332</v>
      </c>
      <c r="B721" s="114">
        <v>21</v>
      </c>
      <c r="C721" s="114" t="s">
        <v>367</v>
      </c>
      <c r="D721" s="114" t="s">
        <v>434</v>
      </c>
      <c r="E721" s="114" t="s">
        <v>2355</v>
      </c>
      <c r="F721" s="114" t="s">
        <v>180</v>
      </c>
      <c r="G721" s="121">
        <v>4.3548460454021653E-4</v>
      </c>
      <c r="H721" s="114">
        <v>0</v>
      </c>
      <c r="I721" s="118" t="s">
        <v>2469</v>
      </c>
      <c r="AC721" s="117">
        <v>46290.782395833332</v>
      </c>
      <c r="AD721" s="114">
        <v>21</v>
      </c>
      <c r="AE721" s="114" t="s">
        <v>2634</v>
      </c>
      <c r="AF721" s="114"/>
      <c r="AG721" s="114" t="s">
        <v>9</v>
      </c>
      <c r="AH721" s="118" t="s">
        <v>2635</v>
      </c>
    </row>
    <row r="722" spans="1:34" ht="15" customHeight="1" x14ac:dyDescent="0.25">
      <c r="A722" s="117">
        <v>46290.782395833332</v>
      </c>
      <c r="B722" s="114">
        <v>21</v>
      </c>
      <c r="C722" s="114" t="s">
        <v>367</v>
      </c>
      <c r="D722" s="114" t="s">
        <v>434</v>
      </c>
      <c r="E722" s="114" t="s">
        <v>2356</v>
      </c>
      <c r="F722" s="114" t="s">
        <v>180</v>
      </c>
      <c r="G722" s="121">
        <v>4.3548460454021653E-4</v>
      </c>
      <c r="H722" s="114">
        <v>0</v>
      </c>
      <c r="I722" s="118" t="s">
        <v>2469</v>
      </c>
      <c r="AC722" s="117">
        <v>46290.782395833332</v>
      </c>
      <c r="AD722" s="114">
        <v>21</v>
      </c>
      <c r="AE722" s="114" t="s">
        <v>2636</v>
      </c>
      <c r="AF722" s="114">
        <v>0</v>
      </c>
      <c r="AG722" s="114" t="s">
        <v>9</v>
      </c>
      <c r="AH722" s="118" t="s">
        <v>2637</v>
      </c>
    </row>
    <row r="723" spans="1:34" ht="15" customHeight="1" x14ac:dyDescent="0.25">
      <c r="A723" s="117">
        <v>46290.782395833332</v>
      </c>
      <c r="B723" s="114">
        <v>21</v>
      </c>
      <c r="C723" s="114" t="s">
        <v>367</v>
      </c>
      <c r="D723" s="114" t="s">
        <v>434</v>
      </c>
      <c r="E723" s="114" t="s">
        <v>2357</v>
      </c>
      <c r="F723" s="114" t="s">
        <v>180</v>
      </c>
      <c r="G723" s="121">
        <v>4.3548460454021659E-4</v>
      </c>
      <c r="H723" s="114">
        <v>0</v>
      </c>
      <c r="I723" s="118" t="s">
        <v>2469</v>
      </c>
      <c r="AC723" s="117">
        <v>46290.782395833332</v>
      </c>
      <c r="AD723" s="114">
        <v>21</v>
      </c>
      <c r="AE723" s="114" t="s">
        <v>2638</v>
      </c>
      <c r="AF723" s="114"/>
      <c r="AG723" s="114" t="s">
        <v>299</v>
      </c>
      <c r="AH723" s="118" t="s">
        <v>2702</v>
      </c>
    </row>
    <row r="724" spans="1:34" ht="15" customHeight="1" x14ac:dyDescent="0.25">
      <c r="A724" s="117">
        <v>46290.782395833332</v>
      </c>
      <c r="B724" s="114">
        <v>21</v>
      </c>
      <c r="C724" s="114" t="s">
        <v>367</v>
      </c>
      <c r="D724" s="114" t="s">
        <v>434</v>
      </c>
      <c r="E724" s="114" t="s">
        <v>2358</v>
      </c>
      <c r="F724" s="114" t="s">
        <v>180</v>
      </c>
      <c r="G724" s="121">
        <v>4.3548460454021659E-4</v>
      </c>
      <c r="H724" s="114">
        <v>0</v>
      </c>
      <c r="I724" s="118" t="s">
        <v>2469</v>
      </c>
      <c r="AC724" s="117">
        <v>46290.782395833332</v>
      </c>
      <c r="AD724" s="114">
        <v>21</v>
      </c>
      <c r="AE724" s="114" t="s">
        <v>2640</v>
      </c>
      <c r="AF724" s="114"/>
      <c r="AG724" s="114" t="s">
        <v>302</v>
      </c>
      <c r="AH724" s="118" t="s">
        <v>2702</v>
      </c>
    </row>
    <row r="725" spans="1:34" ht="15" customHeight="1" x14ac:dyDescent="0.25">
      <c r="A725" s="117">
        <v>46290.782395833332</v>
      </c>
      <c r="B725" s="114">
        <v>21</v>
      </c>
      <c r="C725" s="114" t="s">
        <v>367</v>
      </c>
      <c r="D725" s="114" t="s">
        <v>434</v>
      </c>
      <c r="E725" s="114" t="s">
        <v>2359</v>
      </c>
      <c r="F725" s="114" t="s">
        <v>180</v>
      </c>
      <c r="G725" s="121">
        <v>4.3548460454021637E-4</v>
      </c>
      <c r="H725" s="114">
        <v>0</v>
      </c>
      <c r="I725" s="118" t="s">
        <v>2469</v>
      </c>
      <c r="AC725" s="117">
        <v>46290.782395833332</v>
      </c>
      <c r="AD725" s="114">
        <v>21</v>
      </c>
      <c r="AE725" s="114" t="s">
        <v>2642</v>
      </c>
      <c r="AF725" s="114"/>
      <c r="AG725" s="114" t="s">
        <v>302</v>
      </c>
      <c r="AH725" s="118" t="s">
        <v>2702</v>
      </c>
    </row>
    <row r="726" spans="1:34" ht="15" customHeight="1" x14ac:dyDescent="0.25">
      <c r="A726" s="117">
        <v>46290.782395833332</v>
      </c>
      <c r="B726" s="114">
        <v>21</v>
      </c>
      <c r="C726" s="114" t="s">
        <v>367</v>
      </c>
      <c r="D726" s="114" t="s">
        <v>434</v>
      </c>
      <c r="E726" s="114" t="s">
        <v>2360</v>
      </c>
      <c r="F726" s="114" t="s">
        <v>180</v>
      </c>
      <c r="G726" s="121">
        <v>4.3548460454021642E-4</v>
      </c>
      <c r="H726" s="114">
        <v>0</v>
      </c>
      <c r="I726" s="118" t="s">
        <v>2469</v>
      </c>
      <c r="AC726" s="117">
        <v>46290.782395833332</v>
      </c>
      <c r="AD726" s="114">
        <v>21</v>
      </c>
      <c r="AE726" s="114" t="s">
        <v>2644</v>
      </c>
      <c r="AF726" s="114" t="s">
        <v>1105</v>
      </c>
      <c r="AG726" s="114" t="s">
        <v>9</v>
      </c>
      <c r="AH726" s="118" t="s">
        <v>2645</v>
      </c>
    </row>
    <row r="727" spans="1:34" ht="15" customHeight="1" x14ac:dyDescent="0.25">
      <c r="A727" s="117">
        <v>46290.782395833332</v>
      </c>
      <c r="B727" s="114">
        <v>21</v>
      </c>
      <c r="C727" s="114" t="s">
        <v>367</v>
      </c>
      <c r="D727" s="114" t="s">
        <v>434</v>
      </c>
      <c r="E727" s="114" t="s">
        <v>2361</v>
      </c>
      <c r="F727" s="114" t="s">
        <v>180</v>
      </c>
      <c r="G727" s="121">
        <v>4.3548460454021642E-4</v>
      </c>
      <c r="H727" s="114">
        <v>0</v>
      </c>
      <c r="I727" s="118" t="s">
        <v>2469</v>
      </c>
      <c r="AC727" s="117">
        <v>46290.782395833332</v>
      </c>
      <c r="AD727" s="114">
        <v>21</v>
      </c>
      <c r="AE727" s="114" t="s">
        <v>2646</v>
      </c>
      <c r="AF727" s="114" t="s">
        <v>1113</v>
      </c>
      <c r="AG727" s="114" t="s">
        <v>9</v>
      </c>
      <c r="AH727" s="118" t="s">
        <v>2647</v>
      </c>
    </row>
    <row r="728" spans="1:34" ht="15" customHeight="1" x14ac:dyDescent="0.25">
      <c r="A728" s="117">
        <v>46290.782395833332</v>
      </c>
      <c r="B728" s="114">
        <v>21</v>
      </c>
      <c r="C728" s="114" t="s">
        <v>367</v>
      </c>
      <c r="D728" s="114" t="s">
        <v>434</v>
      </c>
      <c r="E728" s="114" t="s">
        <v>2362</v>
      </c>
      <c r="F728" s="114" t="s">
        <v>180</v>
      </c>
      <c r="G728" s="121">
        <v>4.3548460454021653E-4</v>
      </c>
      <c r="H728" s="114">
        <v>0</v>
      </c>
      <c r="I728" s="118" t="s">
        <v>2469</v>
      </c>
      <c r="AC728" s="117">
        <v>46290.782395833332</v>
      </c>
      <c r="AD728" s="114">
        <v>21</v>
      </c>
      <c r="AE728" s="114" t="s">
        <v>2648</v>
      </c>
      <c r="AF728" s="114">
        <v>0</v>
      </c>
      <c r="AG728" s="114" t="s">
        <v>305</v>
      </c>
      <c r="AH728" s="118" t="s">
        <v>2649</v>
      </c>
    </row>
    <row r="729" spans="1:34" ht="15" customHeight="1" x14ac:dyDescent="0.25">
      <c r="A729" s="117">
        <v>46290.782395833332</v>
      </c>
      <c r="B729" s="114">
        <v>21</v>
      </c>
      <c r="C729" s="114" t="s">
        <v>367</v>
      </c>
      <c r="D729" s="114" t="s">
        <v>434</v>
      </c>
      <c r="E729" s="114" t="s">
        <v>2363</v>
      </c>
      <c r="F729" s="114" t="s">
        <v>180</v>
      </c>
      <c r="G729" s="121">
        <v>4.3548460454021659E-4</v>
      </c>
      <c r="H729" s="114">
        <v>0</v>
      </c>
      <c r="I729" s="118" t="s">
        <v>2469</v>
      </c>
      <c r="AC729" s="117">
        <v>46290.782395833332</v>
      </c>
      <c r="AD729" s="114">
        <v>21</v>
      </c>
      <c r="AE729" s="114" t="s">
        <v>2650</v>
      </c>
      <c r="AF729" s="114">
        <v>14.6</v>
      </c>
      <c r="AG729" s="114" t="s">
        <v>305</v>
      </c>
      <c r="AH729" s="118" t="s">
        <v>2651</v>
      </c>
    </row>
    <row r="730" spans="1:34" ht="15" customHeight="1" x14ac:dyDescent="0.25">
      <c r="A730" s="117">
        <v>46290.782395833332</v>
      </c>
      <c r="B730" s="114">
        <v>21</v>
      </c>
      <c r="C730" s="114" t="s">
        <v>367</v>
      </c>
      <c r="D730" s="114" t="s">
        <v>434</v>
      </c>
      <c r="E730" s="114" t="s">
        <v>2364</v>
      </c>
      <c r="F730" s="114" t="s">
        <v>180</v>
      </c>
      <c r="G730" s="121">
        <v>4.3548460454021659E-4</v>
      </c>
      <c r="H730" s="114">
        <v>0</v>
      </c>
      <c r="I730" s="118" t="s">
        <v>2469</v>
      </c>
      <c r="AC730" s="117">
        <v>46290.782395833332</v>
      </c>
      <c r="AD730" s="114">
        <v>21</v>
      </c>
      <c r="AE730" s="114" t="s">
        <v>2652</v>
      </c>
      <c r="AF730" s="114">
        <v>0</v>
      </c>
      <c r="AG730" s="114" t="s">
        <v>9</v>
      </c>
      <c r="AH730" s="118" t="s">
        <v>2653</v>
      </c>
    </row>
    <row r="731" spans="1:34" ht="15" customHeight="1" x14ac:dyDescent="0.25">
      <c r="A731" s="117">
        <v>46290.782395833332</v>
      </c>
      <c r="B731" s="114">
        <v>21</v>
      </c>
      <c r="C731" s="114" t="s">
        <v>367</v>
      </c>
      <c r="D731" s="114" t="s">
        <v>434</v>
      </c>
      <c r="E731" s="114" t="s">
        <v>2365</v>
      </c>
      <c r="F731" s="114" t="s">
        <v>180</v>
      </c>
      <c r="G731" s="121">
        <v>4.3548460454021637E-4</v>
      </c>
      <c r="H731" s="114">
        <v>0</v>
      </c>
      <c r="I731" s="118" t="s">
        <v>2469</v>
      </c>
      <c r="AC731" s="117">
        <v>46290.782395833332</v>
      </c>
      <c r="AD731" s="114">
        <v>21</v>
      </c>
      <c r="AE731" s="114" t="s">
        <v>2654</v>
      </c>
      <c r="AF731" s="114" t="b">
        <v>0</v>
      </c>
      <c r="AG731" s="114" t="s">
        <v>9</v>
      </c>
      <c r="AH731" s="118" t="s">
        <v>2655</v>
      </c>
    </row>
    <row r="732" spans="1:34" ht="15" customHeight="1" x14ac:dyDescent="0.25">
      <c r="A732" s="117">
        <v>46290.782395833332</v>
      </c>
      <c r="B732" s="114">
        <v>21</v>
      </c>
      <c r="C732" s="114" t="s">
        <v>367</v>
      </c>
      <c r="D732" s="114" t="s">
        <v>434</v>
      </c>
      <c r="E732" s="114" t="s">
        <v>2366</v>
      </c>
      <c r="F732" s="114" t="s">
        <v>180</v>
      </c>
      <c r="G732" s="121">
        <v>4.3548460454021642E-4</v>
      </c>
      <c r="H732" s="114">
        <v>0</v>
      </c>
      <c r="I732" s="118" t="s">
        <v>2469</v>
      </c>
      <c r="AC732" s="117">
        <v>46290.782395833332</v>
      </c>
      <c r="AD732" s="114">
        <v>21</v>
      </c>
      <c r="AE732" s="114" t="s">
        <v>2656</v>
      </c>
      <c r="AF732" s="114" t="b">
        <v>1</v>
      </c>
      <c r="AG732" s="114" t="s">
        <v>9</v>
      </c>
      <c r="AH732" s="118" t="s">
        <v>2657</v>
      </c>
    </row>
    <row r="733" spans="1:34" ht="15" customHeight="1" x14ac:dyDescent="0.25">
      <c r="A733" s="117">
        <v>46290.782395833332</v>
      </c>
      <c r="B733" s="114">
        <v>21</v>
      </c>
      <c r="C733" s="114" t="s">
        <v>367</v>
      </c>
      <c r="D733" s="114" t="s">
        <v>434</v>
      </c>
      <c r="E733" s="114" t="s">
        <v>2367</v>
      </c>
      <c r="F733" s="114" t="s">
        <v>180</v>
      </c>
      <c r="G733" s="121">
        <v>4.3548460454021642E-4</v>
      </c>
      <c r="H733" s="114">
        <v>0</v>
      </c>
      <c r="I733" s="118" t="s">
        <v>2469</v>
      </c>
      <c r="AC733" s="117">
        <v>46290.782395833332</v>
      </c>
      <c r="AD733" s="114">
        <v>21</v>
      </c>
      <c r="AE733" s="114" t="s">
        <v>2703</v>
      </c>
      <c r="AF733" s="114" t="s">
        <v>2704</v>
      </c>
      <c r="AG733" s="114" t="s">
        <v>9</v>
      </c>
      <c r="AH733" s="118" t="s">
        <v>2660</v>
      </c>
    </row>
    <row r="734" spans="1:34" ht="15" customHeight="1" x14ac:dyDescent="0.25">
      <c r="A734" s="117">
        <v>46290.782395833332</v>
      </c>
      <c r="B734" s="114">
        <v>21</v>
      </c>
      <c r="C734" s="114" t="s">
        <v>367</v>
      </c>
      <c r="D734" s="114" t="s">
        <v>434</v>
      </c>
      <c r="E734" s="114" t="s">
        <v>2368</v>
      </c>
      <c r="F734" s="114" t="s">
        <v>180</v>
      </c>
      <c r="G734" s="121">
        <v>4.3548460454021653E-4</v>
      </c>
      <c r="H734" s="114">
        <v>0</v>
      </c>
      <c r="I734" s="118" t="s">
        <v>2469</v>
      </c>
      <c r="AC734" s="117">
        <v>46290.782395833332</v>
      </c>
      <c r="AD734" s="114">
        <v>21</v>
      </c>
      <c r="AE734" s="114" t="s">
        <v>2705</v>
      </c>
      <c r="AF734" s="114" t="s">
        <v>2706</v>
      </c>
      <c r="AG734" s="114" t="s">
        <v>9</v>
      </c>
      <c r="AH734" s="118" t="s">
        <v>2663</v>
      </c>
    </row>
    <row r="735" spans="1:34" ht="15" customHeight="1" x14ac:dyDescent="0.25">
      <c r="A735" s="117">
        <v>46290.782395833332</v>
      </c>
      <c r="B735" s="114">
        <v>21</v>
      </c>
      <c r="C735" s="114" t="s">
        <v>367</v>
      </c>
      <c r="D735" s="114" t="s">
        <v>434</v>
      </c>
      <c r="E735" s="114" t="s">
        <v>2369</v>
      </c>
      <c r="F735" s="114" t="s">
        <v>180</v>
      </c>
      <c r="G735" s="121">
        <v>4.3548460454021659E-4</v>
      </c>
      <c r="H735" s="114">
        <v>0</v>
      </c>
      <c r="I735" s="118" t="s">
        <v>2469</v>
      </c>
      <c r="AC735" s="117">
        <v>46290.782395833332</v>
      </c>
      <c r="AD735" s="114">
        <v>21</v>
      </c>
      <c r="AE735" s="114" t="s">
        <v>2707</v>
      </c>
      <c r="AF735" s="114" t="s">
        <v>2708</v>
      </c>
      <c r="AG735" s="114" t="s">
        <v>9</v>
      </c>
      <c r="AH735" s="118" t="s">
        <v>2666</v>
      </c>
    </row>
    <row r="736" spans="1:34" ht="15" customHeight="1" x14ac:dyDescent="0.25">
      <c r="A736" s="117">
        <v>46290.782395833332</v>
      </c>
      <c r="B736" s="114">
        <v>21</v>
      </c>
      <c r="C736" s="114" t="s">
        <v>367</v>
      </c>
      <c r="D736" s="114" t="s">
        <v>434</v>
      </c>
      <c r="E736" s="114" t="s">
        <v>2370</v>
      </c>
      <c r="F736" s="114" t="s">
        <v>180</v>
      </c>
      <c r="G736" s="121">
        <v>4.3548460454021659E-4</v>
      </c>
      <c r="H736" s="114">
        <v>0</v>
      </c>
      <c r="I736" s="118" t="s">
        <v>2469</v>
      </c>
      <c r="AC736" s="117">
        <v>46290.782395833332</v>
      </c>
      <c r="AD736" s="114">
        <v>21</v>
      </c>
      <c r="AE736" s="114" t="s">
        <v>2709</v>
      </c>
      <c r="AF736" s="114" t="s">
        <v>2710</v>
      </c>
      <c r="AG736" s="114" t="s">
        <v>9</v>
      </c>
      <c r="AH736" s="118" t="s">
        <v>2669</v>
      </c>
    </row>
    <row r="737" spans="1:34" ht="15" customHeight="1" x14ac:dyDescent="0.25">
      <c r="A737" s="117">
        <v>46290.782395833332</v>
      </c>
      <c r="B737" s="114">
        <v>21</v>
      </c>
      <c r="C737" s="114" t="s">
        <v>367</v>
      </c>
      <c r="D737" s="114" t="s">
        <v>434</v>
      </c>
      <c r="E737" s="114" t="s">
        <v>2371</v>
      </c>
      <c r="F737" s="114" t="s">
        <v>180</v>
      </c>
      <c r="G737" s="121">
        <v>4.3548460454021637E-4</v>
      </c>
      <c r="H737" s="114">
        <v>0</v>
      </c>
      <c r="I737" s="118" t="s">
        <v>2469</v>
      </c>
      <c r="AC737" s="117">
        <v>46290.782395833332</v>
      </c>
      <c r="AD737" s="114">
        <v>21</v>
      </c>
      <c r="AE737" s="114" t="s">
        <v>2711</v>
      </c>
      <c r="AF737" s="114">
        <v>7.1984825011449125E-5</v>
      </c>
      <c r="AG737" s="114" t="s">
        <v>9</v>
      </c>
      <c r="AH737" s="118" t="s">
        <v>2671</v>
      </c>
    </row>
    <row r="738" spans="1:34" ht="15" customHeight="1" x14ac:dyDescent="0.25">
      <c r="A738" s="117">
        <v>46290.782395833332</v>
      </c>
      <c r="B738" s="114">
        <v>21</v>
      </c>
      <c r="C738" s="114" t="s">
        <v>367</v>
      </c>
      <c r="D738" s="114" t="s">
        <v>434</v>
      </c>
      <c r="E738" s="114" t="s">
        <v>2372</v>
      </c>
      <c r="F738" s="114" t="s">
        <v>180</v>
      </c>
      <c r="G738" s="121">
        <v>4.3548460454021642E-4</v>
      </c>
      <c r="H738" s="114">
        <v>0</v>
      </c>
      <c r="I738" s="118" t="s">
        <v>2469</v>
      </c>
      <c r="AC738" s="117">
        <v>46290.782395833332</v>
      </c>
      <c r="AD738" s="114">
        <v>21</v>
      </c>
      <c r="AE738" s="114" t="s">
        <v>2712</v>
      </c>
      <c r="AF738" s="114">
        <v>-5.0257665170478796E-24</v>
      </c>
      <c r="AG738" s="114" t="s">
        <v>307</v>
      </c>
      <c r="AH738" s="118" t="s">
        <v>2673</v>
      </c>
    </row>
    <row r="739" spans="1:34" ht="15" customHeight="1" x14ac:dyDescent="0.25">
      <c r="A739" s="117">
        <v>46290.782395833332</v>
      </c>
      <c r="B739" s="114">
        <v>21</v>
      </c>
      <c r="C739" s="114" t="s">
        <v>367</v>
      </c>
      <c r="D739" s="114" t="s">
        <v>434</v>
      </c>
      <c r="E739" s="114" t="s">
        <v>2373</v>
      </c>
      <c r="F739" s="114" t="s">
        <v>180</v>
      </c>
      <c r="G739" s="121">
        <v>4.3548460454021642E-4</v>
      </c>
      <c r="H739" s="114">
        <v>0</v>
      </c>
      <c r="I739" s="118" t="s">
        <v>2469</v>
      </c>
      <c r="AC739" s="117">
        <v>46290.782395833332</v>
      </c>
      <c r="AD739" s="114">
        <v>21</v>
      </c>
      <c r="AE739" s="114" t="s">
        <v>2713</v>
      </c>
      <c r="AF739" s="114">
        <v>2.6684736426277734E-23</v>
      </c>
      <c r="AG739" s="114" t="s">
        <v>307</v>
      </c>
      <c r="AH739" s="118" t="s">
        <v>2675</v>
      </c>
    </row>
    <row r="740" spans="1:34" ht="15" customHeight="1" x14ac:dyDescent="0.25">
      <c r="A740" s="117">
        <v>46290.782395833332</v>
      </c>
      <c r="B740" s="114">
        <v>21</v>
      </c>
      <c r="C740" s="114" t="s">
        <v>367</v>
      </c>
      <c r="D740" s="114" t="s">
        <v>434</v>
      </c>
      <c r="E740" s="114" t="s">
        <v>2374</v>
      </c>
      <c r="F740" s="114" t="s">
        <v>180</v>
      </c>
      <c r="G740" s="121">
        <v>4.3548460454021653E-4</v>
      </c>
      <c r="H740" s="114">
        <v>0</v>
      </c>
      <c r="I740" s="118" t="s">
        <v>2469</v>
      </c>
      <c r="AC740" s="117">
        <v>46290.782395833332</v>
      </c>
      <c r="AD740" s="114">
        <v>21</v>
      </c>
      <c r="AE740" s="114" t="s">
        <v>2714</v>
      </c>
      <c r="AF740" s="114"/>
      <c r="AG740" s="114" t="s">
        <v>2534</v>
      </c>
      <c r="AH740" s="118" t="s">
        <v>2677</v>
      </c>
    </row>
    <row r="741" spans="1:34" ht="15" customHeight="1" x14ac:dyDescent="0.25">
      <c r="A741" s="117">
        <v>46290.782395833332</v>
      </c>
      <c r="B741" s="114">
        <v>21</v>
      </c>
      <c r="C741" s="114" t="s">
        <v>367</v>
      </c>
      <c r="D741" s="114" t="s">
        <v>434</v>
      </c>
      <c r="E741" s="114" t="s">
        <v>2375</v>
      </c>
      <c r="F741" s="114" t="s">
        <v>180</v>
      </c>
      <c r="G741" s="121">
        <v>4.3548460454021659E-4</v>
      </c>
      <c r="H741" s="114">
        <v>0</v>
      </c>
      <c r="I741" s="118" t="s">
        <v>2469</v>
      </c>
      <c r="AC741" s="117">
        <v>46290.782395833332</v>
      </c>
      <c r="AD741" s="114">
        <v>21</v>
      </c>
      <c r="AE741" s="114" t="s">
        <v>2715</v>
      </c>
      <c r="AF741" s="114"/>
      <c r="AG741" s="114" t="s">
        <v>294</v>
      </c>
      <c r="AH741" s="118" t="s">
        <v>2679</v>
      </c>
    </row>
    <row r="742" spans="1:34" ht="15" customHeight="1" x14ac:dyDescent="0.25">
      <c r="A742" s="117">
        <v>46290.782395833332</v>
      </c>
      <c r="B742" s="114">
        <v>21</v>
      </c>
      <c r="C742" s="114" t="s">
        <v>367</v>
      </c>
      <c r="D742" s="114" t="s">
        <v>434</v>
      </c>
      <c r="E742" s="114" t="s">
        <v>2376</v>
      </c>
      <c r="F742" s="114" t="s">
        <v>180</v>
      </c>
      <c r="G742" s="121">
        <v>4.3548460454021659E-4</v>
      </c>
      <c r="H742" s="114">
        <v>0</v>
      </c>
      <c r="I742" s="118" t="s">
        <v>2469</v>
      </c>
      <c r="AC742" s="117">
        <v>46290.782395833332</v>
      </c>
      <c r="AD742" s="114">
        <v>21</v>
      </c>
      <c r="AE742" s="114" t="s">
        <v>2716</v>
      </c>
      <c r="AF742" s="114" t="b">
        <v>0</v>
      </c>
      <c r="AG742" s="114" t="s">
        <v>9</v>
      </c>
      <c r="AH742" s="118" t="s">
        <v>2681</v>
      </c>
    </row>
    <row r="743" spans="1:34" ht="15" customHeight="1" x14ac:dyDescent="0.25">
      <c r="A743" s="117">
        <v>46290.782395833332</v>
      </c>
      <c r="B743" s="114">
        <v>21</v>
      </c>
      <c r="C743" s="114" t="s">
        <v>367</v>
      </c>
      <c r="D743" s="114" t="s">
        <v>434</v>
      </c>
      <c r="E743" s="114" t="s">
        <v>2377</v>
      </c>
      <c r="F743" s="114" t="s">
        <v>180</v>
      </c>
      <c r="G743" s="121">
        <v>4.3548460454021637E-4</v>
      </c>
      <c r="H743" s="114">
        <v>0</v>
      </c>
      <c r="I743" s="118" t="s">
        <v>2469</v>
      </c>
      <c r="AC743" s="117">
        <v>46290.782395833332</v>
      </c>
      <c r="AD743" s="114">
        <v>21</v>
      </c>
      <c r="AE743" s="114" t="s">
        <v>2717</v>
      </c>
      <c r="AF743" s="114" t="s">
        <v>1105</v>
      </c>
      <c r="AG743" s="114" t="s">
        <v>9</v>
      </c>
      <c r="AH743" s="118" t="s">
        <v>2683</v>
      </c>
    </row>
    <row r="744" spans="1:34" ht="15" customHeight="1" x14ac:dyDescent="0.25">
      <c r="A744" s="117">
        <v>46290.782395833332</v>
      </c>
      <c r="B744" s="114">
        <v>21</v>
      </c>
      <c r="C744" s="114" t="s">
        <v>367</v>
      </c>
      <c r="D744" s="114" t="s">
        <v>434</v>
      </c>
      <c r="E744" s="114" t="s">
        <v>2378</v>
      </c>
      <c r="F744" s="114" t="s">
        <v>180</v>
      </c>
      <c r="G744" s="121">
        <v>4.3548460454021642E-4</v>
      </c>
      <c r="H744" s="114">
        <v>0</v>
      </c>
      <c r="I744" s="118" t="s">
        <v>2469</v>
      </c>
      <c r="AC744" s="117">
        <v>46290.782395833332</v>
      </c>
      <c r="AD744" s="114">
        <v>21</v>
      </c>
      <c r="AE744" s="114" t="s">
        <v>2718</v>
      </c>
      <c r="AF744" s="114" t="s">
        <v>2701</v>
      </c>
      <c r="AG744" s="114" t="s">
        <v>9</v>
      </c>
      <c r="AH744" s="118" t="s">
        <v>2686</v>
      </c>
    </row>
    <row r="745" spans="1:34" ht="15" customHeight="1" x14ac:dyDescent="0.25">
      <c r="A745" s="117">
        <v>46290.782395833332</v>
      </c>
      <c r="B745" s="114">
        <v>21</v>
      </c>
      <c r="C745" s="114" t="s">
        <v>367</v>
      </c>
      <c r="D745" s="114" t="s">
        <v>434</v>
      </c>
      <c r="E745" s="114" t="s">
        <v>2379</v>
      </c>
      <c r="F745" s="114" t="s">
        <v>180</v>
      </c>
      <c r="G745" s="121">
        <v>4.3548460454021642E-4</v>
      </c>
      <c r="H745" s="114">
        <v>0</v>
      </c>
      <c r="I745" s="118" t="s">
        <v>2469</v>
      </c>
      <c r="AC745" s="117">
        <v>46290.782395833332</v>
      </c>
      <c r="AD745" s="114">
        <v>21</v>
      </c>
      <c r="AE745" s="114" t="s">
        <v>2719</v>
      </c>
      <c r="AF745" s="114" t="s">
        <v>434</v>
      </c>
      <c r="AG745" s="114" t="s">
        <v>9</v>
      </c>
      <c r="AH745" s="118" t="s">
        <v>2660</v>
      </c>
    </row>
    <row r="746" spans="1:34" ht="15" customHeight="1" x14ac:dyDescent="0.25">
      <c r="A746" s="117">
        <v>46290.782395833332</v>
      </c>
      <c r="B746" s="114">
        <v>21</v>
      </c>
      <c r="C746" s="114" t="s">
        <v>367</v>
      </c>
      <c r="D746" s="114" t="s">
        <v>434</v>
      </c>
      <c r="E746" s="114" t="s">
        <v>2380</v>
      </c>
      <c r="F746" s="114" t="s">
        <v>180</v>
      </c>
      <c r="G746" s="121">
        <v>4.3548460454021653E-4</v>
      </c>
      <c r="H746" s="114">
        <v>0</v>
      </c>
      <c r="I746" s="118" t="s">
        <v>2469</v>
      </c>
      <c r="AC746" s="117">
        <v>46290.782395833332</v>
      </c>
      <c r="AD746" s="114">
        <v>21</v>
      </c>
      <c r="AE746" s="114" t="s">
        <v>2720</v>
      </c>
      <c r="AF746" s="114" t="s">
        <v>2721</v>
      </c>
      <c r="AG746" s="114" t="s">
        <v>9</v>
      </c>
      <c r="AH746" s="118" t="s">
        <v>2663</v>
      </c>
    </row>
    <row r="747" spans="1:34" ht="15" customHeight="1" x14ac:dyDescent="0.25">
      <c r="A747" s="117">
        <v>46290.782395833332</v>
      </c>
      <c r="B747" s="114">
        <v>21</v>
      </c>
      <c r="C747" s="114" t="s">
        <v>367</v>
      </c>
      <c r="D747" s="114" t="s">
        <v>434</v>
      </c>
      <c r="E747" s="114" t="s">
        <v>2381</v>
      </c>
      <c r="F747" s="114" t="s">
        <v>180</v>
      </c>
      <c r="G747" s="121">
        <v>4.3548460454021653E-4</v>
      </c>
      <c r="H747" s="114">
        <v>0</v>
      </c>
      <c r="I747" s="118" t="s">
        <v>2469</v>
      </c>
      <c r="AC747" s="117">
        <v>46290.782395833332</v>
      </c>
      <c r="AD747" s="114">
        <v>21</v>
      </c>
      <c r="AE747" s="114" t="s">
        <v>2722</v>
      </c>
      <c r="AF747" s="114" t="s">
        <v>2723</v>
      </c>
      <c r="AG747" s="114" t="s">
        <v>9</v>
      </c>
      <c r="AH747" s="118" t="s">
        <v>2666</v>
      </c>
    </row>
    <row r="748" spans="1:34" ht="15" customHeight="1" x14ac:dyDescent="0.25">
      <c r="A748" s="117">
        <v>46290.782395833332</v>
      </c>
      <c r="B748" s="114">
        <v>21</v>
      </c>
      <c r="C748" s="114" t="s">
        <v>367</v>
      </c>
      <c r="D748" s="114" t="s">
        <v>434</v>
      </c>
      <c r="E748" s="114" t="s">
        <v>2382</v>
      </c>
      <c r="F748" s="114" t="s">
        <v>180</v>
      </c>
      <c r="G748" s="121">
        <v>4.3548460454021659E-4</v>
      </c>
      <c r="H748" s="114">
        <v>0</v>
      </c>
      <c r="I748" s="118" t="s">
        <v>2469</v>
      </c>
      <c r="AC748" s="117">
        <v>46290.782395833332</v>
      </c>
      <c r="AD748" s="114">
        <v>21</v>
      </c>
      <c r="AE748" s="114" t="s">
        <v>2724</v>
      </c>
      <c r="AF748" s="114" t="s">
        <v>2725</v>
      </c>
      <c r="AG748" s="114" t="s">
        <v>9</v>
      </c>
      <c r="AH748" s="118" t="s">
        <v>2669</v>
      </c>
    </row>
    <row r="749" spans="1:34" ht="15" customHeight="1" x14ac:dyDescent="0.25">
      <c r="A749" s="117">
        <v>46290.782395833332</v>
      </c>
      <c r="B749" s="114">
        <v>21</v>
      </c>
      <c r="C749" s="114" t="s">
        <v>367</v>
      </c>
      <c r="D749" s="114" t="s">
        <v>434</v>
      </c>
      <c r="E749" s="114" t="s">
        <v>2383</v>
      </c>
      <c r="F749" s="114" t="s">
        <v>180</v>
      </c>
      <c r="G749" s="121">
        <v>4.3548460454021637E-4</v>
      </c>
      <c r="H749" s="114">
        <v>0</v>
      </c>
      <c r="I749" s="118" t="s">
        <v>2469</v>
      </c>
      <c r="AC749" s="117">
        <v>46290.782395833332</v>
      </c>
      <c r="AD749" s="114">
        <v>21</v>
      </c>
      <c r="AE749" s="114" t="s">
        <v>2726</v>
      </c>
      <c r="AF749" s="114">
        <v>1.5429379834033721E-4</v>
      </c>
      <c r="AG749" s="114" t="s">
        <v>9</v>
      </c>
      <c r="AH749" s="118" t="s">
        <v>2671</v>
      </c>
    </row>
    <row r="750" spans="1:34" ht="15" customHeight="1" x14ac:dyDescent="0.25">
      <c r="A750" s="117">
        <v>46290.782395833332</v>
      </c>
      <c r="B750" s="114">
        <v>21</v>
      </c>
      <c r="C750" s="114" t="s">
        <v>367</v>
      </c>
      <c r="D750" s="114" t="s">
        <v>434</v>
      </c>
      <c r="E750" s="114" t="s">
        <v>2384</v>
      </c>
      <c r="F750" s="114" t="s">
        <v>180</v>
      </c>
      <c r="G750" s="121">
        <v>4.3548460454021642E-4</v>
      </c>
      <c r="H750" s="114">
        <v>0</v>
      </c>
      <c r="I750" s="118" t="s">
        <v>2469</v>
      </c>
      <c r="AC750" s="117">
        <v>46290.782395833332</v>
      </c>
      <c r="AD750" s="114">
        <v>21</v>
      </c>
      <c r="AE750" s="114" t="s">
        <v>2727</v>
      </c>
      <c r="AF750" s="114">
        <v>-2.9241483904353671E-23</v>
      </c>
      <c r="AG750" s="114" t="s">
        <v>307</v>
      </c>
      <c r="AH750" s="118" t="s">
        <v>2673</v>
      </c>
    </row>
    <row r="751" spans="1:34" ht="15" customHeight="1" x14ac:dyDescent="0.25">
      <c r="A751" s="117">
        <v>46290.782395833332</v>
      </c>
      <c r="B751" s="114">
        <v>21</v>
      </c>
      <c r="C751" s="114" t="s">
        <v>367</v>
      </c>
      <c r="D751" s="114" t="s">
        <v>434</v>
      </c>
      <c r="E751" s="114" t="s">
        <v>2385</v>
      </c>
      <c r="F751" s="114" t="s">
        <v>180</v>
      </c>
      <c r="G751" s="121">
        <v>4.3548460454021642E-4</v>
      </c>
      <c r="H751" s="114">
        <v>0</v>
      </c>
      <c r="I751" s="118" t="s">
        <v>2469</v>
      </c>
      <c r="AC751" s="117">
        <v>46290.782395833332</v>
      </c>
      <c r="AD751" s="114">
        <v>21</v>
      </c>
      <c r="AE751" s="114" t="s">
        <v>2728</v>
      </c>
      <c r="AF751" s="114">
        <v>1.6260261525163752E-22</v>
      </c>
      <c r="AG751" s="114" t="s">
        <v>307</v>
      </c>
      <c r="AH751" s="118" t="s">
        <v>2675</v>
      </c>
    </row>
    <row r="752" spans="1:34" ht="15" customHeight="1" x14ac:dyDescent="0.25">
      <c r="A752" s="117">
        <v>46290.782395833332</v>
      </c>
      <c r="B752" s="114">
        <v>21</v>
      </c>
      <c r="C752" s="114" t="s">
        <v>367</v>
      </c>
      <c r="D752" s="114" t="s">
        <v>434</v>
      </c>
      <c r="E752" s="114" t="s">
        <v>2386</v>
      </c>
      <c r="F752" s="114" t="s">
        <v>180</v>
      </c>
      <c r="G752" s="121">
        <v>4.3548460454021653E-4</v>
      </c>
      <c r="H752" s="114">
        <v>0</v>
      </c>
      <c r="I752" s="118" t="s">
        <v>2469</v>
      </c>
      <c r="AC752" s="117">
        <v>46290.782395833332</v>
      </c>
      <c r="AD752" s="114">
        <v>21</v>
      </c>
      <c r="AE752" s="114" t="s">
        <v>2729</v>
      </c>
      <c r="AF752" s="114"/>
      <c r="AG752" s="114" t="s">
        <v>2534</v>
      </c>
      <c r="AH752" s="118" t="s">
        <v>2677</v>
      </c>
    </row>
    <row r="753" spans="1:34" ht="15" customHeight="1" x14ac:dyDescent="0.25">
      <c r="A753" s="117">
        <v>46290.782395833332</v>
      </c>
      <c r="B753" s="114">
        <v>21</v>
      </c>
      <c r="C753" s="114" t="s">
        <v>367</v>
      </c>
      <c r="D753" s="114" t="s">
        <v>434</v>
      </c>
      <c r="E753" s="114" t="s">
        <v>2387</v>
      </c>
      <c r="F753" s="114" t="s">
        <v>180</v>
      </c>
      <c r="G753" s="121">
        <v>4.3548460454021653E-4</v>
      </c>
      <c r="H753" s="114">
        <v>0</v>
      </c>
      <c r="I753" s="118" t="s">
        <v>2469</v>
      </c>
      <c r="AC753" s="117">
        <v>46290.782395833332</v>
      </c>
      <c r="AD753" s="114">
        <v>21</v>
      </c>
      <c r="AE753" s="114" t="s">
        <v>2730</v>
      </c>
      <c r="AF753" s="114"/>
      <c r="AG753" s="114" t="s">
        <v>294</v>
      </c>
      <c r="AH753" s="118" t="s">
        <v>2679</v>
      </c>
    </row>
    <row r="754" spans="1:34" ht="15" customHeight="1" x14ac:dyDescent="0.25">
      <c r="A754" s="117">
        <v>46290.782395833332</v>
      </c>
      <c r="B754" s="114">
        <v>21</v>
      </c>
      <c r="C754" s="114" t="s">
        <v>367</v>
      </c>
      <c r="D754" s="114" t="s">
        <v>434</v>
      </c>
      <c r="E754" s="114" t="s">
        <v>2388</v>
      </c>
      <c r="F754" s="114" t="s">
        <v>180</v>
      </c>
      <c r="G754" s="121">
        <v>4.3548460454021659E-4</v>
      </c>
      <c r="H754" s="114">
        <v>0</v>
      </c>
      <c r="I754" s="118" t="s">
        <v>2469</v>
      </c>
      <c r="AC754" s="117">
        <v>46290.782395833332</v>
      </c>
      <c r="AD754" s="114">
        <v>21</v>
      </c>
      <c r="AE754" s="114" t="s">
        <v>2731</v>
      </c>
      <c r="AF754" s="114" t="b">
        <v>0</v>
      </c>
      <c r="AG754" s="114" t="s">
        <v>9</v>
      </c>
      <c r="AH754" s="118" t="s">
        <v>2681</v>
      </c>
    </row>
    <row r="755" spans="1:34" ht="15" customHeight="1" x14ac:dyDescent="0.25">
      <c r="A755" s="117">
        <v>46290.782395833332</v>
      </c>
      <c r="B755" s="114">
        <v>21</v>
      </c>
      <c r="C755" s="114" t="s">
        <v>367</v>
      </c>
      <c r="D755" s="114" t="s">
        <v>434</v>
      </c>
      <c r="E755" s="114" t="s">
        <v>2389</v>
      </c>
      <c r="F755" s="114" t="s">
        <v>180</v>
      </c>
      <c r="G755" s="121">
        <v>4.3548460454021637E-4</v>
      </c>
      <c r="H755" s="114">
        <v>0</v>
      </c>
      <c r="I755" s="118" t="s">
        <v>2469</v>
      </c>
      <c r="AC755" s="117">
        <v>46290.782395833332</v>
      </c>
      <c r="AD755" s="114">
        <v>21</v>
      </c>
      <c r="AE755" s="114" t="s">
        <v>2732</v>
      </c>
      <c r="AF755" s="114" t="s">
        <v>1105</v>
      </c>
      <c r="AG755" s="114" t="s">
        <v>9</v>
      </c>
      <c r="AH755" s="118" t="s">
        <v>2683</v>
      </c>
    </row>
    <row r="756" spans="1:34" ht="15" customHeight="1" x14ac:dyDescent="0.25">
      <c r="A756" s="117">
        <v>46290.782395833332</v>
      </c>
      <c r="B756" s="114">
        <v>21</v>
      </c>
      <c r="C756" s="114" t="s">
        <v>367</v>
      </c>
      <c r="D756" s="114" t="s">
        <v>434</v>
      </c>
      <c r="E756" s="114" t="s">
        <v>2390</v>
      </c>
      <c r="F756" s="114" t="s">
        <v>180</v>
      </c>
      <c r="G756" s="121">
        <v>4.3548460454021642E-4</v>
      </c>
      <c r="H756" s="114">
        <v>0</v>
      </c>
      <c r="I756" s="118" t="s">
        <v>2469</v>
      </c>
      <c r="AC756" s="117">
        <v>46290.782395833332</v>
      </c>
      <c r="AD756" s="114">
        <v>21</v>
      </c>
      <c r="AE756" s="114" t="s">
        <v>2733</v>
      </c>
      <c r="AF756" s="114" t="s">
        <v>2701</v>
      </c>
      <c r="AG756" s="114" t="s">
        <v>9</v>
      </c>
      <c r="AH756" s="118" t="s">
        <v>2686</v>
      </c>
    </row>
    <row r="757" spans="1:34" ht="15" customHeight="1" x14ac:dyDescent="0.25">
      <c r="A757" s="117">
        <v>46290.782395833332</v>
      </c>
      <c r="B757" s="114">
        <v>21</v>
      </c>
      <c r="C757" s="114" t="s">
        <v>367</v>
      </c>
      <c r="D757" s="114" t="s">
        <v>434</v>
      </c>
      <c r="E757" s="114" t="s">
        <v>2391</v>
      </c>
      <c r="F757" s="114" t="s">
        <v>180</v>
      </c>
      <c r="G757" s="121">
        <v>4.3548460454021642E-4</v>
      </c>
      <c r="H757" s="114">
        <v>0</v>
      </c>
      <c r="I757" s="118" t="s">
        <v>2469</v>
      </c>
      <c r="AC757" s="117">
        <v>46290.782395833332</v>
      </c>
      <c r="AD757" s="114">
        <v>21</v>
      </c>
      <c r="AE757" s="114" t="s">
        <v>2734</v>
      </c>
      <c r="AF757" s="114" t="s">
        <v>434</v>
      </c>
      <c r="AG757" s="114" t="s">
        <v>9</v>
      </c>
      <c r="AH757" s="118" t="s">
        <v>2660</v>
      </c>
    </row>
    <row r="758" spans="1:34" ht="15" customHeight="1" x14ac:dyDescent="0.25">
      <c r="A758" s="117">
        <v>46290.782395833332</v>
      </c>
      <c r="B758" s="114">
        <v>21</v>
      </c>
      <c r="C758" s="114" t="s">
        <v>367</v>
      </c>
      <c r="D758" s="114" t="s">
        <v>434</v>
      </c>
      <c r="E758" s="114" t="s">
        <v>2392</v>
      </c>
      <c r="F758" s="114" t="s">
        <v>180</v>
      </c>
      <c r="G758" s="121">
        <v>4.3548460454021653E-4</v>
      </c>
      <c r="H758" s="114">
        <v>0</v>
      </c>
      <c r="I758" s="118" t="s">
        <v>2469</v>
      </c>
      <c r="AC758" s="117">
        <v>46290.782395833332</v>
      </c>
      <c r="AD758" s="114">
        <v>21</v>
      </c>
      <c r="AE758" s="114" t="s">
        <v>2735</v>
      </c>
      <c r="AF758" s="114" t="s">
        <v>2721</v>
      </c>
      <c r="AG758" s="114" t="s">
        <v>9</v>
      </c>
      <c r="AH758" s="118" t="s">
        <v>2663</v>
      </c>
    </row>
    <row r="759" spans="1:34" ht="15" customHeight="1" x14ac:dyDescent="0.25">
      <c r="A759" s="117">
        <v>46290.782395833332</v>
      </c>
      <c r="B759" s="114">
        <v>21</v>
      </c>
      <c r="C759" s="114" t="s">
        <v>367</v>
      </c>
      <c r="D759" s="114" t="s">
        <v>434</v>
      </c>
      <c r="E759" s="114" t="s">
        <v>2393</v>
      </c>
      <c r="F759" s="114" t="s">
        <v>180</v>
      </c>
      <c r="G759" s="121">
        <v>4.3548460454021653E-4</v>
      </c>
      <c r="H759" s="114">
        <v>0</v>
      </c>
      <c r="I759" s="118" t="s">
        <v>2469</v>
      </c>
      <c r="AC759" s="117">
        <v>46290.782395833332</v>
      </c>
      <c r="AD759" s="114">
        <v>21</v>
      </c>
      <c r="AE759" s="114" t="s">
        <v>2736</v>
      </c>
      <c r="AF759" s="114" t="s">
        <v>2737</v>
      </c>
      <c r="AG759" s="114" t="s">
        <v>9</v>
      </c>
      <c r="AH759" s="118" t="s">
        <v>2666</v>
      </c>
    </row>
    <row r="760" spans="1:34" ht="15" customHeight="1" x14ac:dyDescent="0.25">
      <c r="A760" s="117">
        <v>46290.782395833332</v>
      </c>
      <c r="B760" s="114">
        <v>21</v>
      </c>
      <c r="C760" s="114" t="s">
        <v>367</v>
      </c>
      <c r="D760" s="114" t="s">
        <v>434</v>
      </c>
      <c r="E760" s="114" t="s">
        <v>2394</v>
      </c>
      <c r="F760" s="114" t="s">
        <v>180</v>
      </c>
      <c r="G760" s="121">
        <v>4.3548460454021659E-4</v>
      </c>
      <c r="H760" s="114">
        <v>0</v>
      </c>
      <c r="I760" s="118" t="s">
        <v>2469</v>
      </c>
      <c r="AC760" s="117">
        <v>46290.782395833332</v>
      </c>
      <c r="AD760" s="114">
        <v>21</v>
      </c>
      <c r="AE760" s="114" t="s">
        <v>2738</v>
      </c>
      <c r="AF760" s="114" t="s">
        <v>2739</v>
      </c>
      <c r="AG760" s="114" t="s">
        <v>9</v>
      </c>
      <c r="AH760" s="118" t="s">
        <v>2669</v>
      </c>
    </row>
    <row r="761" spans="1:34" ht="15" customHeight="1" x14ac:dyDescent="0.25">
      <c r="A761" s="117">
        <v>46290.782395833332</v>
      </c>
      <c r="B761" s="114">
        <v>21</v>
      </c>
      <c r="C761" s="114" t="s">
        <v>367</v>
      </c>
      <c r="D761" s="114" t="s">
        <v>434</v>
      </c>
      <c r="E761" s="114" t="s">
        <v>2395</v>
      </c>
      <c r="F761" s="114" t="s">
        <v>180</v>
      </c>
      <c r="G761" s="121">
        <v>4.3548460454021637E-4</v>
      </c>
      <c r="H761" s="114">
        <v>0</v>
      </c>
      <c r="I761" s="118" t="s">
        <v>2469</v>
      </c>
      <c r="AC761" s="117">
        <v>46290.782395833332</v>
      </c>
      <c r="AD761" s="114">
        <v>21</v>
      </c>
      <c r="AE761" s="114" t="s">
        <v>2740</v>
      </c>
      <c r="AF761" s="114">
        <v>4.3548460454021648E-4</v>
      </c>
      <c r="AG761" s="114" t="s">
        <v>9</v>
      </c>
      <c r="AH761" s="118" t="s">
        <v>2671</v>
      </c>
    </row>
    <row r="762" spans="1:34" ht="15" customHeight="1" x14ac:dyDescent="0.25">
      <c r="A762" s="117">
        <v>46290.782395833332</v>
      </c>
      <c r="B762" s="114">
        <v>21</v>
      </c>
      <c r="C762" s="114" t="s">
        <v>367</v>
      </c>
      <c r="D762" s="114" t="s">
        <v>434</v>
      </c>
      <c r="E762" s="114" t="s">
        <v>2396</v>
      </c>
      <c r="F762" s="114" t="s">
        <v>180</v>
      </c>
      <c r="G762" s="121">
        <v>4.3548460454021642E-4</v>
      </c>
      <c r="H762" s="114">
        <v>0</v>
      </c>
      <c r="I762" s="118" t="s">
        <v>2469</v>
      </c>
      <c r="AC762" s="117">
        <v>46290.782395833332</v>
      </c>
      <c r="AD762" s="114">
        <v>21</v>
      </c>
      <c r="AE762" s="114" t="s">
        <v>2741</v>
      </c>
      <c r="AF762" s="114">
        <v>-6.1172119618414226E-23</v>
      </c>
      <c r="AG762" s="114" t="s">
        <v>307</v>
      </c>
      <c r="AH762" s="118" t="s">
        <v>2673</v>
      </c>
    </row>
    <row r="763" spans="1:34" ht="15" customHeight="1" x14ac:dyDescent="0.25">
      <c r="A763" s="117">
        <v>46290.782395833332</v>
      </c>
      <c r="B763" s="114">
        <v>21</v>
      </c>
      <c r="C763" s="114" t="s">
        <v>367</v>
      </c>
      <c r="D763" s="114" t="s">
        <v>434</v>
      </c>
      <c r="E763" s="114" t="s">
        <v>2397</v>
      </c>
      <c r="F763" s="114" t="s">
        <v>180</v>
      </c>
      <c r="G763" s="121">
        <v>4.3548460454021642E-4</v>
      </c>
      <c r="H763" s="114">
        <v>0</v>
      </c>
      <c r="I763" s="118" t="s">
        <v>2469</v>
      </c>
      <c r="AC763" s="117">
        <v>46290.782395833332</v>
      </c>
      <c r="AD763" s="114">
        <v>21</v>
      </c>
      <c r="AE763" s="114" t="s">
        <v>2742</v>
      </c>
      <c r="AF763" s="114">
        <v>4.2622462552938813E-22</v>
      </c>
      <c r="AG763" s="114" t="s">
        <v>307</v>
      </c>
      <c r="AH763" s="118" t="s">
        <v>2675</v>
      </c>
    </row>
    <row r="764" spans="1:34" ht="15" customHeight="1" x14ac:dyDescent="0.25">
      <c r="A764" s="117">
        <v>46290.782395833332</v>
      </c>
      <c r="B764" s="114">
        <v>21</v>
      </c>
      <c r="C764" s="114" t="s">
        <v>367</v>
      </c>
      <c r="D764" s="114" t="s">
        <v>434</v>
      </c>
      <c r="E764" s="114" t="s">
        <v>2398</v>
      </c>
      <c r="F764" s="114" t="s">
        <v>180</v>
      </c>
      <c r="G764" s="121">
        <v>4.3548460454021653E-4</v>
      </c>
      <c r="H764" s="114">
        <v>0</v>
      </c>
      <c r="I764" s="118" t="s">
        <v>2469</v>
      </c>
      <c r="AC764" s="117">
        <v>46290.782395833332</v>
      </c>
      <c r="AD764" s="114">
        <v>21</v>
      </c>
      <c r="AE764" s="114" t="s">
        <v>2743</v>
      </c>
      <c r="AF764" s="114"/>
      <c r="AG764" s="114" t="s">
        <v>2534</v>
      </c>
      <c r="AH764" s="118" t="s">
        <v>2677</v>
      </c>
    </row>
    <row r="765" spans="1:34" ht="15" customHeight="1" x14ac:dyDescent="0.25">
      <c r="A765" s="117">
        <v>46290.782395833332</v>
      </c>
      <c r="B765" s="114">
        <v>21</v>
      </c>
      <c r="C765" s="114" t="s">
        <v>367</v>
      </c>
      <c r="D765" s="114" t="s">
        <v>434</v>
      </c>
      <c r="E765" s="114" t="s">
        <v>2399</v>
      </c>
      <c r="F765" s="114" t="s">
        <v>180</v>
      </c>
      <c r="G765" s="121">
        <v>4.3548460454021653E-4</v>
      </c>
      <c r="H765" s="114">
        <v>0</v>
      </c>
      <c r="I765" s="118" t="s">
        <v>2469</v>
      </c>
      <c r="AC765" s="117">
        <v>46290.782395833332</v>
      </c>
      <c r="AD765" s="114">
        <v>21</v>
      </c>
      <c r="AE765" s="114" t="s">
        <v>2744</v>
      </c>
      <c r="AF765" s="114"/>
      <c r="AG765" s="114" t="s">
        <v>294</v>
      </c>
      <c r="AH765" s="118" t="s">
        <v>2679</v>
      </c>
    </row>
    <row r="766" spans="1:34" ht="15" customHeight="1" x14ac:dyDescent="0.25">
      <c r="A766" s="117">
        <v>46290.782395833332</v>
      </c>
      <c r="B766" s="114">
        <v>21</v>
      </c>
      <c r="C766" s="114" t="s">
        <v>367</v>
      </c>
      <c r="D766" s="114" t="s">
        <v>434</v>
      </c>
      <c r="E766" s="114" t="s">
        <v>2400</v>
      </c>
      <c r="F766" s="114" t="s">
        <v>180</v>
      </c>
      <c r="G766" s="121">
        <v>4.3548460454021659E-4</v>
      </c>
      <c r="H766" s="114">
        <v>0</v>
      </c>
      <c r="I766" s="118" t="s">
        <v>2469</v>
      </c>
      <c r="AC766" s="117">
        <v>46290.782395833332</v>
      </c>
      <c r="AD766" s="114">
        <v>21</v>
      </c>
      <c r="AE766" s="114" t="s">
        <v>2745</v>
      </c>
      <c r="AF766" s="114" t="b">
        <v>0</v>
      </c>
      <c r="AG766" s="114" t="s">
        <v>9</v>
      </c>
      <c r="AH766" s="118" t="s">
        <v>2681</v>
      </c>
    </row>
    <row r="767" spans="1:34" ht="15" customHeight="1" x14ac:dyDescent="0.25">
      <c r="A767" s="117">
        <v>46290.782395833332</v>
      </c>
      <c r="B767" s="114">
        <v>21</v>
      </c>
      <c r="C767" s="114" t="s">
        <v>367</v>
      </c>
      <c r="D767" s="114" t="s">
        <v>434</v>
      </c>
      <c r="E767" s="114" t="s">
        <v>2401</v>
      </c>
      <c r="F767" s="114" t="s">
        <v>180</v>
      </c>
      <c r="G767" s="121">
        <v>4.3548460454021637E-4</v>
      </c>
      <c r="H767" s="114">
        <v>0</v>
      </c>
      <c r="I767" s="118" t="s">
        <v>2469</v>
      </c>
      <c r="AC767" s="117">
        <v>46290.782395833332</v>
      </c>
      <c r="AD767" s="114">
        <v>21</v>
      </c>
      <c r="AE767" s="114" t="s">
        <v>2746</v>
      </c>
      <c r="AF767" s="114" t="s">
        <v>1105</v>
      </c>
      <c r="AG767" s="114" t="s">
        <v>9</v>
      </c>
      <c r="AH767" s="118" t="s">
        <v>2683</v>
      </c>
    </row>
    <row r="768" spans="1:34" ht="15" customHeight="1" x14ac:dyDescent="0.25">
      <c r="A768" s="117">
        <v>46290.782395833332</v>
      </c>
      <c r="B768" s="114">
        <v>21</v>
      </c>
      <c r="C768" s="114" t="s">
        <v>367</v>
      </c>
      <c r="D768" s="114" t="s">
        <v>434</v>
      </c>
      <c r="E768" s="114" t="s">
        <v>2402</v>
      </c>
      <c r="F768" s="114" t="s">
        <v>180</v>
      </c>
      <c r="G768" s="121">
        <v>4.3548460454021637E-4</v>
      </c>
      <c r="H768" s="114">
        <v>0</v>
      </c>
      <c r="I768" s="118" t="s">
        <v>2469</v>
      </c>
      <c r="AC768" s="117">
        <v>46290.782395833332</v>
      </c>
      <c r="AD768" s="114">
        <v>21</v>
      </c>
      <c r="AE768" s="114" t="s">
        <v>2747</v>
      </c>
      <c r="AF768" s="114" t="s">
        <v>2701</v>
      </c>
      <c r="AG768" s="114" t="s">
        <v>9</v>
      </c>
      <c r="AH768" s="118" t="s">
        <v>2686</v>
      </c>
    </row>
    <row r="769" spans="1:34" ht="15" customHeight="1" x14ac:dyDescent="0.25">
      <c r="A769" s="117">
        <v>46290.782395833332</v>
      </c>
      <c r="B769" s="114">
        <v>21</v>
      </c>
      <c r="C769" s="114" t="s">
        <v>367</v>
      </c>
      <c r="D769" s="114" t="s">
        <v>434</v>
      </c>
      <c r="E769" s="114" t="s">
        <v>2403</v>
      </c>
      <c r="F769" s="114" t="s">
        <v>180</v>
      </c>
      <c r="G769" s="121">
        <v>4.3548460454021642E-4</v>
      </c>
      <c r="H769" s="114">
        <v>0</v>
      </c>
      <c r="I769" s="118" t="s">
        <v>2469</v>
      </c>
      <c r="AC769" s="117">
        <v>46290.782395833332</v>
      </c>
      <c r="AD769" s="114">
        <v>22</v>
      </c>
      <c r="AE769" s="114" t="s">
        <v>2615</v>
      </c>
      <c r="AF769" s="114">
        <v>419.99999999999994</v>
      </c>
      <c r="AG769" s="114" t="s">
        <v>299</v>
      </c>
      <c r="AH769" s="118" t="s">
        <v>2616</v>
      </c>
    </row>
    <row r="770" spans="1:34" ht="15" customHeight="1" x14ac:dyDescent="0.25">
      <c r="A770" s="117">
        <v>46290.782395833332</v>
      </c>
      <c r="B770" s="114">
        <v>21</v>
      </c>
      <c r="C770" s="114" t="s">
        <v>367</v>
      </c>
      <c r="D770" s="114" t="s">
        <v>434</v>
      </c>
      <c r="E770" s="114" t="s">
        <v>2404</v>
      </c>
      <c r="F770" s="114" t="s">
        <v>180</v>
      </c>
      <c r="G770" s="121">
        <v>4.3548460454021653E-4</v>
      </c>
      <c r="H770" s="114">
        <v>0</v>
      </c>
      <c r="I770" s="118" t="s">
        <v>2469</v>
      </c>
      <c r="AC770" s="117">
        <v>46290.782395833332</v>
      </c>
      <c r="AD770" s="114">
        <v>22</v>
      </c>
      <c r="AE770" s="114" t="s">
        <v>300</v>
      </c>
      <c r="AF770" s="114">
        <v>420</v>
      </c>
      <c r="AG770" s="114" t="s">
        <v>299</v>
      </c>
      <c r="AH770" s="118" t="s">
        <v>2617</v>
      </c>
    </row>
    <row r="771" spans="1:34" ht="15" customHeight="1" x14ac:dyDescent="0.25">
      <c r="A771" s="117">
        <v>46290.782395833332</v>
      </c>
      <c r="B771" s="114">
        <v>21</v>
      </c>
      <c r="C771" s="114" t="s">
        <v>367</v>
      </c>
      <c r="D771" s="114" t="s">
        <v>434</v>
      </c>
      <c r="E771" s="114" t="s">
        <v>2405</v>
      </c>
      <c r="F771" s="114" t="s">
        <v>180</v>
      </c>
      <c r="G771" s="121">
        <v>4.3548460454021653E-4</v>
      </c>
      <c r="H771" s="114">
        <v>0</v>
      </c>
      <c r="I771" s="118" t="s">
        <v>2469</v>
      </c>
      <c r="AC771" s="117">
        <v>46290.782395833332</v>
      </c>
      <c r="AD771" s="114">
        <v>22</v>
      </c>
      <c r="AE771" s="114" t="s">
        <v>2618</v>
      </c>
      <c r="AF771" s="114">
        <v>140.89198051968737</v>
      </c>
      <c r="AG771" s="114" t="s">
        <v>302</v>
      </c>
      <c r="AH771" s="118" t="s">
        <v>2619</v>
      </c>
    </row>
    <row r="772" spans="1:34" ht="15" customHeight="1" x14ac:dyDescent="0.25">
      <c r="A772" s="117">
        <v>46290.782395833332</v>
      </c>
      <c r="B772" s="114">
        <v>21</v>
      </c>
      <c r="C772" s="114" t="s">
        <v>367</v>
      </c>
      <c r="D772" s="114" t="s">
        <v>434</v>
      </c>
      <c r="E772" s="114" t="s">
        <v>2406</v>
      </c>
      <c r="F772" s="114" t="s">
        <v>180</v>
      </c>
      <c r="G772" s="121">
        <v>4.3548460454021659E-4</v>
      </c>
      <c r="H772" s="114">
        <v>0</v>
      </c>
      <c r="I772" s="118" t="s">
        <v>2469</v>
      </c>
      <c r="AC772" s="117">
        <v>46290.782395833332</v>
      </c>
      <c r="AD772" s="114">
        <v>22</v>
      </c>
      <c r="AE772" s="114" t="s">
        <v>2620</v>
      </c>
      <c r="AF772" s="114">
        <v>0</v>
      </c>
      <c r="AG772" s="114" t="s">
        <v>302</v>
      </c>
      <c r="AH772" s="118" t="s">
        <v>2621</v>
      </c>
    </row>
    <row r="773" spans="1:34" ht="15" customHeight="1" x14ac:dyDescent="0.25">
      <c r="A773" s="117">
        <v>46290.782395833332</v>
      </c>
      <c r="B773" s="114">
        <v>21</v>
      </c>
      <c r="C773" s="114" t="s">
        <v>367</v>
      </c>
      <c r="D773" s="114" t="s">
        <v>434</v>
      </c>
      <c r="E773" s="114" t="s">
        <v>2407</v>
      </c>
      <c r="F773" s="114" t="s">
        <v>180</v>
      </c>
      <c r="G773" s="121">
        <v>4.3548460454021637E-4</v>
      </c>
      <c r="H773" s="114">
        <v>0</v>
      </c>
      <c r="I773" s="118" t="s">
        <v>2469</v>
      </c>
      <c r="AC773" s="117">
        <v>46290.782395833332</v>
      </c>
      <c r="AD773" s="114">
        <v>22</v>
      </c>
      <c r="AE773" s="114" t="s">
        <v>2622</v>
      </c>
      <c r="AF773" s="114">
        <v>140.89198051968737</v>
      </c>
      <c r="AG773" s="114" t="s">
        <v>302</v>
      </c>
      <c r="AH773" s="118" t="s">
        <v>2623</v>
      </c>
    </row>
    <row r="774" spans="1:34" ht="15" customHeight="1" x14ac:dyDescent="0.25">
      <c r="A774" s="117">
        <v>46290.782395833332</v>
      </c>
      <c r="B774" s="114">
        <v>21</v>
      </c>
      <c r="C774" s="114" t="s">
        <v>367</v>
      </c>
      <c r="D774" s="114" t="s">
        <v>434</v>
      </c>
      <c r="E774" s="114" t="s">
        <v>2408</v>
      </c>
      <c r="F774" s="114" t="s">
        <v>180</v>
      </c>
      <c r="G774" s="121">
        <v>4.3548460454021637E-4</v>
      </c>
      <c r="H774" s="114">
        <v>0</v>
      </c>
      <c r="I774" s="118" t="s">
        <v>2469</v>
      </c>
      <c r="AC774" s="117">
        <v>46290.782395833332</v>
      </c>
      <c r="AD774" s="114">
        <v>22</v>
      </c>
      <c r="AE774" s="114" t="s">
        <v>2624</v>
      </c>
      <c r="AF774" s="114">
        <v>0</v>
      </c>
      <c r="AG774" s="114" t="s">
        <v>302</v>
      </c>
      <c r="AH774" s="118" t="s">
        <v>2625</v>
      </c>
    </row>
    <row r="775" spans="1:34" ht="15" customHeight="1" x14ac:dyDescent="0.25">
      <c r="A775" s="117">
        <v>46290.782395833332</v>
      </c>
      <c r="B775" s="114">
        <v>21</v>
      </c>
      <c r="C775" s="114" t="s">
        <v>367</v>
      </c>
      <c r="D775" s="114" t="s">
        <v>434</v>
      </c>
      <c r="E775" s="114" t="s">
        <v>2409</v>
      </c>
      <c r="F775" s="114" t="s">
        <v>180</v>
      </c>
      <c r="G775" s="121">
        <v>4.3548460454021642E-4</v>
      </c>
      <c r="H775" s="114">
        <v>0</v>
      </c>
      <c r="I775" s="118" t="s">
        <v>2469</v>
      </c>
      <c r="AC775" s="117">
        <v>46290.782395833332</v>
      </c>
      <c r="AD775" s="114">
        <v>22</v>
      </c>
      <c r="AE775" s="114" t="s">
        <v>2626</v>
      </c>
      <c r="AF775" s="114" t="s">
        <v>1107</v>
      </c>
      <c r="AG775" s="114" t="s">
        <v>9</v>
      </c>
      <c r="AH775" s="118" t="s">
        <v>2627</v>
      </c>
    </row>
    <row r="776" spans="1:34" ht="15" customHeight="1" x14ac:dyDescent="0.25">
      <c r="A776" s="117">
        <v>46290.782395833332</v>
      </c>
      <c r="B776" s="114">
        <v>21</v>
      </c>
      <c r="C776" s="114" t="s">
        <v>367</v>
      </c>
      <c r="D776" s="114" t="s">
        <v>434</v>
      </c>
      <c r="E776" s="114" t="s">
        <v>2410</v>
      </c>
      <c r="F776" s="114" t="s">
        <v>180</v>
      </c>
      <c r="G776" s="121">
        <v>4.3548460454021653E-4</v>
      </c>
      <c r="H776" s="114">
        <v>0</v>
      </c>
      <c r="I776" s="118" t="s">
        <v>2469</v>
      </c>
      <c r="AC776" s="117">
        <v>46290.782395833332</v>
      </c>
      <c r="AD776" s="114">
        <v>22</v>
      </c>
      <c r="AE776" s="114" t="s">
        <v>319</v>
      </c>
      <c r="AF776" s="114" t="s">
        <v>367</v>
      </c>
      <c r="AG776" s="114" t="s">
        <v>9</v>
      </c>
      <c r="AH776" s="118" t="s">
        <v>2628</v>
      </c>
    </row>
    <row r="777" spans="1:34" ht="15" customHeight="1" x14ac:dyDescent="0.25">
      <c r="A777" s="117">
        <v>46290.782395833332</v>
      </c>
      <c r="B777" s="114">
        <v>21</v>
      </c>
      <c r="C777" s="114" t="s">
        <v>367</v>
      </c>
      <c r="D777" s="114" t="s">
        <v>434</v>
      </c>
      <c r="E777" s="114" t="s">
        <v>2411</v>
      </c>
      <c r="F777" s="114" t="s">
        <v>180</v>
      </c>
      <c r="G777" s="121">
        <v>4.3548460454021653E-4</v>
      </c>
      <c r="H777" s="114">
        <v>0</v>
      </c>
      <c r="I777" s="118" t="s">
        <v>2469</v>
      </c>
      <c r="AC777" s="117">
        <v>46290.782395833332</v>
      </c>
      <c r="AD777" s="114">
        <v>22</v>
      </c>
      <c r="AE777" s="114" t="s">
        <v>2629</v>
      </c>
      <c r="AF777" s="114" t="s">
        <v>1105</v>
      </c>
      <c r="AG777" s="114" t="s">
        <v>9</v>
      </c>
      <c r="AH777" s="118" t="s">
        <v>2630</v>
      </c>
    </row>
    <row r="778" spans="1:34" ht="15" customHeight="1" x14ac:dyDescent="0.25">
      <c r="A778" s="117">
        <v>46290.782395833332</v>
      </c>
      <c r="B778" s="114">
        <v>21</v>
      </c>
      <c r="C778" s="114" t="s">
        <v>367</v>
      </c>
      <c r="D778" s="114" t="s">
        <v>434</v>
      </c>
      <c r="E778" s="114" t="s">
        <v>2412</v>
      </c>
      <c r="F778" s="114" t="s">
        <v>180</v>
      </c>
      <c r="G778" s="121">
        <v>4.3548460454021659E-4</v>
      </c>
      <c r="H778" s="114">
        <v>0</v>
      </c>
      <c r="I778" s="118" t="s">
        <v>2469</v>
      </c>
      <c r="AC778" s="117">
        <v>46290.782395833332</v>
      </c>
      <c r="AD778" s="114">
        <v>22</v>
      </c>
      <c r="AE778" s="114" t="s">
        <v>2631</v>
      </c>
      <c r="AF778" s="114" t="s">
        <v>1113</v>
      </c>
      <c r="AG778" s="114" t="s">
        <v>9</v>
      </c>
      <c r="AH778" s="118" t="s">
        <v>2632</v>
      </c>
    </row>
    <row r="779" spans="1:34" ht="15" customHeight="1" x14ac:dyDescent="0.25">
      <c r="A779" s="117">
        <v>46290.782395833332</v>
      </c>
      <c r="B779" s="114">
        <v>21</v>
      </c>
      <c r="C779" s="114" t="s">
        <v>367</v>
      </c>
      <c r="D779" s="114" t="s">
        <v>434</v>
      </c>
      <c r="E779" s="114" t="s">
        <v>2413</v>
      </c>
      <c r="F779" s="114" t="s">
        <v>180</v>
      </c>
      <c r="G779" s="121">
        <v>4.3548460454021637E-4</v>
      </c>
      <c r="H779" s="114">
        <v>0</v>
      </c>
      <c r="I779" s="118" t="s">
        <v>2469</v>
      </c>
      <c r="AC779" s="117">
        <v>46290.782395833332</v>
      </c>
      <c r="AD779" s="114">
        <v>22</v>
      </c>
      <c r="AE779" s="114" t="s">
        <v>320</v>
      </c>
      <c r="AF779" s="114" t="s">
        <v>324</v>
      </c>
      <c r="AG779" s="114" t="s">
        <v>9</v>
      </c>
      <c r="AH779" s="118" t="s">
        <v>2633</v>
      </c>
    </row>
    <row r="780" spans="1:34" ht="15" customHeight="1" x14ac:dyDescent="0.25">
      <c r="A780" s="117">
        <v>46290.782395833332</v>
      </c>
      <c r="B780" s="114">
        <v>21</v>
      </c>
      <c r="C780" s="114" t="s">
        <v>367</v>
      </c>
      <c r="D780" s="114" t="s">
        <v>434</v>
      </c>
      <c r="E780" s="114" t="s">
        <v>2414</v>
      </c>
      <c r="F780" s="114" t="s">
        <v>180</v>
      </c>
      <c r="G780" s="121">
        <v>4.3548460454021637E-4</v>
      </c>
      <c r="H780" s="114">
        <v>0</v>
      </c>
      <c r="I780" s="118" t="s">
        <v>2469</v>
      </c>
      <c r="AC780" s="117">
        <v>46290.782395833332</v>
      </c>
      <c r="AD780" s="114">
        <v>22</v>
      </c>
      <c r="AE780" s="114" t="s">
        <v>2634</v>
      </c>
      <c r="AF780" s="114"/>
      <c r="AG780" s="114" t="s">
        <v>9</v>
      </c>
      <c r="AH780" s="118" t="s">
        <v>2635</v>
      </c>
    </row>
    <row r="781" spans="1:34" ht="15" customHeight="1" x14ac:dyDescent="0.25">
      <c r="A781" s="117">
        <v>46290.782395833332</v>
      </c>
      <c r="B781" s="114">
        <v>21</v>
      </c>
      <c r="C781" s="114" t="s">
        <v>367</v>
      </c>
      <c r="D781" s="114" t="s">
        <v>434</v>
      </c>
      <c r="E781" s="114" t="s">
        <v>2415</v>
      </c>
      <c r="F781" s="114" t="s">
        <v>180</v>
      </c>
      <c r="G781" s="121">
        <v>4.3548460454021642E-4</v>
      </c>
      <c r="H781" s="114">
        <v>0</v>
      </c>
      <c r="I781" s="118" t="s">
        <v>2469</v>
      </c>
      <c r="AC781" s="117">
        <v>46290.782395833332</v>
      </c>
      <c r="AD781" s="114">
        <v>22</v>
      </c>
      <c r="AE781" s="114" t="s">
        <v>2636</v>
      </c>
      <c r="AF781" s="114">
        <v>0</v>
      </c>
      <c r="AG781" s="114" t="s">
        <v>9</v>
      </c>
      <c r="AH781" s="118" t="s">
        <v>2637</v>
      </c>
    </row>
    <row r="782" spans="1:34" ht="15" customHeight="1" x14ac:dyDescent="0.25">
      <c r="A782" s="117">
        <v>46290.782395833332</v>
      </c>
      <c r="B782" s="114">
        <v>21</v>
      </c>
      <c r="C782" s="114" t="s">
        <v>367</v>
      </c>
      <c r="D782" s="114" t="s">
        <v>434</v>
      </c>
      <c r="E782" s="114" t="s">
        <v>2416</v>
      </c>
      <c r="F782" s="114" t="s">
        <v>180</v>
      </c>
      <c r="G782" s="121">
        <v>4.3548460454021653E-4</v>
      </c>
      <c r="H782" s="114">
        <v>0</v>
      </c>
      <c r="I782" s="118" t="s">
        <v>2469</v>
      </c>
      <c r="AC782" s="117">
        <v>46290.782395833332</v>
      </c>
      <c r="AD782" s="114">
        <v>22</v>
      </c>
      <c r="AE782" s="114" t="s">
        <v>2638</v>
      </c>
      <c r="AF782" s="114"/>
      <c r="AG782" s="114" t="s">
        <v>299</v>
      </c>
      <c r="AH782" s="118" t="s">
        <v>2702</v>
      </c>
    </row>
    <row r="783" spans="1:34" ht="15" customHeight="1" x14ac:dyDescent="0.25">
      <c r="A783" s="117">
        <v>46290.782395833332</v>
      </c>
      <c r="B783" s="114">
        <v>21</v>
      </c>
      <c r="C783" s="114" t="s">
        <v>367</v>
      </c>
      <c r="D783" s="114" t="s">
        <v>434</v>
      </c>
      <c r="E783" s="114" t="s">
        <v>2417</v>
      </c>
      <c r="F783" s="114" t="s">
        <v>180</v>
      </c>
      <c r="G783" s="121">
        <v>4.3548460454021653E-4</v>
      </c>
      <c r="H783" s="114">
        <v>0</v>
      </c>
      <c r="I783" s="118" t="s">
        <v>2469</v>
      </c>
      <c r="AC783" s="117">
        <v>46290.782395833332</v>
      </c>
      <c r="AD783" s="114">
        <v>22</v>
      </c>
      <c r="AE783" s="114" t="s">
        <v>2640</v>
      </c>
      <c r="AF783" s="114"/>
      <c r="AG783" s="114" t="s">
        <v>302</v>
      </c>
      <c r="AH783" s="118" t="s">
        <v>2702</v>
      </c>
    </row>
    <row r="784" spans="1:34" ht="15" customHeight="1" x14ac:dyDescent="0.25">
      <c r="A784" s="117">
        <v>46290.782395833332</v>
      </c>
      <c r="B784" s="114">
        <v>21</v>
      </c>
      <c r="C784" s="114" t="s">
        <v>367</v>
      </c>
      <c r="D784" s="114" t="s">
        <v>434</v>
      </c>
      <c r="E784" s="114" t="s">
        <v>2418</v>
      </c>
      <c r="F784" s="114" t="s">
        <v>180</v>
      </c>
      <c r="G784" s="121">
        <v>4.3548460454021659E-4</v>
      </c>
      <c r="H784" s="114">
        <v>0</v>
      </c>
      <c r="I784" s="118" t="s">
        <v>2469</v>
      </c>
      <c r="AC784" s="117">
        <v>46290.782395833332</v>
      </c>
      <c r="AD784" s="114">
        <v>22</v>
      </c>
      <c r="AE784" s="114" t="s">
        <v>2642</v>
      </c>
      <c r="AF784" s="114"/>
      <c r="AG784" s="114" t="s">
        <v>302</v>
      </c>
      <c r="AH784" s="118" t="s">
        <v>2702</v>
      </c>
    </row>
    <row r="785" spans="1:34" ht="15" customHeight="1" x14ac:dyDescent="0.25">
      <c r="A785" s="117">
        <v>46290.782395833332</v>
      </c>
      <c r="B785" s="114">
        <v>21</v>
      </c>
      <c r="C785" s="114" t="s">
        <v>367</v>
      </c>
      <c r="D785" s="114" t="s">
        <v>434</v>
      </c>
      <c r="E785" s="114" t="s">
        <v>2419</v>
      </c>
      <c r="F785" s="114" t="s">
        <v>180</v>
      </c>
      <c r="G785" s="121">
        <v>4.3548460454021637E-4</v>
      </c>
      <c r="H785" s="114">
        <v>0</v>
      </c>
      <c r="I785" s="118" t="s">
        <v>2469</v>
      </c>
      <c r="AC785" s="117">
        <v>46290.782395833332</v>
      </c>
      <c r="AD785" s="114">
        <v>22</v>
      </c>
      <c r="AE785" s="114" t="s">
        <v>2644</v>
      </c>
      <c r="AF785" s="114" t="s">
        <v>1105</v>
      </c>
      <c r="AG785" s="114" t="s">
        <v>9</v>
      </c>
      <c r="AH785" s="118" t="s">
        <v>2645</v>
      </c>
    </row>
    <row r="786" spans="1:34" ht="15" customHeight="1" x14ac:dyDescent="0.25">
      <c r="A786" s="117">
        <v>46290.782395833332</v>
      </c>
      <c r="B786" s="114">
        <v>21</v>
      </c>
      <c r="C786" s="114" t="s">
        <v>367</v>
      </c>
      <c r="D786" s="114" t="s">
        <v>434</v>
      </c>
      <c r="E786" s="114" t="s">
        <v>2420</v>
      </c>
      <c r="F786" s="114" t="s">
        <v>180</v>
      </c>
      <c r="G786" s="121">
        <v>4.3548460454021637E-4</v>
      </c>
      <c r="H786" s="114">
        <v>0</v>
      </c>
      <c r="I786" s="118" t="s">
        <v>2469</v>
      </c>
      <c r="AC786" s="117">
        <v>46290.782395833332</v>
      </c>
      <c r="AD786" s="114">
        <v>22</v>
      </c>
      <c r="AE786" s="114" t="s">
        <v>2646</v>
      </c>
      <c r="AF786" s="114" t="s">
        <v>1107</v>
      </c>
      <c r="AG786" s="114" t="s">
        <v>9</v>
      </c>
      <c r="AH786" s="118" t="s">
        <v>2647</v>
      </c>
    </row>
    <row r="787" spans="1:34" ht="15" customHeight="1" x14ac:dyDescent="0.25">
      <c r="A787" s="117">
        <v>46290.782395833332</v>
      </c>
      <c r="B787" s="114">
        <v>21</v>
      </c>
      <c r="C787" s="114" t="s">
        <v>367</v>
      </c>
      <c r="D787" s="114" t="s">
        <v>434</v>
      </c>
      <c r="E787" s="114" t="s">
        <v>2421</v>
      </c>
      <c r="F787" s="114" t="s">
        <v>180</v>
      </c>
      <c r="G787" s="121">
        <v>4.3548460454021642E-4</v>
      </c>
      <c r="H787" s="114">
        <v>0</v>
      </c>
      <c r="I787" s="118" t="s">
        <v>2469</v>
      </c>
      <c r="AC787" s="117">
        <v>46290.782395833332</v>
      </c>
      <c r="AD787" s="114">
        <v>22</v>
      </c>
      <c r="AE787" s="114" t="s">
        <v>2648</v>
      </c>
      <c r="AF787" s="114">
        <v>22</v>
      </c>
      <c r="AG787" s="114" t="s">
        <v>305</v>
      </c>
      <c r="AH787" s="118" t="s">
        <v>2649</v>
      </c>
    </row>
    <row r="788" spans="1:34" ht="15" customHeight="1" x14ac:dyDescent="0.25">
      <c r="A788" s="117">
        <v>46290.782395833332</v>
      </c>
      <c r="B788" s="114">
        <v>21</v>
      </c>
      <c r="C788" s="114" t="s">
        <v>367</v>
      </c>
      <c r="D788" s="114" t="s">
        <v>434</v>
      </c>
      <c r="E788" s="114" t="s">
        <v>2422</v>
      </c>
      <c r="F788" s="114" t="s">
        <v>180</v>
      </c>
      <c r="G788" s="121">
        <v>4.3548460454021642E-4</v>
      </c>
      <c r="H788" s="114">
        <v>0</v>
      </c>
      <c r="I788" s="118" t="s">
        <v>2469</v>
      </c>
      <c r="AC788" s="117">
        <v>46290.782395833332</v>
      </c>
      <c r="AD788" s="114">
        <v>22</v>
      </c>
      <c r="AE788" s="114" t="s">
        <v>2650</v>
      </c>
      <c r="AF788" s="114">
        <v>14.6</v>
      </c>
      <c r="AG788" s="114" t="s">
        <v>305</v>
      </c>
      <c r="AH788" s="118" t="s">
        <v>2651</v>
      </c>
    </row>
    <row r="789" spans="1:34" ht="15" customHeight="1" x14ac:dyDescent="0.25">
      <c r="A789" s="117">
        <v>46290.782395833332</v>
      </c>
      <c r="B789" s="114">
        <v>21</v>
      </c>
      <c r="C789" s="114" t="s">
        <v>367</v>
      </c>
      <c r="D789" s="114" t="s">
        <v>434</v>
      </c>
      <c r="E789" s="114" t="s">
        <v>2423</v>
      </c>
      <c r="F789" s="114" t="s">
        <v>180</v>
      </c>
      <c r="G789" s="121">
        <v>4.3548460454021642E-4</v>
      </c>
      <c r="H789" s="114">
        <v>0</v>
      </c>
      <c r="I789" s="118" t="s">
        <v>2469</v>
      </c>
      <c r="AC789" s="117">
        <v>46290.782395833332</v>
      </c>
      <c r="AD789" s="114">
        <v>22</v>
      </c>
      <c r="AE789" s="114" t="s">
        <v>2652</v>
      </c>
      <c r="AF789" s="114">
        <v>1.5068493150684932</v>
      </c>
      <c r="AG789" s="114" t="s">
        <v>9</v>
      </c>
      <c r="AH789" s="118" t="s">
        <v>2653</v>
      </c>
    </row>
    <row r="790" spans="1:34" ht="15" customHeight="1" x14ac:dyDescent="0.25">
      <c r="A790" s="117">
        <v>46290.782395833332</v>
      </c>
      <c r="B790" s="114">
        <v>21</v>
      </c>
      <c r="C790" s="114" t="s">
        <v>367</v>
      </c>
      <c r="D790" s="114" t="s">
        <v>434</v>
      </c>
      <c r="E790" s="114" t="s">
        <v>2424</v>
      </c>
      <c r="F790" s="114" t="s">
        <v>180</v>
      </c>
      <c r="G790" s="121">
        <v>4.3548460454021648E-4</v>
      </c>
      <c r="H790" s="114">
        <v>0</v>
      </c>
      <c r="I790" s="118" t="s">
        <v>2469</v>
      </c>
      <c r="AC790" s="117">
        <v>46290.782395833332</v>
      </c>
      <c r="AD790" s="114">
        <v>22</v>
      </c>
      <c r="AE790" s="114" t="s">
        <v>2654</v>
      </c>
      <c r="AF790" s="114" t="b">
        <v>0</v>
      </c>
      <c r="AG790" s="114" t="s">
        <v>9</v>
      </c>
      <c r="AH790" s="118" t="s">
        <v>2655</v>
      </c>
    </row>
    <row r="791" spans="1:34" ht="15" customHeight="1" x14ac:dyDescent="0.25">
      <c r="A791" s="117">
        <v>46290.782395833332</v>
      </c>
      <c r="B791" s="114">
        <v>21</v>
      </c>
      <c r="C791" s="114" t="s">
        <v>367</v>
      </c>
      <c r="D791" s="114" t="s">
        <v>434</v>
      </c>
      <c r="E791" s="114" t="s">
        <v>2425</v>
      </c>
      <c r="F791" s="114" t="s">
        <v>180</v>
      </c>
      <c r="G791" s="121">
        <v>4.3548460454021648E-4</v>
      </c>
      <c r="H791" s="114">
        <v>0</v>
      </c>
      <c r="I791" s="118" t="s">
        <v>2469</v>
      </c>
      <c r="AC791" s="117">
        <v>46290.782395833332</v>
      </c>
      <c r="AD791" s="114">
        <v>22</v>
      </c>
      <c r="AE791" s="114" t="s">
        <v>2656</v>
      </c>
      <c r="AF791" s="114" t="b">
        <v>1</v>
      </c>
      <c r="AG791" s="114" t="s">
        <v>9</v>
      </c>
      <c r="AH791" s="118" t="s">
        <v>2657</v>
      </c>
    </row>
    <row r="792" spans="1:34" ht="15" customHeight="1" x14ac:dyDescent="0.25">
      <c r="A792" s="117">
        <v>46290.782395833332</v>
      </c>
      <c r="B792" s="114">
        <v>21</v>
      </c>
      <c r="C792" s="114" t="s">
        <v>367</v>
      </c>
      <c r="D792" s="114" t="s">
        <v>434</v>
      </c>
      <c r="E792" s="114" t="s">
        <v>2426</v>
      </c>
      <c r="F792" s="114" t="s">
        <v>180</v>
      </c>
      <c r="G792" s="121">
        <v>4.3548460454021653E-4</v>
      </c>
      <c r="H792" s="114">
        <v>0</v>
      </c>
      <c r="I792" s="118" t="s">
        <v>2469</v>
      </c>
      <c r="AC792" s="117">
        <v>46290.782395833332</v>
      </c>
      <c r="AD792" s="114">
        <v>22</v>
      </c>
      <c r="AE792" s="114" t="s">
        <v>2703</v>
      </c>
      <c r="AF792" s="114" t="s">
        <v>2704</v>
      </c>
      <c r="AG792" s="114" t="s">
        <v>9</v>
      </c>
      <c r="AH792" s="118" t="s">
        <v>2660</v>
      </c>
    </row>
    <row r="793" spans="1:34" ht="15" customHeight="1" x14ac:dyDescent="0.25">
      <c r="A793" s="117">
        <v>46290.782395833332</v>
      </c>
      <c r="B793" s="114">
        <v>21</v>
      </c>
      <c r="C793" s="114" t="s">
        <v>367</v>
      </c>
      <c r="D793" s="114" t="s">
        <v>434</v>
      </c>
      <c r="E793" s="114" t="s">
        <v>2427</v>
      </c>
      <c r="F793" s="114" t="s">
        <v>180</v>
      </c>
      <c r="G793" s="121">
        <v>4.3548460454021653E-4</v>
      </c>
      <c r="H793" s="114">
        <v>0</v>
      </c>
      <c r="I793" s="118" t="s">
        <v>2469</v>
      </c>
      <c r="AC793" s="117">
        <v>46290.782395833332</v>
      </c>
      <c r="AD793" s="114">
        <v>22</v>
      </c>
      <c r="AE793" s="114" t="s">
        <v>2705</v>
      </c>
      <c r="AF793" s="114" t="s">
        <v>2706</v>
      </c>
      <c r="AG793" s="114" t="s">
        <v>9</v>
      </c>
      <c r="AH793" s="118" t="s">
        <v>2663</v>
      </c>
    </row>
    <row r="794" spans="1:34" ht="15" customHeight="1" x14ac:dyDescent="0.25">
      <c r="A794" s="117">
        <v>46290.782395833332</v>
      </c>
      <c r="B794" s="114">
        <v>21</v>
      </c>
      <c r="C794" s="114" t="s">
        <v>367</v>
      </c>
      <c r="D794" s="114" t="s">
        <v>434</v>
      </c>
      <c r="E794" s="114" t="s">
        <v>2428</v>
      </c>
      <c r="F794" s="114" t="s">
        <v>180</v>
      </c>
      <c r="G794" s="121">
        <v>4.3548460454021653E-4</v>
      </c>
      <c r="H794" s="114">
        <v>0</v>
      </c>
      <c r="I794" s="118" t="s">
        <v>2469</v>
      </c>
      <c r="AC794" s="117">
        <v>46290.782395833332</v>
      </c>
      <c r="AD794" s="114">
        <v>22</v>
      </c>
      <c r="AE794" s="114" t="s">
        <v>2707</v>
      </c>
      <c r="AF794" s="114" t="s">
        <v>2708</v>
      </c>
      <c r="AG794" s="114" t="s">
        <v>9</v>
      </c>
      <c r="AH794" s="118" t="s">
        <v>2666</v>
      </c>
    </row>
    <row r="795" spans="1:34" ht="15" customHeight="1" x14ac:dyDescent="0.25">
      <c r="A795" s="117">
        <v>46290.782395833332</v>
      </c>
      <c r="B795" s="114">
        <v>21</v>
      </c>
      <c r="C795" s="114" t="s">
        <v>367</v>
      </c>
      <c r="D795" s="114" t="s">
        <v>434</v>
      </c>
      <c r="E795" s="114" t="s">
        <v>2429</v>
      </c>
      <c r="F795" s="114" t="s">
        <v>180</v>
      </c>
      <c r="G795" s="121">
        <v>4.3548460454021637E-4</v>
      </c>
      <c r="H795" s="114">
        <v>0</v>
      </c>
      <c r="I795" s="118" t="s">
        <v>2469</v>
      </c>
      <c r="AC795" s="117">
        <v>46290.782395833332</v>
      </c>
      <c r="AD795" s="114">
        <v>22</v>
      </c>
      <c r="AE795" s="114" t="s">
        <v>2709</v>
      </c>
      <c r="AF795" s="114" t="s">
        <v>2710</v>
      </c>
      <c r="AG795" s="114" t="s">
        <v>9</v>
      </c>
      <c r="AH795" s="118" t="s">
        <v>2669</v>
      </c>
    </row>
    <row r="796" spans="1:34" ht="15" customHeight="1" x14ac:dyDescent="0.25">
      <c r="A796" s="117">
        <v>46290.782395833332</v>
      </c>
      <c r="B796" s="114">
        <v>21</v>
      </c>
      <c r="C796" s="114" t="s">
        <v>367</v>
      </c>
      <c r="D796" s="114" t="s">
        <v>434</v>
      </c>
      <c r="E796" s="114" t="s">
        <v>2430</v>
      </c>
      <c r="F796" s="114" t="s">
        <v>180</v>
      </c>
      <c r="G796" s="121">
        <v>4.3548460454021642E-4</v>
      </c>
      <c r="H796" s="114">
        <v>0</v>
      </c>
      <c r="I796" s="118" t="s">
        <v>2469</v>
      </c>
      <c r="AC796" s="117">
        <v>46290.782395833332</v>
      </c>
      <c r="AD796" s="114">
        <v>22</v>
      </c>
      <c r="AE796" s="114" t="s">
        <v>2711</v>
      </c>
      <c r="AF796" s="114">
        <v>-4.049993242780132E-4</v>
      </c>
      <c r="AG796" s="114" t="s">
        <v>9</v>
      </c>
      <c r="AH796" s="118" t="s">
        <v>2671</v>
      </c>
    </row>
    <row r="797" spans="1:34" ht="15" customHeight="1" x14ac:dyDescent="0.25">
      <c r="A797" s="117">
        <v>46290.782395833332</v>
      </c>
      <c r="B797" s="114">
        <v>21</v>
      </c>
      <c r="C797" s="114" t="s">
        <v>367</v>
      </c>
      <c r="D797" s="114" t="s">
        <v>434</v>
      </c>
      <c r="E797" s="114" t="s">
        <v>2431</v>
      </c>
      <c r="F797" s="114" t="s">
        <v>180</v>
      </c>
      <c r="G797" s="121">
        <v>4.3548460454021642E-4</v>
      </c>
      <c r="H797" s="114">
        <v>0</v>
      </c>
      <c r="I797" s="118" t="s">
        <v>2469</v>
      </c>
      <c r="AC797" s="117">
        <v>46290.782395833332</v>
      </c>
      <c r="AD797" s="114">
        <v>22</v>
      </c>
      <c r="AE797" s="114" t="s">
        <v>2712</v>
      </c>
      <c r="AF797" s="114">
        <v>1.479998198074699E-6</v>
      </c>
      <c r="AG797" s="114" t="s">
        <v>307</v>
      </c>
      <c r="AH797" s="118" t="s">
        <v>2673</v>
      </c>
    </row>
    <row r="798" spans="1:34" ht="15" customHeight="1" x14ac:dyDescent="0.25">
      <c r="A798" s="117">
        <v>46290.782395833332</v>
      </c>
      <c r="B798" s="114">
        <v>21</v>
      </c>
      <c r="C798" s="114" t="s">
        <v>367</v>
      </c>
      <c r="D798" s="114" t="s">
        <v>434</v>
      </c>
      <c r="E798" s="114" t="s">
        <v>2432</v>
      </c>
      <c r="F798" s="114" t="s">
        <v>180</v>
      </c>
      <c r="G798" s="121">
        <v>4.3548460454021642E-4</v>
      </c>
      <c r="H798" s="114">
        <v>0</v>
      </c>
      <c r="I798" s="118" t="s">
        <v>2469</v>
      </c>
      <c r="AC798" s="117">
        <v>46290.782395833332</v>
      </c>
      <c r="AD798" s="114">
        <v>22</v>
      </c>
      <c r="AE798" s="114" t="s">
        <v>2713</v>
      </c>
      <c r="AF798" s="114">
        <v>7.7791661148239351E-22</v>
      </c>
      <c r="AG798" s="114" t="s">
        <v>307</v>
      </c>
      <c r="AH798" s="118" t="s">
        <v>2675</v>
      </c>
    </row>
    <row r="799" spans="1:34" ht="15" customHeight="1" x14ac:dyDescent="0.25">
      <c r="A799" s="117">
        <v>46290.782395833332</v>
      </c>
      <c r="B799" s="114">
        <v>21</v>
      </c>
      <c r="C799" s="114" t="s">
        <v>367</v>
      </c>
      <c r="D799" s="114" t="s">
        <v>434</v>
      </c>
      <c r="E799" s="114" t="s">
        <v>2433</v>
      </c>
      <c r="F799" s="114" t="s">
        <v>180</v>
      </c>
      <c r="G799" s="121">
        <v>4.3548460454021648E-4</v>
      </c>
      <c r="H799" s="114">
        <v>0</v>
      </c>
      <c r="I799" s="118" t="s">
        <v>2469</v>
      </c>
      <c r="AC799" s="117">
        <v>46290.782395833332</v>
      </c>
      <c r="AD799" s="114">
        <v>22</v>
      </c>
      <c r="AE799" s="114" t="s">
        <v>2714</v>
      </c>
      <c r="AF799" s="114">
        <v>-5.256199720339999E-16</v>
      </c>
      <c r="AG799" s="114" t="s">
        <v>2534</v>
      </c>
      <c r="AH799" s="118" t="s">
        <v>2677</v>
      </c>
    </row>
    <row r="800" spans="1:34" ht="15" customHeight="1" x14ac:dyDescent="0.25">
      <c r="A800" s="117">
        <v>46290.782395833332</v>
      </c>
      <c r="B800" s="114">
        <v>21</v>
      </c>
      <c r="C800" s="114" t="s">
        <v>367</v>
      </c>
      <c r="D800" s="114" t="s">
        <v>434</v>
      </c>
      <c r="E800" s="114" t="s">
        <v>2434</v>
      </c>
      <c r="F800" s="114" t="s">
        <v>180</v>
      </c>
      <c r="G800" s="121">
        <v>4.3548460454021648E-4</v>
      </c>
      <c r="H800" s="114">
        <v>0</v>
      </c>
      <c r="I800" s="118" t="s">
        <v>2469</v>
      </c>
      <c r="AC800" s="117">
        <v>46290.782395833332</v>
      </c>
      <c r="AD800" s="114">
        <v>22</v>
      </c>
      <c r="AE800" s="114" t="s">
        <v>2715</v>
      </c>
      <c r="AF800" s="114">
        <v>-0.27364852525149619</v>
      </c>
      <c r="AG800" s="114" t="s">
        <v>294</v>
      </c>
      <c r="AH800" s="118" t="s">
        <v>2679</v>
      </c>
    </row>
    <row r="801" spans="1:34" ht="15" customHeight="1" x14ac:dyDescent="0.25">
      <c r="A801" s="117">
        <v>46290.782395833332</v>
      </c>
      <c r="B801" s="114">
        <v>21</v>
      </c>
      <c r="C801" s="114" t="s">
        <v>367</v>
      </c>
      <c r="D801" s="114" t="s">
        <v>434</v>
      </c>
      <c r="E801" s="114" t="s">
        <v>2435</v>
      </c>
      <c r="F801" s="114" t="s">
        <v>180</v>
      </c>
      <c r="G801" s="121">
        <v>4.3548460454021653E-4</v>
      </c>
      <c r="H801" s="114">
        <v>0</v>
      </c>
      <c r="I801" s="118" t="s">
        <v>2469</v>
      </c>
      <c r="AC801" s="117">
        <v>46290.782395833332</v>
      </c>
      <c r="AD801" s="114">
        <v>22</v>
      </c>
      <c r="AE801" s="114" t="s">
        <v>2716</v>
      </c>
      <c r="AF801" s="114" t="b">
        <v>0</v>
      </c>
      <c r="AG801" s="114" t="s">
        <v>9</v>
      </c>
      <c r="AH801" s="118" t="s">
        <v>2681</v>
      </c>
    </row>
    <row r="802" spans="1:34" ht="15" customHeight="1" x14ac:dyDescent="0.25">
      <c r="A802" s="117">
        <v>46290.782395833332</v>
      </c>
      <c r="B802" s="114">
        <v>21</v>
      </c>
      <c r="C802" s="114" t="s">
        <v>367</v>
      </c>
      <c r="D802" s="114" t="s">
        <v>434</v>
      </c>
      <c r="E802" s="114" t="s">
        <v>2436</v>
      </c>
      <c r="F802" s="114" t="s">
        <v>180</v>
      </c>
      <c r="G802" s="121">
        <v>4.3548460454021653E-4</v>
      </c>
      <c r="H802" s="114">
        <v>0</v>
      </c>
      <c r="I802" s="118" t="s">
        <v>2469</v>
      </c>
      <c r="AC802" s="117">
        <v>46290.782395833332</v>
      </c>
      <c r="AD802" s="114">
        <v>22</v>
      </c>
      <c r="AE802" s="114" t="s">
        <v>2717</v>
      </c>
      <c r="AF802" s="114" t="s">
        <v>1105</v>
      </c>
      <c r="AG802" s="114" t="s">
        <v>9</v>
      </c>
      <c r="AH802" s="118" t="s">
        <v>2683</v>
      </c>
    </row>
    <row r="803" spans="1:34" ht="15" customHeight="1" x14ac:dyDescent="0.25">
      <c r="A803" s="117">
        <v>46290.782395833332</v>
      </c>
      <c r="B803" s="114">
        <v>21</v>
      </c>
      <c r="C803" s="114" t="s">
        <v>367</v>
      </c>
      <c r="D803" s="114" t="s">
        <v>434</v>
      </c>
      <c r="E803" s="114" t="s">
        <v>2437</v>
      </c>
      <c r="F803" s="114" t="s">
        <v>180</v>
      </c>
      <c r="G803" s="121">
        <v>4.3548460454021642E-4</v>
      </c>
      <c r="H803" s="114">
        <v>0</v>
      </c>
      <c r="I803" s="118" t="s">
        <v>2469</v>
      </c>
      <c r="AC803" s="117">
        <v>46290.782395833332</v>
      </c>
      <c r="AD803" s="114">
        <v>22</v>
      </c>
      <c r="AE803" s="114" t="s">
        <v>2718</v>
      </c>
      <c r="AF803" s="114" t="s">
        <v>2685</v>
      </c>
      <c r="AG803" s="114" t="s">
        <v>9</v>
      </c>
      <c r="AH803" s="118" t="s">
        <v>2686</v>
      </c>
    </row>
    <row r="804" spans="1:34" ht="15" customHeight="1" x14ac:dyDescent="0.25">
      <c r="A804" s="117">
        <v>46290.782395833332</v>
      </c>
      <c r="B804" s="114">
        <v>21</v>
      </c>
      <c r="C804" s="114" t="s">
        <v>367</v>
      </c>
      <c r="D804" s="114" t="s">
        <v>434</v>
      </c>
      <c r="E804" s="114" t="s">
        <v>2438</v>
      </c>
      <c r="F804" s="114" t="s">
        <v>180</v>
      </c>
      <c r="G804" s="121">
        <v>4.3548460454021642E-4</v>
      </c>
      <c r="H804" s="114">
        <v>0</v>
      </c>
      <c r="I804" s="118" t="s">
        <v>2469</v>
      </c>
      <c r="AC804" s="117">
        <v>46290.782395833332</v>
      </c>
      <c r="AD804" s="114">
        <v>22</v>
      </c>
      <c r="AE804" s="114" t="s">
        <v>2719</v>
      </c>
      <c r="AF804" s="114" t="s">
        <v>434</v>
      </c>
      <c r="AG804" s="114" t="s">
        <v>9</v>
      </c>
      <c r="AH804" s="118" t="s">
        <v>2660</v>
      </c>
    </row>
    <row r="805" spans="1:34" ht="15" customHeight="1" x14ac:dyDescent="0.25">
      <c r="A805" s="117">
        <v>46290.782395833332</v>
      </c>
      <c r="B805" s="114">
        <v>21</v>
      </c>
      <c r="C805" s="114" t="s">
        <v>367</v>
      </c>
      <c r="D805" s="114" t="s">
        <v>434</v>
      </c>
      <c r="E805" s="114" t="s">
        <v>2439</v>
      </c>
      <c r="F805" s="114" t="s">
        <v>180</v>
      </c>
      <c r="G805" s="121">
        <v>4.3548460454021642E-4</v>
      </c>
      <c r="H805" s="114">
        <v>0</v>
      </c>
      <c r="I805" s="118" t="s">
        <v>2469</v>
      </c>
      <c r="AC805" s="117">
        <v>46290.782395833332</v>
      </c>
      <c r="AD805" s="114">
        <v>22</v>
      </c>
      <c r="AE805" s="114" t="s">
        <v>2720</v>
      </c>
      <c r="AF805" s="114" t="s">
        <v>2721</v>
      </c>
      <c r="AG805" s="114" t="s">
        <v>9</v>
      </c>
      <c r="AH805" s="118" t="s">
        <v>2663</v>
      </c>
    </row>
    <row r="806" spans="1:34" ht="15" customHeight="1" x14ac:dyDescent="0.25">
      <c r="A806" s="117">
        <v>46290.782395833332</v>
      </c>
      <c r="B806" s="114">
        <v>21</v>
      </c>
      <c r="C806" s="114" t="s">
        <v>367</v>
      </c>
      <c r="D806" s="114" t="s">
        <v>434</v>
      </c>
      <c r="E806" s="114" t="s">
        <v>2440</v>
      </c>
      <c r="F806" s="114" t="s">
        <v>180</v>
      </c>
      <c r="G806" s="121">
        <v>4.3548460454021648E-4</v>
      </c>
      <c r="H806" s="114">
        <v>0</v>
      </c>
      <c r="I806" s="118" t="s">
        <v>2469</v>
      </c>
      <c r="AC806" s="117">
        <v>46290.782395833332</v>
      </c>
      <c r="AD806" s="114">
        <v>22</v>
      </c>
      <c r="AE806" s="114" t="s">
        <v>2722</v>
      </c>
      <c r="AF806" s="114" t="s">
        <v>2723</v>
      </c>
      <c r="AG806" s="114" t="s">
        <v>9</v>
      </c>
      <c r="AH806" s="118" t="s">
        <v>2666</v>
      </c>
    </row>
    <row r="807" spans="1:34" ht="15" customHeight="1" x14ac:dyDescent="0.25">
      <c r="A807" s="117">
        <v>46290.782395833332</v>
      </c>
      <c r="B807" s="114">
        <v>21</v>
      </c>
      <c r="C807" s="114" t="s">
        <v>367</v>
      </c>
      <c r="D807" s="114" t="s">
        <v>434</v>
      </c>
      <c r="E807" s="114" t="s">
        <v>2441</v>
      </c>
      <c r="F807" s="114" t="s">
        <v>180</v>
      </c>
      <c r="G807" s="121">
        <v>4.3548460454021648E-4</v>
      </c>
      <c r="H807" s="114">
        <v>0</v>
      </c>
      <c r="I807" s="118" t="s">
        <v>2469</v>
      </c>
      <c r="AC807" s="117">
        <v>46290.782395833332</v>
      </c>
      <c r="AD807" s="114">
        <v>22</v>
      </c>
      <c r="AE807" s="114" t="s">
        <v>2724</v>
      </c>
      <c r="AF807" s="114" t="s">
        <v>2725</v>
      </c>
      <c r="AG807" s="114" t="s">
        <v>9</v>
      </c>
      <c r="AH807" s="118" t="s">
        <v>2669</v>
      </c>
    </row>
    <row r="808" spans="1:34" ht="15" customHeight="1" x14ac:dyDescent="0.25">
      <c r="A808" s="117">
        <v>46290.782395833332</v>
      </c>
      <c r="B808" s="114">
        <v>21</v>
      </c>
      <c r="C808" s="114" t="s">
        <v>367</v>
      </c>
      <c r="D808" s="114" t="s">
        <v>434</v>
      </c>
      <c r="E808" s="114" t="s">
        <v>2442</v>
      </c>
      <c r="F808" s="114" t="s">
        <v>180</v>
      </c>
      <c r="G808" s="121">
        <v>4.3548460454021653E-4</v>
      </c>
      <c r="H808" s="114">
        <v>0</v>
      </c>
      <c r="I808" s="118" t="s">
        <v>2469</v>
      </c>
      <c r="AC808" s="117">
        <v>46290.782395833332</v>
      </c>
      <c r="AD808" s="114">
        <v>22</v>
      </c>
      <c r="AE808" s="114" t="s">
        <v>2726</v>
      </c>
      <c r="AF808" s="114">
        <v>-5.0314742019698096E-4</v>
      </c>
      <c r="AG808" s="114" t="s">
        <v>9</v>
      </c>
      <c r="AH808" s="118" t="s">
        <v>2671</v>
      </c>
    </row>
    <row r="809" spans="1:34" ht="15" customHeight="1" x14ac:dyDescent="0.25">
      <c r="A809" s="117">
        <v>46290.782395833332</v>
      </c>
      <c r="B809" s="114">
        <v>21</v>
      </c>
      <c r="C809" s="114" t="s">
        <v>367</v>
      </c>
      <c r="D809" s="114" t="s">
        <v>434</v>
      </c>
      <c r="E809" s="114" t="s">
        <v>567</v>
      </c>
      <c r="F809" s="114" t="s">
        <v>2443</v>
      </c>
      <c r="G809" s="121">
        <v>4.3548460454021637E-4</v>
      </c>
      <c r="H809" s="114">
        <v>87.096920908043273</v>
      </c>
      <c r="I809" s="118" t="s">
        <v>274</v>
      </c>
      <c r="AC809" s="117">
        <v>46290.782395833332</v>
      </c>
      <c r="AD809" s="114">
        <v>22</v>
      </c>
      <c r="AE809" s="114" t="s">
        <v>2727</v>
      </c>
      <c r="AF809" s="114">
        <v>1.6271592661092974E-6</v>
      </c>
      <c r="AG809" s="114" t="s">
        <v>307</v>
      </c>
      <c r="AH809" s="118" t="s">
        <v>2673</v>
      </c>
    </row>
    <row r="810" spans="1:34" ht="15" customHeight="1" x14ac:dyDescent="0.25">
      <c r="A810" s="117">
        <v>46290.782395833332</v>
      </c>
      <c r="B810" s="114">
        <v>21</v>
      </c>
      <c r="C810" s="114" t="s">
        <v>367</v>
      </c>
      <c r="D810" s="114" t="s">
        <v>434</v>
      </c>
      <c r="E810" s="114" t="s">
        <v>569</v>
      </c>
      <c r="F810" s="114" t="s">
        <v>2443</v>
      </c>
      <c r="G810" s="121">
        <v>4.3548460454021637E-4</v>
      </c>
      <c r="H810" s="114">
        <v>87.096920908043273</v>
      </c>
      <c r="I810" s="118" t="s">
        <v>274</v>
      </c>
      <c r="AC810" s="117">
        <v>46290.782395833332</v>
      </c>
      <c r="AD810" s="114">
        <v>22</v>
      </c>
      <c r="AE810" s="114" t="s">
        <v>2728</v>
      </c>
      <c r="AF810" s="114">
        <v>-1.9567370688410362E-22</v>
      </c>
      <c r="AG810" s="114" t="s">
        <v>307</v>
      </c>
      <c r="AH810" s="118" t="s">
        <v>2675</v>
      </c>
    </row>
    <row r="811" spans="1:34" ht="15" customHeight="1" x14ac:dyDescent="0.25">
      <c r="A811" s="117">
        <v>46290.782395833332</v>
      </c>
      <c r="B811" s="114">
        <v>21</v>
      </c>
      <c r="C811" s="114" t="s">
        <v>367</v>
      </c>
      <c r="D811" s="114" t="s">
        <v>434</v>
      </c>
      <c r="E811" s="114" t="s">
        <v>2444</v>
      </c>
      <c r="F811" s="114" t="s">
        <v>2443</v>
      </c>
      <c r="G811" s="121">
        <v>4.3548460454021642E-4</v>
      </c>
      <c r="H811" s="114">
        <v>87.096920908043288</v>
      </c>
      <c r="I811" s="118" t="s">
        <v>274</v>
      </c>
      <c r="AC811" s="117">
        <v>46290.782395833332</v>
      </c>
      <c r="AD811" s="114">
        <v>22</v>
      </c>
      <c r="AE811" s="114" t="s">
        <v>2729</v>
      </c>
      <c r="AF811" s="114">
        <v>1.2025479678579914E-16</v>
      </c>
      <c r="AG811" s="114" t="s">
        <v>2534</v>
      </c>
      <c r="AH811" s="118" t="s">
        <v>2677</v>
      </c>
    </row>
    <row r="812" spans="1:34" ht="15" customHeight="1" x14ac:dyDescent="0.25">
      <c r="A812" s="117">
        <v>46290.782395833332</v>
      </c>
      <c r="B812" s="114">
        <v>21</v>
      </c>
      <c r="C812" s="114" t="s">
        <v>367</v>
      </c>
      <c r="D812" s="114" t="s">
        <v>434</v>
      </c>
      <c r="E812" s="114" t="s">
        <v>2445</v>
      </c>
      <c r="F812" s="114" t="s">
        <v>2443</v>
      </c>
      <c r="G812" s="121">
        <v>4.3548460454021642E-4</v>
      </c>
      <c r="H812" s="114">
        <v>87.096920908043288</v>
      </c>
      <c r="I812" s="118" t="s">
        <v>274</v>
      </c>
      <c r="AC812" s="117">
        <v>46290.782395833332</v>
      </c>
      <c r="AD812" s="114">
        <v>22</v>
      </c>
      <c r="AE812" s="114" t="s">
        <v>2730</v>
      </c>
      <c r="AF812" s="114">
        <v>-0.3092182988331913</v>
      </c>
      <c r="AG812" s="114" t="s">
        <v>294</v>
      </c>
      <c r="AH812" s="118" t="s">
        <v>2679</v>
      </c>
    </row>
    <row r="813" spans="1:34" ht="15" customHeight="1" x14ac:dyDescent="0.25">
      <c r="A813" s="117">
        <v>46290.782395833332</v>
      </c>
      <c r="B813" s="114">
        <v>21</v>
      </c>
      <c r="C813" s="114" t="s">
        <v>367</v>
      </c>
      <c r="D813" s="114" t="s">
        <v>434</v>
      </c>
      <c r="E813" s="114" t="s">
        <v>2446</v>
      </c>
      <c r="F813" s="114" t="s">
        <v>2443</v>
      </c>
      <c r="G813" s="121">
        <v>4.3548460454021648E-4</v>
      </c>
      <c r="H813" s="114">
        <v>87.096920908043302</v>
      </c>
      <c r="I813" s="118" t="s">
        <v>274</v>
      </c>
      <c r="AC813" s="117">
        <v>46290.782395833332</v>
      </c>
      <c r="AD813" s="114">
        <v>22</v>
      </c>
      <c r="AE813" s="114" t="s">
        <v>2731</v>
      </c>
      <c r="AF813" s="114" t="b">
        <v>0</v>
      </c>
      <c r="AG813" s="114" t="s">
        <v>9</v>
      </c>
      <c r="AH813" s="118" t="s">
        <v>2681</v>
      </c>
    </row>
    <row r="814" spans="1:34" ht="15" customHeight="1" x14ac:dyDescent="0.25">
      <c r="A814" s="117">
        <v>46290.782395833332</v>
      </c>
      <c r="B814" s="114">
        <v>21</v>
      </c>
      <c r="C814" s="114" t="s">
        <v>367</v>
      </c>
      <c r="D814" s="114" t="s">
        <v>434</v>
      </c>
      <c r="E814" s="114" t="s">
        <v>2447</v>
      </c>
      <c r="F814" s="114" t="s">
        <v>2443</v>
      </c>
      <c r="G814" s="121">
        <v>4.3548460454021648E-4</v>
      </c>
      <c r="H814" s="114">
        <v>87.096920908043302</v>
      </c>
      <c r="I814" s="118" t="s">
        <v>274</v>
      </c>
      <c r="AC814" s="117">
        <v>46290.782395833332</v>
      </c>
      <c r="AD814" s="114">
        <v>22</v>
      </c>
      <c r="AE814" s="114" t="s">
        <v>2732</v>
      </c>
      <c r="AF814" s="114" t="s">
        <v>1105</v>
      </c>
      <c r="AG814" s="114" t="s">
        <v>9</v>
      </c>
      <c r="AH814" s="118" t="s">
        <v>2683</v>
      </c>
    </row>
    <row r="815" spans="1:34" ht="15" customHeight="1" x14ac:dyDescent="0.25">
      <c r="A815" s="117">
        <v>46290.782395833332</v>
      </c>
      <c r="B815" s="114">
        <v>21</v>
      </c>
      <c r="C815" s="114" t="s">
        <v>367</v>
      </c>
      <c r="D815" s="114" t="s">
        <v>434</v>
      </c>
      <c r="E815" s="114" t="s">
        <v>2448</v>
      </c>
      <c r="F815" s="114" t="s">
        <v>2443</v>
      </c>
      <c r="G815" s="121">
        <v>4.3548460454021653E-4</v>
      </c>
      <c r="H815" s="114">
        <v>87.096920908043302</v>
      </c>
      <c r="I815" s="118" t="s">
        <v>274</v>
      </c>
      <c r="AC815" s="117">
        <v>46290.782395833332</v>
      </c>
      <c r="AD815" s="114">
        <v>22</v>
      </c>
      <c r="AE815" s="114" t="s">
        <v>2733</v>
      </c>
      <c r="AF815" s="114" t="s">
        <v>2701</v>
      </c>
      <c r="AG815" s="114" t="s">
        <v>9</v>
      </c>
      <c r="AH815" s="118" t="s">
        <v>2686</v>
      </c>
    </row>
    <row r="816" spans="1:34" ht="15" customHeight="1" x14ac:dyDescent="0.25">
      <c r="A816" s="117">
        <v>46290.782395833332</v>
      </c>
      <c r="B816" s="114">
        <v>21</v>
      </c>
      <c r="C816" s="114" t="s">
        <v>367</v>
      </c>
      <c r="D816" s="114" t="s">
        <v>434</v>
      </c>
      <c r="E816" s="114" t="s">
        <v>2449</v>
      </c>
      <c r="F816" s="114" t="s">
        <v>2443</v>
      </c>
      <c r="G816" s="121">
        <v>4.3548460454021653E-4</v>
      </c>
      <c r="H816" s="114">
        <v>87.096920908043302</v>
      </c>
      <c r="I816" s="118" t="s">
        <v>274</v>
      </c>
      <c r="AC816" s="117">
        <v>46290.782395833332</v>
      </c>
      <c r="AD816" s="114">
        <v>22</v>
      </c>
      <c r="AE816" s="114" t="s">
        <v>2734</v>
      </c>
      <c r="AF816" s="114" t="s">
        <v>434</v>
      </c>
      <c r="AG816" s="114" t="s">
        <v>9</v>
      </c>
      <c r="AH816" s="118" t="s">
        <v>2660</v>
      </c>
    </row>
    <row r="817" spans="1:34" ht="15" customHeight="1" x14ac:dyDescent="0.25">
      <c r="A817" s="117">
        <v>46290.782395833332</v>
      </c>
      <c r="B817" s="114">
        <v>21</v>
      </c>
      <c r="C817" s="114" t="s">
        <v>367</v>
      </c>
      <c r="D817" s="114" t="s">
        <v>434</v>
      </c>
      <c r="E817" s="114" t="s">
        <v>2450</v>
      </c>
      <c r="F817" s="114" t="s">
        <v>2443</v>
      </c>
      <c r="G817" s="121">
        <v>4.3548460454021642E-4</v>
      </c>
      <c r="H817" s="114">
        <v>87.096920908043288</v>
      </c>
      <c r="I817" s="118" t="s">
        <v>274</v>
      </c>
      <c r="AC817" s="117">
        <v>46290.782395833332</v>
      </c>
      <c r="AD817" s="114">
        <v>22</v>
      </c>
      <c r="AE817" s="114" t="s">
        <v>2735</v>
      </c>
      <c r="AF817" s="114" t="s">
        <v>2721</v>
      </c>
      <c r="AG817" s="114" t="s">
        <v>9</v>
      </c>
      <c r="AH817" s="118" t="s">
        <v>2663</v>
      </c>
    </row>
    <row r="818" spans="1:34" ht="15" customHeight="1" x14ac:dyDescent="0.25">
      <c r="A818" s="117">
        <v>46290.782395833332</v>
      </c>
      <c r="B818" s="114">
        <v>21</v>
      </c>
      <c r="C818" s="114" t="s">
        <v>367</v>
      </c>
      <c r="D818" s="114" t="s">
        <v>434</v>
      </c>
      <c r="E818" s="114" t="s">
        <v>2451</v>
      </c>
      <c r="F818" s="114" t="s">
        <v>2443</v>
      </c>
      <c r="G818" s="121">
        <v>4.3548460454021642E-4</v>
      </c>
      <c r="H818" s="114">
        <v>87.096920908043288</v>
      </c>
      <c r="I818" s="118" t="s">
        <v>274</v>
      </c>
      <c r="AC818" s="117">
        <v>46290.782395833332</v>
      </c>
      <c r="AD818" s="114">
        <v>22</v>
      </c>
      <c r="AE818" s="114" t="s">
        <v>2736</v>
      </c>
      <c r="AF818" s="114" t="s">
        <v>2737</v>
      </c>
      <c r="AG818" s="114" t="s">
        <v>9</v>
      </c>
      <c r="AH818" s="118" t="s">
        <v>2666</v>
      </c>
    </row>
    <row r="819" spans="1:34" ht="15" customHeight="1" x14ac:dyDescent="0.25">
      <c r="A819" s="117">
        <v>46290.782395833332</v>
      </c>
      <c r="B819" s="114">
        <v>21</v>
      </c>
      <c r="C819" s="114" t="s">
        <v>367</v>
      </c>
      <c r="D819" s="114" t="s">
        <v>434</v>
      </c>
      <c r="E819" s="114" t="s">
        <v>2452</v>
      </c>
      <c r="F819" s="114" t="s">
        <v>2443</v>
      </c>
      <c r="G819" s="121">
        <v>4.3548460454021648E-4</v>
      </c>
      <c r="H819" s="114">
        <v>87.096920908043302</v>
      </c>
      <c r="I819" s="118" t="s">
        <v>274</v>
      </c>
      <c r="AC819" s="117">
        <v>46290.782395833332</v>
      </c>
      <c r="AD819" s="114">
        <v>22</v>
      </c>
      <c r="AE819" s="114" t="s">
        <v>2738</v>
      </c>
      <c r="AF819" s="114" t="s">
        <v>2739</v>
      </c>
      <c r="AG819" s="114" t="s">
        <v>9</v>
      </c>
      <c r="AH819" s="118" t="s">
        <v>2669</v>
      </c>
    </row>
    <row r="820" spans="1:34" ht="15" customHeight="1" x14ac:dyDescent="0.25">
      <c r="A820" s="117">
        <v>46290.782395833332</v>
      </c>
      <c r="B820" s="114">
        <v>21</v>
      </c>
      <c r="C820" s="114" t="s">
        <v>367</v>
      </c>
      <c r="D820" s="114" t="s">
        <v>434</v>
      </c>
      <c r="E820" s="114" t="s">
        <v>2453</v>
      </c>
      <c r="F820" s="114" t="s">
        <v>2443</v>
      </c>
      <c r="G820" s="121">
        <v>4.3548460454021648E-4</v>
      </c>
      <c r="H820" s="114">
        <v>87.096920908043302</v>
      </c>
      <c r="I820" s="118" t="s">
        <v>274</v>
      </c>
      <c r="AC820" s="117">
        <v>46290.782395833332</v>
      </c>
      <c r="AD820" s="114">
        <v>22</v>
      </c>
      <c r="AE820" s="114" t="s">
        <v>2740</v>
      </c>
      <c r="AF820" s="114">
        <v>-4.6020429598349891E-4</v>
      </c>
      <c r="AG820" s="114" t="s">
        <v>9</v>
      </c>
      <c r="AH820" s="118" t="s">
        <v>2671</v>
      </c>
    </row>
    <row r="821" spans="1:34" ht="15" customHeight="1" x14ac:dyDescent="0.25">
      <c r="A821" s="117">
        <v>46290.782395833332</v>
      </c>
      <c r="B821" s="114">
        <v>21</v>
      </c>
      <c r="C821" s="114" t="s">
        <v>367</v>
      </c>
      <c r="D821" s="114" t="s">
        <v>434</v>
      </c>
      <c r="E821" s="114" t="s">
        <v>2454</v>
      </c>
      <c r="F821" s="114" t="s">
        <v>2443</v>
      </c>
      <c r="G821" s="121">
        <v>4.3548460454021653E-4</v>
      </c>
      <c r="H821" s="114">
        <v>87.096920908043302</v>
      </c>
      <c r="I821" s="118" t="s">
        <v>274</v>
      </c>
      <c r="AC821" s="117">
        <v>46290.782395833332</v>
      </c>
      <c r="AD821" s="114">
        <v>22</v>
      </c>
      <c r="AE821" s="114" t="s">
        <v>2741</v>
      </c>
      <c r="AF821" s="114">
        <v>2.8279061717171062E-6</v>
      </c>
      <c r="AG821" s="114" t="s">
        <v>307</v>
      </c>
      <c r="AH821" s="118" t="s">
        <v>2673</v>
      </c>
    </row>
    <row r="822" spans="1:34" ht="15" customHeight="1" x14ac:dyDescent="0.25">
      <c r="A822" s="117">
        <v>46290.782395833332</v>
      </c>
      <c r="B822" s="114">
        <v>21</v>
      </c>
      <c r="C822" s="114" t="s">
        <v>367</v>
      </c>
      <c r="D822" s="114" t="s">
        <v>434</v>
      </c>
      <c r="E822" s="114" t="s">
        <v>2455</v>
      </c>
      <c r="F822" s="114" t="s">
        <v>2443</v>
      </c>
      <c r="G822" s="121">
        <v>4.3548460454021653E-4</v>
      </c>
      <c r="H822" s="114">
        <v>87.096920908043302</v>
      </c>
      <c r="I822" s="118" t="s">
        <v>274</v>
      </c>
      <c r="AC822" s="117">
        <v>46290.782395833332</v>
      </c>
      <c r="AD822" s="114">
        <v>22</v>
      </c>
      <c r="AE822" s="114" t="s">
        <v>2742</v>
      </c>
      <c r="AF822" s="114">
        <v>-3.9274561801339975E-22</v>
      </c>
      <c r="AG822" s="114" t="s">
        <v>307</v>
      </c>
      <c r="AH822" s="118" t="s">
        <v>2675</v>
      </c>
    </row>
    <row r="823" spans="1:34" ht="15" customHeight="1" x14ac:dyDescent="0.25">
      <c r="A823" s="117">
        <v>46290.782395833332</v>
      </c>
      <c r="B823" s="114">
        <v>21</v>
      </c>
      <c r="C823" s="114" t="s">
        <v>367</v>
      </c>
      <c r="D823" s="114" t="s">
        <v>434</v>
      </c>
      <c r="E823" s="114" t="s">
        <v>2456</v>
      </c>
      <c r="F823" s="114" t="s">
        <v>2443</v>
      </c>
      <c r="G823" s="121">
        <v>4.3548460454021659E-4</v>
      </c>
      <c r="H823" s="114">
        <v>87.096920908043316</v>
      </c>
      <c r="I823" s="118" t="s">
        <v>274</v>
      </c>
      <c r="AC823" s="117">
        <v>46290.782395833332</v>
      </c>
      <c r="AD823" s="114">
        <v>22</v>
      </c>
      <c r="AE823" s="114" t="s">
        <v>2743</v>
      </c>
      <c r="AF823" s="114">
        <v>1.3888212485314687E-16</v>
      </c>
      <c r="AG823" s="114" t="s">
        <v>2534</v>
      </c>
      <c r="AH823" s="118" t="s">
        <v>2677</v>
      </c>
    </row>
    <row r="824" spans="1:34" ht="15" customHeight="1" x14ac:dyDescent="0.25">
      <c r="A824" s="117">
        <v>46290.782395833332</v>
      </c>
      <c r="B824" s="114">
        <v>21</v>
      </c>
      <c r="C824" s="114" t="s">
        <v>367</v>
      </c>
      <c r="D824" s="114" t="s">
        <v>434</v>
      </c>
      <c r="E824" s="114" t="s">
        <v>2457</v>
      </c>
      <c r="F824" s="114" t="s">
        <v>2443</v>
      </c>
      <c r="G824" s="121">
        <v>4.3548460454021659E-4</v>
      </c>
      <c r="H824" s="114">
        <v>87.096920908043316</v>
      </c>
      <c r="I824" s="118" t="s">
        <v>274</v>
      </c>
      <c r="AC824" s="117">
        <v>46290.782395833332</v>
      </c>
      <c r="AD824" s="114">
        <v>22</v>
      </c>
      <c r="AE824" s="114" t="s">
        <v>2744</v>
      </c>
      <c r="AF824" s="114">
        <v>-0.16273676283398844</v>
      </c>
      <c r="AG824" s="114" t="s">
        <v>294</v>
      </c>
      <c r="AH824" s="118" t="s">
        <v>2679</v>
      </c>
    </row>
    <row r="825" spans="1:34" ht="15" customHeight="1" x14ac:dyDescent="0.25">
      <c r="A825" s="117">
        <v>46290.782395833332</v>
      </c>
      <c r="B825" s="114">
        <v>21</v>
      </c>
      <c r="C825" s="114" t="s">
        <v>367</v>
      </c>
      <c r="D825" s="114" t="s">
        <v>434</v>
      </c>
      <c r="E825" s="114" t="s">
        <v>2458</v>
      </c>
      <c r="F825" s="114" t="s">
        <v>2443</v>
      </c>
      <c r="G825" s="121">
        <v>4.3548460454021642E-4</v>
      </c>
      <c r="H825" s="114">
        <v>87.096920908043288</v>
      </c>
      <c r="I825" s="118" t="s">
        <v>274</v>
      </c>
      <c r="AC825" s="117">
        <v>46290.782395833332</v>
      </c>
      <c r="AD825" s="114">
        <v>22</v>
      </c>
      <c r="AE825" s="114" t="s">
        <v>2745</v>
      </c>
      <c r="AF825" s="114" t="b">
        <v>0</v>
      </c>
      <c r="AG825" s="114" t="s">
        <v>9</v>
      </c>
      <c r="AH825" s="118" t="s">
        <v>2681</v>
      </c>
    </row>
    <row r="826" spans="1:34" ht="15" customHeight="1" x14ac:dyDescent="0.25">
      <c r="A826" s="117">
        <v>46290.782395833332</v>
      </c>
      <c r="B826" s="114">
        <v>21</v>
      </c>
      <c r="C826" s="114" t="s">
        <v>367</v>
      </c>
      <c r="D826" s="114" t="s">
        <v>434</v>
      </c>
      <c r="E826" s="114" t="s">
        <v>2459</v>
      </c>
      <c r="F826" s="114" t="s">
        <v>2443</v>
      </c>
      <c r="G826" s="121">
        <v>4.3548460454021637E-4</v>
      </c>
      <c r="H826" s="114">
        <v>87.096920908043273</v>
      </c>
      <c r="I826" s="118" t="s">
        <v>274</v>
      </c>
      <c r="AC826" s="117">
        <v>46290.782395833332</v>
      </c>
      <c r="AD826" s="114">
        <v>22</v>
      </c>
      <c r="AE826" s="114" t="s">
        <v>2746</v>
      </c>
      <c r="AF826" s="114" t="s">
        <v>1105</v>
      </c>
      <c r="AG826" s="114" t="s">
        <v>9</v>
      </c>
      <c r="AH826" s="118" t="s">
        <v>2683</v>
      </c>
    </row>
    <row r="827" spans="1:34" ht="15" customHeight="1" x14ac:dyDescent="0.25">
      <c r="A827" s="117">
        <v>46290.782395833332</v>
      </c>
      <c r="B827" s="114">
        <v>21</v>
      </c>
      <c r="C827" s="114" t="s">
        <v>367</v>
      </c>
      <c r="D827" s="114" t="s">
        <v>434</v>
      </c>
      <c r="E827" s="114" t="s">
        <v>2460</v>
      </c>
      <c r="F827" s="114" t="s">
        <v>2443</v>
      </c>
      <c r="G827" s="121">
        <v>4.3548460454021637E-4</v>
      </c>
      <c r="H827" s="114">
        <v>87.096920908043273</v>
      </c>
      <c r="I827" s="118" t="s">
        <v>274</v>
      </c>
      <c r="AC827" s="117">
        <v>46290.782395833332</v>
      </c>
      <c r="AD827" s="114">
        <v>22</v>
      </c>
      <c r="AE827" s="114" t="s">
        <v>2747</v>
      </c>
      <c r="AF827" s="114" t="s">
        <v>2701</v>
      </c>
      <c r="AG827" s="114" t="s">
        <v>9</v>
      </c>
      <c r="AH827" s="118" t="s">
        <v>2686</v>
      </c>
    </row>
    <row r="828" spans="1:34" ht="15" customHeight="1" x14ac:dyDescent="0.25">
      <c r="A828" s="117">
        <v>46290.782395833332</v>
      </c>
      <c r="B828" s="114">
        <v>21</v>
      </c>
      <c r="C828" s="114" t="s">
        <v>367</v>
      </c>
      <c r="D828" s="114" t="s">
        <v>434</v>
      </c>
      <c r="E828" s="114" t="s">
        <v>2461</v>
      </c>
      <c r="F828" s="114" t="s">
        <v>2443</v>
      </c>
      <c r="G828" s="121">
        <v>4.3548460454021637E-4</v>
      </c>
      <c r="H828" s="114">
        <v>87.096920908043273</v>
      </c>
      <c r="I828" s="118" t="s">
        <v>274</v>
      </c>
      <c r="AC828" s="117">
        <v>46290.782395833332</v>
      </c>
      <c r="AD828" s="114">
        <v>23</v>
      </c>
      <c r="AE828" s="114" t="s">
        <v>2615</v>
      </c>
      <c r="AF828" s="114">
        <v>413.4912017822266</v>
      </c>
      <c r="AG828" s="114" t="s">
        <v>299</v>
      </c>
      <c r="AH828" s="118" t="s">
        <v>2616</v>
      </c>
    </row>
    <row r="829" spans="1:34" ht="15" customHeight="1" x14ac:dyDescent="0.25">
      <c r="A829" s="117">
        <v>46290.782395833332</v>
      </c>
      <c r="B829" s="114">
        <v>21</v>
      </c>
      <c r="C829" s="114" t="s">
        <v>367</v>
      </c>
      <c r="D829" s="114" t="s">
        <v>434</v>
      </c>
      <c r="E829" s="114" t="s">
        <v>2462</v>
      </c>
      <c r="F829" s="114" t="s">
        <v>2443</v>
      </c>
      <c r="G829" s="121">
        <v>4.3548460454021637E-4</v>
      </c>
      <c r="H829" s="114">
        <v>87.096920908043273</v>
      </c>
      <c r="I829" s="118" t="s">
        <v>274</v>
      </c>
      <c r="AC829" s="117">
        <v>46290.782395833332</v>
      </c>
      <c r="AD829" s="114">
        <v>23</v>
      </c>
      <c r="AE829" s="114" t="s">
        <v>300</v>
      </c>
      <c r="AF829" s="114">
        <v>413.4912017822266</v>
      </c>
      <c r="AG829" s="114" t="s">
        <v>299</v>
      </c>
      <c r="AH829" s="118" t="s">
        <v>2617</v>
      </c>
    </row>
    <row r="830" spans="1:34" ht="15" customHeight="1" x14ac:dyDescent="0.25">
      <c r="A830" s="117">
        <v>46290.782395833332</v>
      </c>
      <c r="B830" s="114">
        <v>21</v>
      </c>
      <c r="C830" s="114" t="s">
        <v>367</v>
      </c>
      <c r="D830" s="114" t="s">
        <v>434</v>
      </c>
      <c r="E830" s="114" t="s">
        <v>2463</v>
      </c>
      <c r="F830" s="114" t="s">
        <v>2443</v>
      </c>
      <c r="G830" s="121">
        <v>4.3548460454021637E-4</v>
      </c>
      <c r="H830" s="114">
        <v>87.096920908043273</v>
      </c>
      <c r="I830" s="118" t="s">
        <v>274</v>
      </c>
      <c r="AC830" s="117">
        <v>46290.782395833332</v>
      </c>
      <c r="AD830" s="114">
        <v>23</v>
      </c>
      <c r="AE830" s="114" t="s">
        <v>2618</v>
      </c>
      <c r="AF830" s="114">
        <v>145.92645210625469</v>
      </c>
      <c r="AG830" s="114" t="s">
        <v>302</v>
      </c>
      <c r="AH830" s="118" t="s">
        <v>2619</v>
      </c>
    </row>
    <row r="831" spans="1:34" ht="15" customHeight="1" x14ac:dyDescent="0.25">
      <c r="A831" s="117">
        <v>46290.782395833332</v>
      </c>
      <c r="B831" s="114">
        <v>21</v>
      </c>
      <c r="C831" s="114" t="s">
        <v>367</v>
      </c>
      <c r="D831" s="114" t="s">
        <v>434</v>
      </c>
      <c r="E831" s="114" t="s">
        <v>2773</v>
      </c>
      <c r="F831" s="114" t="s">
        <v>2443</v>
      </c>
      <c r="G831" s="121">
        <v>4.3548460454021659E-4</v>
      </c>
      <c r="H831" s="114">
        <v>87.096920908043316</v>
      </c>
      <c r="I831" s="118" t="s">
        <v>274</v>
      </c>
      <c r="AC831" s="117">
        <v>46290.782395833332</v>
      </c>
      <c r="AD831" s="114">
        <v>23</v>
      </c>
      <c r="AE831" s="114" t="s">
        <v>2620</v>
      </c>
      <c r="AF831" s="114">
        <v>0</v>
      </c>
      <c r="AG831" s="114" t="s">
        <v>302</v>
      </c>
      <c r="AH831" s="118" t="s">
        <v>2621</v>
      </c>
    </row>
    <row r="832" spans="1:34" ht="15" customHeight="1" x14ac:dyDescent="0.25">
      <c r="A832" s="117">
        <v>46290.782395833332</v>
      </c>
      <c r="B832" s="114">
        <v>21</v>
      </c>
      <c r="C832" s="114" t="s">
        <v>367</v>
      </c>
      <c r="D832" s="114" t="s">
        <v>434</v>
      </c>
      <c r="E832" s="114" t="s">
        <v>2775</v>
      </c>
      <c r="F832" s="114" t="s">
        <v>2443</v>
      </c>
      <c r="G832" s="121">
        <v>4.3548460454021659E-4</v>
      </c>
      <c r="H832" s="114">
        <v>87.096920908043316</v>
      </c>
      <c r="I832" s="118" t="s">
        <v>274</v>
      </c>
      <c r="AC832" s="117">
        <v>46290.782395833332</v>
      </c>
      <c r="AD832" s="114">
        <v>23</v>
      </c>
      <c r="AE832" s="114" t="s">
        <v>2622</v>
      </c>
      <c r="AF832" s="114">
        <v>145.92645210625469</v>
      </c>
      <c r="AG832" s="114" t="s">
        <v>302</v>
      </c>
      <c r="AH832" s="118" t="s">
        <v>2623</v>
      </c>
    </row>
    <row r="833" spans="1:34" ht="15" customHeight="1" x14ac:dyDescent="0.25">
      <c r="A833" s="117">
        <v>46290.782395833332</v>
      </c>
      <c r="B833" s="114">
        <v>21</v>
      </c>
      <c r="C833" s="114" t="s">
        <v>367</v>
      </c>
      <c r="D833" s="114" t="s">
        <v>434</v>
      </c>
      <c r="E833" s="114" t="s">
        <v>2776</v>
      </c>
      <c r="F833" s="114" t="s">
        <v>2443</v>
      </c>
      <c r="G833" s="121">
        <v>4.3548460454021659E-4</v>
      </c>
      <c r="H833" s="114">
        <v>87.096920908043316</v>
      </c>
      <c r="I833" s="118" t="s">
        <v>274</v>
      </c>
      <c r="AC833" s="117">
        <v>46290.782395833332</v>
      </c>
      <c r="AD833" s="114">
        <v>23</v>
      </c>
      <c r="AE833" s="114" t="s">
        <v>2624</v>
      </c>
      <c r="AF833" s="114">
        <v>0</v>
      </c>
      <c r="AG833" s="114" t="s">
        <v>302</v>
      </c>
      <c r="AH833" s="118" t="s">
        <v>2625</v>
      </c>
    </row>
    <row r="834" spans="1:34" ht="15" customHeight="1" x14ac:dyDescent="0.25">
      <c r="A834" s="117">
        <v>46290.782395833332</v>
      </c>
      <c r="B834" s="114">
        <v>21</v>
      </c>
      <c r="C834" s="114" t="s">
        <v>367</v>
      </c>
      <c r="D834" s="114" t="s">
        <v>434</v>
      </c>
      <c r="E834" s="114" t="s">
        <v>2777</v>
      </c>
      <c r="F834" s="114" t="s">
        <v>2443</v>
      </c>
      <c r="G834" s="121">
        <v>4.3548460454021659E-4</v>
      </c>
      <c r="H834" s="114">
        <v>87.096920908043316</v>
      </c>
      <c r="I834" s="118" t="s">
        <v>274</v>
      </c>
      <c r="AC834" s="117">
        <v>46290.782395833332</v>
      </c>
      <c r="AD834" s="114">
        <v>23</v>
      </c>
      <c r="AE834" s="114" t="s">
        <v>2626</v>
      </c>
      <c r="AF834" s="114" t="s">
        <v>1107</v>
      </c>
      <c r="AG834" s="114" t="s">
        <v>9</v>
      </c>
      <c r="AH834" s="118" t="s">
        <v>2627</v>
      </c>
    </row>
    <row r="835" spans="1:34" ht="15" customHeight="1" x14ac:dyDescent="0.25">
      <c r="A835" s="117">
        <v>46290.782395833332</v>
      </c>
      <c r="B835" s="114">
        <v>21</v>
      </c>
      <c r="C835" s="114" t="s">
        <v>367</v>
      </c>
      <c r="D835" s="114" t="s">
        <v>434</v>
      </c>
      <c r="E835" s="114" t="s">
        <v>2778</v>
      </c>
      <c r="F835" s="114" t="s">
        <v>2443</v>
      </c>
      <c r="G835" s="121">
        <v>4.3548460454021659E-4</v>
      </c>
      <c r="H835" s="114">
        <v>87.096920908043316</v>
      </c>
      <c r="I835" s="118" t="s">
        <v>274</v>
      </c>
      <c r="AC835" s="117">
        <v>46290.782395833332</v>
      </c>
      <c r="AD835" s="114">
        <v>23</v>
      </c>
      <c r="AE835" s="114" t="s">
        <v>319</v>
      </c>
      <c r="AF835" s="114" t="s">
        <v>367</v>
      </c>
      <c r="AG835" s="114" t="s">
        <v>9</v>
      </c>
      <c r="AH835" s="118" t="s">
        <v>2628</v>
      </c>
    </row>
    <row r="836" spans="1:34" ht="15" customHeight="1" x14ac:dyDescent="0.25">
      <c r="A836" s="117">
        <v>46290.782395833332</v>
      </c>
      <c r="B836" s="114">
        <v>21</v>
      </c>
      <c r="C836" s="114" t="s">
        <v>367</v>
      </c>
      <c r="D836" s="114" t="s">
        <v>434</v>
      </c>
      <c r="E836" s="114" t="s">
        <v>2779</v>
      </c>
      <c r="F836" s="114" t="s">
        <v>2443</v>
      </c>
      <c r="G836" s="121">
        <v>4.3548460454021653E-4</v>
      </c>
      <c r="H836" s="114">
        <v>87.096920908043302</v>
      </c>
      <c r="I836" s="118" t="s">
        <v>274</v>
      </c>
      <c r="AC836" s="117">
        <v>46290.782395833332</v>
      </c>
      <c r="AD836" s="114">
        <v>23</v>
      </c>
      <c r="AE836" s="114" t="s">
        <v>2629</v>
      </c>
      <c r="AF836" s="114" t="s">
        <v>1105</v>
      </c>
      <c r="AG836" s="114" t="s">
        <v>9</v>
      </c>
      <c r="AH836" s="118" t="s">
        <v>2630</v>
      </c>
    </row>
    <row r="837" spans="1:34" ht="15" customHeight="1" x14ac:dyDescent="0.25">
      <c r="A837" s="117">
        <v>46290.782395833332</v>
      </c>
      <c r="B837" s="114">
        <v>22</v>
      </c>
      <c r="C837" s="114" t="s">
        <v>367</v>
      </c>
      <c r="D837" s="114" t="s">
        <v>637</v>
      </c>
      <c r="E837" s="114" t="s">
        <v>2334</v>
      </c>
      <c r="F837" s="114" t="s">
        <v>180</v>
      </c>
      <c r="G837" s="121">
        <v>-9.5999864855602539E-4</v>
      </c>
      <c r="H837" s="114">
        <v>-16.257907596274581</v>
      </c>
      <c r="I837" s="118" t="s">
        <v>272</v>
      </c>
      <c r="AC837" s="117">
        <v>46290.782395833332</v>
      </c>
      <c r="AD837" s="114">
        <v>23</v>
      </c>
      <c r="AE837" s="114" t="s">
        <v>2631</v>
      </c>
      <c r="AF837" s="114" t="s">
        <v>1113</v>
      </c>
      <c r="AG837" s="114" t="s">
        <v>9</v>
      </c>
      <c r="AH837" s="118" t="s">
        <v>2632</v>
      </c>
    </row>
    <row r="838" spans="1:34" ht="15" customHeight="1" x14ac:dyDescent="0.25">
      <c r="A838" s="117">
        <v>46290.782395833332</v>
      </c>
      <c r="B838" s="114">
        <v>22</v>
      </c>
      <c r="C838" s="114" t="s">
        <v>367</v>
      </c>
      <c r="D838" s="114" t="s">
        <v>637</v>
      </c>
      <c r="E838" s="114" t="s">
        <v>2336</v>
      </c>
      <c r="F838" s="114" t="s">
        <v>180</v>
      </c>
      <c r="G838" s="121">
        <v>-9.5999864855602539E-4</v>
      </c>
      <c r="H838" s="114">
        <v>-16.257907596274581</v>
      </c>
      <c r="I838" s="118" t="s">
        <v>272</v>
      </c>
      <c r="AC838" s="117">
        <v>46290.782395833332</v>
      </c>
      <c r="AD838" s="114">
        <v>23</v>
      </c>
      <c r="AE838" s="114" t="s">
        <v>320</v>
      </c>
      <c r="AF838" s="114" t="s">
        <v>325</v>
      </c>
      <c r="AG838" s="114" t="s">
        <v>9</v>
      </c>
      <c r="AH838" s="118" t="s">
        <v>2633</v>
      </c>
    </row>
    <row r="839" spans="1:34" ht="15" customHeight="1" x14ac:dyDescent="0.25">
      <c r="A839" s="117">
        <v>46290.782395833332</v>
      </c>
      <c r="B839" s="114">
        <v>22</v>
      </c>
      <c r="C839" s="114" t="s">
        <v>367</v>
      </c>
      <c r="D839" s="114" t="s">
        <v>637</v>
      </c>
      <c r="E839" s="114" t="s">
        <v>2337</v>
      </c>
      <c r="F839" s="114" t="s">
        <v>180</v>
      </c>
      <c r="G839" s="121">
        <v>-9.5999864855602539E-4</v>
      </c>
      <c r="H839" s="114">
        <v>-16.257907596274581</v>
      </c>
      <c r="I839" s="118" t="s">
        <v>272</v>
      </c>
      <c r="AC839" s="117">
        <v>46290.782395833332</v>
      </c>
      <c r="AD839" s="114">
        <v>23</v>
      </c>
      <c r="AE839" s="114" t="s">
        <v>2634</v>
      </c>
      <c r="AF839" s="114"/>
      <c r="AG839" s="114" t="s">
        <v>9</v>
      </c>
      <c r="AH839" s="118" t="s">
        <v>2635</v>
      </c>
    </row>
    <row r="840" spans="1:34" ht="15" customHeight="1" x14ac:dyDescent="0.25">
      <c r="A840" s="117">
        <v>46290.782395833332</v>
      </c>
      <c r="B840" s="114">
        <v>22</v>
      </c>
      <c r="C840" s="114" t="s">
        <v>367</v>
      </c>
      <c r="D840" s="114" t="s">
        <v>637</v>
      </c>
      <c r="E840" s="114" t="s">
        <v>2338</v>
      </c>
      <c r="F840" s="114" t="s">
        <v>180</v>
      </c>
      <c r="G840" s="121">
        <v>-9.5999864855602528E-4</v>
      </c>
      <c r="H840" s="114">
        <v>-16.257907596274581</v>
      </c>
      <c r="I840" s="118" t="s">
        <v>272</v>
      </c>
      <c r="AC840" s="117">
        <v>46290.782395833332</v>
      </c>
      <c r="AD840" s="114">
        <v>23</v>
      </c>
      <c r="AE840" s="114" t="s">
        <v>2636</v>
      </c>
      <c r="AF840" s="114">
        <v>0</v>
      </c>
      <c r="AG840" s="114" t="s">
        <v>9</v>
      </c>
      <c r="AH840" s="118" t="s">
        <v>2637</v>
      </c>
    </row>
    <row r="841" spans="1:34" ht="15" customHeight="1" x14ac:dyDescent="0.25">
      <c r="A841" s="117">
        <v>46290.782395833332</v>
      </c>
      <c r="B841" s="114">
        <v>22</v>
      </c>
      <c r="C841" s="114" t="s">
        <v>367</v>
      </c>
      <c r="D841" s="114" t="s">
        <v>637</v>
      </c>
      <c r="E841" s="114" t="s">
        <v>2339</v>
      </c>
      <c r="F841" s="114" t="s">
        <v>180</v>
      </c>
      <c r="G841" s="121">
        <v>-9.5999864855602528E-4</v>
      </c>
      <c r="H841" s="114">
        <v>-16.257907596274581</v>
      </c>
      <c r="I841" s="118" t="s">
        <v>272</v>
      </c>
      <c r="AC841" s="117">
        <v>46290.782395833332</v>
      </c>
      <c r="AD841" s="114">
        <v>23</v>
      </c>
      <c r="AE841" s="114" t="s">
        <v>2638</v>
      </c>
      <c r="AF841" s="114"/>
      <c r="AG841" s="114" t="s">
        <v>299</v>
      </c>
      <c r="AH841" s="118" t="s">
        <v>2702</v>
      </c>
    </row>
    <row r="842" spans="1:34" ht="15" customHeight="1" x14ac:dyDescent="0.25">
      <c r="A842" s="117">
        <v>46290.782395833332</v>
      </c>
      <c r="B842" s="114">
        <v>22</v>
      </c>
      <c r="C842" s="114" t="s">
        <v>367</v>
      </c>
      <c r="D842" s="114" t="s">
        <v>637</v>
      </c>
      <c r="E842" s="114" t="s">
        <v>2340</v>
      </c>
      <c r="F842" s="114" t="s">
        <v>180</v>
      </c>
      <c r="G842" s="121">
        <v>-9.5999864855602528E-4</v>
      </c>
      <c r="H842" s="114">
        <v>-16.257907596274581</v>
      </c>
      <c r="I842" s="118" t="s">
        <v>272</v>
      </c>
      <c r="AC842" s="117">
        <v>46290.782395833332</v>
      </c>
      <c r="AD842" s="114">
        <v>23</v>
      </c>
      <c r="AE842" s="114" t="s">
        <v>2640</v>
      </c>
      <c r="AF842" s="114"/>
      <c r="AG842" s="114" t="s">
        <v>302</v>
      </c>
      <c r="AH842" s="118" t="s">
        <v>2702</v>
      </c>
    </row>
    <row r="843" spans="1:34" ht="15" customHeight="1" x14ac:dyDescent="0.25">
      <c r="A843" s="117">
        <v>46290.782395833332</v>
      </c>
      <c r="B843" s="114">
        <v>22</v>
      </c>
      <c r="C843" s="114" t="s">
        <v>367</v>
      </c>
      <c r="D843" s="114" t="s">
        <v>637</v>
      </c>
      <c r="E843" s="114" t="s">
        <v>2341</v>
      </c>
      <c r="F843" s="114" t="s">
        <v>180</v>
      </c>
      <c r="G843" s="121">
        <v>-8.8599873865229052E-4</v>
      </c>
      <c r="H843" s="114">
        <v>-15.84933666514585</v>
      </c>
      <c r="I843" s="118" t="s">
        <v>272</v>
      </c>
      <c r="AC843" s="117">
        <v>46290.782395833332</v>
      </c>
      <c r="AD843" s="114">
        <v>23</v>
      </c>
      <c r="AE843" s="114" t="s">
        <v>2642</v>
      </c>
      <c r="AF843" s="114"/>
      <c r="AG843" s="114" t="s">
        <v>302</v>
      </c>
      <c r="AH843" s="118" t="s">
        <v>2702</v>
      </c>
    </row>
    <row r="844" spans="1:34" ht="15" customHeight="1" x14ac:dyDescent="0.25">
      <c r="A844" s="117">
        <v>46290.782395833332</v>
      </c>
      <c r="B844" s="114">
        <v>22</v>
      </c>
      <c r="C844" s="114" t="s">
        <v>367</v>
      </c>
      <c r="D844" s="114" t="s">
        <v>637</v>
      </c>
      <c r="E844" s="114" t="s">
        <v>2342</v>
      </c>
      <c r="F844" s="114" t="s">
        <v>180</v>
      </c>
      <c r="G844" s="121">
        <v>-8.8599873865229052E-4</v>
      </c>
      <c r="H844" s="114">
        <v>-15.84933666514585</v>
      </c>
      <c r="I844" s="118" t="s">
        <v>272</v>
      </c>
      <c r="AC844" s="117">
        <v>46290.782395833332</v>
      </c>
      <c r="AD844" s="114">
        <v>23</v>
      </c>
      <c r="AE844" s="114" t="s">
        <v>2644</v>
      </c>
      <c r="AF844" s="114" t="s">
        <v>1105</v>
      </c>
      <c r="AG844" s="114" t="s">
        <v>9</v>
      </c>
      <c r="AH844" s="118" t="s">
        <v>2645</v>
      </c>
    </row>
    <row r="845" spans="1:34" ht="15" customHeight="1" x14ac:dyDescent="0.25">
      <c r="A845" s="117">
        <v>46290.782395833332</v>
      </c>
      <c r="B845" s="114">
        <v>22</v>
      </c>
      <c r="C845" s="114" t="s">
        <v>367</v>
      </c>
      <c r="D845" s="114" t="s">
        <v>637</v>
      </c>
      <c r="E845" s="114" t="s">
        <v>2343</v>
      </c>
      <c r="F845" s="114" t="s">
        <v>180</v>
      </c>
      <c r="G845" s="121">
        <v>-8.8599873865229041E-4</v>
      </c>
      <c r="H845" s="114">
        <v>-15.84933666514585</v>
      </c>
      <c r="I845" s="118" t="s">
        <v>272</v>
      </c>
      <c r="AC845" s="117">
        <v>46290.782395833332</v>
      </c>
      <c r="AD845" s="114">
        <v>23</v>
      </c>
      <c r="AE845" s="114" t="s">
        <v>2646</v>
      </c>
      <c r="AF845" s="114" t="s">
        <v>1107</v>
      </c>
      <c r="AG845" s="114" t="s">
        <v>9</v>
      </c>
      <c r="AH845" s="118" t="s">
        <v>2647</v>
      </c>
    </row>
    <row r="846" spans="1:34" ht="15" customHeight="1" x14ac:dyDescent="0.25">
      <c r="A846" s="117">
        <v>46290.782395833332</v>
      </c>
      <c r="B846" s="114">
        <v>22</v>
      </c>
      <c r="C846" s="114" t="s">
        <v>367</v>
      </c>
      <c r="D846" s="114" t="s">
        <v>637</v>
      </c>
      <c r="E846" s="114" t="s">
        <v>2344</v>
      </c>
      <c r="F846" s="114" t="s">
        <v>180</v>
      </c>
      <c r="G846" s="121">
        <v>-8.8599873865229041E-4</v>
      </c>
      <c r="H846" s="114">
        <v>-15.84933666514585</v>
      </c>
      <c r="I846" s="118" t="s">
        <v>272</v>
      </c>
      <c r="AC846" s="117">
        <v>46290.782395833332</v>
      </c>
      <c r="AD846" s="114">
        <v>23</v>
      </c>
      <c r="AE846" s="114" t="s">
        <v>2648</v>
      </c>
      <c r="AF846" s="114">
        <v>22</v>
      </c>
      <c r="AG846" s="114" t="s">
        <v>305</v>
      </c>
      <c r="AH846" s="118" t="s">
        <v>2649</v>
      </c>
    </row>
    <row r="847" spans="1:34" ht="15" customHeight="1" x14ac:dyDescent="0.25">
      <c r="A847" s="117">
        <v>46290.782395833332</v>
      </c>
      <c r="B847" s="114">
        <v>22</v>
      </c>
      <c r="C847" s="114" t="s">
        <v>367</v>
      </c>
      <c r="D847" s="114" t="s">
        <v>637</v>
      </c>
      <c r="E847" s="114" t="s">
        <v>2345</v>
      </c>
      <c r="F847" s="114" t="s">
        <v>180</v>
      </c>
      <c r="G847" s="121">
        <v>-8.8599873865229041E-4</v>
      </c>
      <c r="H847" s="114">
        <v>-15.84933666514585</v>
      </c>
      <c r="I847" s="118" t="s">
        <v>272</v>
      </c>
      <c r="AC847" s="117">
        <v>46290.782395833332</v>
      </c>
      <c r="AD847" s="114">
        <v>23</v>
      </c>
      <c r="AE847" s="114" t="s">
        <v>2650</v>
      </c>
      <c r="AF847" s="114">
        <v>14.6</v>
      </c>
      <c r="AG847" s="114" t="s">
        <v>305</v>
      </c>
      <c r="AH847" s="118" t="s">
        <v>2651</v>
      </c>
    </row>
    <row r="848" spans="1:34" ht="15" customHeight="1" x14ac:dyDescent="0.25">
      <c r="A848" s="117">
        <v>46290.782395833332</v>
      </c>
      <c r="B848" s="114">
        <v>22</v>
      </c>
      <c r="C848" s="114" t="s">
        <v>367</v>
      </c>
      <c r="D848" s="114" t="s">
        <v>637</v>
      </c>
      <c r="E848" s="114" t="s">
        <v>2346</v>
      </c>
      <c r="F848" s="114" t="s">
        <v>180</v>
      </c>
      <c r="G848" s="121">
        <v>-8.859987386522903E-4</v>
      </c>
      <c r="H848" s="114">
        <v>-15.84933666514585</v>
      </c>
      <c r="I848" s="118" t="s">
        <v>272</v>
      </c>
      <c r="AC848" s="117">
        <v>46290.782395833332</v>
      </c>
      <c r="AD848" s="114">
        <v>23</v>
      </c>
      <c r="AE848" s="114" t="s">
        <v>2652</v>
      </c>
      <c r="AF848" s="114">
        <v>1.5068493150684932</v>
      </c>
      <c r="AG848" s="114" t="s">
        <v>9</v>
      </c>
      <c r="AH848" s="118" t="s">
        <v>2653</v>
      </c>
    </row>
    <row r="849" spans="1:34" ht="15" customHeight="1" x14ac:dyDescent="0.25">
      <c r="A849" s="117">
        <v>46290.782395833332</v>
      </c>
      <c r="B849" s="114">
        <v>22</v>
      </c>
      <c r="C849" s="114" t="s">
        <v>367</v>
      </c>
      <c r="D849" s="114" t="s">
        <v>637</v>
      </c>
      <c r="E849" s="114" t="s">
        <v>2347</v>
      </c>
      <c r="F849" s="114" t="s">
        <v>180</v>
      </c>
      <c r="G849" s="121">
        <v>-8.859987386522903E-4</v>
      </c>
      <c r="H849" s="114">
        <v>-15.84933666514585</v>
      </c>
      <c r="I849" s="118" t="s">
        <v>272</v>
      </c>
      <c r="AC849" s="117">
        <v>46290.782395833332</v>
      </c>
      <c r="AD849" s="114">
        <v>23</v>
      </c>
      <c r="AE849" s="114" t="s">
        <v>2654</v>
      </c>
      <c r="AF849" s="114" t="b">
        <v>0</v>
      </c>
      <c r="AG849" s="114" t="s">
        <v>9</v>
      </c>
      <c r="AH849" s="118" t="s">
        <v>2655</v>
      </c>
    </row>
    <row r="850" spans="1:34" ht="15" customHeight="1" x14ac:dyDescent="0.25">
      <c r="A850" s="117">
        <v>46290.782395833332</v>
      </c>
      <c r="B850" s="114">
        <v>22</v>
      </c>
      <c r="C850" s="114" t="s">
        <v>367</v>
      </c>
      <c r="D850" s="114" t="s">
        <v>637</v>
      </c>
      <c r="E850" s="114" t="s">
        <v>2348</v>
      </c>
      <c r="F850" s="114" t="s">
        <v>180</v>
      </c>
      <c r="G850" s="121">
        <v>-8.859987386522903E-4</v>
      </c>
      <c r="H850" s="114">
        <v>-15.84933666514585</v>
      </c>
      <c r="I850" s="118" t="s">
        <v>272</v>
      </c>
      <c r="AC850" s="117">
        <v>46290.782395833332</v>
      </c>
      <c r="AD850" s="114">
        <v>23</v>
      </c>
      <c r="AE850" s="114" t="s">
        <v>2656</v>
      </c>
      <c r="AF850" s="114" t="b">
        <v>1</v>
      </c>
      <c r="AG850" s="114" t="s">
        <v>9</v>
      </c>
      <c r="AH850" s="118" t="s">
        <v>2657</v>
      </c>
    </row>
    <row r="851" spans="1:34" ht="15" customHeight="1" x14ac:dyDescent="0.25">
      <c r="A851" s="117">
        <v>46290.782395833332</v>
      </c>
      <c r="B851" s="114">
        <v>22</v>
      </c>
      <c r="C851" s="114" t="s">
        <v>367</v>
      </c>
      <c r="D851" s="114" t="s">
        <v>637</v>
      </c>
      <c r="E851" s="114" t="s">
        <v>2349</v>
      </c>
      <c r="F851" s="114" t="s">
        <v>180</v>
      </c>
      <c r="G851" s="121">
        <v>-8.1199882874855565E-4</v>
      </c>
      <c r="H851" s="114">
        <v>-15.440765734017122</v>
      </c>
      <c r="I851" s="118" t="s">
        <v>272</v>
      </c>
      <c r="AC851" s="117">
        <v>46290.782395833332</v>
      </c>
      <c r="AD851" s="114">
        <v>23</v>
      </c>
      <c r="AE851" s="114" t="s">
        <v>2703</v>
      </c>
      <c r="AF851" s="114" t="s">
        <v>2704</v>
      </c>
      <c r="AG851" s="114" t="s">
        <v>9</v>
      </c>
      <c r="AH851" s="118" t="s">
        <v>2660</v>
      </c>
    </row>
    <row r="852" spans="1:34" ht="15" customHeight="1" x14ac:dyDescent="0.25">
      <c r="A852" s="117">
        <v>46290.782395833332</v>
      </c>
      <c r="B852" s="114">
        <v>22</v>
      </c>
      <c r="C852" s="114" t="s">
        <v>367</v>
      </c>
      <c r="D852" s="114" t="s">
        <v>637</v>
      </c>
      <c r="E852" s="114" t="s">
        <v>2350</v>
      </c>
      <c r="F852" s="114" t="s">
        <v>180</v>
      </c>
      <c r="G852" s="121">
        <v>-8.1199882874855554E-4</v>
      </c>
      <c r="H852" s="114">
        <v>-15.440765734017122</v>
      </c>
      <c r="I852" s="118" t="s">
        <v>272</v>
      </c>
      <c r="AC852" s="117">
        <v>46290.782395833332</v>
      </c>
      <c r="AD852" s="114">
        <v>23</v>
      </c>
      <c r="AE852" s="114" t="s">
        <v>2705</v>
      </c>
      <c r="AF852" s="114" t="s">
        <v>2706</v>
      </c>
      <c r="AG852" s="114" t="s">
        <v>9</v>
      </c>
      <c r="AH852" s="118" t="s">
        <v>2663</v>
      </c>
    </row>
    <row r="853" spans="1:34" ht="15" customHeight="1" x14ac:dyDescent="0.25">
      <c r="A853" s="117">
        <v>46290.782395833332</v>
      </c>
      <c r="B853" s="114">
        <v>22</v>
      </c>
      <c r="C853" s="114" t="s">
        <v>367</v>
      </c>
      <c r="D853" s="114" t="s">
        <v>637</v>
      </c>
      <c r="E853" s="114" t="s">
        <v>2351</v>
      </c>
      <c r="F853" s="114" t="s">
        <v>180</v>
      </c>
      <c r="G853" s="121">
        <v>-8.1199882874855554E-4</v>
      </c>
      <c r="H853" s="114">
        <v>-15.440765734017122</v>
      </c>
      <c r="I853" s="118" t="s">
        <v>272</v>
      </c>
      <c r="AC853" s="117">
        <v>46290.782395833332</v>
      </c>
      <c r="AD853" s="114">
        <v>23</v>
      </c>
      <c r="AE853" s="114" t="s">
        <v>2707</v>
      </c>
      <c r="AF853" s="114" t="s">
        <v>2708</v>
      </c>
      <c r="AG853" s="114" t="s">
        <v>9</v>
      </c>
      <c r="AH853" s="118" t="s">
        <v>2666</v>
      </c>
    </row>
    <row r="854" spans="1:34" ht="15" customHeight="1" x14ac:dyDescent="0.25">
      <c r="A854" s="117">
        <v>46290.782395833332</v>
      </c>
      <c r="B854" s="114">
        <v>22</v>
      </c>
      <c r="C854" s="114" t="s">
        <v>367</v>
      </c>
      <c r="D854" s="114" t="s">
        <v>637</v>
      </c>
      <c r="E854" s="114" t="s">
        <v>2352</v>
      </c>
      <c r="F854" s="114" t="s">
        <v>180</v>
      </c>
      <c r="G854" s="121">
        <v>-8.1199882874855554E-4</v>
      </c>
      <c r="H854" s="114">
        <v>-15.440765734017122</v>
      </c>
      <c r="I854" s="118" t="s">
        <v>272</v>
      </c>
      <c r="AC854" s="117">
        <v>46290.782395833332</v>
      </c>
      <c r="AD854" s="114">
        <v>23</v>
      </c>
      <c r="AE854" s="114" t="s">
        <v>2709</v>
      </c>
      <c r="AF854" s="114" t="s">
        <v>2710</v>
      </c>
      <c r="AG854" s="114" t="s">
        <v>9</v>
      </c>
      <c r="AH854" s="118" t="s">
        <v>2669</v>
      </c>
    </row>
    <row r="855" spans="1:34" ht="15" customHeight="1" x14ac:dyDescent="0.25">
      <c r="A855" s="117">
        <v>46290.782395833332</v>
      </c>
      <c r="B855" s="114">
        <v>22</v>
      </c>
      <c r="C855" s="114" t="s">
        <v>367</v>
      </c>
      <c r="D855" s="114" t="s">
        <v>637</v>
      </c>
      <c r="E855" s="114" t="s">
        <v>2353</v>
      </c>
      <c r="F855" s="114" t="s">
        <v>180</v>
      </c>
      <c r="G855" s="121">
        <v>-8.1199882874855543E-4</v>
      </c>
      <c r="H855" s="114">
        <v>-15.440765734017122</v>
      </c>
      <c r="I855" s="118" t="s">
        <v>272</v>
      </c>
      <c r="AC855" s="117">
        <v>46290.782395833332</v>
      </c>
      <c r="AD855" s="114">
        <v>23</v>
      </c>
      <c r="AE855" s="114" t="s">
        <v>2711</v>
      </c>
      <c r="AF855" s="114">
        <v>-3.9627669877542678E-4</v>
      </c>
      <c r="AG855" s="114" t="s">
        <v>9</v>
      </c>
      <c r="AH855" s="118" t="s">
        <v>2671</v>
      </c>
    </row>
    <row r="856" spans="1:34" ht="15" customHeight="1" x14ac:dyDescent="0.25">
      <c r="A856" s="117">
        <v>46290.782395833332</v>
      </c>
      <c r="B856" s="114">
        <v>22</v>
      </c>
      <c r="C856" s="114" t="s">
        <v>367</v>
      </c>
      <c r="D856" s="114" t="s">
        <v>637</v>
      </c>
      <c r="E856" s="114" t="s">
        <v>2354</v>
      </c>
      <c r="F856" s="114" t="s">
        <v>180</v>
      </c>
      <c r="G856" s="121">
        <v>-8.1199882874855543E-4</v>
      </c>
      <c r="H856" s="114">
        <v>-15.440765734017122</v>
      </c>
      <c r="I856" s="118" t="s">
        <v>272</v>
      </c>
      <c r="AC856" s="117">
        <v>46290.782395833332</v>
      </c>
      <c r="AD856" s="114">
        <v>23</v>
      </c>
      <c r="AE856" s="114" t="s">
        <v>2712</v>
      </c>
      <c r="AF856" s="114">
        <v>1.4567378634010561E-6</v>
      </c>
      <c r="AG856" s="114" t="s">
        <v>307</v>
      </c>
      <c r="AH856" s="118" t="s">
        <v>2673</v>
      </c>
    </row>
    <row r="857" spans="1:34" ht="15" customHeight="1" x14ac:dyDescent="0.25">
      <c r="A857" s="117">
        <v>46290.782395833332</v>
      </c>
      <c r="B857" s="114">
        <v>22</v>
      </c>
      <c r="C857" s="114" t="s">
        <v>367</v>
      </c>
      <c r="D857" s="114" t="s">
        <v>637</v>
      </c>
      <c r="E857" s="114" t="s">
        <v>2355</v>
      </c>
      <c r="F857" s="114" t="s">
        <v>180</v>
      </c>
      <c r="G857" s="121">
        <v>-8.1199882874855543E-4</v>
      </c>
      <c r="H857" s="114">
        <v>-15.440765734017122</v>
      </c>
      <c r="I857" s="118" t="s">
        <v>272</v>
      </c>
      <c r="AC857" s="117">
        <v>46290.782395833332</v>
      </c>
      <c r="AD857" s="114">
        <v>23</v>
      </c>
      <c r="AE857" s="114" t="s">
        <v>2713</v>
      </c>
      <c r="AF857" s="114">
        <v>-2.4320226151080627E-21</v>
      </c>
      <c r="AG857" s="114" t="s">
        <v>307</v>
      </c>
      <c r="AH857" s="118" t="s">
        <v>2675</v>
      </c>
    </row>
    <row r="858" spans="1:34" ht="15" customHeight="1" x14ac:dyDescent="0.25">
      <c r="A858" s="117">
        <v>46290.782395833332</v>
      </c>
      <c r="B858" s="114">
        <v>22</v>
      </c>
      <c r="C858" s="114" t="s">
        <v>367</v>
      </c>
      <c r="D858" s="114" t="s">
        <v>637</v>
      </c>
      <c r="E858" s="114" t="s">
        <v>2356</v>
      </c>
      <c r="F858" s="114" t="s">
        <v>180</v>
      </c>
      <c r="G858" s="121">
        <v>-8.1199882874855532E-4</v>
      </c>
      <c r="H858" s="114">
        <v>-15.44076573401712</v>
      </c>
      <c r="I858" s="118" t="s">
        <v>272</v>
      </c>
      <c r="AC858" s="117">
        <v>46290.782395833332</v>
      </c>
      <c r="AD858" s="114">
        <v>23</v>
      </c>
      <c r="AE858" s="114" t="s">
        <v>2714</v>
      </c>
      <c r="AF858" s="114">
        <v>1.6694991434011349E-15</v>
      </c>
      <c r="AG858" s="114" t="s">
        <v>2534</v>
      </c>
      <c r="AH858" s="118" t="s">
        <v>2677</v>
      </c>
    </row>
    <row r="859" spans="1:34" ht="15" customHeight="1" x14ac:dyDescent="0.25">
      <c r="A859" s="117">
        <v>46290.782395833332</v>
      </c>
      <c r="B859" s="114">
        <v>22</v>
      </c>
      <c r="C859" s="114" t="s">
        <v>367</v>
      </c>
      <c r="D859" s="114" t="s">
        <v>637</v>
      </c>
      <c r="E859" s="114" t="s">
        <v>2357</v>
      </c>
      <c r="F859" s="114" t="s">
        <v>180</v>
      </c>
      <c r="G859" s="121">
        <v>-8.1199882874855532E-4</v>
      </c>
      <c r="H859" s="114">
        <v>-15.44076573401712</v>
      </c>
      <c r="I859" s="118" t="s">
        <v>272</v>
      </c>
      <c r="AC859" s="117">
        <v>46290.782395833332</v>
      </c>
      <c r="AD859" s="114">
        <v>23</v>
      </c>
      <c r="AE859" s="114" t="s">
        <v>2715</v>
      </c>
      <c r="AF859" s="114">
        <v>-0.27203020442554904</v>
      </c>
      <c r="AG859" s="114" t="s">
        <v>294</v>
      </c>
      <c r="AH859" s="118" t="s">
        <v>2679</v>
      </c>
    </row>
    <row r="860" spans="1:34" ht="15" customHeight="1" x14ac:dyDescent="0.25">
      <c r="A860" s="117">
        <v>46290.782395833332</v>
      </c>
      <c r="B860" s="114">
        <v>22</v>
      </c>
      <c r="C860" s="114" t="s">
        <v>367</v>
      </c>
      <c r="D860" s="114" t="s">
        <v>637</v>
      </c>
      <c r="E860" s="114" t="s">
        <v>2358</v>
      </c>
      <c r="F860" s="114" t="s">
        <v>180</v>
      </c>
      <c r="G860" s="121">
        <v>-8.1199882874855521E-4</v>
      </c>
      <c r="H860" s="114">
        <v>-15.44076573401712</v>
      </c>
      <c r="I860" s="118" t="s">
        <v>272</v>
      </c>
      <c r="AC860" s="117">
        <v>46290.782395833332</v>
      </c>
      <c r="AD860" s="114">
        <v>23</v>
      </c>
      <c r="AE860" s="114" t="s">
        <v>2716</v>
      </c>
      <c r="AF860" s="114" t="b">
        <v>0</v>
      </c>
      <c r="AG860" s="114" t="s">
        <v>9</v>
      </c>
      <c r="AH860" s="118" t="s">
        <v>2681</v>
      </c>
    </row>
    <row r="861" spans="1:34" ht="15" customHeight="1" x14ac:dyDescent="0.25">
      <c r="A861" s="117">
        <v>46290.782395833332</v>
      </c>
      <c r="B861" s="114">
        <v>22</v>
      </c>
      <c r="C861" s="114" t="s">
        <v>367</v>
      </c>
      <c r="D861" s="114" t="s">
        <v>637</v>
      </c>
      <c r="E861" s="114" t="s">
        <v>2359</v>
      </c>
      <c r="F861" s="114" t="s">
        <v>180</v>
      </c>
      <c r="G861" s="121">
        <v>-7.3799891884482067E-4</v>
      </c>
      <c r="H861" s="114">
        <v>-15.032194802888393</v>
      </c>
      <c r="I861" s="118" t="s">
        <v>272</v>
      </c>
      <c r="AC861" s="117">
        <v>46290.782395833332</v>
      </c>
      <c r="AD861" s="114">
        <v>23</v>
      </c>
      <c r="AE861" s="114" t="s">
        <v>2717</v>
      </c>
      <c r="AF861" s="114" t="s">
        <v>1105</v>
      </c>
      <c r="AG861" s="114" t="s">
        <v>9</v>
      </c>
      <c r="AH861" s="118" t="s">
        <v>2683</v>
      </c>
    </row>
    <row r="862" spans="1:34" ht="15" customHeight="1" x14ac:dyDescent="0.25">
      <c r="A862" s="117">
        <v>46290.782395833332</v>
      </c>
      <c r="B862" s="114">
        <v>22</v>
      </c>
      <c r="C862" s="114" t="s">
        <v>367</v>
      </c>
      <c r="D862" s="114" t="s">
        <v>637</v>
      </c>
      <c r="E862" s="114" t="s">
        <v>2360</v>
      </c>
      <c r="F862" s="114" t="s">
        <v>180</v>
      </c>
      <c r="G862" s="121">
        <v>-7.3799891884482067E-4</v>
      </c>
      <c r="H862" s="114">
        <v>-15.032194802888393</v>
      </c>
      <c r="I862" s="118" t="s">
        <v>272</v>
      </c>
      <c r="AC862" s="117">
        <v>46290.782395833332</v>
      </c>
      <c r="AD862" s="114">
        <v>23</v>
      </c>
      <c r="AE862" s="114" t="s">
        <v>2718</v>
      </c>
      <c r="AF862" s="114" t="s">
        <v>2685</v>
      </c>
      <c r="AG862" s="114" t="s">
        <v>9</v>
      </c>
      <c r="AH862" s="118" t="s">
        <v>2686</v>
      </c>
    </row>
    <row r="863" spans="1:34" ht="15" customHeight="1" x14ac:dyDescent="0.25">
      <c r="A863" s="117">
        <v>46290.782395833332</v>
      </c>
      <c r="B863" s="114">
        <v>22</v>
      </c>
      <c r="C863" s="114" t="s">
        <v>367</v>
      </c>
      <c r="D863" s="114" t="s">
        <v>637</v>
      </c>
      <c r="E863" s="114" t="s">
        <v>2361</v>
      </c>
      <c r="F863" s="114" t="s">
        <v>180</v>
      </c>
      <c r="G863" s="121">
        <v>-7.3799891884482056E-4</v>
      </c>
      <c r="H863" s="114">
        <v>-15.032194802888391</v>
      </c>
      <c r="I863" s="118" t="s">
        <v>272</v>
      </c>
      <c r="AC863" s="117">
        <v>46290.782395833332</v>
      </c>
      <c r="AD863" s="114">
        <v>23</v>
      </c>
      <c r="AE863" s="114" t="s">
        <v>2719</v>
      </c>
      <c r="AF863" s="114" t="s">
        <v>434</v>
      </c>
      <c r="AG863" s="114" t="s">
        <v>9</v>
      </c>
      <c r="AH863" s="118" t="s">
        <v>2660</v>
      </c>
    </row>
    <row r="864" spans="1:34" ht="15" customHeight="1" x14ac:dyDescent="0.25">
      <c r="A864" s="117">
        <v>46290.782395833332</v>
      </c>
      <c r="B864" s="114">
        <v>22</v>
      </c>
      <c r="C864" s="114" t="s">
        <v>367</v>
      </c>
      <c r="D864" s="114" t="s">
        <v>637</v>
      </c>
      <c r="E864" s="114" t="s">
        <v>2362</v>
      </c>
      <c r="F864" s="114" t="s">
        <v>180</v>
      </c>
      <c r="G864" s="121">
        <v>-7.3799891884482034E-4</v>
      </c>
      <c r="H864" s="114">
        <v>-15.032194802888391</v>
      </c>
      <c r="I864" s="118" t="s">
        <v>272</v>
      </c>
      <c r="AC864" s="117">
        <v>46290.782395833332</v>
      </c>
      <c r="AD864" s="114">
        <v>23</v>
      </c>
      <c r="AE864" s="114" t="s">
        <v>2720</v>
      </c>
      <c r="AF864" s="114" t="s">
        <v>2721</v>
      </c>
      <c r="AG864" s="114" t="s">
        <v>9</v>
      </c>
      <c r="AH864" s="118" t="s">
        <v>2663</v>
      </c>
    </row>
    <row r="865" spans="1:34" ht="15" customHeight="1" x14ac:dyDescent="0.25">
      <c r="A865" s="117">
        <v>46290.782395833332</v>
      </c>
      <c r="B865" s="114">
        <v>22</v>
      </c>
      <c r="C865" s="114" t="s">
        <v>367</v>
      </c>
      <c r="D865" s="114" t="s">
        <v>637</v>
      </c>
      <c r="E865" s="114" t="s">
        <v>2363</v>
      </c>
      <c r="F865" s="114" t="s">
        <v>180</v>
      </c>
      <c r="G865" s="121">
        <v>-7.3799891884482034E-4</v>
      </c>
      <c r="H865" s="114">
        <v>-15.032194802888391</v>
      </c>
      <c r="I865" s="118" t="s">
        <v>272</v>
      </c>
      <c r="AC865" s="117">
        <v>46290.782395833332</v>
      </c>
      <c r="AD865" s="114">
        <v>23</v>
      </c>
      <c r="AE865" s="114" t="s">
        <v>2722</v>
      </c>
      <c r="AF865" s="114" t="s">
        <v>2723</v>
      </c>
      <c r="AG865" s="114" t="s">
        <v>9</v>
      </c>
      <c r="AH865" s="118" t="s">
        <v>2666</v>
      </c>
    </row>
    <row r="866" spans="1:34" ht="15" customHeight="1" x14ac:dyDescent="0.25">
      <c r="A866" s="117">
        <v>46290.782395833332</v>
      </c>
      <c r="B866" s="114">
        <v>22</v>
      </c>
      <c r="C866" s="114" t="s">
        <v>367</v>
      </c>
      <c r="D866" s="114" t="s">
        <v>637</v>
      </c>
      <c r="E866" s="114" t="s">
        <v>2364</v>
      </c>
      <c r="F866" s="114" t="s">
        <v>180</v>
      </c>
      <c r="G866" s="121">
        <v>-7.3799891884482034E-4</v>
      </c>
      <c r="H866" s="114">
        <v>-15.032194802888391</v>
      </c>
      <c r="I866" s="118" t="s">
        <v>272</v>
      </c>
      <c r="AC866" s="117">
        <v>46290.782395833332</v>
      </c>
      <c r="AD866" s="114">
        <v>23</v>
      </c>
      <c r="AE866" s="114" t="s">
        <v>2724</v>
      </c>
      <c r="AF866" s="114" t="s">
        <v>2725</v>
      </c>
      <c r="AG866" s="114" t="s">
        <v>9</v>
      </c>
      <c r="AH866" s="118" t="s">
        <v>2669</v>
      </c>
    </row>
    <row r="867" spans="1:34" ht="15" customHeight="1" x14ac:dyDescent="0.25">
      <c r="A867" s="117">
        <v>46290.782395833332</v>
      </c>
      <c r="B867" s="114">
        <v>22</v>
      </c>
      <c r="C867" s="114" t="s">
        <v>367</v>
      </c>
      <c r="D867" s="114" t="s">
        <v>637</v>
      </c>
      <c r="E867" s="114" t="s">
        <v>2365</v>
      </c>
      <c r="F867" s="114" t="s">
        <v>180</v>
      </c>
      <c r="G867" s="121">
        <v>-6.6399900894108569E-4</v>
      </c>
      <c r="H867" s="114">
        <v>-14.623623871759662</v>
      </c>
      <c r="I867" s="118" t="s">
        <v>272</v>
      </c>
      <c r="AC867" s="117">
        <v>46290.782395833332</v>
      </c>
      <c r="AD867" s="114">
        <v>23</v>
      </c>
      <c r="AE867" s="114" t="s">
        <v>2726</v>
      </c>
      <c r="AF867" s="114">
        <v>-4.9512399331300377E-4</v>
      </c>
      <c r="AG867" s="114" t="s">
        <v>9</v>
      </c>
      <c r="AH867" s="118" t="s">
        <v>2671</v>
      </c>
    </row>
    <row r="868" spans="1:34" ht="15" customHeight="1" x14ac:dyDescent="0.25">
      <c r="A868" s="117">
        <v>46290.782395833332</v>
      </c>
      <c r="B868" s="114">
        <v>22</v>
      </c>
      <c r="C868" s="114" t="s">
        <v>367</v>
      </c>
      <c r="D868" s="114" t="s">
        <v>637</v>
      </c>
      <c r="E868" s="114" t="s">
        <v>2366</v>
      </c>
      <c r="F868" s="114" t="s">
        <v>180</v>
      </c>
      <c r="G868" s="121">
        <v>-6.6399900894108569E-4</v>
      </c>
      <c r="H868" s="114">
        <v>-14.623623871759662</v>
      </c>
      <c r="I868" s="118" t="s">
        <v>272</v>
      </c>
      <c r="AC868" s="117">
        <v>46290.782395833332</v>
      </c>
      <c r="AD868" s="114">
        <v>23</v>
      </c>
      <c r="AE868" s="114" t="s">
        <v>2727</v>
      </c>
      <c r="AF868" s="114">
        <v>1.6133004251776408E-6</v>
      </c>
      <c r="AG868" s="114" t="s">
        <v>307</v>
      </c>
      <c r="AH868" s="118" t="s">
        <v>2673</v>
      </c>
    </row>
    <row r="869" spans="1:34" ht="15" customHeight="1" x14ac:dyDescent="0.25">
      <c r="A869" s="117">
        <v>46290.782395833332</v>
      </c>
      <c r="B869" s="114">
        <v>22</v>
      </c>
      <c r="C869" s="114" t="s">
        <v>367</v>
      </c>
      <c r="D869" s="114" t="s">
        <v>637</v>
      </c>
      <c r="E869" s="114" t="s">
        <v>2367</v>
      </c>
      <c r="F869" s="114" t="s">
        <v>180</v>
      </c>
      <c r="G869" s="121">
        <v>-6.6399900894108558E-4</v>
      </c>
      <c r="H869" s="114">
        <v>-14.623623871759662</v>
      </c>
      <c r="I869" s="118" t="s">
        <v>272</v>
      </c>
      <c r="AC869" s="117">
        <v>46290.782395833332</v>
      </c>
      <c r="AD869" s="114">
        <v>23</v>
      </c>
      <c r="AE869" s="114" t="s">
        <v>2728</v>
      </c>
      <c r="AF869" s="114">
        <v>-1.1260652154810567E-22</v>
      </c>
      <c r="AG869" s="114" t="s">
        <v>307</v>
      </c>
      <c r="AH869" s="118" t="s">
        <v>2675</v>
      </c>
    </row>
    <row r="870" spans="1:34" ht="15" customHeight="1" x14ac:dyDescent="0.25">
      <c r="A870" s="117">
        <v>46290.782395833332</v>
      </c>
      <c r="B870" s="114">
        <v>22</v>
      </c>
      <c r="C870" s="114" t="s">
        <v>367</v>
      </c>
      <c r="D870" s="114" t="s">
        <v>637</v>
      </c>
      <c r="E870" s="114" t="s">
        <v>2368</v>
      </c>
      <c r="F870" s="114" t="s">
        <v>180</v>
      </c>
      <c r="G870" s="121">
        <v>-6.6399900894108547E-4</v>
      </c>
      <c r="H870" s="114">
        <v>-14.62362387175966</v>
      </c>
      <c r="I870" s="118" t="s">
        <v>272</v>
      </c>
      <c r="AC870" s="117">
        <v>46290.782395833332</v>
      </c>
      <c r="AD870" s="114">
        <v>23</v>
      </c>
      <c r="AE870" s="114" t="s">
        <v>2729</v>
      </c>
      <c r="AF870" s="114">
        <v>6.979885444194719E-17</v>
      </c>
      <c r="AG870" s="114" t="s">
        <v>2534</v>
      </c>
      <c r="AH870" s="118" t="s">
        <v>2677</v>
      </c>
    </row>
    <row r="871" spans="1:34" ht="15" customHeight="1" x14ac:dyDescent="0.25">
      <c r="A871" s="117">
        <v>46290.782395833332</v>
      </c>
      <c r="B871" s="114">
        <v>22</v>
      </c>
      <c r="C871" s="114" t="s">
        <v>367</v>
      </c>
      <c r="D871" s="114" t="s">
        <v>637</v>
      </c>
      <c r="E871" s="114" t="s">
        <v>2369</v>
      </c>
      <c r="F871" s="114" t="s">
        <v>180</v>
      </c>
      <c r="G871" s="121">
        <v>-6.6399900894108536E-4</v>
      </c>
      <c r="H871" s="114">
        <v>-14.62362387175966</v>
      </c>
      <c r="I871" s="118" t="s">
        <v>272</v>
      </c>
      <c r="AC871" s="117">
        <v>46290.782395833332</v>
      </c>
      <c r="AD871" s="114">
        <v>23</v>
      </c>
      <c r="AE871" s="114" t="s">
        <v>2730</v>
      </c>
      <c r="AF871" s="114">
        <v>-0.30690129723264997</v>
      </c>
      <c r="AG871" s="114" t="s">
        <v>294</v>
      </c>
      <c r="AH871" s="118" t="s">
        <v>2679</v>
      </c>
    </row>
    <row r="872" spans="1:34" ht="15" customHeight="1" x14ac:dyDescent="0.25">
      <c r="A872" s="117">
        <v>46290.782395833332</v>
      </c>
      <c r="B872" s="114">
        <v>22</v>
      </c>
      <c r="C872" s="114" t="s">
        <v>367</v>
      </c>
      <c r="D872" s="114" t="s">
        <v>637</v>
      </c>
      <c r="E872" s="114" t="s">
        <v>2370</v>
      </c>
      <c r="F872" s="114" t="s">
        <v>180</v>
      </c>
      <c r="G872" s="121">
        <v>-6.6399900894108536E-4</v>
      </c>
      <c r="H872" s="114">
        <v>-14.62362387175966</v>
      </c>
      <c r="I872" s="118" t="s">
        <v>272</v>
      </c>
      <c r="AC872" s="117">
        <v>46290.782395833332</v>
      </c>
      <c r="AD872" s="114">
        <v>23</v>
      </c>
      <c r="AE872" s="114" t="s">
        <v>2731</v>
      </c>
      <c r="AF872" s="114" t="b">
        <v>0</v>
      </c>
      <c r="AG872" s="114" t="s">
        <v>9</v>
      </c>
      <c r="AH872" s="118" t="s">
        <v>2681</v>
      </c>
    </row>
    <row r="873" spans="1:34" ht="15" customHeight="1" x14ac:dyDescent="0.25">
      <c r="A873" s="117">
        <v>46290.782395833332</v>
      </c>
      <c r="B873" s="114">
        <v>22</v>
      </c>
      <c r="C873" s="114" t="s">
        <v>367</v>
      </c>
      <c r="D873" s="114" t="s">
        <v>637</v>
      </c>
      <c r="E873" s="114" t="s">
        <v>2371</v>
      </c>
      <c r="F873" s="114" t="s">
        <v>180</v>
      </c>
      <c r="G873" s="121">
        <v>-5.8999909903735071E-4</v>
      </c>
      <c r="H873" s="114">
        <v>-14.215052940630933</v>
      </c>
      <c r="I873" s="118" t="s">
        <v>272</v>
      </c>
      <c r="AC873" s="117">
        <v>46290.782395833332</v>
      </c>
      <c r="AD873" s="114">
        <v>23</v>
      </c>
      <c r="AE873" s="114" t="s">
        <v>2732</v>
      </c>
      <c r="AF873" s="114" t="s">
        <v>1105</v>
      </c>
      <c r="AG873" s="114" t="s">
        <v>9</v>
      </c>
      <c r="AH873" s="118" t="s">
        <v>2683</v>
      </c>
    </row>
    <row r="874" spans="1:34" ht="15" customHeight="1" x14ac:dyDescent="0.25">
      <c r="A874" s="117">
        <v>46290.782395833332</v>
      </c>
      <c r="B874" s="114">
        <v>22</v>
      </c>
      <c r="C874" s="114" t="s">
        <v>367</v>
      </c>
      <c r="D874" s="114" t="s">
        <v>637</v>
      </c>
      <c r="E874" s="114" t="s">
        <v>2372</v>
      </c>
      <c r="F874" s="114" t="s">
        <v>180</v>
      </c>
      <c r="G874" s="121">
        <v>-5.8999909903735071E-4</v>
      </c>
      <c r="H874" s="114">
        <v>-14.215052940630933</v>
      </c>
      <c r="I874" s="118" t="s">
        <v>272</v>
      </c>
      <c r="AC874" s="117">
        <v>46290.782395833332</v>
      </c>
      <c r="AD874" s="114">
        <v>23</v>
      </c>
      <c r="AE874" s="114" t="s">
        <v>2733</v>
      </c>
      <c r="AF874" s="114" t="s">
        <v>2701</v>
      </c>
      <c r="AG874" s="114" t="s">
        <v>9</v>
      </c>
      <c r="AH874" s="118" t="s">
        <v>2686</v>
      </c>
    </row>
    <row r="875" spans="1:34" ht="15" customHeight="1" x14ac:dyDescent="0.25">
      <c r="A875" s="117">
        <v>46290.782395833332</v>
      </c>
      <c r="B875" s="114">
        <v>22</v>
      </c>
      <c r="C875" s="114" t="s">
        <v>367</v>
      </c>
      <c r="D875" s="114" t="s">
        <v>637</v>
      </c>
      <c r="E875" s="114" t="s">
        <v>2373</v>
      </c>
      <c r="F875" s="114" t="s">
        <v>180</v>
      </c>
      <c r="G875" s="121">
        <v>-5.8999909903735071E-4</v>
      </c>
      <c r="H875" s="114">
        <v>-14.215052940630933</v>
      </c>
      <c r="I875" s="118" t="s">
        <v>272</v>
      </c>
      <c r="AC875" s="117">
        <v>46290.782395833332</v>
      </c>
      <c r="AD875" s="114">
        <v>23</v>
      </c>
      <c r="AE875" s="114" t="s">
        <v>2734</v>
      </c>
      <c r="AF875" s="114" t="s">
        <v>434</v>
      </c>
      <c r="AG875" s="114" t="s">
        <v>9</v>
      </c>
      <c r="AH875" s="118" t="s">
        <v>2660</v>
      </c>
    </row>
    <row r="876" spans="1:34" ht="15" customHeight="1" x14ac:dyDescent="0.25">
      <c r="A876" s="117">
        <v>46290.782395833332</v>
      </c>
      <c r="B876" s="114">
        <v>22</v>
      </c>
      <c r="C876" s="114" t="s">
        <v>367</v>
      </c>
      <c r="D876" s="114" t="s">
        <v>637</v>
      </c>
      <c r="E876" s="114" t="s">
        <v>2374</v>
      </c>
      <c r="F876" s="114" t="s">
        <v>180</v>
      </c>
      <c r="G876" s="121">
        <v>-5.8999909903735049E-4</v>
      </c>
      <c r="H876" s="114">
        <v>-14.215052940630931</v>
      </c>
      <c r="I876" s="118" t="s">
        <v>272</v>
      </c>
      <c r="AC876" s="117">
        <v>46290.782395833332</v>
      </c>
      <c r="AD876" s="114">
        <v>23</v>
      </c>
      <c r="AE876" s="114" t="s">
        <v>2735</v>
      </c>
      <c r="AF876" s="114" t="s">
        <v>2721</v>
      </c>
      <c r="AG876" s="114" t="s">
        <v>9</v>
      </c>
      <c r="AH876" s="118" t="s">
        <v>2663</v>
      </c>
    </row>
    <row r="877" spans="1:34" ht="15" customHeight="1" x14ac:dyDescent="0.25">
      <c r="A877" s="117">
        <v>46290.782395833332</v>
      </c>
      <c r="B877" s="114">
        <v>22</v>
      </c>
      <c r="C877" s="114" t="s">
        <v>367</v>
      </c>
      <c r="D877" s="114" t="s">
        <v>637</v>
      </c>
      <c r="E877" s="114" t="s">
        <v>2375</v>
      </c>
      <c r="F877" s="114" t="s">
        <v>180</v>
      </c>
      <c r="G877" s="121">
        <v>-5.8999909903735049E-4</v>
      </c>
      <c r="H877" s="114">
        <v>-14.215052940630931</v>
      </c>
      <c r="I877" s="118" t="s">
        <v>272</v>
      </c>
      <c r="AC877" s="117">
        <v>46290.782395833332</v>
      </c>
      <c r="AD877" s="114">
        <v>23</v>
      </c>
      <c r="AE877" s="114" t="s">
        <v>2736</v>
      </c>
      <c r="AF877" s="114" t="s">
        <v>2737</v>
      </c>
      <c r="AG877" s="114" t="s">
        <v>9</v>
      </c>
      <c r="AH877" s="118" t="s">
        <v>2666</v>
      </c>
    </row>
    <row r="878" spans="1:34" ht="15" customHeight="1" x14ac:dyDescent="0.25">
      <c r="A878" s="117">
        <v>46290.782395833332</v>
      </c>
      <c r="B878" s="114">
        <v>22</v>
      </c>
      <c r="C878" s="114" t="s">
        <v>367</v>
      </c>
      <c r="D878" s="114" t="s">
        <v>637</v>
      </c>
      <c r="E878" s="114" t="s">
        <v>2376</v>
      </c>
      <c r="F878" s="114" t="s">
        <v>180</v>
      </c>
      <c r="G878" s="121">
        <v>-5.8999909903735038E-4</v>
      </c>
      <c r="H878" s="114">
        <v>-14.215052940630931</v>
      </c>
      <c r="I878" s="118" t="s">
        <v>272</v>
      </c>
      <c r="AC878" s="117">
        <v>46290.782395833332</v>
      </c>
      <c r="AD878" s="114">
        <v>23</v>
      </c>
      <c r="AE878" s="114" t="s">
        <v>2738</v>
      </c>
      <c r="AF878" s="114" t="s">
        <v>2739</v>
      </c>
      <c r="AG878" s="114" t="s">
        <v>9</v>
      </c>
      <c r="AH878" s="118" t="s">
        <v>2669</v>
      </c>
    </row>
    <row r="879" spans="1:34" ht="15" customHeight="1" x14ac:dyDescent="0.25">
      <c r="A879" s="117">
        <v>46290.782395833332</v>
      </c>
      <c r="B879" s="114">
        <v>22</v>
      </c>
      <c r="C879" s="114" t="s">
        <v>367</v>
      </c>
      <c r="D879" s="114" t="s">
        <v>637</v>
      </c>
      <c r="E879" s="114" t="s">
        <v>2377</v>
      </c>
      <c r="F879" s="114" t="s">
        <v>180</v>
      </c>
      <c r="G879" s="121">
        <v>-5.1599918913361584E-4</v>
      </c>
      <c r="H879" s="114">
        <v>-13.806482009502203</v>
      </c>
      <c r="I879" s="118" t="s">
        <v>272</v>
      </c>
      <c r="AC879" s="117">
        <v>46290.782395833332</v>
      </c>
      <c r="AD879" s="114">
        <v>23</v>
      </c>
      <c r="AE879" s="114" t="s">
        <v>2740</v>
      </c>
      <c r="AF879" s="114">
        <v>-4.4583020124918543E-4</v>
      </c>
      <c r="AG879" s="114" t="s">
        <v>9</v>
      </c>
      <c r="AH879" s="118" t="s">
        <v>2671</v>
      </c>
    </row>
    <row r="880" spans="1:34" ht="15" customHeight="1" x14ac:dyDescent="0.25">
      <c r="A880" s="117">
        <v>46290.782395833332</v>
      </c>
      <c r="B880" s="114">
        <v>22</v>
      </c>
      <c r="C880" s="114" t="s">
        <v>367</v>
      </c>
      <c r="D880" s="114" t="s">
        <v>637</v>
      </c>
      <c r="E880" s="114" t="s">
        <v>2378</v>
      </c>
      <c r="F880" s="114" t="s">
        <v>180</v>
      </c>
      <c r="G880" s="121">
        <v>-5.1599918913361573E-4</v>
      </c>
      <c r="H880" s="114">
        <v>-13.806482009502203</v>
      </c>
      <c r="I880" s="118" t="s">
        <v>272</v>
      </c>
      <c r="AC880" s="117">
        <v>46290.782395833332</v>
      </c>
      <c r="AD880" s="114">
        <v>23</v>
      </c>
      <c r="AE880" s="114" t="s">
        <v>2741</v>
      </c>
      <c r="AF880" s="114">
        <v>2.95846615107686E-6</v>
      </c>
      <c r="AG880" s="114" t="s">
        <v>307</v>
      </c>
      <c r="AH880" s="118" t="s">
        <v>2673</v>
      </c>
    </row>
    <row r="881" spans="1:34" ht="15" customHeight="1" x14ac:dyDescent="0.25">
      <c r="A881" s="117">
        <v>46290.782395833332</v>
      </c>
      <c r="B881" s="114">
        <v>22</v>
      </c>
      <c r="C881" s="114" t="s">
        <v>367</v>
      </c>
      <c r="D881" s="114" t="s">
        <v>637</v>
      </c>
      <c r="E881" s="114" t="s">
        <v>2379</v>
      </c>
      <c r="F881" s="114" t="s">
        <v>180</v>
      </c>
      <c r="G881" s="121">
        <v>-5.1599918913361573E-4</v>
      </c>
      <c r="H881" s="114">
        <v>-13.806482009502203</v>
      </c>
      <c r="I881" s="118" t="s">
        <v>272</v>
      </c>
      <c r="AC881" s="117">
        <v>46290.782395833332</v>
      </c>
      <c r="AD881" s="114">
        <v>23</v>
      </c>
      <c r="AE881" s="114" t="s">
        <v>2742</v>
      </c>
      <c r="AF881" s="114">
        <v>-3.565893603648256E-22</v>
      </c>
      <c r="AG881" s="114" t="s">
        <v>307</v>
      </c>
      <c r="AH881" s="118" t="s">
        <v>2675</v>
      </c>
    </row>
    <row r="882" spans="1:34" ht="15" customHeight="1" x14ac:dyDescent="0.25">
      <c r="A882" s="117">
        <v>46290.782395833332</v>
      </c>
      <c r="B882" s="114">
        <v>22</v>
      </c>
      <c r="C882" s="114" t="s">
        <v>367</v>
      </c>
      <c r="D882" s="114" t="s">
        <v>637</v>
      </c>
      <c r="E882" s="114" t="s">
        <v>2380</v>
      </c>
      <c r="F882" s="114" t="s">
        <v>180</v>
      </c>
      <c r="G882" s="121">
        <v>-5.1599918913361551E-4</v>
      </c>
      <c r="H882" s="114">
        <v>-13.806482009502201</v>
      </c>
      <c r="I882" s="118" t="s">
        <v>272</v>
      </c>
      <c r="AC882" s="117">
        <v>46290.782395833332</v>
      </c>
      <c r="AD882" s="114">
        <v>23</v>
      </c>
      <c r="AE882" s="114" t="s">
        <v>2743</v>
      </c>
      <c r="AF882" s="114">
        <v>1.2053183715995184E-16</v>
      </c>
      <c r="AG882" s="114" t="s">
        <v>2534</v>
      </c>
      <c r="AH882" s="118" t="s">
        <v>2677</v>
      </c>
    </row>
    <row r="883" spans="1:34" ht="15" customHeight="1" x14ac:dyDescent="0.25">
      <c r="A883" s="117">
        <v>46290.782395833332</v>
      </c>
      <c r="B883" s="114">
        <v>22</v>
      </c>
      <c r="C883" s="114" t="s">
        <v>367</v>
      </c>
      <c r="D883" s="114" t="s">
        <v>637</v>
      </c>
      <c r="E883" s="114" t="s">
        <v>2381</v>
      </c>
      <c r="F883" s="114" t="s">
        <v>180</v>
      </c>
      <c r="G883" s="121">
        <v>-5.1599918913361551E-4</v>
      </c>
      <c r="H883" s="114">
        <v>-13.806482009502201</v>
      </c>
      <c r="I883" s="118" t="s">
        <v>272</v>
      </c>
      <c r="AC883" s="117">
        <v>46290.782395833332</v>
      </c>
      <c r="AD883" s="114">
        <v>23</v>
      </c>
      <c r="AE883" s="114" t="s">
        <v>2744</v>
      </c>
      <c r="AF883" s="114">
        <v>-0.15069640093293157</v>
      </c>
      <c r="AG883" s="114" t="s">
        <v>294</v>
      </c>
      <c r="AH883" s="118" t="s">
        <v>2679</v>
      </c>
    </row>
    <row r="884" spans="1:34" ht="15" customHeight="1" x14ac:dyDescent="0.25">
      <c r="A884" s="117">
        <v>46290.782395833332</v>
      </c>
      <c r="B884" s="114">
        <v>22</v>
      </c>
      <c r="C884" s="114" t="s">
        <v>367</v>
      </c>
      <c r="D884" s="114" t="s">
        <v>637</v>
      </c>
      <c r="E884" s="114" t="s">
        <v>2382</v>
      </c>
      <c r="F884" s="114" t="s">
        <v>180</v>
      </c>
      <c r="G884" s="121">
        <v>-5.159991891336154E-4</v>
      </c>
      <c r="H884" s="114">
        <v>-13.806482009502201</v>
      </c>
      <c r="I884" s="118" t="s">
        <v>272</v>
      </c>
      <c r="AC884" s="117">
        <v>46290.782395833332</v>
      </c>
      <c r="AD884" s="114">
        <v>23</v>
      </c>
      <c r="AE884" s="114" t="s">
        <v>2745</v>
      </c>
      <c r="AF884" s="114" t="b">
        <v>0</v>
      </c>
      <c r="AG884" s="114" t="s">
        <v>9</v>
      </c>
      <c r="AH884" s="118" t="s">
        <v>2681</v>
      </c>
    </row>
    <row r="885" spans="1:34" ht="15" customHeight="1" x14ac:dyDescent="0.25">
      <c r="A885" s="117">
        <v>46290.782395833332</v>
      </c>
      <c r="B885" s="114">
        <v>22</v>
      </c>
      <c r="C885" s="114" t="s">
        <v>367</v>
      </c>
      <c r="D885" s="114" t="s">
        <v>637</v>
      </c>
      <c r="E885" s="114" t="s">
        <v>2383</v>
      </c>
      <c r="F885" s="114" t="s">
        <v>180</v>
      </c>
      <c r="G885" s="121">
        <v>-4.4199927922988086E-4</v>
      </c>
      <c r="H885" s="114">
        <v>-13.397911078373474</v>
      </c>
      <c r="I885" s="118" t="s">
        <v>272</v>
      </c>
      <c r="AC885" s="117">
        <v>46290.782395833332</v>
      </c>
      <c r="AD885" s="114">
        <v>23</v>
      </c>
      <c r="AE885" s="114" t="s">
        <v>2746</v>
      </c>
      <c r="AF885" s="114" t="s">
        <v>1105</v>
      </c>
      <c r="AG885" s="114" t="s">
        <v>9</v>
      </c>
      <c r="AH885" s="118" t="s">
        <v>2683</v>
      </c>
    </row>
    <row r="886" spans="1:34" ht="15" customHeight="1" x14ac:dyDescent="0.25">
      <c r="A886" s="117">
        <v>46290.782395833332</v>
      </c>
      <c r="B886" s="114">
        <v>22</v>
      </c>
      <c r="C886" s="114" t="s">
        <v>367</v>
      </c>
      <c r="D886" s="114" t="s">
        <v>637</v>
      </c>
      <c r="E886" s="114" t="s">
        <v>2384</v>
      </c>
      <c r="F886" s="114" t="s">
        <v>180</v>
      </c>
      <c r="G886" s="121">
        <v>-4.419992792298808E-4</v>
      </c>
      <c r="H886" s="114">
        <v>-13.397911078373474</v>
      </c>
      <c r="I886" s="118" t="s">
        <v>272</v>
      </c>
      <c r="AC886" s="117">
        <v>46290.782395833332</v>
      </c>
      <c r="AD886" s="114">
        <v>23</v>
      </c>
      <c r="AE886" s="114" t="s">
        <v>2747</v>
      </c>
      <c r="AF886" s="114" t="s">
        <v>2701</v>
      </c>
      <c r="AG886" s="114" t="s">
        <v>9</v>
      </c>
      <c r="AH886" s="118" t="s">
        <v>2686</v>
      </c>
    </row>
    <row r="887" spans="1:34" ht="15" customHeight="1" x14ac:dyDescent="0.25">
      <c r="A887" s="117">
        <v>46290.782395833332</v>
      </c>
      <c r="B887" s="114">
        <v>22</v>
      </c>
      <c r="C887" s="114" t="s">
        <v>367</v>
      </c>
      <c r="D887" s="114" t="s">
        <v>637</v>
      </c>
      <c r="E887" s="114" t="s">
        <v>2385</v>
      </c>
      <c r="F887" s="114" t="s">
        <v>180</v>
      </c>
      <c r="G887" s="121">
        <v>-4.419992792298808E-4</v>
      </c>
      <c r="H887" s="114">
        <v>-13.397911078373474</v>
      </c>
      <c r="I887" s="118" t="s">
        <v>272</v>
      </c>
      <c r="AC887" s="117">
        <v>46290.782395833332</v>
      </c>
      <c r="AD887" s="114">
        <v>24</v>
      </c>
      <c r="AE887" s="114" t="s">
        <v>2615</v>
      </c>
      <c r="AF887" s="114">
        <v>407.401782226563</v>
      </c>
      <c r="AG887" s="114" t="s">
        <v>299</v>
      </c>
      <c r="AH887" s="118" t="s">
        <v>2616</v>
      </c>
    </row>
    <row r="888" spans="1:34" ht="15" customHeight="1" x14ac:dyDescent="0.25">
      <c r="A888" s="117">
        <v>46290.782395833332</v>
      </c>
      <c r="B888" s="114">
        <v>22</v>
      </c>
      <c r="C888" s="114" t="s">
        <v>367</v>
      </c>
      <c r="D888" s="114" t="s">
        <v>637</v>
      </c>
      <c r="E888" s="114" t="s">
        <v>2386</v>
      </c>
      <c r="F888" s="114" t="s">
        <v>180</v>
      </c>
      <c r="G888" s="121">
        <v>-4.4199927922988059E-4</v>
      </c>
      <c r="H888" s="114">
        <v>-13.397911078373472</v>
      </c>
      <c r="I888" s="118" t="s">
        <v>272</v>
      </c>
      <c r="AC888" s="117">
        <v>46290.782395833332</v>
      </c>
      <c r="AD888" s="114">
        <v>24</v>
      </c>
      <c r="AE888" s="114" t="s">
        <v>300</v>
      </c>
      <c r="AF888" s="114">
        <v>407.40178222656249</v>
      </c>
      <c r="AG888" s="114" t="s">
        <v>299</v>
      </c>
      <c r="AH888" s="118" t="s">
        <v>2617</v>
      </c>
    </row>
    <row r="889" spans="1:34" ht="15" customHeight="1" x14ac:dyDescent="0.25">
      <c r="A889" s="117">
        <v>46290.782395833332</v>
      </c>
      <c r="B889" s="114">
        <v>22</v>
      </c>
      <c r="C889" s="114" t="s">
        <v>367</v>
      </c>
      <c r="D889" s="114" t="s">
        <v>637</v>
      </c>
      <c r="E889" s="114" t="s">
        <v>2387</v>
      </c>
      <c r="F889" s="114" t="s">
        <v>180</v>
      </c>
      <c r="G889" s="121">
        <v>-4.4199927922988053E-4</v>
      </c>
      <c r="H889" s="114">
        <v>-13.397911078373472</v>
      </c>
      <c r="I889" s="118" t="s">
        <v>272</v>
      </c>
      <c r="AC889" s="117">
        <v>46290.782395833332</v>
      </c>
      <c r="AD889" s="114">
        <v>24</v>
      </c>
      <c r="AE889" s="114" t="s">
        <v>2618</v>
      </c>
      <c r="AF889" s="114">
        <v>152.67658078551455</v>
      </c>
      <c r="AG889" s="114" t="s">
        <v>302</v>
      </c>
      <c r="AH889" s="118" t="s">
        <v>2619</v>
      </c>
    </row>
    <row r="890" spans="1:34" ht="15" customHeight="1" x14ac:dyDescent="0.25">
      <c r="A890" s="117">
        <v>46290.782395833332</v>
      </c>
      <c r="B890" s="114">
        <v>22</v>
      </c>
      <c r="C890" s="114" t="s">
        <v>367</v>
      </c>
      <c r="D890" s="114" t="s">
        <v>637</v>
      </c>
      <c r="E890" s="114" t="s">
        <v>2388</v>
      </c>
      <c r="F890" s="114" t="s">
        <v>180</v>
      </c>
      <c r="G890" s="121">
        <v>-4.4199927922988053E-4</v>
      </c>
      <c r="H890" s="114">
        <v>-13.397911078373472</v>
      </c>
      <c r="I890" s="118" t="s">
        <v>272</v>
      </c>
      <c r="AC890" s="117">
        <v>46290.782395833332</v>
      </c>
      <c r="AD890" s="114">
        <v>24</v>
      </c>
      <c r="AE890" s="114" t="s">
        <v>2620</v>
      </c>
      <c r="AF890" s="114">
        <v>0</v>
      </c>
      <c r="AG890" s="114" t="s">
        <v>302</v>
      </c>
      <c r="AH890" s="118" t="s">
        <v>2621</v>
      </c>
    </row>
    <row r="891" spans="1:34" ht="15" customHeight="1" x14ac:dyDescent="0.25">
      <c r="A891" s="117">
        <v>46290.782395833332</v>
      </c>
      <c r="B891" s="114">
        <v>22</v>
      </c>
      <c r="C891" s="114" t="s">
        <v>367</v>
      </c>
      <c r="D891" s="114" t="s">
        <v>637</v>
      </c>
      <c r="E891" s="114" t="s">
        <v>2389</v>
      </c>
      <c r="F891" s="114" t="s">
        <v>180</v>
      </c>
      <c r="G891" s="121">
        <v>-3.6799936932614588E-4</v>
      </c>
      <c r="H891" s="114">
        <v>-11.959979503099742</v>
      </c>
      <c r="I891" s="118" t="s">
        <v>272</v>
      </c>
      <c r="AC891" s="117">
        <v>46290.782395833332</v>
      </c>
      <c r="AD891" s="114">
        <v>24</v>
      </c>
      <c r="AE891" s="114" t="s">
        <v>2622</v>
      </c>
      <c r="AF891" s="114">
        <v>152.67658078551455</v>
      </c>
      <c r="AG891" s="114" t="s">
        <v>302</v>
      </c>
      <c r="AH891" s="118" t="s">
        <v>2623</v>
      </c>
    </row>
    <row r="892" spans="1:34" ht="15" customHeight="1" x14ac:dyDescent="0.25">
      <c r="A892" s="117">
        <v>46290.782395833332</v>
      </c>
      <c r="B892" s="114">
        <v>22</v>
      </c>
      <c r="C892" s="114" t="s">
        <v>367</v>
      </c>
      <c r="D892" s="114" t="s">
        <v>637</v>
      </c>
      <c r="E892" s="114" t="s">
        <v>2390</v>
      </c>
      <c r="F892" s="114" t="s">
        <v>180</v>
      </c>
      <c r="G892" s="121">
        <v>-3.6799936932614588E-4</v>
      </c>
      <c r="H892" s="114">
        <v>-11.959979503099742</v>
      </c>
      <c r="I892" s="118" t="s">
        <v>272</v>
      </c>
      <c r="AC892" s="117">
        <v>46290.782395833332</v>
      </c>
      <c r="AD892" s="114">
        <v>24</v>
      </c>
      <c r="AE892" s="114" t="s">
        <v>2624</v>
      </c>
      <c r="AF892" s="114">
        <v>0</v>
      </c>
      <c r="AG892" s="114" t="s">
        <v>302</v>
      </c>
      <c r="AH892" s="118" t="s">
        <v>2625</v>
      </c>
    </row>
    <row r="893" spans="1:34" ht="15" customHeight="1" x14ac:dyDescent="0.25">
      <c r="A893" s="117">
        <v>46290.782395833332</v>
      </c>
      <c r="B893" s="114">
        <v>22</v>
      </c>
      <c r="C893" s="114" t="s">
        <v>367</v>
      </c>
      <c r="D893" s="114" t="s">
        <v>637</v>
      </c>
      <c r="E893" s="114" t="s">
        <v>2391</v>
      </c>
      <c r="F893" s="114" t="s">
        <v>180</v>
      </c>
      <c r="G893" s="121">
        <v>-3.6799936932614582E-4</v>
      </c>
      <c r="H893" s="114">
        <v>-11.95997950309974</v>
      </c>
      <c r="I893" s="118" t="s">
        <v>272</v>
      </c>
      <c r="AC893" s="117">
        <v>46290.782395833332</v>
      </c>
      <c r="AD893" s="114">
        <v>24</v>
      </c>
      <c r="AE893" s="114" t="s">
        <v>2626</v>
      </c>
      <c r="AF893" s="114" t="s">
        <v>1107</v>
      </c>
      <c r="AG893" s="114" t="s">
        <v>9</v>
      </c>
      <c r="AH893" s="118" t="s">
        <v>2627</v>
      </c>
    </row>
    <row r="894" spans="1:34" ht="15" customHeight="1" x14ac:dyDescent="0.25">
      <c r="A894" s="117">
        <v>46290.782395833332</v>
      </c>
      <c r="B894" s="114">
        <v>22</v>
      </c>
      <c r="C894" s="114" t="s">
        <v>367</v>
      </c>
      <c r="D894" s="114" t="s">
        <v>637</v>
      </c>
      <c r="E894" s="114" t="s">
        <v>2392</v>
      </c>
      <c r="F894" s="114" t="s">
        <v>180</v>
      </c>
      <c r="G894" s="121">
        <v>-3.6799936932614561E-4</v>
      </c>
      <c r="H894" s="114">
        <v>-11.959979503099733</v>
      </c>
      <c r="I894" s="118" t="s">
        <v>272</v>
      </c>
      <c r="AC894" s="117">
        <v>46290.782395833332</v>
      </c>
      <c r="AD894" s="114">
        <v>24</v>
      </c>
      <c r="AE894" s="114" t="s">
        <v>319</v>
      </c>
      <c r="AF894" s="114" t="s">
        <v>367</v>
      </c>
      <c r="AG894" s="114" t="s">
        <v>9</v>
      </c>
      <c r="AH894" s="118" t="s">
        <v>2628</v>
      </c>
    </row>
    <row r="895" spans="1:34" ht="15" customHeight="1" x14ac:dyDescent="0.25">
      <c r="A895" s="117">
        <v>46290.782395833332</v>
      </c>
      <c r="B895" s="114">
        <v>22</v>
      </c>
      <c r="C895" s="114" t="s">
        <v>367</v>
      </c>
      <c r="D895" s="114" t="s">
        <v>637</v>
      </c>
      <c r="E895" s="114" t="s">
        <v>2393</v>
      </c>
      <c r="F895" s="114" t="s">
        <v>180</v>
      </c>
      <c r="G895" s="121">
        <v>-3.6799936932614561E-4</v>
      </c>
      <c r="H895" s="114">
        <v>-11.959979503099733</v>
      </c>
      <c r="I895" s="118" t="s">
        <v>272</v>
      </c>
      <c r="AC895" s="117">
        <v>46290.782395833332</v>
      </c>
      <c r="AD895" s="114">
        <v>24</v>
      </c>
      <c r="AE895" s="114" t="s">
        <v>2629</v>
      </c>
      <c r="AF895" s="114" t="s">
        <v>1105</v>
      </c>
      <c r="AG895" s="114" t="s">
        <v>9</v>
      </c>
      <c r="AH895" s="118" t="s">
        <v>2630</v>
      </c>
    </row>
    <row r="896" spans="1:34" ht="15" customHeight="1" x14ac:dyDescent="0.25">
      <c r="A896" s="117">
        <v>46290.782395833332</v>
      </c>
      <c r="B896" s="114">
        <v>22</v>
      </c>
      <c r="C896" s="114" t="s">
        <v>367</v>
      </c>
      <c r="D896" s="114" t="s">
        <v>637</v>
      </c>
      <c r="E896" s="114" t="s">
        <v>2394</v>
      </c>
      <c r="F896" s="114" t="s">
        <v>180</v>
      </c>
      <c r="G896" s="121">
        <v>-3.6799936932614555E-4</v>
      </c>
      <c r="H896" s="114">
        <v>-11.959979503099731</v>
      </c>
      <c r="I896" s="118" t="s">
        <v>272</v>
      </c>
      <c r="AC896" s="117">
        <v>46290.782395833332</v>
      </c>
      <c r="AD896" s="114">
        <v>24</v>
      </c>
      <c r="AE896" s="114" t="s">
        <v>2631</v>
      </c>
      <c r="AF896" s="114" t="s">
        <v>1113</v>
      </c>
      <c r="AG896" s="114" t="s">
        <v>9</v>
      </c>
      <c r="AH896" s="118" t="s">
        <v>2632</v>
      </c>
    </row>
    <row r="897" spans="1:34" ht="15" customHeight="1" x14ac:dyDescent="0.25">
      <c r="A897" s="117">
        <v>46290.782395833332</v>
      </c>
      <c r="B897" s="114">
        <v>22</v>
      </c>
      <c r="C897" s="114" t="s">
        <v>367</v>
      </c>
      <c r="D897" s="114" t="s">
        <v>637</v>
      </c>
      <c r="E897" s="114" t="s">
        <v>2395</v>
      </c>
      <c r="F897" s="114" t="s">
        <v>180</v>
      </c>
      <c r="G897" s="121">
        <v>-2.9399945942241095E-4</v>
      </c>
      <c r="H897" s="114">
        <v>-9.5549824312283569</v>
      </c>
      <c r="I897" s="118" t="s">
        <v>272</v>
      </c>
      <c r="AC897" s="117">
        <v>46290.782395833332</v>
      </c>
      <c r="AD897" s="114">
        <v>24</v>
      </c>
      <c r="AE897" s="114" t="s">
        <v>320</v>
      </c>
      <c r="AF897" s="114" t="s">
        <v>325</v>
      </c>
      <c r="AG897" s="114" t="s">
        <v>9</v>
      </c>
      <c r="AH897" s="118" t="s">
        <v>2633</v>
      </c>
    </row>
    <row r="898" spans="1:34" ht="15" customHeight="1" x14ac:dyDescent="0.25">
      <c r="A898" s="117">
        <v>46290.782395833332</v>
      </c>
      <c r="B898" s="114">
        <v>22</v>
      </c>
      <c r="C898" s="114" t="s">
        <v>367</v>
      </c>
      <c r="D898" s="114" t="s">
        <v>637</v>
      </c>
      <c r="E898" s="114" t="s">
        <v>2396</v>
      </c>
      <c r="F898" s="114" t="s">
        <v>180</v>
      </c>
      <c r="G898" s="121">
        <v>-2.939994594224109E-4</v>
      </c>
      <c r="H898" s="114">
        <v>-9.5549824312283551</v>
      </c>
      <c r="I898" s="118" t="s">
        <v>272</v>
      </c>
      <c r="AC898" s="117">
        <v>46290.782395833332</v>
      </c>
      <c r="AD898" s="114">
        <v>24</v>
      </c>
      <c r="AE898" s="114" t="s">
        <v>2634</v>
      </c>
      <c r="AF898" s="114"/>
      <c r="AG898" s="114" t="s">
        <v>9</v>
      </c>
      <c r="AH898" s="118" t="s">
        <v>2635</v>
      </c>
    </row>
    <row r="899" spans="1:34" ht="15" customHeight="1" x14ac:dyDescent="0.25">
      <c r="A899" s="117">
        <v>46290.782395833332</v>
      </c>
      <c r="B899" s="114">
        <v>22</v>
      </c>
      <c r="C899" s="114" t="s">
        <v>367</v>
      </c>
      <c r="D899" s="114" t="s">
        <v>637</v>
      </c>
      <c r="E899" s="114" t="s">
        <v>2397</v>
      </c>
      <c r="F899" s="114" t="s">
        <v>180</v>
      </c>
      <c r="G899" s="121">
        <v>-2.939994594224109E-4</v>
      </c>
      <c r="H899" s="114">
        <v>-9.5549824312283551</v>
      </c>
      <c r="I899" s="118" t="s">
        <v>272</v>
      </c>
      <c r="AC899" s="117">
        <v>46290.782395833332</v>
      </c>
      <c r="AD899" s="114">
        <v>24</v>
      </c>
      <c r="AE899" s="114" t="s">
        <v>2636</v>
      </c>
      <c r="AF899" s="114">
        <v>0</v>
      </c>
      <c r="AG899" s="114" t="s">
        <v>9</v>
      </c>
      <c r="AH899" s="118" t="s">
        <v>2637</v>
      </c>
    </row>
    <row r="900" spans="1:34" ht="15" customHeight="1" x14ac:dyDescent="0.25">
      <c r="A900" s="117">
        <v>46290.782395833332</v>
      </c>
      <c r="B900" s="114">
        <v>22</v>
      </c>
      <c r="C900" s="114" t="s">
        <v>367</v>
      </c>
      <c r="D900" s="114" t="s">
        <v>637</v>
      </c>
      <c r="E900" s="114" t="s">
        <v>2398</v>
      </c>
      <c r="F900" s="114" t="s">
        <v>180</v>
      </c>
      <c r="G900" s="121">
        <v>-2.9399945942241068E-4</v>
      </c>
      <c r="H900" s="114">
        <v>-9.554982431228348</v>
      </c>
      <c r="I900" s="118" t="s">
        <v>272</v>
      </c>
      <c r="AC900" s="117">
        <v>46290.782395833332</v>
      </c>
      <c r="AD900" s="114">
        <v>24</v>
      </c>
      <c r="AE900" s="114" t="s">
        <v>2638</v>
      </c>
      <c r="AF900" s="114"/>
      <c r="AG900" s="114" t="s">
        <v>299</v>
      </c>
      <c r="AH900" s="118" t="s">
        <v>2702</v>
      </c>
    </row>
    <row r="901" spans="1:34" ht="15" customHeight="1" x14ac:dyDescent="0.25">
      <c r="A901" s="117">
        <v>46290.782395833332</v>
      </c>
      <c r="B901" s="114">
        <v>22</v>
      </c>
      <c r="C901" s="114" t="s">
        <v>367</v>
      </c>
      <c r="D901" s="114" t="s">
        <v>637</v>
      </c>
      <c r="E901" s="114" t="s">
        <v>2399</v>
      </c>
      <c r="F901" s="114" t="s">
        <v>180</v>
      </c>
      <c r="G901" s="121">
        <v>-2.9399945942241063E-4</v>
      </c>
      <c r="H901" s="114">
        <v>-9.5549824312283462</v>
      </c>
      <c r="I901" s="118" t="s">
        <v>272</v>
      </c>
      <c r="AC901" s="117">
        <v>46290.782395833332</v>
      </c>
      <c r="AD901" s="114">
        <v>24</v>
      </c>
      <c r="AE901" s="114" t="s">
        <v>2640</v>
      </c>
      <c r="AF901" s="114"/>
      <c r="AG901" s="114" t="s">
        <v>302</v>
      </c>
      <c r="AH901" s="118" t="s">
        <v>2702</v>
      </c>
    </row>
    <row r="902" spans="1:34" ht="15" customHeight="1" x14ac:dyDescent="0.25">
      <c r="A902" s="117">
        <v>46290.782395833332</v>
      </c>
      <c r="B902" s="114">
        <v>22</v>
      </c>
      <c r="C902" s="114" t="s">
        <v>367</v>
      </c>
      <c r="D902" s="114" t="s">
        <v>637</v>
      </c>
      <c r="E902" s="114" t="s">
        <v>2400</v>
      </c>
      <c r="F902" s="114" t="s">
        <v>180</v>
      </c>
      <c r="G902" s="121">
        <v>-2.9399945942241063E-4</v>
      </c>
      <c r="H902" s="114">
        <v>-9.5549824312283462</v>
      </c>
      <c r="I902" s="118" t="s">
        <v>272</v>
      </c>
      <c r="AC902" s="117">
        <v>46290.782395833332</v>
      </c>
      <c r="AD902" s="114">
        <v>24</v>
      </c>
      <c r="AE902" s="114" t="s">
        <v>2642</v>
      </c>
      <c r="AF902" s="114"/>
      <c r="AG902" s="114" t="s">
        <v>302</v>
      </c>
      <c r="AH902" s="118" t="s">
        <v>2702</v>
      </c>
    </row>
    <row r="903" spans="1:34" ht="15" customHeight="1" x14ac:dyDescent="0.25">
      <c r="A903" s="117">
        <v>46290.782395833332</v>
      </c>
      <c r="B903" s="114">
        <v>22</v>
      </c>
      <c r="C903" s="114" t="s">
        <v>367</v>
      </c>
      <c r="D903" s="114" t="s">
        <v>637</v>
      </c>
      <c r="E903" s="114" t="s">
        <v>2401</v>
      </c>
      <c r="F903" s="114" t="s">
        <v>180</v>
      </c>
      <c r="G903" s="121">
        <v>-2.19999549518676E-4</v>
      </c>
      <c r="H903" s="114">
        <v>-7.14998535935697</v>
      </c>
      <c r="I903" s="118" t="s">
        <v>272</v>
      </c>
      <c r="AC903" s="117">
        <v>46290.782395833332</v>
      </c>
      <c r="AD903" s="114">
        <v>24</v>
      </c>
      <c r="AE903" s="114" t="s">
        <v>2644</v>
      </c>
      <c r="AF903" s="114" t="s">
        <v>1105</v>
      </c>
      <c r="AG903" s="114" t="s">
        <v>9</v>
      </c>
      <c r="AH903" s="118" t="s">
        <v>2645</v>
      </c>
    </row>
    <row r="904" spans="1:34" ht="15" customHeight="1" x14ac:dyDescent="0.25">
      <c r="A904" s="117">
        <v>46290.782395833332</v>
      </c>
      <c r="B904" s="114">
        <v>22</v>
      </c>
      <c r="C904" s="114" t="s">
        <v>367</v>
      </c>
      <c r="D904" s="114" t="s">
        <v>637</v>
      </c>
      <c r="E904" s="114" t="s">
        <v>2402</v>
      </c>
      <c r="F904" s="114" t="s">
        <v>180</v>
      </c>
      <c r="G904" s="121">
        <v>-2.1999954951867597E-4</v>
      </c>
      <c r="H904" s="114">
        <v>-7.1499853593569691</v>
      </c>
      <c r="I904" s="118" t="s">
        <v>272</v>
      </c>
      <c r="AC904" s="117">
        <v>46290.782395833332</v>
      </c>
      <c r="AD904" s="114">
        <v>24</v>
      </c>
      <c r="AE904" s="114" t="s">
        <v>2646</v>
      </c>
      <c r="AF904" s="114" t="s">
        <v>1107</v>
      </c>
      <c r="AG904" s="114" t="s">
        <v>9</v>
      </c>
      <c r="AH904" s="118" t="s">
        <v>2647</v>
      </c>
    </row>
    <row r="905" spans="1:34" ht="15" customHeight="1" x14ac:dyDescent="0.25">
      <c r="A905" s="117">
        <v>46290.782395833332</v>
      </c>
      <c r="B905" s="114">
        <v>22</v>
      </c>
      <c r="C905" s="114" t="s">
        <v>367</v>
      </c>
      <c r="D905" s="114" t="s">
        <v>637</v>
      </c>
      <c r="E905" s="114" t="s">
        <v>2403</v>
      </c>
      <c r="F905" s="114" t="s">
        <v>180</v>
      </c>
      <c r="G905" s="121">
        <v>-2.1999954951867592E-4</v>
      </c>
      <c r="H905" s="114">
        <v>-7.1499853593569673</v>
      </c>
      <c r="I905" s="118" t="s">
        <v>272</v>
      </c>
      <c r="AC905" s="117">
        <v>46290.782395833332</v>
      </c>
      <c r="AD905" s="114">
        <v>24</v>
      </c>
      <c r="AE905" s="114" t="s">
        <v>2648</v>
      </c>
      <c r="AF905" s="114">
        <v>22</v>
      </c>
      <c r="AG905" s="114" t="s">
        <v>305</v>
      </c>
      <c r="AH905" s="118" t="s">
        <v>2649</v>
      </c>
    </row>
    <row r="906" spans="1:34" ht="15" customHeight="1" x14ac:dyDescent="0.25">
      <c r="A906" s="117">
        <v>46290.782395833332</v>
      </c>
      <c r="B906" s="114">
        <v>22</v>
      </c>
      <c r="C906" s="114" t="s">
        <v>367</v>
      </c>
      <c r="D906" s="114" t="s">
        <v>637</v>
      </c>
      <c r="E906" s="114" t="s">
        <v>2404</v>
      </c>
      <c r="F906" s="114" t="s">
        <v>180</v>
      </c>
      <c r="G906" s="121">
        <v>-2.1999954951867573E-4</v>
      </c>
      <c r="H906" s="114">
        <v>-7.1499853593569611</v>
      </c>
      <c r="I906" s="118" t="s">
        <v>272</v>
      </c>
      <c r="AC906" s="117">
        <v>46290.782395833332</v>
      </c>
      <c r="AD906" s="114">
        <v>24</v>
      </c>
      <c r="AE906" s="114" t="s">
        <v>2650</v>
      </c>
      <c r="AF906" s="114">
        <v>14.6</v>
      </c>
      <c r="AG906" s="114" t="s">
        <v>305</v>
      </c>
      <c r="AH906" s="118" t="s">
        <v>2651</v>
      </c>
    </row>
    <row r="907" spans="1:34" ht="15" customHeight="1" x14ac:dyDescent="0.25">
      <c r="A907" s="117">
        <v>46290.782395833332</v>
      </c>
      <c r="B907" s="114">
        <v>22</v>
      </c>
      <c r="C907" s="114" t="s">
        <v>367</v>
      </c>
      <c r="D907" s="114" t="s">
        <v>637</v>
      </c>
      <c r="E907" s="114" t="s">
        <v>2405</v>
      </c>
      <c r="F907" s="114" t="s">
        <v>180</v>
      </c>
      <c r="G907" s="121">
        <v>-2.199995495186757E-4</v>
      </c>
      <c r="H907" s="114">
        <v>-7.1499853593569602</v>
      </c>
      <c r="I907" s="118" t="s">
        <v>272</v>
      </c>
      <c r="AC907" s="117">
        <v>46290.782395833332</v>
      </c>
      <c r="AD907" s="114">
        <v>24</v>
      </c>
      <c r="AE907" s="114" t="s">
        <v>2652</v>
      </c>
      <c r="AF907" s="114">
        <v>1.5068493150684932</v>
      </c>
      <c r="AG907" s="114" t="s">
        <v>9</v>
      </c>
      <c r="AH907" s="118" t="s">
        <v>2653</v>
      </c>
    </row>
    <row r="908" spans="1:34" ht="15" customHeight="1" x14ac:dyDescent="0.25">
      <c r="A908" s="117">
        <v>46290.782395833332</v>
      </c>
      <c r="B908" s="114">
        <v>22</v>
      </c>
      <c r="C908" s="114" t="s">
        <v>367</v>
      </c>
      <c r="D908" s="114" t="s">
        <v>637</v>
      </c>
      <c r="E908" s="114" t="s">
        <v>2406</v>
      </c>
      <c r="F908" s="114" t="s">
        <v>180</v>
      </c>
      <c r="G908" s="121">
        <v>-2.1999954951867565E-4</v>
      </c>
      <c r="H908" s="114">
        <v>-7.1499853593569584</v>
      </c>
      <c r="I908" s="118" t="s">
        <v>272</v>
      </c>
      <c r="AC908" s="117">
        <v>46290.782395833332</v>
      </c>
      <c r="AD908" s="114">
        <v>24</v>
      </c>
      <c r="AE908" s="114" t="s">
        <v>2654</v>
      </c>
      <c r="AF908" s="114" t="b">
        <v>0</v>
      </c>
      <c r="AG908" s="114" t="s">
        <v>9</v>
      </c>
      <c r="AH908" s="118" t="s">
        <v>2655</v>
      </c>
    </row>
    <row r="909" spans="1:34" ht="15" customHeight="1" x14ac:dyDescent="0.25">
      <c r="A909" s="117">
        <v>46290.782395833332</v>
      </c>
      <c r="B909" s="114">
        <v>22</v>
      </c>
      <c r="C909" s="114" t="s">
        <v>367</v>
      </c>
      <c r="D909" s="114" t="s">
        <v>637</v>
      </c>
      <c r="E909" s="114" t="s">
        <v>2407</v>
      </c>
      <c r="F909" s="114" t="s">
        <v>180</v>
      </c>
      <c r="G909" s="121">
        <v>-1.4599963961494104E-4</v>
      </c>
      <c r="H909" s="114">
        <v>-4.744988287485584</v>
      </c>
      <c r="I909" s="118" t="s">
        <v>272</v>
      </c>
      <c r="AC909" s="117">
        <v>46290.782395833332</v>
      </c>
      <c r="AD909" s="114">
        <v>24</v>
      </c>
      <c r="AE909" s="114" t="s">
        <v>2656</v>
      </c>
      <c r="AF909" s="114" t="b">
        <v>1</v>
      </c>
      <c r="AG909" s="114" t="s">
        <v>9</v>
      </c>
      <c r="AH909" s="118" t="s">
        <v>2657</v>
      </c>
    </row>
    <row r="910" spans="1:34" ht="15" customHeight="1" x14ac:dyDescent="0.25">
      <c r="A910" s="117">
        <v>46290.782395833332</v>
      </c>
      <c r="B910" s="114">
        <v>22</v>
      </c>
      <c r="C910" s="114" t="s">
        <v>367</v>
      </c>
      <c r="D910" s="114" t="s">
        <v>637</v>
      </c>
      <c r="E910" s="114" t="s">
        <v>2408</v>
      </c>
      <c r="F910" s="114" t="s">
        <v>180</v>
      </c>
      <c r="G910" s="121">
        <v>-1.4599963961494102E-4</v>
      </c>
      <c r="H910" s="114">
        <v>-4.7449882874855831</v>
      </c>
      <c r="I910" s="118" t="s">
        <v>272</v>
      </c>
      <c r="AC910" s="117">
        <v>46290.782395833332</v>
      </c>
      <c r="AD910" s="114">
        <v>24</v>
      </c>
      <c r="AE910" s="114" t="s">
        <v>2703</v>
      </c>
      <c r="AF910" s="114" t="s">
        <v>2704</v>
      </c>
      <c r="AG910" s="114" t="s">
        <v>9</v>
      </c>
      <c r="AH910" s="118" t="s">
        <v>2660</v>
      </c>
    </row>
    <row r="911" spans="1:34" ht="15" customHeight="1" x14ac:dyDescent="0.25">
      <c r="A911" s="117">
        <v>46290.782395833332</v>
      </c>
      <c r="B911" s="114">
        <v>22</v>
      </c>
      <c r="C911" s="114" t="s">
        <v>367</v>
      </c>
      <c r="D911" s="114" t="s">
        <v>637</v>
      </c>
      <c r="E911" s="114" t="s">
        <v>2409</v>
      </c>
      <c r="F911" s="114" t="s">
        <v>180</v>
      </c>
      <c r="G911" s="121">
        <v>-1.4599963961494096E-4</v>
      </c>
      <c r="H911" s="114">
        <v>-4.7449882874855813</v>
      </c>
      <c r="I911" s="118" t="s">
        <v>272</v>
      </c>
      <c r="AC911" s="117">
        <v>46290.782395833332</v>
      </c>
      <c r="AD911" s="114">
        <v>24</v>
      </c>
      <c r="AE911" s="114" t="s">
        <v>2705</v>
      </c>
      <c r="AF911" s="114" t="s">
        <v>2706</v>
      </c>
      <c r="AG911" s="114" t="s">
        <v>9</v>
      </c>
      <c r="AH911" s="118" t="s">
        <v>2663</v>
      </c>
    </row>
    <row r="912" spans="1:34" ht="15" customHeight="1" x14ac:dyDescent="0.25">
      <c r="A912" s="117">
        <v>46290.782395833332</v>
      </c>
      <c r="B912" s="114">
        <v>22</v>
      </c>
      <c r="C912" s="114" t="s">
        <v>367</v>
      </c>
      <c r="D912" s="114" t="s">
        <v>637</v>
      </c>
      <c r="E912" s="114" t="s">
        <v>2410</v>
      </c>
      <c r="F912" s="114" t="s">
        <v>180</v>
      </c>
      <c r="G912" s="121">
        <v>-1.4599963961494077E-4</v>
      </c>
      <c r="H912" s="114">
        <v>-4.7449882874855751</v>
      </c>
      <c r="I912" s="118" t="s">
        <v>272</v>
      </c>
      <c r="AC912" s="117">
        <v>46290.782395833332</v>
      </c>
      <c r="AD912" s="114">
        <v>24</v>
      </c>
      <c r="AE912" s="114" t="s">
        <v>2707</v>
      </c>
      <c r="AF912" s="114" t="s">
        <v>2708</v>
      </c>
      <c r="AG912" s="114" t="s">
        <v>9</v>
      </c>
      <c r="AH912" s="118" t="s">
        <v>2666</v>
      </c>
    </row>
    <row r="913" spans="1:34" ht="15" customHeight="1" x14ac:dyDescent="0.25">
      <c r="A913" s="117">
        <v>46290.782395833332</v>
      </c>
      <c r="B913" s="114">
        <v>22</v>
      </c>
      <c r="C913" s="114" t="s">
        <v>367</v>
      </c>
      <c r="D913" s="114" t="s">
        <v>637</v>
      </c>
      <c r="E913" s="114" t="s">
        <v>2411</v>
      </c>
      <c r="F913" s="114" t="s">
        <v>180</v>
      </c>
      <c r="G913" s="121">
        <v>-1.4599963961494075E-4</v>
      </c>
      <c r="H913" s="114">
        <v>-4.7449882874855742</v>
      </c>
      <c r="I913" s="118" t="s">
        <v>272</v>
      </c>
      <c r="AC913" s="117">
        <v>46290.782395833332</v>
      </c>
      <c r="AD913" s="114">
        <v>24</v>
      </c>
      <c r="AE913" s="114" t="s">
        <v>2709</v>
      </c>
      <c r="AF913" s="114" t="s">
        <v>2710</v>
      </c>
      <c r="AG913" s="114" t="s">
        <v>9</v>
      </c>
      <c r="AH913" s="118" t="s">
        <v>2669</v>
      </c>
    </row>
    <row r="914" spans="1:34" ht="15" customHeight="1" x14ac:dyDescent="0.25">
      <c r="A914" s="117">
        <v>46290.782395833332</v>
      </c>
      <c r="B914" s="114">
        <v>22</v>
      </c>
      <c r="C914" s="114" t="s">
        <v>367</v>
      </c>
      <c r="D914" s="114" t="s">
        <v>637</v>
      </c>
      <c r="E914" s="114" t="s">
        <v>2412</v>
      </c>
      <c r="F914" s="114" t="s">
        <v>180</v>
      </c>
      <c r="G914" s="121">
        <v>-1.4599963961494069E-4</v>
      </c>
      <c r="H914" s="114">
        <v>-4.7449882874855724</v>
      </c>
      <c r="I914" s="118" t="s">
        <v>272</v>
      </c>
      <c r="AC914" s="117">
        <v>46290.782395833332</v>
      </c>
      <c r="AD914" s="114">
        <v>24</v>
      </c>
      <c r="AE914" s="114" t="s">
        <v>2711</v>
      </c>
      <c r="AF914" s="114">
        <v>-3.881160945386706E-4</v>
      </c>
      <c r="AG914" s="114" t="s">
        <v>9</v>
      </c>
      <c r="AH914" s="118" t="s">
        <v>2671</v>
      </c>
    </row>
    <row r="915" spans="1:34" ht="15" customHeight="1" x14ac:dyDescent="0.25">
      <c r="A915" s="117">
        <v>46290.782395833332</v>
      </c>
      <c r="B915" s="114">
        <v>22</v>
      </c>
      <c r="C915" s="114" t="s">
        <v>367</v>
      </c>
      <c r="D915" s="114" t="s">
        <v>637</v>
      </c>
      <c r="E915" s="114" t="s">
        <v>2413</v>
      </c>
      <c r="F915" s="114" t="s">
        <v>180</v>
      </c>
      <c r="G915" s="121">
        <v>-7.1999729711206092E-5</v>
      </c>
      <c r="H915" s="114">
        <v>-2.339991215614198</v>
      </c>
      <c r="I915" s="118" t="s">
        <v>272</v>
      </c>
      <c r="AC915" s="117">
        <v>46290.782395833332</v>
      </c>
      <c r="AD915" s="114">
        <v>24</v>
      </c>
      <c r="AE915" s="114" t="s">
        <v>2712</v>
      </c>
      <c r="AF915" s="114">
        <v>1.4349762521030274E-6</v>
      </c>
      <c r="AG915" s="114" t="s">
        <v>307</v>
      </c>
      <c r="AH915" s="118" t="s">
        <v>2673</v>
      </c>
    </row>
    <row r="916" spans="1:34" ht="15" customHeight="1" x14ac:dyDescent="0.25">
      <c r="A916" s="117">
        <v>46290.782395833332</v>
      </c>
      <c r="B916" s="114">
        <v>22</v>
      </c>
      <c r="C916" s="114" t="s">
        <v>367</v>
      </c>
      <c r="D916" s="114" t="s">
        <v>637</v>
      </c>
      <c r="E916" s="114" t="s">
        <v>2414</v>
      </c>
      <c r="F916" s="114" t="s">
        <v>180</v>
      </c>
      <c r="G916" s="121">
        <v>-7.1999729711206051E-5</v>
      </c>
      <c r="H916" s="114">
        <v>-2.3399912156141967</v>
      </c>
      <c r="I916" s="118" t="s">
        <v>272</v>
      </c>
      <c r="AC916" s="117">
        <v>46290.782395833332</v>
      </c>
      <c r="AD916" s="114">
        <v>24</v>
      </c>
      <c r="AE916" s="114" t="s">
        <v>2713</v>
      </c>
      <c r="AF916" s="114">
        <v>-4.6534448025454815E-21</v>
      </c>
      <c r="AG916" s="114" t="s">
        <v>307</v>
      </c>
      <c r="AH916" s="118" t="s">
        <v>2675</v>
      </c>
    </row>
    <row r="917" spans="1:34" ht="15" customHeight="1" x14ac:dyDescent="0.25">
      <c r="A917" s="117">
        <v>46290.782395833332</v>
      </c>
      <c r="B917" s="114">
        <v>22</v>
      </c>
      <c r="C917" s="114" t="s">
        <v>367</v>
      </c>
      <c r="D917" s="114" t="s">
        <v>637</v>
      </c>
      <c r="E917" s="114" t="s">
        <v>2415</v>
      </c>
      <c r="F917" s="114" t="s">
        <v>180</v>
      </c>
      <c r="G917" s="121">
        <v>-7.1999729711206024E-5</v>
      </c>
      <c r="H917" s="114">
        <v>-2.3399912156141958</v>
      </c>
      <c r="I917" s="118" t="s">
        <v>272</v>
      </c>
      <c r="AC917" s="117">
        <v>46290.782395833332</v>
      </c>
      <c r="AD917" s="114">
        <v>24</v>
      </c>
      <c r="AE917" s="114" t="s">
        <v>2714</v>
      </c>
      <c r="AF917" s="114">
        <v>3.2428723442117123E-15</v>
      </c>
      <c r="AG917" s="114" t="s">
        <v>2534</v>
      </c>
      <c r="AH917" s="118" t="s">
        <v>2677</v>
      </c>
    </row>
    <row r="918" spans="1:34" ht="15" customHeight="1" x14ac:dyDescent="0.25">
      <c r="A918" s="117">
        <v>46290.782395833332</v>
      </c>
      <c r="B918" s="114">
        <v>22</v>
      </c>
      <c r="C918" s="114" t="s">
        <v>367</v>
      </c>
      <c r="D918" s="114" t="s">
        <v>637</v>
      </c>
      <c r="E918" s="114" t="s">
        <v>2416</v>
      </c>
      <c r="F918" s="114" t="s">
        <v>180</v>
      </c>
      <c r="G918" s="121">
        <v>-7.1999729711205821E-5</v>
      </c>
      <c r="H918" s="114">
        <v>-2.3399912156141895</v>
      </c>
      <c r="I918" s="118" t="s">
        <v>272</v>
      </c>
      <c r="AC918" s="117">
        <v>46290.782395833332</v>
      </c>
      <c r="AD918" s="114">
        <v>24</v>
      </c>
      <c r="AE918" s="114" t="s">
        <v>2715</v>
      </c>
      <c r="AF918" s="114">
        <v>-0.27046865338005949</v>
      </c>
      <c r="AG918" s="114" t="s">
        <v>294</v>
      </c>
      <c r="AH918" s="118" t="s">
        <v>2679</v>
      </c>
    </row>
    <row r="919" spans="1:34" ht="15" customHeight="1" x14ac:dyDescent="0.25">
      <c r="A919" s="117">
        <v>46290.782395833332</v>
      </c>
      <c r="B919" s="114">
        <v>22</v>
      </c>
      <c r="C919" s="114" t="s">
        <v>367</v>
      </c>
      <c r="D919" s="114" t="s">
        <v>637</v>
      </c>
      <c r="E919" s="114" t="s">
        <v>2417</v>
      </c>
      <c r="F919" s="114" t="s">
        <v>180</v>
      </c>
      <c r="G919" s="121">
        <v>-7.199972971120578E-5</v>
      </c>
      <c r="H919" s="114">
        <v>-2.3399912156141882</v>
      </c>
      <c r="I919" s="118" t="s">
        <v>272</v>
      </c>
      <c r="AC919" s="117">
        <v>46290.782395833332</v>
      </c>
      <c r="AD919" s="114">
        <v>24</v>
      </c>
      <c r="AE919" s="114" t="s">
        <v>2716</v>
      </c>
      <c r="AF919" s="114" t="b">
        <v>0</v>
      </c>
      <c r="AG919" s="114" t="s">
        <v>9</v>
      </c>
      <c r="AH919" s="118" t="s">
        <v>2681</v>
      </c>
    </row>
    <row r="920" spans="1:34" ht="15" customHeight="1" x14ac:dyDescent="0.25">
      <c r="A920" s="117">
        <v>46290.782395833332</v>
      </c>
      <c r="B920" s="114">
        <v>22</v>
      </c>
      <c r="C920" s="114" t="s">
        <v>367</v>
      </c>
      <c r="D920" s="114" t="s">
        <v>637</v>
      </c>
      <c r="E920" s="114" t="s">
        <v>2418</v>
      </c>
      <c r="F920" s="114" t="s">
        <v>180</v>
      </c>
      <c r="G920" s="121">
        <v>-7.1999729711205753E-5</v>
      </c>
      <c r="H920" s="114">
        <v>-2.3399912156141873</v>
      </c>
      <c r="I920" s="118" t="s">
        <v>272</v>
      </c>
      <c r="AC920" s="117">
        <v>46290.782395833332</v>
      </c>
      <c r="AD920" s="114">
        <v>24</v>
      </c>
      <c r="AE920" s="114" t="s">
        <v>2717</v>
      </c>
      <c r="AF920" s="114" t="s">
        <v>1105</v>
      </c>
      <c r="AG920" s="114" t="s">
        <v>9</v>
      </c>
      <c r="AH920" s="118" t="s">
        <v>2683</v>
      </c>
    </row>
    <row r="921" spans="1:34" ht="15" customHeight="1" x14ac:dyDescent="0.25">
      <c r="A921" s="117">
        <v>46290.782395833332</v>
      </c>
      <c r="B921" s="114">
        <v>22</v>
      </c>
      <c r="C921" s="114" t="s">
        <v>367</v>
      </c>
      <c r="D921" s="114" t="s">
        <v>637</v>
      </c>
      <c r="E921" s="114" t="s">
        <v>2419</v>
      </c>
      <c r="F921" s="114" t="s">
        <v>180</v>
      </c>
      <c r="G921" s="121">
        <v>2.0001801925288553E-6</v>
      </c>
      <c r="H921" s="114">
        <v>6.50058562571878E-2</v>
      </c>
      <c r="I921" s="118" t="s">
        <v>274</v>
      </c>
      <c r="AC921" s="117">
        <v>46290.782395833332</v>
      </c>
      <c r="AD921" s="114">
        <v>24</v>
      </c>
      <c r="AE921" s="114" t="s">
        <v>2718</v>
      </c>
      <c r="AF921" s="114" t="s">
        <v>2685</v>
      </c>
      <c r="AG921" s="114" t="s">
        <v>9</v>
      </c>
      <c r="AH921" s="118" t="s">
        <v>2686</v>
      </c>
    </row>
    <row r="922" spans="1:34" ht="15" customHeight="1" x14ac:dyDescent="0.25">
      <c r="A922" s="117">
        <v>46290.782395833332</v>
      </c>
      <c r="B922" s="114">
        <v>22</v>
      </c>
      <c r="C922" s="114" t="s">
        <v>367</v>
      </c>
      <c r="D922" s="114" t="s">
        <v>637</v>
      </c>
      <c r="E922" s="114" t="s">
        <v>2420</v>
      </c>
      <c r="F922" s="114" t="s">
        <v>180</v>
      </c>
      <c r="G922" s="121">
        <v>2.0001801925288942E-6</v>
      </c>
      <c r="H922" s="114">
        <v>6.5005856257189062E-2</v>
      </c>
      <c r="I922" s="118" t="s">
        <v>274</v>
      </c>
      <c r="AC922" s="117">
        <v>46290.782395833332</v>
      </c>
      <c r="AD922" s="114">
        <v>24</v>
      </c>
      <c r="AE922" s="114" t="s">
        <v>2719</v>
      </c>
      <c r="AF922" s="114" t="s">
        <v>434</v>
      </c>
      <c r="AG922" s="114" t="s">
        <v>9</v>
      </c>
      <c r="AH922" s="118" t="s">
        <v>2660</v>
      </c>
    </row>
    <row r="923" spans="1:34" ht="15" customHeight="1" x14ac:dyDescent="0.25">
      <c r="A923" s="117">
        <v>46290.782395833332</v>
      </c>
      <c r="B923" s="114">
        <v>22</v>
      </c>
      <c r="C923" s="114" t="s">
        <v>367</v>
      </c>
      <c r="D923" s="114" t="s">
        <v>637</v>
      </c>
      <c r="E923" s="114" t="s">
        <v>2421</v>
      </c>
      <c r="F923" s="114" t="s">
        <v>180</v>
      </c>
      <c r="G923" s="121">
        <v>2.0001801925289332E-6</v>
      </c>
      <c r="H923" s="114">
        <v>6.5005856257190339E-2</v>
      </c>
      <c r="I923" s="118" t="s">
        <v>274</v>
      </c>
      <c r="AC923" s="117">
        <v>46290.782395833332</v>
      </c>
      <c r="AD923" s="114">
        <v>24</v>
      </c>
      <c r="AE923" s="114" t="s">
        <v>2720</v>
      </c>
      <c r="AF923" s="114" t="s">
        <v>2721</v>
      </c>
      <c r="AG923" s="114" t="s">
        <v>9</v>
      </c>
      <c r="AH923" s="118" t="s">
        <v>2663</v>
      </c>
    </row>
    <row r="924" spans="1:34" ht="15" customHeight="1" x14ac:dyDescent="0.25">
      <c r="A924" s="117">
        <v>46290.782395833332</v>
      </c>
      <c r="B924" s="114">
        <v>22</v>
      </c>
      <c r="C924" s="114" t="s">
        <v>367</v>
      </c>
      <c r="D924" s="114" t="s">
        <v>637</v>
      </c>
      <c r="E924" s="114" t="s">
        <v>2422</v>
      </c>
      <c r="F924" s="114" t="s">
        <v>180</v>
      </c>
      <c r="G924" s="121">
        <v>2.0001801925289721E-6</v>
      </c>
      <c r="H924" s="114">
        <v>6.5005856257191602E-2</v>
      </c>
      <c r="I924" s="118" t="s">
        <v>274</v>
      </c>
      <c r="AC924" s="117">
        <v>46290.782395833332</v>
      </c>
      <c r="AD924" s="114">
        <v>24</v>
      </c>
      <c r="AE924" s="114" t="s">
        <v>2722</v>
      </c>
      <c r="AF924" s="114" t="s">
        <v>2723</v>
      </c>
      <c r="AG924" s="114" t="s">
        <v>9</v>
      </c>
      <c r="AH924" s="118" t="s">
        <v>2666</v>
      </c>
    </row>
    <row r="925" spans="1:34" ht="15" customHeight="1" x14ac:dyDescent="0.25">
      <c r="A925" s="117">
        <v>46290.782395833332</v>
      </c>
      <c r="B925" s="114">
        <v>22</v>
      </c>
      <c r="C925" s="114" t="s">
        <v>367</v>
      </c>
      <c r="D925" s="114" t="s">
        <v>637</v>
      </c>
      <c r="E925" s="114" t="s">
        <v>2423</v>
      </c>
      <c r="F925" s="114" t="s">
        <v>180</v>
      </c>
      <c r="G925" s="121">
        <v>2.0001801925290111E-6</v>
      </c>
      <c r="H925" s="114">
        <v>6.5005856257192865E-2</v>
      </c>
      <c r="I925" s="118" t="s">
        <v>274</v>
      </c>
      <c r="AC925" s="117">
        <v>46290.782395833332</v>
      </c>
      <c r="AD925" s="114">
        <v>24</v>
      </c>
      <c r="AE925" s="114" t="s">
        <v>2724</v>
      </c>
      <c r="AF925" s="114" t="s">
        <v>2725</v>
      </c>
      <c r="AG925" s="114" t="s">
        <v>9</v>
      </c>
      <c r="AH925" s="118" t="s">
        <v>2669</v>
      </c>
    </row>
    <row r="926" spans="1:34" ht="15" customHeight="1" x14ac:dyDescent="0.25">
      <c r="A926" s="117">
        <v>46290.782395833332</v>
      </c>
      <c r="B926" s="114">
        <v>22</v>
      </c>
      <c r="C926" s="114" t="s">
        <v>367</v>
      </c>
      <c r="D926" s="114" t="s">
        <v>637</v>
      </c>
      <c r="E926" s="114" t="s">
        <v>2424</v>
      </c>
      <c r="F926" s="114" t="s">
        <v>180</v>
      </c>
      <c r="G926" s="121">
        <v>2.0001801925290496E-6</v>
      </c>
      <c r="H926" s="114">
        <v>6.5005856257194114E-2</v>
      </c>
      <c r="I926" s="118" t="s">
        <v>274</v>
      </c>
      <c r="AC926" s="117">
        <v>46290.782395833332</v>
      </c>
      <c r="AD926" s="114">
        <v>24</v>
      </c>
      <c r="AE926" s="114" t="s">
        <v>2726</v>
      </c>
      <c r="AF926" s="114">
        <v>-4.8761753652389506E-4</v>
      </c>
      <c r="AG926" s="114" t="s">
        <v>9</v>
      </c>
      <c r="AH926" s="118" t="s">
        <v>2671</v>
      </c>
    </row>
    <row r="927" spans="1:34" ht="15" customHeight="1" x14ac:dyDescent="0.25">
      <c r="A927" s="117">
        <v>46290.782395833332</v>
      </c>
      <c r="B927" s="114">
        <v>22</v>
      </c>
      <c r="C927" s="114" t="s">
        <v>367</v>
      </c>
      <c r="D927" s="114" t="s">
        <v>637</v>
      </c>
      <c r="E927" s="114" t="s">
        <v>2425</v>
      </c>
      <c r="F927" s="114" t="s">
        <v>180</v>
      </c>
      <c r="G927" s="121">
        <v>2.0001801925290886E-6</v>
      </c>
      <c r="H927" s="114">
        <v>6.5005856257195391E-2</v>
      </c>
      <c r="I927" s="118" t="s">
        <v>274</v>
      </c>
      <c r="AC927" s="117">
        <v>46290.782395833332</v>
      </c>
      <c r="AD927" s="114">
        <v>24</v>
      </c>
      <c r="AE927" s="114" t="s">
        <v>2727</v>
      </c>
      <c r="AF927" s="114">
        <v>1.6003345451236079E-6</v>
      </c>
      <c r="AG927" s="114" t="s">
        <v>307</v>
      </c>
      <c r="AH927" s="118" t="s">
        <v>2673</v>
      </c>
    </row>
    <row r="928" spans="1:34" ht="15" customHeight="1" x14ac:dyDescent="0.25">
      <c r="A928" s="117">
        <v>46290.782395833332</v>
      </c>
      <c r="B928" s="114">
        <v>22</v>
      </c>
      <c r="C928" s="114" t="s">
        <v>367</v>
      </c>
      <c r="D928" s="114" t="s">
        <v>637</v>
      </c>
      <c r="E928" s="114" t="s">
        <v>2426</v>
      </c>
      <c r="F928" s="114" t="s">
        <v>180</v>
      </c>
      <c r="G928" s="121">
        <v>2.0001801925291276E-6</v>
      </c>
      <c r="H928" s="114">
        <v>6.5005856257196654E-2</v>
      </c>
      <c r="I928" s="118" t="s">
        <v>274</v>
      </c>
      <c r="AC928" s="117">
        <v>46290.782395833332</v>
      </c>
      <c r="AD928" s="114">
        <v>24</v>
      </c>
      <c r="AE928" s="114" t="s">
        <v>2728</v>
      </c>
      <c r="AF928" s="114">
        <v>-1.0878566875518087E-22</v>
      </c>
      <c r="AG928" s="114" t="s">
        <v>307</v>
      </c>
      <c r="AH928" s="118" t="s">
        <v>2675</v>
      </c>
    </row>
    <row r="929" spans="1:34" ht="15" customHeight="1" x14ac:dyDescent="0.25">
      <c r="A929" s="117">
        <v>46290.782395833332</v>
      </c>
      <c r="B929" s="114">
        <v>22</v>
      </c>
      <c r="C929" s="114" t="s">
        <v>367</v>
      </c>
      <c r="D929" s="114" t="s">
        <v>637</v>
      </c>
      <c r="E929" s="114" t="s">
        <v>2427</v>
      </c>
      <c r="F929" s="114" t="s">
        <v>180</v>
      </c>
      <c r="G929" s="121">
        <v>2.0001801925291665E-6</v>
      </c>
      <c r="H929" s="114">
        <v>6.5005856257197916E-2</v>
      </c>
      <c r="I929" s="118" t="s">
        <v>274</v>
      </c>
      <c r="AC929" s="117">
        <v>46290.782395833332</v>
      </c>
      <c r="AD929" s="114">
        <v>24</v>
      </c>
      <c r="AE929" s="114" t="s">
        <v>2729</v>
      </c>
      <c r="AF929" s="114">
        <v>6.7976829648939679E-17</v>
      </c>
      <c r="AG929" s="114" t="s">
        <v>2534</v>
      </c>
      <c r="AH929" s="118" t="s">
        <v>2677</v>
      </c>
    </row>
    <row r="930" spans="1:34" ht="15" customHeight="1" x14ac:dyDescent="0.25">
      <c r="A930" s="117">
        <v>46290.782395833332</v>
      </c>
      <c r="B930" s="114">
        <v>22</v>
      </c>
      <c r="C930" s="114" t="s">
        <v>367</v>
      </c>
      <c r="D930" s="114" t="s">
        <v>637</v>
      </c>
      <c r="E930" s="114" t="s">
        <v>2428</v>
      </c>
      <c r="F930" s="114" t="s">
        <v>180</v>
      </c>
      <c r="G930" s="121">
        <v>2.0001801925292055E-6</v>
      </c>
      <c r="H930" s="114">
        <v>6.5005856257199179E-2</v>
      </c>
      <c r="I930" s="118" t="s">
        <v>274</v>
      </c>
      <c r="AC930" s="117">
        <v>46290.782395833332</v>
      </c>
      <c r="AD930" s="114">
        <v>24</v>
      </c>
      <c r="AE930" s="114" t="s">
        <v>2730</v>
      </c>
      <c r="AF930" s="114">
        <v>-0.30469725096525491</v>
      </c>
      <c r="AG930" s="114" t="s">
        <v>294</v>
      </c>
      <c r="AH930" s="118" t="s">
        <v>2679</v>
      </c>
    </row>
    <row r="931" spans="1:34" ht="15" customHeight="1" x14ac:dyDescent="0.25">
      <c r="A931" s="117">
        <v>46290.782395833332</v>
      </c>
      <c r="B931" s="114">
        <v>22</v>
      </c>
      <c r="C931" s="114" t="s">
        <v>367</v>
      </c>
      <c r="D931" s="114" t="s">
        <v>637</v>
      </c>
      <c r="E931" s="114" t="s">
        <v>2429</v>
      </c>
      <c r="F931" s="114" t="s">
        <v>180</v>
      </c>
      <c r="G931" s="121">
        <v>7.6000090096263841E-5</v>
      </c>
      <c r="H931" s="114">
        <v>1.5411991282269926</v>
      </c>
      <c r="I931" s="118" t="s">
        <v>274</v>
      </c>
      <c r="AC931" s="117">
        <v>46290.782395833332</v>
      </c>
      <c r="AD931" s="114">
        <v>24</v>
      </c>
      <c r="AE931" s="114" t="s">
        <v>2731</v>
      </c>
      <c r="AF931" s="114" t="b">
        <v>0</v>
      </c>
      <c r="AG931" s="114" t="s">
        <v>9</v>
      </c>
      <c r="AH931" s="118" t="s">
        <v>2681</v>
      </c>
    </row>
    <row r="932" spans="1:34" ht="15" customHeight="1" x14ac:dyDescent="0.25">
      <c r="A932" s="117">
        <v>46290.782395833332</v>
      </c>
      <c r="B932" s="114">
        <v>22</v>
      </c>
      <c r="C932" s="114" t="s">
        <v>367</v>
      </c>
      <c r="D932" s="114" t="s">
        <v>637</v>
      </c>
      <c r="E932" s="114" t="s">
        <v>2430</v>
      </c>
      <c r="F932" s="114" t="s">
        <v>180</v>
      </c>
      <c r="G932" s="121">
        <v>7.6000090096263882E-5</v>
      </c>
      <c r="H932" s="114">
        <v>1.541199128226993</v>
      </c>
      <c r="I932" s="118" t="s">
        <v>274</v>
      </c>
      <c r="AC932" s="117">
        <v>46290.782395833332</v>
      </c>
      <c r="AD932" s="114">
        <v>24</v>
      </c>
      <c r="AE932" s="114" t="s">
        <v>2732</v>
      </c>
      <c r="AF932" s="114" t="s">
        <v>1105</v>
      </c>
      <c r="AG932" s="114" t="s">
        <v>9</v>
      </c>
      <c r="AH932" s="118" t="s">
        <v>2683</v>
      </c>
    </row>
    <row r="933" spans="1:34" ht="15" customHeight="1" x14ac:dyDescent="0.25">
      <c r="A933" s="117">
        <v>46290.782395833332</v>
      </c>
      <c r="B933" s="114">
        <v>22</v>
      </c>
      <c r="C933" s="114" t="s">
        <v>367</v>
      </c>
      <c r="D933" s="114" t="s">
        <v>637</v>
      </c>
      <c r="E933" s="114" t="s">
        <v>2431</v>
      </c>
      <c r="F933" s="114" t="s">
        <v>180</v>
      </c>
      <c r="G933" s="121">
        <v>7.6000090096263923E-5</v>
      </c>
      <c r="H933" s="114">
        <v>1.5411991282269935</v>
      </c>
      <c r="I933" s="118" t="s">
        <v>274</v>
      </c>
      <c r="AC933" s="117">
        <v>46290.782395833332</v>
      </c>
      <c r="AD933" s="114">
        <v>24</v>
      </c>
      <c r="AE933" s="114" t="s">
        <v>2733</v>
      </c>
      <c r="AF933" s="114" t="s">
        <v>2701</v>
      </c>
      <c r="AG933" s="114" t="s">
        <v>9</v>
      </c>
      <c r="AH933" s="118" t="s">
        <v>2686</v>
      </c>
    </row>
    <row r="934" spans="1:34" ht="15" customHeight="1" x14ac:dyDescent="0.25">
      <c r="A934" s="117">
        <v>46290.782395833332</v>
      </c>
      <c r="B934" s="114">
        <v>22</v>
      </c>
      <c r="C934" s="114" t="s">
        <v>367</v>
      </c>
      <c r="D934" s="114" t="s">
        <v>637</v>
      </c>
      <c r="E934" s="114" t="s">
        <v>2432</v>
      </c>
      <c r="F934" s="114" t="s">
        <v>180</v>
      </c>
      <c r="G934" s="121">
        <v>7.6000090096263963E-5</v>
      </c>
      <c r="H934" s="114">
        <v>1.5411991282269939</v>
      </c>
      <c r="I934" s="118" t="s">
        <v>274</v>
      </c>
      <c r="AC934" s="117">
        <v>46290.782395833332</v>
      </c>
      <c r="AD934" s="114">
        <v>24</v>
      </c>
      <c r="AE934" s="114" t="s">
        <v>2734</v>
      </c>
      <c r="AF934" s="114" t="s">
        <v>434</v>
      </c>
      <c r="AG934" s="114" t="s">
        <v>9</v>
      </c>
      <c r="AH934" s="118" t="s">
        <v>2660</v>
      </c>
    </row>
    <row r="935" spans="1:34" ht="15" customHeight="1" x14ac:dyDescent="0.25">
      <c r="A935" s="117">
        <v>46290.782395833332</v>
      </c>
      <c r="B935" s="114">
        <v>22</v>
      </c>
      <c r="C935" s="114" t="s">
        <v>367</v>
      </c>
      <c r="D935" s="114" t="s">
        <v>637</v>
      </c>
      <c r="E935" s="114" t="s">
        <v>2433</v>
      </c>
      <c r="F935" s="114" t="s">
        <v>180</v>
      </c>
      <c r="G935" s="121">
        <v>7.6000090096264004E-5</v>
      </c>
      <c r="H935" s="114">
        <v>1.5411991282269943</v>
      </c>
      <c r="I935" s="118" t="s">
        <v>274</v>
      </c>
      <c r="AC935" s="117">
        <v>46290.782395833332</v>
      </c>
      <c r="AD935" s="114">
        <v>24</v>
      </c>
      <c r="AE935" s="114" t="s">
        <v>2735</v>
      </c>
      <c r="AF935" s="114" t="s">
        <v>2721</v>
      </c>
      <c r="AG935" s="114" t="s">
        <v>9</v>
      </c>
      <c r="AH935" s="118" t="s">
        <v>2663</v>
      </c>
    </row>
    <row r="936" spans="1:34" ht="15" customHeight="1" x14ac:dyDescent="0.25">
      <c r="A936" s="117">
        <v>46290.782395833332</v>
      </c>
      <c r="B936" s="114">
        <v>22</v>
      </c>
      <c r="C936" s="114" t="s">
        <v>367</v>
      </c>
      <c r="D936" s="114" t="s">
        <v>637</v>
      </c>
      <c r="E936" s="114" t="s">
        <v>2434</v>
      </c>
      <c r="F936" s="114" t="s">
        <v>180</v>
      </c>
      <c r="G936" s="121">
        <v>7.6000090096264045E-5</v>
      </c>
      <c r="H936" s="114">
        <v>1.5411991282269948</v>
      </c>
      <c r="I936" s="118" t="s">
        <v>274</v>
      </c>
      <c r="AC936" s="117">
        <v>46290.782395833332</v>
      </c>
      <c r="AD936" s="114">
        <v>24</v>
      </c>
      <c r="AE936" s="114" t="s">
        <v>2736</v>
      </c>
      <c r="AF936" s="114" t="s">
        <v>2737</v>
      </c>
      <c r="AG936" s="114" t="s">
        <v>9</v>
      </c>
      <c r="AH936" s="118" t="s">
        <v>2666</v>
      </c>
    </row>
    <row r="937" spans="1:34" ht="15" customHeight="1" x14ac:dyDescent="0.25">
      <c r="A937" s="117">
        <v>46290.782395833332</v>
      </c>
      <c r="B937" s="114">
        <v>22</v>
      </c>
      <c r="C937" s="114" t="s">
        <v>367</v>
      </c>
      <c r="D937" s="114" t="s">
        <v>637</v>
      </c>
      <c r="E937" s="114" t="s">
        <v>2435</v>
      </c>
      <c r="F937" s="114" t="s">
        <v>180</v>
      </c>
      <c r="G937" s="121">
        <v>7.6000090096264085E-5</v>
      </c>
      <c r="H937" s="114">
        <v>1.5411991282269952</v>
      </c>
      <c r="I937" s="118" t="s">
        <v>274</v>
      </c>
      <c r="AC937" s="117">
        <v>46290.782395833332</v>
      </c>
      <c r="AD937" s="114">
        <v>24</v>
      </c>
      <c r="AE937" s="114" t="s">
        <v>2738</v>
      </c>
      <c r="AF937" s="114" t="s">
        <v>2739</v>
      </c>
      <c r="AG937" s="114" t="s">
        <v>9</v>
      </c>
      <c r="AH937" s="118" t="s">
        <v>2669</v>
      </c>
    </row>
    <row r="938" spans="1:34" ht="15" customHeight="1" x14ac:dyDescent="0.25">
      <c r="A938" s="117">
        <v>46290.782395833332</v>
      </c>
      <c r="B938" s="114">
        <v>22</v>
      </c>
      <c r="C938" s="114" t="s">
        <v>367</v>
      </c>
      <c r="D938" s="114" t="s">
        <v>637</v>
      </c>
      <c r="E938" s="114" t="s">
        <v>2436</v>
      </c>
      <c r="F938" s="114" t="s">
        <v>180</v>
      </c>
      <c r="G938" s="121">
        <v>7.6000090096264112E-5</v>
      </c>
      <c r="H938" s="114">
        <v>1.5411991282269955</v>
      </c>
      <c r="I938" s="118" t="s">
        <v>274</v>
      </c>
      <c r="AC938" s="117">
        <v>46290.782395833332</v>
      </c>
      <c r="AD938" s="114">
        <v>24</v>
      </c>
      <c r="AE938" s="114" t="s">
        <v>2740</v>
      </c>
      <c r="AF938" s="114">
        <v>-4.3029355635853394E-4</v>
      </c>
      <c r="AG938" s="114" t="s">
        <v>9</v>
      </c>
      <c r="AH938" s="118" t="s">
        <v>2671</v>
      </c>
    </row>
    <row r="939" spans="1:34" ht="15" customHeight="1" x14ac:dyDescent="0.25">
      <c r="A939" s="117">
        <v>46290.782395833332</v>
      </c>
      <c r="B939" s="114">
        <v>22</v>
      </c>
      <c r="C939" s="114" t="s">
        <v>367</v>
      </c>
      <c r="D939" s="114" t="s">
        <v>637</v>
      </c>
      <c r="E939" s="114" t="s">
        <v>2437</v>
      </c>
      <c r="F939" s="114" t="s">
        <v>180</v>
      </c>
      <c r="G939" s="121">
        <v>1.4999999999999885E-4</v>
      </c>
      <c r="H939" s="114">
        <v>1.8</v>
      </c>
      <c r="I939" s="118" t="s">
        <v>274</v>
      </c>
      <c r="AC939" s="117">
        <v>46290.782395833332</v>
      </c>
      <c r="AD939" s="114">
        <v>24</v>
      </c>
      <c r="AE939" s="114" t="s">
        <v>2741</v>
      </c>
      <c r="AF939" s="114">
        <v>3.129691616573052E-6</v>
      </c>
      <c r="AG939" s="114" t="s">
        <v>307</v>
      </c>
      <c r="AH939" s="118" t="s">
        <v>2673</v>
      </c>
    </row>
    <row r="940" spans="1:34" ht="15" customHeight="1" x14ac:dyDescent="0.25">
      <c r="A940" s="117">
        <v>46290.782395833332</v>
      </c>
      <c r="B940" s="114">
        <v>22</v>
      </c>
      <c r="C940" s="114" t="s">
        <v>367</v>
      </c>
      <c r="D940" s="114" t="s">
        <v>637</v>
      </c>
      <c r="E940" s="114" t="s">
        <v>2438</v>
      </c>
      <c r="F940" s="114" t="s">
        <v>180</v>
      </c>
      <c r="G940" s="121">
        <v>1.4999999999999888E-4</v>
      </c>
      <c r="H940" s="114">
        <v>1.8</v>
      </c>
      <c r="I940" s="118" t="s">
        <v>274</v>
      </c>
      <c r="AC940" s="117">
        <v>46290.782395833332</v>
      </c>
      <c r="AD940" s="114">
        <v>24</v>
      </c>
      <c r="AE940" s="114" t="s">
        <v>2742</v>
      </c>
      <c r="AF940" s="114">
        <v>-4.9846902930702343E-22</v>
      </c>
      <c r="AG940" s="114" t="s">
        <v>307</v>
      </c>
      <c r="AH940" s="118" t="s">
        <v>2675</v>
      </c>
    </row>
    <row r="941" spans="1:34" ht="15" customHeight="1" x14ac:dyDescent="0.25">
      <c r="A941" s="117">
        <v>46290.782395833332</v>
      </c>
      <c r="B941" s="114">
        <v>22</v>
      </c>
      <c r="C941" s="114" t="s">
        <v>367</v>
      </c>
      <c r="D941" s="114" t="s">
        <v>637</v>
      </c>
      <c r="E941" s="114" t="s">
        <v>2439</v>
      </c>
      <c r="F941" s="114" t="s">
        <v>180</v>
      </c>
      <c r="G941" s="121">
        <v>1.499999999999989E-4</v>
      </c>
      <c r="H941" s="114">
        <v>1.8</v>
      </c>
      <c r="I941" s="118" t="s">
        <v>274</v>
      </c>
      <c r="AC941" s="117">
        <v>46290.782395833332</v>
      </c>
      <c r="AD941" s="114">
        <v>24</v>
      </c>
      <c r="AE941" s="114" t="s">
        <v>2743</v>
      </c>
      <c r="AF941" s="114">
        <v>1.5927097311039123E-16</v>
      </c>
      <c r="AG941" s="114" t="s">
        <v>2534</v>
      </c>
      <c r="AH941" s="118" t="s">
        <v>2677</v>
      </c>
    </row>
    <row r="942" spans="1:34" ht="15" customHeight="1" x14ac:dyDescent="0.25">
      <c r="A942" s="117">
        <v>46290.782395833332</v>
      </c>
      <c r="B942" s="114">
        <v>22</v>
      </c>
      <c r="C942" s="114" t="s">
        <v>367</v>
      </c>
      <c r="D942" s="114" t="s">
        <v>637</v>
      </c>
      <c r="E942" s="114" t="s">
        <v>2440</v>
      </c>
      <c r="F942" s="114" t="s">
        <v>180</v>
      </c>
      <c r="G942" s="121">
        <v>1.4999999999999896E-4</v>
      </c>
      <c r="H942" s="114">
        <v>1.8</v>
      </c>
      <c r="I942" s="118" t="s">
        <v>274</v>
      </c>
      <c r="AC942" s="117">
        <v>46290.782395833332</v>
      </c>
      <c r="AD942" s="114">
        <v>24</v>
      </c>
      <c r="AE942" s="114" t="s">
        <v>2744</v>
      </c>
      <c r="AF942" s="114">
        <v>-0.13748752563349884</v>
      </c>
      <c r="AG942" s="114" t="s">
        <v>294</v>
      </c>
      <c r="AH942" s="118" t="s">
        <v>2679</v>
      </c>
    </row>
    <row r="943" spans="1:34" ht="15" customHeight="1" x14ac:dyDescent="0.25">
      <c r="A943" s="117">
        <v>46290.782395833332</v>
      </c>
      <c r="B943" s="114">
        <v>22</v>
      </c>
      <c r="C943" s="114" t="s">
        <v>367</v>
      </c>
      <c r="D943" s="114" t="s">
        <v>637</v>
      </c>
      <c r="E943" s="114" t="s">
        <v>2441</v>
      </c>
      <c r="F943" s="114" t="s">
        <v>180</v>
      </c>
      <c r="G943" s="121">
        <v>1.4999999999999898E-4</v>
      </c>
      <c r="H943" s="114">
        <v>1.8</v>
      </c>
      <c r="I943" s="118" t="s">
        <v>274</v>
      </c>
      <c r="AC943" s="117">
        <v>46290.782395833332</v>
      </c>
      <c r="AD943" s="114">
        <v>24</v>
      </c>
      <c r="AE943" s="114" t="s">
        <v>2745</v>
      </c>
      <c r="AF943" s="114" t="b">
        <v>0</v>
      </c>
      <c r="AG943" s="114" t="s">
        <v>9</v>
      </c>
      <c r="AH943" s="118" t="s">
        <v>2681</v>
      </c>
    </row>
    <row r="944" spans="1:34" ht="15" customHeight="1" x14ac:dyDescent="0.25">
      <c r="A944" s="117">
        <v>46290.782395833332</v>
      </c>
      <c r="B944" s="114">
        <v>22</v>
      </c>
      <c r="C944" s="114" t="s">
        <v>367</v>
      </c>
      <c r="D944" s="114" t="s">
        <v>637</v>
      </c>
      <c r="E944" s="114" t="s">
        <v>2442</v>
      </c>
      <c r="F944" s="114" t="s">
        <v>180</v>
      </c>
      <c r="G944" s="121">
        <v>1.4999999999999904E-4</v>
      </c>
      <c r="H944" s="114">
        <v>1.8</v>
      </c>
      <c r="I944" s="118" t="s">
        <v>274</v>
      </c>
      <c r="AC944" s="117">
        <v>46290.782395833332</v>
      </c>
      <c r="AD944" s="114">
        <v>24</v>
      </c>
      <c r="AE944" s="114" t="s">
        <v>2746</v>
      </c>
      <c r="AF944" s="114" t="s">
        <v>1105</v>
      </c>
      <c r="AG944" s="114" t="s">
        <v>9</v>
      </c>
      <c r="AH944" s="118" t="s">
        <v>2683</v>
      </c>
    </row>
    <row r="945" spans="1:34" ht="15" customHeight="1" x14ac:dyDescent="0.25">
      <c r="A945" s="117">
        <v>46290.782395833332</v>
      </c>
      <c r="B945" s="114">
        <v>22</v>
      </c>
      <c r="C945" s="114" t="s">
        <v>367</v>
      </c>
      <c r="D945" s="114" t="s">
        <v>637</v>
      </c>
      <c r="E945" s="114" t="s">
        <v>567</v>
      </c>
      <c r="F945" s="114" t="s">
        <v>2443</v>
      </c>
      <c r="G945" s="121">
        <v>1.2437513960229104E-5</v>
      </c>
      <c r="H945" s="114">
        <v>2.4875027920458206</v>
      </c>
      <c r="I945" s="118" t="s">
        <v>274</v>
      </c>
      <c r="AC945" s="117">
        <v>46290.782395833332</v>
      </c>
      <c r="AD945" s="114">
        <v>24</v>
      </c>
      <c r="AE945" s="114" t="s">
        <v>2747</v>
      </c>
      <c r="AF945" s="114" t="s">
        <v>2701</v>
      </c>
      <c r="AG945" s="114" t="s">
        <v>9</v>
      </c>
      <c r="AH945" s="118" t="s">
        <v>2686</v>
      </c>
    </row>
    <row r="946" spans="1:34" ht="15" customHeight="1" x14ac:dyDescent="0.25">
      <c r="A946" s="117">
        <v>46290.782395833332</v>
      </c>
      <c r="B946" s="114">
        <v>22</v>
      </c>
      <c r="C946" s="114" t="s">
        <v>367</v>
      </c>
      <c r="D946" s="114" t="s">
        <v>637</v>
      </c>
      <c r="E946" s="114" t="s">
        <v>569</v>
      </c>
      <c r="F946" s="114" t="s">
        <v>2443</v>
      </c>
      <c r="G946" s="121">
        <v>8.5467727480521895E-5</v>
      </c>
      <c r="H946" s="114">
        <v>17.09354549610438</v>
      </c>
      <c r="I946" s="118" t="s">
        <v>274</v>
      </c>
      <c r="AC946" s="117">
        <v>46290.782395833332</v>
      </c>
      <c r="AD946" s="114">
        <v>25</v>
      </c>
      <c r="AE946" s="114" t="s">
        <v>2615</v>
      </c>
      <c r="AF946" s="114">
        <v>407.40174865722656</v>
      </c>
      <c r="AG946" s="114" t="s">
        <v>299</v>
      </c>
      <c r="AH946" s="118" t="s">
        <v>2616</v>
      </c>
    </row>
    <row r="947" spans="1:34" ht="15" customHeight="1" x14ac:dyDescent="0.25">
      <c r="A947" s="117">
        <v>46290.782395833332</v>
      </c>
      <c r="B947" s="114">
        <v>22</v>
      </c>
      <c r="C947" s="114" t="s">
        <v>367</v>
      </c>
      <c r="D947" s="114" t="s">
        <v>637</v>
      </c>
      <c r="E947" s="114" t="s">
        <v>2444</v>
      </c>
      <c r="F947" s="114" t="s">
        <v>2443</v>
      </c>
      <c r="G947" s="121">
        <v>1.2363901340354811E-4</v>
      </c>
      <c r="H947" s="114">
        <v>24.727802680709623</v>
      </c>
      <c r="I947" s="118" t="s">
        <v>274</v>
      </c>
      <c r="AC947" s="117">
        <v>46290.782395833332</v>
      </c>
      <c r="AD947" s="114">
        <v>25</v>
      </c>
      <c r="AE947" s="114" t="s">
        <v>300</v>
      </c>
      <c r="AF947" s="114">
        <v>407.40174865722656</v>
      </c>
      <c r="AG947" s="114" t="s">
        <v>299</v>
      </c>
      <c r="AH947" s="118" t="s">
        <v>2617</v>
      </c>
    </row>
    <row r="948" spans="1:34" ht="15" customHeight="1" x14ac:dyDescent="0.25">
      <c r="A948" s="117">
        <v>46290.782395833332</v>
      </c>
      <c r="B948" s="114">
        <v>22</v>
      </c>
      <c r="C948" s="114" t="s">
        <v>367</v>
      </c>
      <c r="D948" s="114" t="s">
        <v>637</v>
      </c>
      <c r="E948" s="114" t="s">
        <v>2445</v>
      </c>
      <c r="F948" s="114" t="s">
        <v>2443</v>
      </c>
      <c r="G948" s="121">
        <v>1.2780002702887842E-4</v>
      </c>
      <c r="H948" s="114">
        <v>25.560005405775684</v>
      </c>
      <c r="I948" s="118" t="s">
        <v>274</v>
      </c>
      <c r="AC948" s="117">
        <v>46290.782395833332</v>
      </c>
      <c r="AD948" s="114">
        <v>25</v>
      </c>
      <c r="AE948" s="114" t="s">
        <v>2618</v>
      </c>
      <c r="AF948" s="114">
        <v>117.27580019697278</v>
      </c>
      <c r="AG948" s="114" t="s">
        <v>302</v>
      </c>
      <c r="AH948" s="118" t="s">
        <v>2619</v>
      </c>
    </row>
    <row r="949" spans="1:34" ht="15" customHeight="1" x14ac:dyDescent="0.25">
      <c r="A949" s="117">
        <v>46290.782395833332</v>
      </c>
      <c r="B949" s="114">
        <v>22</v>
      </c>
      <c r="C949" s="114" t="s">
        <v>367</v>
      </c>
      <c r="D949" s="114" t="s">
        <v>637</v>
      </c>
      <c r="E949" s="114" t="s">
        <v>2446</v>
      </c>
      <c r="F949" s="114" t="s">
        <v>2443</v>
      </c>
      <c r="G949" s="121">
        <v>1.2780002702887847E-4</v>
      </c>
      <c r="H949" s="114">
        <v>25.560005405775694</v>
      </c>
      <c r="I949" s="118" t="s">
        <v>274</v>
      </c>
      <c r="AC949" s="117">
        <v>46290.782395833332</v>
      </c>
      <c r="AD949" s="114">
        <v>25</v>
      </c>
      <c r="AE949" s="114" t="s">
        <v>2620</v>
      </c>
      <c r="AF949" s="114">
        <v>0</v>
      </c>
      <c r="AG949" s="114" t="s">
        <v>302</v>
      </c>
      <c r="AH949" s="118" t="s">
        <v>2621</v>
      </c>
    </row>
    <row r="950" spans="1:34" ht="15" customHeight="1" x14ac:dyDescent="0.25">
      <c r="A950" s="117">
        <v>46290.782395833332</v>
      </c>
      <c r="B950" s="114">
        <v>22</v>
      </c>
      <c r="C950" s="114" t="s">
        <v>367</v>
      </c>
      <c r="D950" s="114" t="s">
        <v>637</v>
      </c>
      <c r="E950" s="114" t="s">
        <v>2447</v>
      </c>
      <c r="F950" s="114" t="s">
        <v>2443</v>
      </c>
      <c r="G950" s="121">
        <v>1.2363901340354833E-4</v>
      </c>
      <c r="H950" s="114">
        <v>24.727802680709665</v>
      </c>
      <c r="I950" s="118" t="s">
        <v>274</v>
      </c>
      <c r="AC950" s="117">
        <v>46290.782395833332</v>
      </c>
      <c r="AD950" s="114">
        <v>25</v>
      </c>
      <c r="AE950" s="114" t="s">
        <v>2622</v>
      </c>
      <c r="AF950" s="114">
        <v>117.27580019697278</v>
      </c>
      <c r="AG950" s="114" t="s">
        <v>302</v>
      </c>
      <c r="AH950" s="118" t="s">
        <v>2623</v>
      </c>
    </row>
    <row r="951" spans="1:34" ht="15" customHeight="1" x14ac:dyDescent="0.25">
      <c r="A951" s="117">
        <v>46290.782395833332</v>
      </c>
      <c r="B951" s="114">
        <v>22</v>
      </c>
      <c r="C951" s="114" t="s">
        <v>367</v>
      </c>
      <c r="D951" s="114" t="s">
        <v>637</v>
      </c>
      <c r="E951" s="114" t="s">
        <v>2448</v>
      </c>
      <c r="F951" s="114" t="s">
        <v>2443</v>
      </c>
      <c r="G951" s="121">
        <v>8.546772748052222E-5</v>
      </c>
      <c r="H951" s="114">
        <v>17.093545496104444</v>
      </c>
      <c r="I951" s="118" t="s">
        <v>274</v>
      </c>
      <c r="AC951" s="117">
        <v>46290.782395833332</v>
      </c>
      <c r="AD951" s="114">
        <v>25</v>
      </c>
      <c r="AE951" s="114" t="s">
        <v>2624</v>
      </c>
      <c r="AF951" s="114">
        <v>0</v>
      </c>
      <c r="AG951" s="114" t="s">
        <v>302</v>
      </c>
      <c r="AH951" s="118" t="s">
        <v>2625</v>
      </c>
    </row>
    <row r="952" spans="1:34" ht="15" customHeight="1" x14ac:dyDescent="0.25">
      <c r="A952" s="117">
        <v>46290.782395833332</v>
      </c>
      <c r="B952" s="114">
        <v>22</v>
      </c>
      <c r="C952" s="114" t="s">
        <v>367</v>
      </c>
      <c r="D952" s="114" t="s">
        <v>637</v>
      </c>
      <c r="E952" s="114" t="s">
        <v>2449</v>
      </c>
      <c r="F952" s="114" t="s">
        <v>2443</v>
      </c>
      <c r="G952" s="121">
        <v>1.2437513960229659E-5</v>
      </c>
      <c r="H952" s="114">
        <v>2.4875027920459321</v>
      </c>
      <c r="I952" s="118" t="s">
        <v>274</v>
      </c>
      <c r="AC952" s="117">
        <v>46290.782395833332</v>
      </c>
      <c r="AD952" s="114">
        <v>25</v>
      </c>
      <c r="AE952" s="114" t="s">
        <v>2626</v>
      </c>
      <c r="AF952" s="114" t="s">
        <v>1107</v>
      </c>
      <c r="AG952" s="114" t="s">
        <v>9</v>
      </c>
      <c r="AH952" s="118" t="s">
        <v>2627</v>
      </c>
    </row>
    <row r="953" spans="1:34" ht="15" customHeight="1" x14ac:dyDescent="0.25">
      <c r="A953" s="117">
        <v>46290.782395833332</v>
      </c>
      <c r="B953" s="114">
        <v>22</v>
      </c>
      <c r="C953" s="114" t="s">
        <v>367</v>
      </c>
      <c r="D953" s="114" t="s">
        <v>637</v>
      </c>
      <c r="E953" s="114" t="s">
        <v>2450</v>
      </c>
      <c r="F953" s="114" t="s">
        <v>2443</v>
      </c>
      <c r="G953" s="121">
        <v>-8.2243616251625584E-4</v>
      </c>
      <c r="H953" s="114">
        <v>-164.48723250325119</v>
      </c>
      <c r="I953" s="118" t="s">
        <v>272</v>
      </c>
      <c r="AC953" s="117">
        <v>46290.782395833332</v>
      </c>
      <c r="AD953" s="114">
        <v>25</v>
      </c>
      <c r="AE953" s="114" t="s">
        <v>319</v>
      </c>
      <c r="AF953" s="114" t="s">
        <v>367</v>
      </c>
      <c r="AG953" s="114" t="s">
        <v>9</v>
      </c>
      <c r="AH953" s="118" t="s">
        <v>2628</v>
      </c>
    </row>
    <row r="954" spans="1:34" ht="15" customHeight="1" x14ac:dyDescent="0.25">
      <c r="A954" s="117">
        <v>46290.782395833332</v>
      </c>
      <c r="B954" s="114">
        <v>22</v>
      </c>
      <c r="C954" s="114" t="s">
        <v>367</v>
      </c>
      <c r="D954" s="114" t="s">
        <v>637</v>
      </c>
      <c r="E954" s="114" t="s">
        <v>2451</v>
      </c>
      <c r="F954" s="114" t="s">
        <v>2443</v>
      </c>
      <c r="G954" s="121">
        <v>-8.9546637603654851E-4</v>
      </c>
      <c r="H954" s="114">
        <v>-179.09327520730972</v>
      </c>
      <c r="I954" s="118" t="s">
        <v>272</v>
      </c>
      <c r="AC954" s="117">
        <v>46290.782395833332</v>
      </c>
      <c r="AD954" s="114">
        <v>25</v>
      </c>
      <c r="AE954" s="114" t="s">
        <v>2629</v>
      </c>
      <c r="AF954" s="114" t="s">
        <v>1105</v>
      </c>
      <c r="AG954" s="114" t="s">
        <v>9</v>
      </c>
      <c r="AH954" s="118" t="s">
        <v>2630</v>
      </c>
    </row>
    <row r="955" spans="1:34" ht="15" customHeight="1" x14ac:dyDescent="0.25">
      <c r="A955" s="117">
        <v>46290.782395833332</v>
      </c>
      <c r="B955" s="114">
        <v>22</v>
      </c>
      <c r="C955" s="114" t="s">
        <v>367</v>
      </c>
      <c r="D955" s="114" t="s">
        <v>637</v>
      </c>
      <c r="E955" s="114" t="s">
        <v>2452</v>
      </c>
      <c r="F955" s="114" t="s">
        <v>2443</v>
      </c>
      <c r="G955" s="121">
        <v>-9.3363766195957469E-4</v>
      </c>
      <c r="H955" s="114">
        <v>-186.72753239191496</v>
      </c>
      <c r="I955" s="118" t="s">
        <v>272</v>
      </c>
      <c r="AC955" s="117">
        <v>46290.782395833332</v>
      </c>
      <c r="AD955" s="114">
        <v>25</v>
      </c>
      <c r="AE955" s="114" t="s">
        <v>2631</v>
      </c>
      <c r="AF955" s="114" t="s">
        <v>1113</v>
      </c>
      <c r="AG955" s="114" t="s">
        <v>9</v>
      </c>
      <c r="AH955" s="118" t="s">
        <v>2632</v>
      </c>
    </row>
    <row r="956" spans="1:34" ht="15" customHeight="1" x14ac:dyDescent="0.25">
      <c r="A956" s="117">
        <v>46290.782395833332</v>
      </c>
      <c r="B956" s="114">
        <v>22</v>
      </c>
      <c r="C956" s="114" t="s">
        <v>367</v>
      </c>
      <c r="D956" s="114" t="s">
        <v>637</v>
      </c>
      <c r="E956" s="114" t="s">
        <v>2453</v>
      </c>
      <c r="F956" s="114" t="s">
        <v>2443</v>
      </c>
      <c r="G956" s="121">
        <v>-9.3779867558490485E-4</v>
      </c>
      <c r="H956" s="114">
        <v>-187.55973511698099</v>
      </c>
      <c r="I956" s="118" t="s">
        <v>272</v>
      </c>
      <c r="AC956" s="117">
        <v>46290.782395833332</v>
      </c>
      <c r="AD956" s="114">
        <v>25</v>
      </c>
      <c r="AE956" s="114" t="s">
        <v>320</v>
      </c>
      <c r="AF956" s="114" t="s">
        <v>325</v>
      </c>
      <c r="AG956" s="114" t="s">
        <v>9</v>
      </c>
      <c r="AH956" s="118" t="s">
        <v>2633</v>
      </c>
    </row>
    <row r="957" spans="1:34" ht="15" customHeight="1" x14ac:dyDescent="0.25">
      <c r="A957" s="117">
        <v>46290.782395833332</v>
      </c>
      <c r="B957" s="114">
        <v>22</v>
      </c>
      <c r="C957" s="114" t="s">
        <v>367</v>
      </c>
      <c r="D957" s="114" t="s">
        <v>637</v>
      </c>
      <c r="E957" s="114" t="s">
        <v>2454</v>
      </c>
      <c r="F957" s="114" t="s">
        <v>2443</v>
      </c>
      <c r="G957" s="121">
        <v>-9.3779867558490485E-4</v>
      </c>
      <c r="H957" s="114">
        <v>-187.55973511698099</v>
      </c>
      <c r="I957" s="118" t="s">
        <v>272</v>
      </c>
      <c r="AC957" s="117">
        <v>46290.782395833332</v>
      </c>
      <c r="AD957" s="114">
        <v>25</v>
      </c>
      <c r="AE957" s="114" t="s">
        <v>2634</v>
      </c>
      <c r="AF957" s="114"/>
      <c r="AG957" s="114" t="s">
        <v>9</v>
      </c>
      <c r="AH957" s="118" t="s">
        <v>2635</v>
      </c>
    </row>
    <row r="958" spans="1:34" ht="15" customHeight="1" x14ac:dyDescent="0.25">
      <c r="A958" s="117">
        <v>46290.782395833332</v>
      </c>
      <c r="B958" s="114">
        <v>22</v>
      </c>
      <c r="C958" s="114" t="s">
        <v>367</v>
      </c>
      <c r="D958" s="114" t="s">
        <v>637</v>
      </c>
      <c r="E958" s="114" t="s">
        <v>2455</v>
      </c>
      <c r="F958" s="114" t="s">
        <v>2443</v>
      </c>
      <c r="G958" s="121">
        <v>-9.3363766195957458E-4</v>
      </c>
      <c r="H958" s="114">
        <v>-186.72753239191493</v>
      </c>
      <c r="I958" s="118" t="s">
        <v>272</v>
      </c>
      <c r="AC958" s="117">
        <v>46290.782395833332</v>
      </c>
      <c r="AD958" s="114">
        <v>25</v>
      </c>
      <c r="AE958" s="114" t="s">
        <v>2636</v>
      </c>
      <c r="AF958" s="114">
        <v>0</v>
      </c>
      <c r="AG958" s="114" t="s">
        <v>9</v>
      </c>
      <c r="AH958" s="118" t="s">
        <v>2637</v>
      </c>
    </row>
    <row r="959" spans="1:34" ht="15" customHeight="1" x14ac:dyDescent="0.25">
      <c r="A959" s="117">
        <v>46290.782395833332</v>
      </c>
      <c r="B959" s="114">
        <v>22</v>
      </c>
      <c r="C959" s="114" t="s">
        <v>367</v>
      </c>
      <c r="D959" s="114" t="s">
        <v>637</v>
      </c>
      <c r="E959" s="114" t="s">
        <v>2456</v>
      </c>
      <c r="F959" s="114" t="s">
        <v>2443</v>
      </c>
      <c r="G959" s="121">
        <v>-8.954663760365484E-4</v>
      </c>
      <c r="H959" s="114">
        <v>-179.09327520730969</v>
      </c>
      <c r="I959" s="118" t="s">
        <v>272</v>
      </c>
      <c r="AC959" s="117">
        <v>46290.782395833332</v>
      </c>
      <c r="AD959" s="114">
        <v>25</v>
      </c>
      <c r="AE959" s="114" t="s">
        <v>2638</v>
      </c>
      <c r="AF959" s="114"/>
      <c r="AG959" s="114" t="s">
        <v>299</v>
      </c>
      <c r="AH959" s="118" t="s">
        <v>2702</v>
      </c>
    </row>
    <row r="960" spans="1:34" ht="15" customHeight="1" x14ac:dyDescent="0.25">
      <c r="A960" s="117">
        <v>46290.782395833332</v>
      </c>
      <c r="B960" s="114">
        <v>22</v>
      </c>
      <c r="C960" s="114" t="s">
        <v>367</v>
      </c>
      <c r="D960" s="114" t="s">
        <v>637</v>
      </c>
      <c r="E960" s="114" t="s">
        <v>2457</v>
      </c>
      <c r="F960" s="114" t="s">
        <v>2443</v>
      </c>
      <c r="G960" s="121">
        <v>-8.2243616251625573E-4</v>
      </c>
      <c r="H960" s="114">
        <v>-164.48723250325116</v>
      </c>
      <c r="I960" s="118" t="s">
        <v>272</v>
      </c>
      <c r="AC960" s="117">
        <v>46290.782395833332</v>
      </c>
      <c r="AD960" s="114">
        <v>25</v>
      </c>
      <c r="AE960" s="114" t="s">
        <v>2640</v>
      </c>
      <c r="AF960" s="114"/>
      <c r="AG960" s="114" t="s">
        <v>302</v>
      </c>
      <c r="AH960" s="118" t="s">
        <v>2702</v>
      </c>
    </row>
    <row r="961" spans="1:34" ht="15" customHeight="1" x14ac:dyDescent="0.25">
      <c r="A961" s="117">
        <v>46290.782395833332</v>
      </c>
      <c r="B961" s="114">
        <v>22</v>
      </c>
      <c r="C961" s="114" t="s">
        <v>367</v>
      </c>
      <c r="D961" s="114" t="s">
        <v>637</v>
      </c>
      <c r="E961" s="114" t="s">
        <v>2458</v>
      </c>
      <c r="F961" s="114" t="s">
        <v>2443</v>
      </c>
      <c r="G961" s="121">
        <v>-7.3059892785444708E-4</v>
      </c>
      <c r="H961" s="114">
        <v>-146.11978557088943</v>
      </c>
      <c r="I961" s="118" t="s">
        <v>272</v>
      </c>
      <c r="AC961" s="117">
        <v>46290.782395833332</v>
      </c>
      <c r="AD961" s="114">
        <v>25</v>
      </c>
      <c r="AE961" s="114" t="s">
        <v>2642</v>
      </c>
      <c r="AF961" s="114"/>
      <c r="AG961" s="114" t="s">
        <v>302</v>
      </c>
      <c r="AH961" s="118" t="s">
        <v>2702</v>
      </c>
    </row>
    <row r="962" spans="1:34" ht="15" customHeight="1" x14ac:dyDescent="0.25">
      <c r="A962" s="117">
        <v>46290.782395833332</v>
      </c>
      <c r="B962" s="114">
        <v>22</v>
      </c>
      <c r="C962" s="114" t="s">
        <v>367</v>
      </c>
      <c r="D962" s="114" t="s">
        <v>637</v>
      </c>
      <c r="E962" s="114" t="s">
        <v>2459</v>
      </c>
      <c r="F962" s="114" t="s">
        <v>2443</v>
      </c>
      <c r="G962" s="121">
        <v>-6.0035908642387355E-4</v>
      </c>
      <c r="H962" s="114">
        <v>-120.07181728477472</v>
      </c>
      <c r="I962" s="118" t="s">
        <v>272</v>
      </c>
      <c r="AC962" s="117">
        <v>46290.782395833332</v>
      </c>
      <c r="AD962" s="114">
        <v>25</v>
      </c>
      <c r="AE962" s="114" t="s">
        <v>2644</v>
      </c>
      <c r="AF962" s="114" t="s">
        <v>1105</v>
      </c>
      <c r="AG962" s="114" t="s">
        <v>9</v>
      </c>
      <c r="AH962" s="118" t="s">
        <v>2645</v>
      </c>
    </row>
    <row r="963" spans="1:34" ht="15" customHeight="1" x14ac:dyDescent="0.25">
      <c r="A963" s="117">
        <v>46290.782395833332</v>
      </c>
      <c r="B963" s="114">
        <v>22</v>
      </c>
      <c r="C963" s="114" t="s">
        <v>367</v>
      </c>
      <c r="D963" s="114" t="s">
        <v>637</v>
      </c>
      <c r="E963" s="114" t="s">
        <v>2460</v>
      </c>
      <c r="F963" s="114" t="s">
        <v>2443</v>
      </c>
      <c r="G963" s="121">
        <v>-4.7011924499330008E-4</v>
      </c>
      <c r="H963" s="114">
        <v>-94.023848998660029</v>
      </c>
      <c r="I963" s="118" t="s">
        <v>272</v>
      </c>
      <c r="AC963" s="117">
        <v>46290.782395833332</v>
      </c>
      <c r="AD963" s="114">
        <v>25</v>
      </c>
      <c r="AE963" s="114" t="s">
        <v>2646</v>
      </c>
      <c r="AF963" s="114" t="s">
        <v>1107</v>
      </c>
      <c r="AG963" s="114" t="s">
        <v>9</v>
      </c>
      <c r="AH963" s="118" t="s">
        <v>2647</v>
      </c>
    </row>
    <row r="964" spans="1:34" ht="15" customHeight="1" x14ac:dyDescent="0.25">
      <c r="A964" s="117">
        <v>46290.782395833332</v>
      </c>
      <c r="B964" s="114">
        <v>22</v>
      </c>
      <c r="C964" s="114" t="s">
        <v>367</v>
      </c>
      <c r="D964" s="114" t="s">
        <v>637</v>
      </c>
      <c r="E964" s="114" t="s">
        <v>2461</v>
      </c>
      <c r="F964" s="114" t="s">
        <v>2443</v>
      </c>
      <c r="G964" s="121">
        <v>-3.3987940356272666E-4</v>
      </c>
      <c r="H964" s="114">
        <v>-67.975880712545347</v>
      </c>
      <c r="I964" s="118" t="s">
        <v>272</v>
      </c>
      <c r="AC964" s="117">
        <v>46290.782395833332</v>
      </c>
      <c r="AD964" s="114">
        <v>25</v>
      </c>
      <c r="AE964" s="114" t="s">
        <v>2648</v>
      </c>
      <c r="AF964" s="114">
        <v>19.439193048682597</v>
      </c>
      <c r="AG964" s="114" t="s">
        <v>305</v>
      </c>
      <c r="AH964" s="118" t="s">
        <v>2649</v>
      </c>
    </row>
    <row r="965" spans="1:34" ht="15" customHeight="1" x14ac:dyDescent="0.25">
      <c r="A965" s="117">
        <v>46290.782395833332</v>
      </c>
      <c r="B965" s="114">
        <v>22</v>
      </c>
      <c r="C965" s="114" t="s">
        <v>367</v>
      </c>
      <c r="D965" s="114" t="s">
        <v>637</v>
      </c>
      <c r="E965" s="114" t="s">
        <v>2462</v>
      </c>
      <c r="F965" s="114" t="s">
        <v>2443</v>
      </c>
      <c r="G965" s="121">
        <v>-2.096395621321531E-4</v>
      </c>
      <c r="H965" s="114">
        <v>-41.927912426430638</v>
      </c>
      <c r="I965" s="118" t="s">
        <v>272</v>
      </c>
      <c r="AC965" s="117">
        <v>46290.782395833332</v>
      </c>
      <c r="AD965" s="114">
        <v>25</v>
      </c>
      <c r="AE965" s="114" t="s">
        <v>2650</v>
      </c>
      <c r="AF965" s="114">
        <v>14.6</v>
      </c>
      <c r="AG965" s="114" t="s">
        <v>305</v>
      </c>
      <c r="AH965" s="118" t="s">
        <v>2651</v>
      </c>
    </row>
    <row r="966" spans="1:34" ht="15" customHeight="1" x14ac:dyDescent="0.25">
      <c r="A966" s="117">
        <v>46290.782395833332</v>
      </c>
      <c r="B966" s="114">
        <v>22</v>
      </c>
      <c r="C966" s="114" t="s">
        <v>367</v>
      </c>
      <c r="D966" s="114" t="s">
        <v>637</v>
      </c>
      <c r="E966" s="114" t="s">
        <v>2463</v>
      </c>
      <c r="F966" s="114" t="s">
        <v>2443</v>
      </c>
      <c r="G966" s="121">
        <v>-7.9399720701579622E-5</v>
      </c>
      <c r="H966" s="114">
        <v>-15.879944140315942</v>
      </c>
      <c r="I966" s="118" t="s">
        <v>272</v>
      </c>
      <c r="AC966" s="117">
        <v>46290.782395833332</v>
      </c>
      <c r="AD966" s="114">
        <v>25</v>
      </c>
      <c r="AE966" s="114" t="s">
        <v>2652</v>
      </c>
      <c r="AF966" s="114">
        <v>1.3314515786768903</v>
      </c>
      <c r="AG966" s="114" t="s">
        <v>9</v>
      </c>
      <c r="AH966" s="118" t="s">
        <v>2653</v>
      </c>
    </row>
    <row r="967" spans="1:34" ht="15" customHeight="1" x14ac:dyDescent="0.25">
      <c r="A967" s="117">
        <v>46290.782395833332</v>
      </c>
      <c r="B967" s="114">
        <v>22</v>
      </c>
      <c r="C967" s="114" t="s">
        <v>367</v>
      </c>
      <c r="D967" s="114" t="s">
        <v>637</v>
      </c>
      <c r="E967" s="114" t="s">
        <v>2773</v>
      </c>
      <c r="F967" s="114" t="s">
        <v>2443</v>
      </c>
      <c r="G967" s="121">
        <v>-7.3059892785444676E-4</v>
      </c>
      <c r="H967" s="114">
        <v>-146.11978557088938</v>
      </c>
      <c r="I967" s="118" t="s">
        <v>272</v>
      </c>
      <c r="AC967" s="117">
        <v>46290.782395833332</v>
      </c>
      <c r="AD967" s="114">
        <v>25</v>
      </c>
      <c r="AE967" s="114" t="s">
        <v>2654</v>
      </c>
      <c r="AF967" s="114" t="b">
        <v>0</v>
      </c>
      <c r="AG967" s="114" t="s">
        <v>9</v>
      </c>
      <c r="AH967" s="118" t="s">
        <v>2655</v>
      </c>
    </row>
    <row r="968" spans="1:34" ht="15" customHeight="1" x14ac:dyDescent="0.25">
      <c r="A968" s="117">
        <v>46290.782395833332</v>
      </c>
      <c r="B968" s="114">
        <v>22</v>
      </c>
      <c r="C968" s="114" t="s">
        <v>367</v>
      </c>
      <c r="D968" s="114" t="s">
        <v>637</v>
      </c>
      <c r="E968" s="114" t="s">
        <v>2775</v>
      </c>
      <c r="F968" s="114" t="s">
        <v>2443</v>
      </c>
      <c r="G968" s="121">
        <v>-6.0035908642387323E-4</v>
      </c>
      <c r="H968" s="114">
        <v>-120.07181728477467</v>
      </c>
      <c r="I968" s="118" t="s">
        <v>272</v>
      </c>
      <c r="AC968" s="117">
        <v>46290.782395833332</v>
      </c>
      <c r="AD968" s="114">
        <v>25</v>
      </c>
      <c r="AE968" s="114" t="s">
        <v>2656</v>
      </c>
      <c r="AF968" s="114" t="b">
        <v>1</v>
      </c>
      <c r="AG968" s="114" t="s">
        <v>9</v>
      </c>
      <c r="AH968" s="118" t="s">
        <v>2657</v>
      </c>
    </row>
    <row r="969" spans="1:34" ht="15" customHeight="1" x14ac:dyDescent="0.25">
      <c r="A969" s="117">
        <v>46290.782395833332</v>
      </c>
      <c r="B969" s="114">
        <v>22</v>
      </c>
      <c r="C969" s="114" t="s">
        <v>367</v>
      </c>
      <c r="D969" s="114" t="s">
        <v>637</v>
      </c>
      <c r="E969" s="114" t="s">
        <v>2776</v>
      </c>
      <c r="F969" s="114" t="s">
        <v>2443</v>
      </c>
      <c r="G969" s="121">
        <v>-4.7011924499329975E-4</v>
      </c>
      <c r="H969" s="114">
        <v>-94.023848998659972</v>
      </c>
      <c r="I969" s="118" t="s">
        <v>272</v>
      </c>
      <c r="AC969" s="117">
        <v>46290.782395833332</v>
      </c>
      <c r="AD969" s="114">
        <v>25</v>
      </c>
      <c r="AE969" s="114" t="s">
        <v>2703</v>
      </c>
      <c r="AF969" s="114" t="s">
        <v>2704</v>
      </c>
      <c r="AG969" s="114" t="s">
        <v>9</v>
      </c>
      <c r="AH969" s="118" t="s">
        <v>2660</v>
      </c>
    </row>
    <row r="970" spans="1:34" ht="15" customHeight="1" x14ac:dyDescent="0.25">
      <c r="A970" s="117">
        <v>46290.782395833332</v>
      </c>
      <c r="B970" s="114">
        <v>22</v>
      </c>
      <c r="C970" s="114" t="s">
        <v>367</v>
      </c>
      <c r="D970" s="114" t="s">
        <v>637</v>
      </c>
      <c r="E970" s="114" t="s">
        <v>2777</v>
      </c>
      <c r="F970" s="114" t="s">
        <v>2443</v>
      </c>
      <c r="G970" s="121">
        <v>-3.3987940356272633E-4</v>
      </c>
      <c r="H970" s="114">
        <v>-67.97588071254529</v>
      </c>
      <c r="I970" s="118" t="s">
        <v>272</v>
      </c>
      <c r="AC970" s="117">
        <v>46290.782395833332</v>
      </c>
      <c r="AD970" s="114">
        <v>25</v>
      </c>
      <c r="AE970" s="114" t="s">
        <v>2705</v>
      </c>
      <c r="AF970" s="114" t="s">
        <v>2706</v>
      </c>
      <c r="AG970" s="114" t="s">
        <v>9</v>
      </c>
      <c r="AH970" s="118" t="s">
        <v>2663</v>
      </c>
    </row>
    <row r="971" spans="1:34" ht="15" customHeight="1" x14ac:dyDescent="0.25">
      <c r="A971" s="117">
        <v>46290.782395833332</v>
      </c>
      <c r="B971" s="114">
        <v>22</v>
      </c>
      <c r="C971" s="114" t="s">
        <v>367</v>
      </c>
      <c r="D971" s="114" t="s">
        <v>637</v>
      </c>
      <c r="E971" s="114" t="s">
        <v>2778</v>
      </c>
      <c r="F971" s="114" t="s">
        <v>2443</v>
      </c>
      <c r="G971" s="121">
        <v>-2.0963956213215277E-4</v>
      </c>
      <c r="H971" s="114">
        <v>-41.927912426430574</v>
      </c>
      <c r="I971" s="118" t="s">
        <v>272</v>
      </c>
      <c r="AC971" s="117">
        <v>46290.782395833332</v>
      </c>
      <c r="AD971" s="114">
        <v>25</v>
      </c>
      <c r="AE971" s="114" t="s">
        <v>2707</v>
      </c>
      <c r="AF971" s="114" t="s">
        <v>2708</v>
      </c>
      <c r="AG971" s="114" t="s">
        <v>9</v>
      </c>
      <c r="AH971" s="118" t="s">
        <v>2666</v>
      </c>
    </row>
    <row r="972" spans="1:34" ht="15" customHeight="1" x14ac:dyDescent="0.25">
      <c r="A972" s="117">
        <v>46290.782395833332</v>
      </c>
      <c r="B972" s="114">
        <v>22</v>
      </c>
      <c r="C972" s="114" t="s">
        <v>367</v>
      </c>
      <c r="D972" s="114" t="s">
        <v>637</v>
      </c>
      <c r="E972" s="114" t="s">
        <v>2779</v>
      </c>
      <c r="F972" s="114" t="s">
        <v>2443</v>
      </c>
      <c r="G972" s="121">
        <v>-7.9399720701579297E-5</v>
      </c>
      <c r="H972" s="114">
        <v>-15.879944140315878</v>
      </c>
      <c r="I972" s="118" t="s">
        <v>272</v>
      </c>
      <c r="AC972" s="117">
        <v>46290.782395833332</v>
      </c>
      <c r="AD972" s="114">
        <v>25</v>
      </c>
      <c r="AE972" s="114" t="s">
        <v>2709</v>
      </c>
      <c r="AF972" s="114" t="s">
        <v>2710</v>
      </c>
      <c r="AG972" s="114" t="s">
        <v>9</v>
      </c>
      <c r="AH972" s="118" t="s">
        <v>2669</v>
      </c>
    </row>
    <row r="973" spans="1:34" ht="15" customHeight="1" x14ac:dyDescent="0.25">
      <c r="A973" s="117">
        <v>46290.782395833332</v>
      </c>
      <c r="B973" s="114">
        <v>22</v>
      </c>
      <c r="C973" s="114" t="s">
        <v>367</v>
      </c>
      <c r="D973" s="114" t="s">
        <v>638</v>
      </c>
      <c r="E973" s="114" t="s">
        <v>2334</v>
      </c>
      <c r="F973" s="114" t="s">
        <v>180</v>
      </c>
      <c r="G973" s="121">
        <v>-1.1133321449879675E-3</v>
      </c>
      <c r="H973" s="114">
        <v>-16.328871459823521</v>
      </c>
      <c r="I973" s="118" t="s">
        <v>272</v>
      </c>
      <c r="AC973" s="117">
        <v>46290.782395833332</v>
      </c>
      <c r="AD973" s="114">
        <v>25</v>
      </c>
      <c r="AE973" s="114" t="s">
        <v>2711</v>
      </c>
      <c r="AF973" s="114">
        <v>-3.8811604955146513E-4</v>
      </c>
      <c r="AG973" s="114" t="s">
        <v>9</v>
      </c>
      <c r="AH973" s="118" t="s">
        <v>2671</v>
      </c>
    </row>
    <row r="974" spans="1:34" ht="15" customHeight="1" x14ac:dyDescent="0.25">
      <c r="A974" s="117">
        <v>46290.782395833332</v>
      </c>
      <c r="B974" s="114">
        <v>22</v>
      </c>
      <c r="C974" s="114" t="s">
        <v>367</v>
      </c>
      <c r="D974" s="114" t="s">
        <v>638</v>
      </c>
      <c r="E974" s="114" t="s">
        <v>2336</v>
      </c>
      <c r="F974" s="114" t="s">
        <v>180</v>
      </c>
      <c r="G974" s="121">
        <v>-1.1133321449879675E-3</v>
      </c>
      <c r="H974" s="114">
        <v>-16.328871459823521</v>
      </c>
      <c r="I974" s="118" t="s">
        <v>272</v>
      </c>
      <c r="AC974" s="117">
        <v>46290.782395833332</v>
      </c>
      <c r="AD974" s="114">
        <v>25</v>
      </c>
      <c r="AE974" s="114" t="s">
        <v>2712</v>
      </c>
      <c r="AF974" s="114">
        <v>1.4349761321371936E-6</v>
      </c>
      <c r="AG974" s="114" t="s">
        <v>307</v>
      </c>
      <c r="AH974" s="118" t="s">
        <v>2673</v>
      </c>
    </row>
    <row r="975" spans="1:34" ht="15" customHeight="1" x14ac:dyDescent="0.25">
      <c r="A975" s="117">
        <v>46290.782395833332</v>
      </c>
      <c r="B975" s="114">
        <v>22</v>
      </c>
      <c r="C975" s="114" t="s">
        <v>367</v>
      </c>
      <c r="D975" s="114" t="s">
        <v>638</v>
      </c>
      <c r="E975" s="114" t="s">
        <v>2337</v>
      </c>
      <c r="F975" s="114" t="s">
        <v>180</v>
      </c>
      <c r="G975" s="121">
        <v>-1.1133321449879675E-3</v>
      </c>
      <c r="H975" s="114">
        <v>-16.328871459823521</v>
      </c>
      <c r="I975" s="118" t="s">
        <v>272</v>
      </c>
      <c r="AC975" s="117">
        <v>46290.782395833332</v>
      </c>
      <c r="AD975" s="114">
        <v>25</v>
      </c>
      <c r="AE975" s="114" t="s">
        <v>2713</v>
      </c>
      <c r="AF975" s="114">
        <v>2.7569903148158556E-21</v>
      </c>
      <c r="AG975" s="114" t="s">
        <v>307</v>
      </c>
      <c r="AH975" s="118" t="s">
        <v>2675</v>
      </c>
    </row>
    <row r="976" spans="1:34" ht="15" customHeight="1" x14ac:dyDescent="0.25">
      <c r="A976" s="117">
        <v>46290.782395833332</v>
      </c>
      <c r="B976" s="114">
        <v>22</v>
      </c>
      <c r="C976" s="114" t="s">
        <v>367</v>
      </c>
      <c r="D976" s="114" t="s">
        <v>638</v>
      </c>
      <c r="E976" s="114" t="s">
        <v>2338</v>
      </c>
      <c r="F976" s="114" t="s">
        <v>180</v>
      </c>
      <c r="G976" s="121">
        <v>-1.1133321449879675E-3</v>
      </c>
      <c r="H976" s="114">
        <v>-16.328871459823521</v>
      </c>
      <c r="I976" s="118" t="s">
        <v>272</v>
      </c>
      <c r="AC976" s="117">
        <v>46290.782395833332</v>
      </c>
      <c r="AD976" s="114">
        <v>25</v>
      </c>
      <c r="AE976" s="114" t="s">
        <v>2714</v>
      </c>
      <c r="AF976" s="114">
        <v>-1.9212795621274265E-15</v>
      </c>
      <c r="AG976" s="114" t="s">
        <v>2534</v>
      </c>
      <c r="AH976" s="118" t="s">
        <v>2677</v>
      </c>
    </row>
    <row r="977" spans="1:34" ht="15" customHeight="1" x14ac:dyDescent="0.25">
      <c r="A977" s="117">
        <v>46290.782395833332</v>
      </c>
      <c r="B977" s="114">
        <v>22</v>
      </c>
      <c r="C977" s="114" t="s">
        <v>367</v>
      </c>
      <c r="D977" s="114" t="s">
        <v>638</v>
      </c>
      <c r="E977" s="114" t="s">
        <v>2339</v>
      </c>
      <c r="F977" s="114" t="s">
        <v>180</v>
      </c>
      <c r="G977" s="121">
        <v>-1.1133321449879675E-3</v>
      </c>
      <c r="H977" s="114">
        <v>-16.328871459823521</v>
      </c>
      <c r="I977" s="118" t="s">
        <v>272</v>
      </c>
      <c r="AC977" s="117">
        <v>46290.782395833332</v>
      </c>
      <c r="AD977" s="114">
        <v>25</v>
      </c>
      <c r="AE977" s="114" t="s">
        <v>2715</v>
      </c>
      <c r="AF977" s="114">
        <v>-0.27046864464109333</v>
      </c>
      <c r="AG977" s="114" t="s">
        <v>294</v>
      </c>
      <c r="AH977" s="118" t="s">
        <v>2679</v>
      </c>
    </row>
    <row r="978" spans="1:34" ht="15" customHeight="1" x14ac:dyDescent="0.25">
      <c r="A978" s="117">
        <v>46290.782395833332</v>
      </c>
      <c r="B978" s="114">
        <v>22</v>
      </c>
      <c r="C978" s="114" t="s">
        <v>367</v>
      </c>
      <c r="D978" s="114" t="s">
        <v>638</v>
      </c>
      <c r="E978" s="114" t="s">
        <v>2340</v>
      </c>
      <c r="F978" s="114" t="s">
        <v>180</v>
      </c>
      <c r="G978" s="121">
        <v>-1.1133321449879675E-3</v>
      </c>
      <c r="H978" s="114">
        <v>-16.328871459823521</v>
      </c>
      <c r="I978" s="118" t="s">
        <v>272</v>
      </c>
      <c r="AC978" s="117">
        <v>46290.782395833332</v>
      </c>
      <c r="AD978" s="114">
        <v>25</v>
      </c>
      <c r="AE978" s="114" t="s">
        <v>2716</v>
      </c>
      <c r="AF978" s="114" t="b">
        <v>0</v>
      </c>
      <c r="AG978" s="114" t="s">
        <v>9</v>
      </c>
      <c r="AH978" s="118" t="s">
        <v>2681</v>
      </c>
    </row>
    <row r="979" spans="1:34" ht="15" customHeight="1" x14ac:dyDescent="0.25">
      <c r="A979" s="117">
        <v>46290.782395833332</v>
      </c>
      <c r="B979" s="114">
        <v>22</v>
      </c>
      <c r="C979" s="114" t="s">
        <v>367</v>
      </c>
      <c r="D979" s="114" t="s">
        <v>638</v>
      </c>
      <c r="E979" s="114" t="s">
        <v>2341</v>
      </c>
      <c r="F979" s="114" t="s">
        <v>180</v>
      </c>
      <c r="G979" s="121">
        <v>-1.0319741816825025E-3</v>
      </c>
      <c r="H979" s="114">
        <v>-15.135621331343371</v>
      </c>
      <c r="I979" s="118" t="s">
        <v>272</v>
      </c>
      <c r="AC979" s="117">
        <v>46290.782395833332</v>
      </c>
      <c r="AD979" s="114">
        <v>25</v>
      </c>
      <c r="AE979" s="114" t="s">
        <v>2717</v>
      </c>
      <c r="AF979" s="114" t="s">
        <v>1105</v>
      </c>
      <c r="AG979" s="114" t="s">
        <v>9</v>
      </c>
      <c r="AH979" s="118" t="s">
        <v>2683</v>
      </c>
    </row>
    <row r="980" spans="1:34" ht="15" customHeight="1" x14ac:dyDescent="0.25">
      <c r="A980" s="117">
        <v>46290.782395833332</v>
      </c>
      <c r="B980" s="114">
        <v>22</v>
      </c>
      <c r="C980" s="114" t="s">
        <v>367</v>
      </c>
      <c r="D980" s="114" t="s">
        <v>638</v>
      </c>
      <c r="E980" s="114" t="s">
        <v>2342</v>
      </c>
      <c r="F980" s="114" t="s">
        <v>180</v>
      </c>
      <c r="G980" s="121">
        <v>-1.0319741816825025E-3</v>
      </c>
      <c r="H980" s="114">
        <v>-15.135621331343371</v>
      </c>
      <c r="I980" s="118" t="s">
        <v>272</v>
      </c>
      <c r="AC980" s="117">
        <v>46290.782395833332</v>
      </c>
      <c r="AD980" s="114">
        <v>25</v>
      </c>
      <c r="AE980" s="114" t="s">
        <v>2718</v>
      </c>
      <c r="AF980" s="114" t="s">
        <v>2685</v>
      </c>
      <c r="AG980" s="114" t="s">
        <v>9</v>
      </c>
      <c r="AH980" s="118" t="s">
        <v>2686</v>
      </c>
    </row>
    <row r="981" spans="1:34" ht="15" customHeight="1" x14ac:dyDescent="0.25">
      <c r="A981" s="117">
        <v>46290.782395833332</v>
      </c>
      <c r="B981" s="114">
        <v>22</v>
      </c>
      <c r="C981" s="114" t="s">
        <v>367</v>
      </c>
      <c r="D981" s="114" t="s">
        <v>638</v>
      </c>
      <c r="E981" s="114" t="s">
        <v>2343</v>
      </c>
      <c r="F981" s="114" t="s">
        <v>180</v>
      </c>
      <c r="G981" s="121">
        <v>-1.0319741816825025E-3</v>
      </c>
      <c r="H981" s="114">
        <v>-15.135621331343371</v>
      </c>
      <c r="I981" s="118" t="s">
        <v>272</v>
      </c>
      <c r="AC981" s="117">
        <v>46290.782395833332</v>
      </c>
      <c r="AD981" s="114">
        <v>25</v>
      </c>
      <c r="AE981" s="114" t="s">
        <v>2719</v>
      </c>
      <c r="AF981" s="114" t="s">
        <v>434</v>
      </c>
      <c r="AG981" s="114" t="s">
        <v>9</v>
      </c>
      <c r="AH981" s="118" t="s">
        <v>2660</v>
      </c>
    </row>
    <row r="982" spans="1:34" ht="15" customHeight="1" x14ac:dyDescent="0.25">
      <c r="A982" s="117">
        <v>46290.782395833332</v>
      </c>
      <c r="B982" s="114">
        <v>22</v>
      </c>
      <c r="C982" s="114" t="s">
        <v>367</v>
      </c>
      <c r="D982" s="114" t="s">
        <v>638</v>
      </c>
      <c r="E982" s="114" t="s">
        <v>2344</v>
      </c>
      <c r="F982" s="114" t="s">
        <v>180</v>
      </c>
      <c r="G982" s="121">
        <v>-1.0319741816825025E-3</v>
      </c>
      <c r="H982" s="114">
        <v>-15.135621331343371</v>
      </c>
      <c r="I982" s="118" t="s">
        <v>272</v>
      </c>
      <c r="AC982" s="117">
        <v>46290.782395833332</v>
      </c>
      <c r="AD982" s="114">
        <v>25</v>
      </c>
      <c r="AE982" s="114" t="s">
        <v>2720</v>
      </c>
      <c r="AF982" s="114" t="s">
        <v>2721</v>
      </c>
      <c r="AG982" s="114" t="s">
        <v>9</v>
      </c>
      <c r="AH982" s="118" t="s">
        <v>2663</v>
      </c>
    </row>
    <row r="983" spans="1:34" ht="15" customHeight="1" x14ac:dyDescent="0.25">
      <c r="A983" s="117">
        <v>46290.782395833332</v>
      </c>
      <c r="B983" s="114">
        <v>22</v>
      </c>
      <c r="C983" s="114" t="s">
        <v>367</v>
      </c>
      <c r="D983" s="114" t="s">
        <v>638</v>
      </c>
      <c r="E983" s="114" t="s">
        <v>2345</v>
      </c>
      <c r="F983" s="114" t="s">
        <v>180</v>
      </c>
      <c r="G983" s="121">
        <v>-1.0319741816825025E-3</v>
      </c>
      <c r="H983" s="114">
        <v>-15.135621331343371</v>
      </c>
      <c r="I983" s="118" t="s">
        <v>272</v>
      </c>
      <c r="AC983" s="117">
        <v>46290.782395833332</v>
      </c>
      <c r="AD983" s="114">
        <v>25</v>
      </c>
      <c r="AE983" s="114" t="s">
        <v>2722</v>
      </c>
      <c r="AF983" s="114" t="s">
        <v>2723</v>
      </c>
      <c r="AG983" s="114" t="s">
        <v>9</v>
      </c>
      <c r="AH983" s="118" t="s">
        <v>2666</v>
      </c>
    </row>
    <row r="984" spans="1:34" ht="15" customHeight="1" x14ac:dyDescent="0.25">
      <c r="A984" s="117">
        <v>46290.782395833332</v>
      </c>
      <c r="B984" s="114">
        <v>22</v>
      </c>
      <c r="C984" s="114" t="s">
        <v>367</v>
      </c>
      <c r="D984" s="114" t="s">
        <v>638</v>
      </c>
      <c r="E984" s="114" t="s">
        <v>2346</v>
      </c>
      <c r="F984" s="114" t="s">
        <v>180</v>
      </c>
      <c r="G984" s="121">
        <v>-1.0319741816825025E-3</v>
      </c>
      <c r="H984" s="114">
        <v>-15.135621331343371</v>
      </c>
      <c r="I984" s="118" t="s">
        <v>272</v>
      </c>
      <c r="AC984" s="117">
        <v>46290.782395833332</v>
      </c>
      <c r="AD984" s="114">
        <v>25</v>
      </c>
      <c r="AE984" s="114" t="s">
        <v>2724</v>
      </c>
      <c r="AF984" s="114" t="s">
        <v>2725</v>
      </c>
      <c r="AG984" s="114" t="s">
        <v>9</v>
      </c>
      <c r="AH984" s="118" t="s">
        <v>2669</v>
      </c>
    </row>
    <row r="985" spans="1:34" ht="15" customHeight="1" x14ac:dyDescent="0.25">
      <c r="A985" s="117">
        <v>46290.782395833332</v>
      </c>
      <c r="B985" s="114">
        <v>22</v>
      </c>
      <c r="C985" s="114" t="s">
        <v>367</v>
      </c>
      <c r="D985" s="114" t="s">
        <v>638</v>
      </c>
      <c r="E985" s="114" t="s">
        <v>2347</v>
      </c>
      <c r="F985" s="114" t="s">
        <v>180</v>
      </c>
      <c r="G985" s="121">
        <v>-1.0319741816825025E-3</v>
      </c>
      <c r="H985" s="114">
        <v>-15.135621331343371</v>
      </c>
      <c r="I985" s="118" t="s">
        <v>272</v>
      </c>
      <c r="AC985" s="117">
        <v>46290.782395833332</v>
      </c>
      <c r="AD985" s="114">
        <v>25</v>
      </c>
      <c r="AE985" s="114" t="s">
        <v>2726</v>
      </c>
      <c r="AF985" s="114">
        <v>-4.8761749514281198E-4</v>
      </c>
      <c r="AG985" s="114" t="s">
        <v>9</v>
      </c>
      <c r="AH985" s="118" t="s">
        <v>2671</v>
      </c>
    </row>
    <row r="986" spans="1:34" ht="15" customHeight="1" x14ac:dyDescent="0.25">
      <c r="A986" s="117">
        <v>46290.782395833332</v>
      </c>
      <c r="B986" s="114">
        <v>22</v>
      </c>
      <c r="C986" s="114" t="s">
        <v>367</v>
      </c>
      <c r="D986" s="114" t="s">
        <v>638</v>
      </c>
      <c r="E986" s="114" t="s">
        <v>2348</v>
      </c>
      <c r="F986" s="114" t="s">
        <v>180</v>
      </c>
      <c r="G986" s="121">
        <v>-1.0319741816825025E-3</v>
      </c>
      <c r="H986" s="114">
        <v>-15.135621331343371</v>
      </c>
      <c r="I986" s="118" t="s">
        <v>272</v>
      </c>
      <c r="AC986" s="117">
        <v>46290.782395833332</v>
      </c>
      <c r="AD986" s="114">
        <v>25</v>
      </c>
      <c r="AE986" s="114" t="s">
        <v>2727</v>
      </c>
      <c r="AF986" s="114">
        <v>1.6003344736462694E-6</v>
      </c>
      <c r="AG986" s="114" t="s">
        <v>307</v>
      </c>
      <c r="AH986" s="118" t="s">
        <v>2673</v>
      </c>
    </row>
    <row r="987" spans="1:34" ht="15" customHeight="1" x14ac:dyDescent="0.25">
      <c r="A987" s="117">
        <v>46290.782395833332</v>
      </c>
      <c r="B987" s="114">
        <v>22</v>
      </c>
      <c r="C987" s="114" t="s">
        <v>367</v>
      </c>
      <c r="D987" s="114" t="s">
        <v>638</v>
      </c>
      <c r="E987" s="114" t="s">
        <v>2349</v>
      </c>
      <c r="F987" s="114" t="s">
        <v>180</v>
      </c>
      <c r="G987" s="121">
        <v>-9.5061621837703775E-4</v>
      </c>
      <c r="H987" s="114">
        <v>-13.942371202863221</v>
      </c>
      <c r="I987" s="118" t="s">
        <v>272</v>
      </c>
      <c r="AC987" s="117">
        <v>46290.782395833332</v>
      </c>
      <c r="AD987" s="114">
        <v>25</v>
      </c>
      <c r="AE987" s="114" t="s">
        <v>2728</v>
      </c>
      <c r="AF987" s="114">
        <v>-2.046520249361861E-22</v>
      </c>
      <c r="AG987" s="114" t="s">
        <v>307</v>
      </c>
      <c r="AH987" s="118" t="s">
        <v>2675</v>
      </c>
    </row>
    <row r="988" spans="1:34" ht="15" customHeight="1" x14ac:dyDescent="0.25">
      <c r="A988" s="117">
        <v>46290.782395833332</v>
      </c>
      <c r="B988" s="114">
        <v>22</v>
      </c>
      <c r="C988" s="114" t="s">
        <v>367</v>
      </c>
      <c r="D988" s="114" t="s">
        <v>638</v>
      </c>
      <c r="E988" s="114" t="s">
        <v>2350</v>
      </c>
      <c r="F988" s="114" t="s">
        <v>180</v>
      </c>
      <c r="G988" s="121">
        <v>-9.5061621837703775E-4</v>
      </c>
      <c r="H988" s="114">
        <v>-13.942371202863221</v>
      </c>
      <c r="I988" s="118" t="s">
        <v>272</v>
      </c>
      <c r="AC988" s="117">
        <v>46290.782395833332</v>
      </c>
      <c r="AD988" s="114">
        <v>25</v>
      </c>
      <c r="AE988" s="114" t="s">
        <v>2729</v>
      </c>
      <c r="AF988" s="114">
        <v>1.2788078261533561E-16</v>
      </c>
      <c r="AG988" s="114" t="s">
        <v>2534</v>
      </c>
      <c r="AH988" s="118" t="s">
        <v>2677</v>
      </c>
    </row>
    <row r="989" spans="1:34" ht="15" customHeight="1" x14ac:dyDescent="0.25">
      <c r="A989" s="117">
        <v>46290.782395833332</v>
      </c>
      <c r="B989" s="114">
        <v>22</v>
      </c>
      <c r="C989" s="114" t="s">
        <v>367</v>
      </c>
      <c r="D989" s="114" t="s">
        <v>638</v>
      </c>
      <c r="E989" s="114" t="s">
        <v>2351</v>
      </c>
      <c r="F989" s="114" t="s">
        <v>180</v>
      </c>
      <c r="G989" s="121">
        <v>-9.5061621837703775E-4</v>
      </c>
      <c r="H989" s="114">
        <v>-13.942371202863221</v>
      </c>
      <c r="I989" s="118" t="s">
        <v>272</v>
      </c>
      <c r="AC989" s="117">
        <v>46290.782395833332</v>
      </c>
      <c r="AD989" s="114">
        <v>25</v>
      </c>
      <c r="AE989" s="114" t="s">
        <v>2730</v>
      </c>
      <c r="AF989" s="114">
        <v>-0.30469723871648141</v>
      </c>
      <c r="AG989" s="114" t="s">
        <v>294</v>
      </c>
      <c r="AH989" s="118" t="s">
        <v>2679</v>
      </c>
    </row>
    <row r="990" spans="1:34" ht="15" customHeight="1" x14ac:dyDescent="0.25">
      <c r="A990" s="117">
        <v>46290.782395833332</v>
      </c>
      <c r="B990" s="114">
        <v>22</v>
      </c>
      <c r="C990" s="114" t="s">
        <v>367</v>
      </c>
      <c r="D990" s="114" t="s">
        <v>638</v>
      </c>
      <c r="E990" s="114" t="s">
        <v>2352</v>
      </c>
      <c r="F990" s="114" t="s">
        <v>180</v>
      </c>
      <c r="G990" s="121">
        <v>-9.5061621837703775E-4</v>
      </c>
      <c r="H990" s="114">
        <v>-13.942371202863221</v>
      </c>
      <c r="I990" s="118" t="s">
        <v>272</v>
      </c>
      <c r="AC990" s="117">
        <v>46290.782395833332</v>
      </c>
      <c r="AD990" s="114">
        <v>25</v>
      </c>
      <c r="AE990" s="114" t="s">
        <v>2731</v>
      </c>
      <c r="AF990" s="114" t="b">
        <v>0</v>
      </c>
      <c r="AG990" s="114" t="s">
        <v>9</v>
      </c>
      <c r="AH990" s="118" t="s">
        <v>2681</v>
      </c>
    </row>
    <row r="991" spans="1:34" ht="15" customHeight="1" x14ac:dyDescent="0.25">
      <c r="A991" s="117">
        <v>46290.782395833332</v>
      </c>
      <c r="B991" s="114">
        <v>22</v>
      </c>
      <c r="C991" s="114" t="s">
        <v>367</v>
      </c>
      <c r="D991" s="114" t="s">
        <v>638</v>
      </c>
      <c r="E991" s="114" t="s">
        <v>2353</v>
      </c>
      <c r="F991" s="114" t="s">
        <v>180</v>
      </c>
      <c r="G991" s="121">
        <v>-9.5061621837703775E-4</v>
      </c>
      <c r="H991" s="114">
        <v>-13.942371202863221</v>
      </c>
      <c r="I991" s="118" t="s">
        <v>272</v>
      </c>
      <c r="AC991" s="117">
        <v>46290.782395833332</v>
      </c>
      <c r="AD991" s="114">
        <v>25</v>
      </c>
      <c r="AE991" s="114" t="s">
        <v>2732</v>
      </c>
      <c r="AF991" s="114" t="s">
        <v>1105</v>
      </c>
      <c r="AG991" s="114" t="s">
        <v>9</v>
      </c>
      <c r="AH991" s="118" t="s">
        <v>2683</v>
      </c>
    </row>
    <row r="992" spans="1:34" ht="15" customHeight="1" x14ac:dyDescent="0.25">
      <c r="A992" s="117">
        <v>46290.782395833332</v>
      </c>
      <c r="B992" s="114">
        <v>22</v>
      </c>
      <c r="C992" s="114" t="s">
        <v>367</v>
      </c>
      <c r="D992" s="114" t="s">
        <v>638</v>
      </c>
      <c r="E992" s="114" t="s">
        <v>2354</v>
      </c>
      <c r="F992" s="114" t="s">
        <v>180</v>
      </c>
      <c r="G992" s="121">
        <v>-9.5061621837703775E-4</v>
      </c>
      <c r="H992" s="114">
        <v>-13.942371202863221</v>
      </c>
      <c r="I992" s="118" t="s">
        <v>272</v>
      </c>
      <c r="AC992" s="117">
        <v>46290.782395833332</v>
      </c>
      <c r="AD992" s="114">
        <v>25</v>
      </c>
      <c r="AE992" s="114" t="s">
        <v>2733</v>
      </c>
      <c r="AF992" s="114" t="s">
        <v>2701</v>
      </c>
      <c r="AG992" s="114" t="s">
        <v>9</v>
      </c>
      <c r="AH992" s="118" t="s">
        <v>2686</v>
      </c>
    </row>
    <row r="993" spans="1:34" ht="15" customHeight="1" x14ac:dyDescent="0.25">
      <c r="A993" s="117">
        <v>46290.782395833332</v>
      </c>
      <c r="B993" s="114">
        <v>22</v>
      </c>
      <c r="C993" s="114" t="s">
        <v>367</v>
      </c>
      <c r="D993" s="114" t="s">
        <v>638</v>
      </c>
      <c r="E993" s="114" t="s">
        <v>2355</v>
      </c>
      <c r="F993" s="114" t="s">
        <v>180</v>
      </c>
      <c r="G993" s="121">
        <v>-9.5061621837703775E-4</v>
      </c>
      <c r="H993" s="114">
        <v>-13.942371202863221</v>
      </c>
      <c r="I993" s="118" t="s">
        <v>272</v>
      </c>
      <c r="AC993" s="117">
        <v>46290.782395833332</v>
      </c>
      <c r="AD993" s="114">
        <v>25</v>
      </c>
      <c r="AE993" s="114" t="s">
        <v>2734</v>
      </c>
      <c r="AF993" s="114" t="s">
        <v>434</v>
      </c>
      <c r="AG993" s="114" t="s">
        <v>9</v>
      </c>
      <c r="AH993" s="118" t="s">
        <v>2660</v>
      </c>
    </row>
    <row r="994" spans="1:34" ht="15" customHeight="1" x14ac:dyDescent="0.25">
      <c r="A994" s="117">
        <v>46290.782395833332</v>
      </c>
      <c r="B994" s="114">
        <v>22</v>
      </c>
      <c r="C994" s="114" t="s">
        <v>367</v>
      </c>
      <c r="D994" s="114" t="s">
        <v>638</v>
      </c>
      <c r="E994" s="114" t="s">
        <v>2356</v>
      </c>
      <c r="F994" s="114" t="s">
        <v>180</v>
      </c>
      <c r="G994" s="121">
        <v>-9.5061621837703775E-4</v>
      </c>
      <c r="H994" s="114">
        <v>-13.942371202863221</v>
      </c>
      <c r="I994" s="118" t="s">
        <v>272</v>
      </c>
      <c r="AC994" s="117">
        <v>46290.782395833332</v>
      </c>
      <c r="AD994" s="114">
        <v>25</v>
      </c>
      <c r="AE994" s="114" t="s">
        <v>2735</v>
      </c>
      <c r="AF994" s="114" t="s">
        <v>2721</v>
      </c>
      <c r="AG994" s="114" t="s">
        <v>9</v>
      </c>
      <c r="AH994" s="118" t="s">
        <v>2663</v>
      </c>
    </row>
    <row r="995" spans="1:34" ht="15" customHeight="1" x14ac:dyDescent="0.25">
      <c r="A995" s="117">
        <v>46290.782395833332</v>
      </c>
      <c r="B995" s="114">
        <v>22</v>
      </c>
      <c r="C995" s="114" t="s">
        <v>367</v>
      </c>
      <c r="D995" s="114" t="s">
        <v>638</v>
      </c>
      <c r="E995" s="114" t="s">
        <v>2357</v>
      </c>
      <c r="F995" s="114" t="s">
        <v>180</v>
      </c>
      <c r="G995" s="121">
        <v>-9.5061621837703775E-4</v>
      </c>
      <c r="H995" s="114">
        <v>-13.942371202863221</v>
      </c>
      <c r="I995" s="118" t="s">
        <v>272</v>
      </c>
      <c r="AC995" s="117">
        <v>46290.782395833332</v>
      </c>
      <c r="AD995" s="114">
        <v>25</v>
      </c>
      <c r="AE995" s="114" t="s">
        <v>2736</v>
      </c>
      <c r="AF995" s="114" t="s">
        <v>2737</v>
      </c>
      <c r="AG995" s="114" t="s">
        <v>9</v>
      </c>
      <c r="AH995" s="118" t="s">
        <v>2666</v>
      </c>
    </row>
    <row r="996" spans="1:34" ht="15" customHeight="1" x14ac:dyDescent="0.25">
      <c r="A996" s="117">
        <v>46290.782395833332</v>
      </c>
      <c r="B996" s="114">
        <v>22</v>
      </c>
      <c r="C996" s="114" t="s">
        <v>367</v>
      </c>
      <c r="D996" s="114" t="s">
        <v>638</v>
      </c>
      <c r="E996" s="114" t="s">
        <v>2358</v>
      </c>
      <c r="F996" s="114" t="s">
        <v>180</v>
      </c>
      <c r="G996" s="121">
        <v>-9.5061621837703775E-4</v>
      </c>
      <c r="H996" s="114">
        <v>-13.942371202863221</v>
      </c>
      <c r="I996" s="118" t="s">
        <v>272</v>
      </c>
      <c r="AC996" s="117">
        <v>46290.782395833332</v>
      </c>
      <c r="AD996" s="114">
        <v>25</v>
      </c>
      <c r="AE996" s="114" t="s">
        <v>2738</v>
      </c>
      <c r="AF996" s="114" t="s">
        <v>2739</v>
      </c>
      <c r="AG996" s="114" t="s">
        <v>9</v>
      </c>
      <c r="AH996" s="118" t="s">
        <v>2669</v>
      </c>
    </row>
    <row r="997" spans="1:34" ht="15" customHeight="1" x14ac:dyDescent="0.25">
      <c r="A997" s="117">
        <v>46290.782395833332</v>
      </c>
      <c r="B997" s="114">
        <v>22</v>
      </c>
      <c r="C997" s="114" t="s">
        <v>367</v>
      </c>
      <c r="D997" s="114" t="s">
        <v>638</v>
      </c>
      <c r="E997" s="114" t="s">
        <v>2359</v>
      </c>
      <c r="F997" s="114" t="s">
        <v>180</v>
      </c>
      <c r="G997" s="121">
        <v>-8.6925825507157284E-4</v>
      </c>
      <c r="H997" s="114">
        <v>-12.749121074383067</v>
      </c>
      <c r="I997" s="118" t="s">
        <v>272</v>
      </c>
      <c r="AC997" s="117">
        <v>46290.782395833332</v>
      </c>
      <c r="AD997" s="114">
        <v>25</v>
      </c>
      <c r="AE997" s="114" t="s">
        <v>2740</v>
      </c>
      <c r="AF997" s="114">
        <v>-4.6512584630800798E-4</v>
      </c>
      <c r="AG997" s="114" t="s">
        <v>9</v>
      </c>
      <c r="AH997" s="118" t="s">
        <v>2671</v>
      </c>
    </row>
    <row r="998" spans="1:34" ht="15" customHeight="1" x14ac:dyDescent="0.25">
      <c r="A998" s="117">
        <v>46290.782395833332</v>
      </c>
      <c r="B998" s="114">
        <v>22</v>
      </c>
      <c r="C998" s="114" t="s">
        <v>367</v>
      </c>
      <c r="D998" s="114" t="s">
        <v>638</v>
      </c>
      <c r="E998" s="114" t="s">
        <v>2360</v>
      </c>
      <c r="F998" s="114" t="s">
        <v>180</v>
      </c>
      <c r="G998" s="121">
        <v>-8.6925825507157284E-4</v>
      </c>
      <c r="H998" s="114">
        <v>-12.749121074383067</v>
      </c>
      <c r="I998" s="118" t="s">
        <v>272</v>
      </c>
      <c r="AC998" s="117">
        <v>46290.782395833332</v>
      </c>
      <c r="AD998" s="114">
        <v>25</v>
      </c>
      <c r="AE998" s="114" t="s">
        <v>2741</v>
      </c>
      <c r="AF998" s="114">
        <v>2.2940631459694201E-6</v>
      </c>
      <c r="AG998" s="114" t="s">
        <v>307</v>
      </c>
      <c r="AH998" s="118" t="s">
        <v>2673</v>
      </c>
    </row>
    <row r="999" spans="1:34" ht="15" customHeight="1" x14ac:dyDescent="0.25">
      <c r="A999" s="117">
        <v>46290.782395833332</v>
      </c>
      <c r="B999" s="114">
        <v>22</v>
      </c>
      <c r="C999" s="114" t="s">
        <v>367</v>
      </c>
      <c r="D999" s="114" t="s">
        <v>638</v>
      </c>
      <c r="E999" s="114" t="s">
        <v>2361</v>
      </c>
      <c r="F999" s="114" t="s">
        <v>180</v>
      </c>
      <c r="G999" s="121">
        <v>-8.6925825507157284E-4</v>
      </c>
      <c r="H999" s="114">
        <v>-12.749121074383067</v>
      </c>
      <c r="I999" s="118" t="s">
        <v>272</v>
      </c>
      <c r="AC999" s="117">
        <v>46290.782395833332</v>
      </c>
      <c r="AD999" s="114">
        <v>25</v>
      </c>
      <c r="AE999" s="114" t="s">
        <v>2742</v>
      </c>
      <c r="AF999" s="114">
        <v>-3.0393068736586978E-22</v>
      </c>
      <c r="AG999" s="114" t="s">
        <v>307</v>
      </c>
      <c r="AH999" s="118" t="s">
        <v>2675</v>
      </c>
    </row>
    <row r="1000" spans="1:34" ht="15" customHeight="1" x14ac:dyDescent="0.25">
      <c r="A1000" s="117">
        <v>46290.782395833332</v>
      </c>
      <c r="B1000" s="114">
        <v>22</v>
      </c>
      <c r="C1000" s="114" t="s">
        <v>367</v>
      </c>
      <c r="D1000" s="114" t="s">
        <v>638</v>
      </c>
      <c r="E1000" s="114" t="s">
        <v>2362</v>
      </c>
      <c r="F1000" s="114" t="s">
        <v>180</v>
      </c>
      <c r="G1000" s="121">
        <v>-8.6925825507157294E-4</v>
      </c>
      <c r="H1000" s="114">
        <v>-12.749121074383069</v>
      </c>
      <c r="I1000" s="118" t="s">
        <v>272</v>
      </c>
      <c r="AC1000" s="117">
        <v>46290.782395833332</v>
      </c>
      <c r="AD1000" s="114">
        <v>25</v>
      </c>
      <c r="AE1000" s="114" t="s">
        <v>2743</v>
      </c>
      <c r="AF1000" s="114">
        <v>1.3248575476218438E-16</v>
      </c>
      <c r="AG1000" s="114" t="s">
        <v>2534</v>
      </c>
      <c r="AH1000" s="118" t="s">
        <v>2677</v>
      </c>
    </row>
    <row r="1001" spans="1:34" ht="15" customHeight="1" x14ac:dyDescent="0.25">
      <c r="A1001" s="117">
        <v>46290.782395833332</v>
      </c>
      <c r="B1001" s="114">
        <v>22</v>
      </c>
      <c r="C1001" s="114" t="s">
        <v>367</v>
      </c>
      <c r="D1001" s="114" t="s">
        <v>638</v>
      </c>
      <c r="E1001" s="114" t="s">
        <v>2363</v>
      </c>
      <c r="F1001" s="114" t="s">
        <v>180</v>
      </c>
      <c r="G1001" s="121">
        <v>-8.6925825507157294E-4</v>
      </c>
      <c r="H1001" s="114">
        <v>-12.749121074383069</v>
      </c>
      <c r="I1001" s="118" t="s">
        <v>272</v>
      </c>
      <c r="AC1001" s="117">
        <v>46290.782395833332</v>
      </c>
      <c r="AD1001" s="114">
        <v>25</v>
      </c>
      <c r="AE1001" s="114" t="s">
        <v>2744</v>
      </c>
      <c r="AF1001" s="114">
        <v>-0.20275198053079577</v>
      </c>
      <c r="AG1001" s="114" t="s">
        <v>294</v>
      </c>
      <c r="AH1001" s="118" t="s">
        <v>2679</v>
      </c>
    </row>
    <row r="1002" spans="1:34" ht="15" customHeight="1" x14ac:dyDescent="0.25">
      <c r="A1002" s="117">
        <v>46290.782395833332</v>
      </c>
      <c r="B1002" s="114">
        <v>22</v>
      </c>
      <c r="C1002" s="114" t="s">
        <v>367</v>
      </c>
      <c r="D1002" s="114" t="s">
        <v>638</v>
      </c>
      <c r="E1002" s="114" t="s">
        <v>2364</v>
      </c>
      <c r="F1002" s="114" t="s">
        <v>180</v>
      </c>
      <c r="G1002" s="121">
        <v>-8.6925825507157294E-4</v>
      </c>
      <c r="H1002" s="114">
        <v>-12.749121074383069</v>
      </c>
      <c r="I1002" s="118" t="s">
        <v>272</v>
      </c>
      <c r="AC1002" s="117">
        <v>46290.782395833332</v>
      </c>
      <c r="AD1002" s="114">
        <v>25</v>
      </c>
      <c r="AE1002" s="114" t="s">
        <v>2745</v>
      </c>
      <c r="AF1002" s="114" t="b">
        <v>0</v>
      </c>
      <c r="AG1002" s="114" t="s">
        <v>9</v>
      </c>
      <c r="AH1002" s="118" t="s">
        <v>2681</v>
      </c>
    </row>
    <row r="1003" spans="1:34" ht="15" customHeight="1" x14ac:dyDescent="0.25">
      <c r="A1003" s="117">
        <v>46290.782395833332</v>
      </c>
      <c r="B1003" s="114">
        <v>22</v>
      </c>
      <c r="C1003" s="114" t="s">
        <v>367</v>
      </c>
      <c r="D1003" s="114" t="s">
        <v>638</v>
      </c>
      <c r="E1003" s="114" t="s">
        <v>2365</v>
      </c>
      <c r="F1003" s="114" t="s">
        <v>180</v>
      </c>
      <c r="G1003" s="121">
        <v>-7.8790029176610793E-4</v>
      </c>
      <c r="H1003" s="114">
        <v>-11.555870945902916</v>
      </c>
      <c r="I1003" s="118" t="s">
        <v>272</v>
      </c>
      <c r="AC1003" s="117">
        <v>46290.782395833332</v>
      </c>
      <c r="AD1003" s="114">
        <v>25</v>
      </c>
      <c r="AE1003" s="114" t="s">
        <v>2746</v>
      </c>
      <c r="AF1003" s="114" t="s">
        <v>1105</v>
      </c>
      <c r="AG1003" s="114" t="s">
        <v>9</v>
      </c>
      <c r="AH1003" s="118" t="s">
        <v>2683</v>
      </c>
    </row>
    <row r="1004" spans="1:34" ht="15" customHeight="1" x14ac:dyDescent="0.25">
      <c r="A1004" s="117">
        <v>46290.782395833332</v>
      </c>
      <c r="B1004" s="114">
        <v>22</v>
      </c>
      <c r="C1004" s="114" t="s">
        <v>367</v>
      </c>
      <c r="D1004" s="114" t="s">
        <v>638</v>
      </c>
      <c r="E1004" s="114" t="s">
        <v>2366</v>
      </c>
      <c r="F1004" s="114" t="s">
        <v>180</v>
      </c>
      <c r="G1004" s="121">
        <v>-7.8790029176610793E-4</v>
      </c>
      <c r="H1004" s="114">
        <v>-11.555870945902916</v>
      </c>
      <c r="I1004" s="118" t="s">
        <v>272</v>
      </c>
      <c r="AC1004" s="117">
        <v>46290.782395833332</v>
      </c>
      <c r="AD1004" s="114">
        <v>25</v>
      </c>
      <c r="AE1004" s="114" t="s">
        <v>2747</v>
      </c>
      <c r="AF1004" s="114" t="s">
        <v>2701</v>
      </c>
      <c r="AG1004" s="114" t="s">
        <v>9</v>
      </c>
      <c r="AH1004" s="118" t="s">
        <v>2686</v>
      </c>
    </row>
    <row r="1005" spans="1:34" ht="15" customHeight="1" x14ac:dyDescent="0.25">
      <c r="A1005" s="117">
        <v>46290.782395833332</v>
      </c>
      <c r="B1005" s="114">
        <v>22</v>
      </c>
      <c r="C1005" s="114" t="s">
        <v>367</v>
      </c>
      <c r="D1005" s="114" t="s">
        <v>638</v>
      </c>
      <c r="E1005" s="114" t="s">
        <v>2367</v>
      </c>
      <c r="F1005" s="114" t="s">
        <v>180</v>
      </c>
      <c r="G1005" s="121">
        <v>-7.8790029176610803E-4</v>
      </c>
      <c r="H1005" s="114">
        <v>-11.555870945902917</v>
      </c>
      <c r="I1005" s="118" t="s">
        <v>272</v>
      </c>
      <c r="AC1005" s="117">
        <v>46290.782395833332</v>
      </c>
      <c r="AD1005" s="114">
        <v>26</v>
      </c>
      <c r="AE1005" s="114" t="s">
        <v>2615</v>
      </c>
      <c r="AF1005" s="114">
        <v>306.71223144531297</v>
      </c>
      <c r="AG1005" s="114" t="s">
        <v>299</v>
      </c>
      <c r="AH1005" s="118" t="s">
        <v>2616</v>
      </c>
    </row>
    <row r="1006" spans="1:34" ht="15" customHeight="1" x14ac:dyDescent="0.25">
      <c r="A1006" s="117">
        <v>46290.782395833332</v>
      </c>
      <c r="B1006" s="114">
        <v>22</v>
      </c>
      <c r="C1006" s="114" t="s">
        <v>367</v>
      </c>
      <c r="D1006" s="114" t="s">
        <v>638</v>
      </c>
      <c r="E1006" s="114" t="s">
        <v>2368</v>
      </c>
      <c r="F1006" s="114" t="s">
        <v>180</v>
      </c>
      <c r="G1006" s="121">
        <v>-7.8790029176610803E-4</v>
      </c>
      <c r="H1006" s="114">
        <v>-11.555870945902917</v>
      </c>
      <c r="I1006" s="118" t="s">
        <v>272</v>
      </c>
      <c r="AC1006" s="117">
        <v>46290.782395833332</v>
      </c>
      <c r="AD1006" s="114">
        <v>26</v>
      </c>
      <c r="AE1006" s="114" t="s">
        <v>300</v>
      </c>
      <c r="AF1006" s="114">
        <v>306.71223144531251</v>
      </c>
      <c r="AG1006" s="114" t="s">
        <v>299</v>
      </c>
      <c r="AH1006" s="118" t="s">
        <v>2617</v>
      </c>
    </row>
    <row r="1007" spans="1:34" ht="15" customHeight="1" x14ac:dyDescent="0.25">
      <c r="A1007" s="117">
        <v>46290.782395833332</v>
      </c>
      <c r="B1007" s="114">
        <v>22</v>
      </c>
      <c r="C1007" s="114" t="s">
        <v>367</v>
      </c>
      <c r="D1007" s="114" t="s">
        <v>638</v>
      </c>
      <c r="E1007" s="114" t="s">
        <v>2369</v>
      </c>
      <c r="F1007" s="114" t="s">
        <v>180</v>
      </c>
      <c r="G1007" s="121">
        <v>-7.8790029176610803E-4</v>
      </c>
      <c r="H1007" s="114">
        <v>-11.555870945902917</v>
      </c>
      <c r="I1007" s="118" t="s">
        <v>272</v>
      </c>
      <c r="AC1007" s="117">
        <v>46290.782395833332</v>
      </c>
      <c r="AD1007" s="114">
        <v>26</v>
      </c>
      <c r="AE1007" s="114" t="s">
        <v>2618</v>
      </c>
      <c r="AF1007" s="114">
        <v>0.40154331233901663</v>
      </c>
      <c r="AG1007" s="114" t="s">
        <v>302</v>
      </c>
      <c r="AH1007" s="118" t="s">
        <v>2619</v>
      </c>
    </row>
    <row r="1008" spans="1:34" ht="15" customHeight="1" x14ac:dyDescent="0.25">
      <c r="A1008" s="117">
        <v>46290.782395833332</v>
      </c>
      <c r="B1008" s="114">
        <v>22</v>
      </c>
      <c r="C1008" s="114" t="s">
        <v>367</v>
      </c>
      <c r="D1008" s="114" t="s">
        <v>638</v>
      </c>
      <c r="E1008" s="114" t="s">
        <v>2370</v>
      </c>
      <c r="F1008" s="114" t="s">
        <v>180</v>
      </c>
      <c r="G1008" s="121">
        <v>-7.8790029176610803E-4</v>
      </c>
      <c r="H1008" s="114">
        <v>-11.555870945902917</v>
      </c>
      <c r="I1008" s="118" t="s">
        <v>272</v>
      </c>
      <c r="AC1008" s="117">
        <v>46290.782395833332</v>
      </c>
      <c r="AD1008" s="114">
        <v>26</v>
      </c>
      <c r="AE1008" s="114" t="s">
        <v>2620</v>
      </c>
      <c r="AF1008" s="114">
        <v>0</v>
      </c>
      <c r="AG1008" s="114" t="s">
        <v>302</v>
      </c>
      <c r="AH1008" s="118" t="s">
        <v>2621</v>
      </c>
    </row>
    <row r="1009" spans="1:34" ht="15" customHeight="1" x14ac:dyDescent="0.25">
      <c r="A1009" s="117">
        <v>46290.782395833332</v>
      </c>
      <c r="B1009" s="114">
        <v>22</v>
      </c>
      <c r="C1009" s="114" t="s">
        <v>367</v>
      </c>
      <c r="D1009" s="114" t="s">
        <v>638</v>
      </c>
      <c r="E1009" s="114" t="s">
        <v>2371</v>
      </c>
      <c r="F1009" s="114" t="s">
        <v>180</v>
      </c>
      <c r="G1009" s="121">
        <v>-7.0654232846064312E-4</v>
      </c>
      <c r="H1009" s="114">
        <v>-10.362620817422766</v>
      </c>
      <c r="I1009" s="118" t="s">
        <v>272</v>
      </c>
      <c r="AC1009" s="117">
        <v>46290.782395833332</v>
      </c>
      <c r="AD1009" s="114">
        <v>26</v>
      </c>
      <c r="AE1009" s="114" t="s">
        <v>2622</v>
      </c>
      <c r="AF1009" s="114">
        <v>0.40154331233901663</v>
      </c>
      <c r="AG1009" s="114" t="s">
        <v>302</v>
      </c>
      <c r="AH1009" s="118" t="s">
        <v>2623</v>
      </c>
    </row>
    <row r="1010" spans="1:34" ht="15" customHeight="1" x14ac:dyDescent="0.25">
      <c r="A1010" s="117">
        <v>46290.782395833332</v>
      </c>
      <c r="B1010" s="114">
        <v>22</v>
      </c>
      <c r="C1010" s="114" t="s">
        <v>367</v>
      </c>
      <c r="D1010" s="114" t="s">
        <v>638</v>
      </c>
      <c r="E1010" s="114" t="s">
        <v>2372</v>
      </c>
      <c r="F1010" s="114" t="s">
        <v>180</v>
      </c>
      <c r="G1010" s="121">
        <v>-7.0654232846064312E-4</v>
      </c>
      <c r="H1010" s="114">
        <v>-10.362620817422766</v>
      </c>
      <c r="I1010" s="118" t="s">
        <v>272</v>
      </c>
      <c r="AC1010" s="117">
        <v>46290.782395833332</v>
      </c>
      <c r="AD1010" s="114">
        <v>26</v>
      </c>
      <c r="AE1010" s="114" t="s">
        <v>2624</v>
      </c>
      <c r="AF1010" s="114">
        <v>0</v>
      </c>
      <c r="AG1010" s="114" t="s">
        <v>302</v>
      </c>
      <c r="AH1010" s="118" t="s">
        <v>2625</v>
      </c>
    </row>
    <row r="1011" spans="1:34" ht="15" customHeight="1" x14ac:dyDescent="0.25">
      <c r="A1011" s="117">
        <v>46290.782395833332</v>
      </c>
      <c r="B1011" s="114">
        <v>22</v>
      </c>
      <c r="C1011" s="114" t="s">
        <v>367</v>
      </c>
      <c r="D1011" s="114" t="s">
        <v>638</v>
      </c>
      <c r="E1011" s="114" t="s">
        <v>2373</v>
      </c>
      <c r="F1011" s="114" t="s">
        <v>180</v>
      </c>
      <c r="G1011" s="121">
        <v>-7.0654232846064312E-4</v>
      </c>
      <c r="H1011" s="114">
        <v>-10.362620817422766</v>
      </c>
      <c r="I1011" s="118" t="s">
        <v>272</v>
      </c>
      <c r="AC1011" s="117">
        <v>46290.782395833332</v>
      </c>
      <c r="AD1011" s="114">
        <v>26</v>
      </c>
      <c r="AE1011" s="114" t="s">
        <v>2626</v>
      </c>
      <c r="AF1011" s="114" t="s">
        <v>1105</v>
      </c>
      <c r="AG1011" s="114" t="s">
        <v>9</v>
      </c>
      <c r="AH1011" s="118" t="s">
        <v>2627</v>
      </c>
    </row>
    <row r="1012" spans="1:34" ht="15" customHeight="1" x14ac:dyDescent="0.25">
      <c r="A1012" s="117">
        <v>46290.782395833332</v>
      </c>
      <c r="B1012" s="114">
        <v>22</v>
      </c>
      <c r="C1012" s="114" t="s">
        <v>367</v>
      </c>
      <c r="D1012" s="114" t="s">
        <v>638</v>
      </c>
      <c r="E1012" s="114" t="s">
        <v>2374</v>
      </c>
      <c r="F1012" s="114" t="s">
        <v>180</v>
      </c>
      <c r="G1012" s="121">
        <v>-7.0654232846064312E-4</v>
      </c>
      <c r="H1012" s="114">
        <v>-10.362620817422766</v>
      </c>
      <c r="I1012" s="118" t="s">
        <v>272</v>
      </c>
      <c r="AC1012" s="117">
        <v>46290.782395833332</v>
      </c>
      <c r="AD1012" s="114">
        <v>26</v>
      </c>
      <c r="AE1012" s="114" t="s">
        <v>319</v>
      </c>
      <c r="AF1012" s="114" t="s">
        <v>367</v>
      </c>
      <c r="AG1012" s="114" t="s">
        <v>9</v>
      </c>
      <c r="AH1012" s="118" t="s">
        <v>2628</v>
      </c>
    </row>
    <row r="1013" spans="1:34" ht="15" customHeight="1" x14ac:dyDescent="0.25">
      <c r="A1013" s="117">
        <v>46290.782395833332</v>
      </c>
      <c r="B1013" s="114">
        <v>22</v>
      </c>
      <c r="C1013" s="114" t="s">
        <v>367</v>
      </c>
      <c r="D1013" s="114" t="s">
        <v>638</v>
      </c>
      <c r="E1013" s="114" t="s">
        <v>2375</v>
      </c>
      <c r="F1013" s="114" t="s">
        <v>180</v>
      </c>
      <c r="G1013" s="121">
        <v>-7.0654232846064312E-4</v>
      </c>
      <c r="H1013" s="114">
        <v>-10.362620817422766</v>
      </c>
      <c r="I1013" s="118" t="s">
        <v>272</v>
      </c>
      <c r="AC1013" s="117">
        <v>46290.782395833332</v>
      </c>
      <c r="AD1013" s="114">
        <v>26</v>
      </c>
      <c r="AE1013" s="114" t="s">
        <v>2629</v>
      </c>
      <c r="AF1013" s="114" t="s">
        <v>1105</v>
      </c>
      <c r="AG1013" s="114" t="s">
        <v>9</v>
      </c>
      <c r="AH1013" s="118" t="s">
        <v>2630</v>
      </c>
    </row>
    <row r="1014" spans="1:34" ht="15" customHeight="1" x14ac:dyDescent="0.25">
      <c r="A1014" s="117">
        <v>46290.782395833332</v>
      </c>
      <c r="B1014" s="114">
        <v>22</v>
      </c>
      <c r="C1014" s="114" t="s">
        <v>367</v>
      </c>
      <c r="D1014" s="114" t="s">
        <v>638</v>
      </c>
      <c r="E1014" s="114" t="s">
        <v>2376</v>
      </c>
      <c r="F1014" s="114" t="s">
        <v>180</v>
      </c>
      <c r="G1014" s="121">
        <v>-7.0654232846064323E-4</v>
      </c>
      <c r="H1014" s="114">
        <v>-10.362620817422767</v>
      </c>
      <c r="I1014" s="118" t="s">
        <v>272</v>
      </c>
      <c r="AC1014" s="117">
        <v>46290.782395833332</v>
      </c>
      <c r="AD1014" s="114">
        <v>26</v>
      </c>
      <c r="AE1014" s="114" t="s">
        <v>2631</v>
      </c>
      <c r="AF1014" s="114" t="s">
        <v>1113</v>
      </c>
      <c r="AG1014" s="114" t="s">
        <v>9</v>
      </c>
      <c r="AH1014" s="118" t="s">
        <v>2632</v>
      </c>
    </row>
    <row r="1015" spans="1:34" ht="15" customHeight="1" x14ac:dyDescent="0.25">
      <c r="A1015" s="117">
        <v>46290.782395833332</v>
      </c>
      <c r="B1015" s="114">
        <v>22</v>
      </c>
      <c r="C1015" s="114" t="s">
        <v>367</v>
      </c>
      <c r="D1015" s="114" t="s">
        <v>638</v>
      </c>
      <c r="E1015" s="114" t="s">
        <v>2377</v>
      </c>
      <c r="F1015" s="114" t="s">
        <v>180</v>
      </c>
      <c r="G1015" s="121">
        <v>-6.2518436515517821E-4</v>
      </c>
      <c r="H1015" s="114">
        <v>-9.1693706889426139</v>
      </c>
      <c r="I1015" s="118" t="s">
        <v>272</v>
      </c>
      <c r="AC1015" s="117">
        <v>46290.782395833332</v>
      </c>
      <c r="AD1015" s="114">
        <v>26</v>
      </c>
      <c r="AE1015" s="114" t="s">
        <v>320</v>
      </c>
      <c r="AF1015" s="114" t="s">
        <v>325</v>
      </c>
      <c r="AG1015" s="114" t="s">
        <v>9</v>
      </c>
      <c r="AH1015" s="118" t="s">
        <v>2633</v>
      </c>
    </row>
    <row r="1016" spans="1:34" ht="15" customHeight="1" x14ac:dyDescent="0.25">
      <c r="A1016" s="117">
        <v>46290.782395833332</v>
      </c>
      <c r="B1016" s="114">
        <v>22</v>
      </c>
      <c r="C1016" s="114" t="s">
        <v>367</v>
      </c>
      <c r="D1016" s="114" t="s">
        <v>638</v>
      </c>
      <c r="E1016" s="114" t="s">
        <v>2378</v>
      </c>
      <c r="F1016" s="114" t="s">
        <v>180</v>
      </c>
      <c r="G1016" s="121">
        <v>-6.2518436515517821E-4</v>
      </c>
      <c r="H1016" s="114">
        <v>-9.1693706889426139</v>
      </c>
      <c r="I1016" s="118" t="s">
        <v>272</v>
      </c>
      <c r="AC1016" s="117">
        <v>46290.782395833332</v>
      </c>
      <c r="AD1016" s="114">
        <v>26</v>
      </c>
      <c r="AE1016" s="114" t="s">
        <v>2634</v>
      </c>
      <c r="AF1016" s="114"/>
      <c r="AG1016" s="114" t="s">
        <v>9</v>
      </c>
      <c r="AH1016" s="118" t="s">
        <v>2635</v>
      </c>
    </row>
    <row r="1017" spans="1:34" ht="15" customHeight="1" x14ac:dyDescent="0.25">
      <c r="A1017" s="117">
        <v>46290.782395833332</v>
      </c>
      <c r="B1017" s="114">
        <v>22</v>
      </c>
      <c r="C1017" s="114" t="s">
        <v>367</v>
      </c>
      <c r="D1017" s="114" t="s">
        <v>638</v>
      </c>
      <c r="E1017" s="114" t="s">
        <v>2379</v>
      </c>
      <c r="F1017" s="114" t="s">
        <v>180</v>
      </c>
      <c r="G1017" s="121">
        <v>-6.2518436515517821E-4</v>
      </c>
      <c r="H1017" s="114">
        <v>-9.1693706889426139</v>
      </c>
      <c r="I1017" s="118" t="s">
        <v>272</v>
      </c>
      <c r="AC1017" s="117">
        <v>46290.782395833332</v>
      </c>
      <c r="AD1017" s="114">
        <v>26</v>
      </c>
      <c r="AE1017" s="114" t="s">
        <v>2636</v>
      </c>
      <c r="AF1017" s="114">
        <v>0</v>
      </c>
      <c r="AG1017" s="114" t="s">
        <v>9</v>
      </c>
      <c r="AH1017" s="118" t="s">
        <v>2637</v>
      </c>
    </row>
    <row r="1018" spans="1:34" ht="15" customHeight="1" x14ac:dyDescent="0.25">
      <c r="A1018" s="117">
        <v>46290.782395833332</v>
      </c>
      <c r="B1018" s="114">
        <v>22</v>
      </c>
      <c r="C1018" s="114" t="s">
        <v>367</v>
      </c>
      <c r="D1018" s="114" t="s">
        <v>638</v>
      </c>
      <c r="E1018" s="114" t="s">
        <v>2380</v>
      </c>
      <c r="F1018" s="114" t="s">
        <v>180</v>
      </c>
      <c r="G1018" s="121">
        <v>-6.2518436515517832E-4</v>
      </c>
      <c r="H1018" s="114">
        <v>-9.1693706889426156</v>
      </c>
      <c r="I1018" s="118" t="s">
        <v>272</v>
      </c>
      <c r="AC1018" s="117">
        <v>46290.782395833332</v>
      </c>
      <c r="AD1018" s="114">
        <v>26</v>
      </c>
      <c r="AE1018" s="114" t="s">
        <v>2638</v>
      </c>
      <c r="AF1018" s="114"/>
      <c r="AG1018" s="114" t="s">
        <v>299</v>
      </c>
      <c r="AH1018" s="118" t="s">
        <v>2702</v>
      </c>
    </row>
    <row r="1019" spans="1:34" ht="15" customHeight="1" x14ac:dyDescent="0.25">
      <c r="A1019" s="117">
        <v>46290.782395833332</v>
      </c>
      <c r="B1019" s="114">
        <v>22</v>
      </c>
      <c r="C1019" s="114" t="s">
        <v>367</v>
      </c>
      <c r="D1019" s="114" t="s">
        <v>638</v>
      </c>
      <c r="E1019" s="114" t="s">
        <v>2381</v>
      </c>
      <c r="F1019" s="114" t="s">
        <v>180</v>
      </c>
      <c r="G1019" s="121">
        <v>-6.2518436515517832E-4</v>
      </c>
      <c r="H1019" s="114">
        <v>-9.1693706889426156</v>
      </c>
      <c r="I1019" s="118" t="s">
        <v>272</v>
      </c>
      <c r="AC1019" s="117">
        <v>46290.782395833332</v>
      </c>
      <c r="AD1019" s="114">
        <v>26</v>
      </c>
      <c r="AE1019" s="114" t="s">
        <v>2640</v>
      </c>
      <c r="AF1019" s="114"/>
      <c r="AG1019" s="114" t="s">
        <v>302</v>
      </c>
      <c r="AH1019" s="118" t="s">
        <v>2702</v>
      </c>
    </row>
    <row r="1020" spans="1:34" ht="15" customHeight="1" x14ac:dyDescent="0.25">
      <c r="A1020" s="117">
        <v>46290.782395833332</v>
      </c>
      <c r="B1020" s="114">
        <v>22</v>
      </c>
      <c r="C1020" s="114" t="s">
        <v>367</v>
      </c>
      <c r="D1020" s="114" t="s">
        <v>638</v>
      </c>
      <c r="E1020" s="114" t="s">
        <v>2382</v>
      </c>
      <c r="F1020" s="114" t="s">
        <v>180</v>
      </c>
      <c r="G1020" s="121">
        <v>-6.2518436515517832E-4</v>
      </c>
      <c r="H1020" s="114">
        <v>-9.1693706889426156</v>
      </c>
      <c r="I1020" s="118" t="s">
        <v>272</v>
      </c>
      <c r="AC1020" s="117">
        <v>46290.782395833332</v>
      </c>
      <c r="AD1020" s="114">
        <v>26</v>
      </c>
      <c r="AE1020" s="114" t="s">
        <v>2642</v>
      </c>
      <c r="AF1020" s="114"/>
      <c r="AG1020" s="114" t="s">
        <v>302</v>
      </c>
      <c r="AH1020" s="118" t="s">
        <v>2702</v>
      </c>
    </row>
    <row r="1021" spans="1:34" ht="15" customHeight="1" x14ac:dyDescent="0.25">
      <c r="A1021" s="117">
        <v>46290.782395833332</v>
      </c>
      <c r="B1021" s="114">
        <v>22</v>
      </c>
      <c r="C1021" s="114" t="s">
        <v>367</v>
      </c>
      <c r="D1021" s="114" t="s">
        <v>638</v>
      </c>
      <c r="E1021" s="114" t="s">
        <v>2383</v>
      </c>
      <c r="F1021" s="114" t="s">
        <v>180</v>
      </c>
      <c r="G1021" s="121">
        <v>-5.438264018497133E-4</v>
      </c>
      <c r="H1021" s="114">
        <v>-7.9761205604624621</v>
      </c>
      <c r="I1021" s="118" t="s">
        <v>272</v>
      </c>
      <c r="AC1021" s="117">
        <v>46290.782395833332</v>
      </c>
      <c r="AD1021" s="114">
        <v>26</v>
      </c>
      <c r="AE1021" s="114" t="s">
        <v>2644</v>
      </c>
      <c r="AF1021" s="114" t="s">
        <v>1105</v>
      </c>
      <c r="AG1021" s="114" t="s">
        <v>9</v>
      </c>
      <c r="AH1021" s="118" t="s">
        <v>2645</v>
      </c>
    </row>
    <row r="1022" spans="1:34" ht="15" customHeight="1" x14ac:dyDescent="0.25">
      <c r="A1022" s="117">
        <v>46290.782395833332</v>
      </c>
      <c r="B1022" s="114">
        <v>22</v>
      </c>
      <c r="C1022" s="114" t="s">
        <v>367</v>
      </c>
      <c r="D1022" s="114" t="s">
        <v>638</v>
      </c>
      <c r="E1022" s="114" t="s">
        <v>2384</v>
      </c>
      <c r="F1022" s="114" t="s">
        <v>180</v>
      </c>
      <c r="G1022" s="121">
        <v>-5.4382640184971341E-4</v>
      </c>
      <c r="H1022" s="114">
        <v>-7.9761205604624639</v>
      </c>
      <c r="I1022" s="118" t="s">
        <v>272</v>
      </c>
      <c r="AC1022" s="117">
        <v>46290.782395833332</v>
      </c>
      <c r="AD1022" s="114">
        <v>26</v>
      </c>
      <c r="AE1022" s="114" t="s">
        <v>2646</v>
      </c>
      <c r="AF1022" s="114" t="s">
        <v>1105</v>
      </c>
      <c r="AG1022" s="114" t="s">
        <v>9</v>
      </c>
      <c r="AH1022" s="118" t="s">
        <v>2647</v>
      </c>
    </row>
    <row r="1023" spans="1:34" ht="15" customHeight="1" x14ac:dyDescent="0.25">
      <c r="A1023" s="117">
        <v>46290.782395833332</v>
      </c>
      <c r="B1023" s="114">
        <v>22</v>
      </c>
      <c r="C1023" s="114" t="s">
        <v>367</v>
      </c>
      <c r="D1023" s="114" t="s">
        <v>638</v>
      </c>
      <c r="E1023" s="114" t="s">
        <v>2385</v>
      </c>
      <c r="F1023" s="114" t="s">
        <v>180</v>
      </c>
      <c r="G1023" s="121">
        <v>-5.4382640184971341E-4</v>
      </c>
      <c r="H1023" s="114">
        <v>-7.9761205604624639</v>
      </c>
      <c r="I1023" s="118" t="s">
        <v>272</v>
      </c>
      <c r="AC1023" s="117">
        <v>46290.782395833332</v>
      </c>
      <c r="AD1023" s="114">
        <v>26</v>
      </c>
      <c r="AE1023" s="114" t="s">
        <v>2648</v>
      </c>
      <c r="AF1023" s="114">
        <v>5.4645816204521225</v>
      </c>
      <c r="AG1023" s="114" t="s">
        <v>305</v>
      </c>
      <c r="AH1023" s="118" t="s">
        <v>2649</v>
      </c>
    </row>
    <row r="1024" spans="1:34" ht="15" customHeight="1" x14ac:dyDescent="0.25">
      <c r="A1024" s="117">
        <v>46290.782395833332</v>
      </c>
      <c r="B1024" s="114">
        <v>22</v>
      </c>
      <c r="C1024" s="114" t="s">
        <v>367</v>
      </c>
      <c r="D1024" s="114" t="s">
        <v>638</v>
      </c>
      <c r="E1024" s="114" t="s">
        <v>2386</v>
      </c>
      <c r="F1024" s="114" t="s">
        <v>180</v>
      </c>
      <c r="G1024" s="121">
        <v>-5.4382640184971341E-4</v>
      </c>
      <c r="H1024" s="114">
        <v>-7.9761205604624639</v>
      </c>
      <c r="I1024" s="118" t="s">
        <v>272</v>
      </c>
      <c r="AC1024" s="117">
        <v>46290.782395833332</v>
      </c>
      <c r="AD1024" s="114">
        <v>26</v>
      </c>
      <c r="AE1024" s="114" t="s">
        <v>2650</v>
      </c>
      <c r="AF1024" s="114">
        <v>14.6</v>
      </c>
      <c r="AG1024" s="114" t="s">
        <v>305</v>
      </c>
      <c r="AH1024" s="118" t="s">
        <v>2651</v>
      </c>
    </row>
    <row r="1025" spans="1:34" ht="15" customHeight="1" x14ac:dyDescent="0.25">
      <c r="A1025" s="117">
        <v>46290.782395833332</v>
      </c>
      <c r="B1025" s="114">
        <v>22</v>
      </c>
      <c r="C1025" s="114" t="s">
        <v>367</v>
      </c>
      <c r="D1025" s="114" t="s">
        <v>638</v>
      </c>
      <c r="E1025" s="114" t="s">
        <v>2387</v>
      </c>
      <c r="F1025" s="114" t="s">
        <v>180</v>
      </c>
      <c r="G1025" s="121">
        <v>-5.4382640184971341E-4</v>
      </c>
      <c r="H1025" s="114">
        <v>-7.9761205604624639</v>
      </c>
      <c r="I1025" s="118" t="s">
        <v>272</v>
      </c>
      <c r="AC1025" s="117">
        <v>46290.782395833332</v>
      </c>
      <c r="AD1025" s="114">
        <v>26</v>
      </c>
      <c r="AE1025" s="114" t="s">
        <v>2652</v>
      </c>
      <c r="AF1025" s="114">
        <v>0.37428641235973442</v>
      </c>
      <c r="AG1025" s="114" t="s">
        <v>9</v>
      </c>
      <c r="AH1025" s="118" t="s">
        <v>2653</v>
      </c>
    </row>
    <row r="1026" spans="1:34" ht="15" customHeight="1" x14ac:dyDescent="0.25">
      <c r="A1026" s="117">
        <v>46290.782395833332</v>
      </c>
      <c r="B1026" s="114">
        <v>22</v>
      </c>
      <c r="C1026" s="114" t="s">
        <v>367</v>
      </c>
      <c r="D1026" s="114" t="s">
        <v>638</v>
      </c>
      <c r="E1026" s="114" t="s">
        <v>2388</v>
      </c>
      <c r="F1026" s="114" t="s">
        <v>180</v>
      </c>
      <c r="G1026" s="121">
        <v>-5.4382640184971341E-4</v>
      </c>
      <c r="H1026" s="114">
        <v>-7.9761205604624639</v>
      </c>
      <c r="I1026" s="118" t="s">
        <v>272</v>
      </c>
      <c r="AC1026" s="117">
        <v>46290.782395833332</v>
      </c>
      <c r="AD1026" s="114">
        <v>26</v>
      </c>
      <c r="AE1026" s="114" t="s">
        <v>2654</v>
      </c>
      <c r="AF1026" s="114" t="b">
        <v>0</v>
      </c>
      <c r="AG1026" s="114" t="s">
        <v>9</v>
      </c>
      <c r="AH1026" s="118" t="s">
        <v>2655</v>
      </c>
    </row>
    <row r="1027" spans="1:34" ht="15" customHeight="1" x14ac:dyDescent="0.25">
      <c r="A1027" s="117">
        <v>46290.782395833332</v>
      </c>
      <c r="B1027" s="114">
        <v>22</v>
      </c>
      <c r="C1027" s="114" t="s">
        <v>367</v>
      </c>
      <c r="D1027" s="114" t="s">
        <v>638</v>
      </c>
      <c r="E1027" s="114" t="s">
        <v>2389</v>
      </c>
      <c r="F1027" s="114" t="s">
        <v>180</v>
      </c>
      <c r="G1027" s="121">
        <v>-4.624684385442485E-4</v>
      </c>
      <c r="H1027" s="114">
        <v>-6.7828704319823112</v>
      </c>
      <c r="I1027" s="118" t="s">
        <v>272</v>
      </c>
      <c r="AC1027" s="117">
        <v>46290.782395833332</v>
      </c>
      <c r="AD1027" s="114">
        <v>26</v>
      </c>
      <c r="AE1027" s="114" t="s">
        <v>2656</v>
      </c>
      <c r="AF1027" s="114" t="b">
        <v>1</v>
      </c>
      <c r="AG1027" s="114" t="s">
        <v>9</v>
      </c>
      <c r="AH1027" s="118" t="s">
        <v>2657</v>
      </c>
    </row>
    <row r="1028" spans="1:34" ht="15" customHeight="1" x14ac:dyDescent="0.25">
      <c r="A1028" s="117">
        <v>46290.782395833332</v>
      </c>
      <c r="B1028" s="114">
        <v>22</v>
      </c>
      <c r="C1028" s="114" t="s">
        <v>367</v>
      </c>
      <c r="D1028" s="114" t="s">
        <v>638</v>
      </c>
      <c r="E1028" s="114" t="s">
        <v>2390</v>
      </c>
      <c r="F1028" s="114" t="s">
        <v>180</v>
      </c>
      <c r="G1028" s="121">
        <v>-4.624684385442485E-4</v>
      </c>
      <c r="H1028" s="114">
        <v>-6.7828704319823112</v>
      </c>
      <c r="I1028" s="118" t="s">
        <v>272</v>
      </c>
      <c r="AC1028" s="117">
        <v>46290.782395833332</v>
      </c>
      <c r="AD1028" s="114">
        <v>26</v>
      </c>
      <c r="AE1028" s="114" t="s">
        <v>2703</v>
      </c>
      <c r="AF1028" s="114" t="s">
        <v>2704</v>
      </c>
      <c r="AG1028" s="114" t="s">
        <v>9</v>
      </c>
      <c r="AH1028" s="118" t="s">
        <v>2660</v>
      </c>
    </row>
    <row r="1029" spans="1:34" ht="15" customHeight="1" x14ac:dyDescent="0.25">
      <c r="A1029" s="117">
        <v>46290.782395833332</v>
      </c>
      <c r="B1029" s="114">
        <v>22</v>
      </c>
      <c r="C1029" s="114" t="s">
        <v>367</v>
      </c>
      <c r="D1029" s="114" t="s">
        <v>638</v>
      </c>
      <c r="E1029" s="114" t="s">
        <v>2391</v>
      </c>
      <c r="F1029" s="114" t="s">
        <v>180</v>
      </c>
      <c r="G1029" s="121">
        <v>-4.624684385442485E-4</v>
      </c>
      <c r="H1029" s="114">
        <v>-6.7828704319823112</v>
      </c>
      <c r="I1029" s="118" t="s">
        <v>272</v>
      </c>
      <c r="AC1029" s="117">
        <v>46290.782395833332</v>
      </c>
      <c r="AD1029" s="114">
        <v>26</v>
      </c>
      <c r="AE1029" s="114" t="s">
        <v>2705</v>
      </c>
      <c r="AF1029" s="114" t="s">
        <v>2706</v>
      </c>
      <c r="AG1029" s="114" t="s">
        <v>9</v>
      </c>
      <c r="AH1029" s="118" t="s">
        <v>2663</v>
      </c>
    </row>
    <row r="1030" spans="1:34" ht="15" customHeight="1" x14ac:dyDescent="0.25">
      <c r="A1030" s="117">
        <v>46290.782395833332</v>
      </c>
      <c r="B1030" s="114">
        <v>22</v>
      </c>
      <c r="C1030" s="114" t="s">
        <v>367</v>
      </c>
      <c r="D1030" s="114" t="s">
        <v>638</v>
      </c>
      <c r="E1030" s="114" t="s">
        <v>2392</v>
      </c>
      <c r="F1030" s="114" t="s">
        <v>180</v>
      </c>
      <c r="G1030" s="121">
        <v>-4.6246843854424855E-4</v>
      </c>
      <c r="H1030" s="114">
        <v>-6.7828704319823121</v>
      </c>
      <c r="I1030" s="118" t="s">
        <v>272</v>
      </c>
      <c r="AC1030" s="117">
        <v>46290.782395833332</v>
      </c>
      <c r="AD1030" s="114">
        <v>26</v>
      </c>
      <c r="AE1030" s="114" t="s">
        <v>2707</v>
      </c>
      <c r="AF1030" s="114" t="s">
        <v>2708</v>
      </c>
      <c r="AG1030" s="114" t="s">
        <v>9</v>
      </c>
      <c r="AH1030" s="118" t="s">
        <v>2666</v>
      </c>
    </row>
    <row r="1031" spans="1:34" ht="15" customHeight="1" x14ac:dyDescent="0.25">
      <c r="A1031" s="117">
        <v>46290.782395833332</v>
      </c>
      <c r="B1031" s="114">
        <v>22</v>
      </c>
      <c r="C1031" s="114" t="s">
        <v>367</v>
      </c>
      <c r="D1031" s="114" t="s">
        <v>638</v>
      </c>
      <c r="E1031" s="114" t="s">
        <v>2393</v>
      </c>
      <c r="F1031" s="114" t="s">
        <v>180</v>
      </c>
      <c r="G1031" s="121">
        <v>-4.6246843854424855E-4</v>
      </c>
      <c r="H1031" s="114">
        <v>-6.7828704319823121</v>
      </c>
      <c r="I1031" s="118" t="s">
        <v>272</v>
      </c>
      <c r="AC1031" s="117">
        <v>46290.782395833332</v>
      </c>
      <c r="AD1031" s="114">
        <v>26</v>
      </c>
      <c r="AE1031" s="114" t="s">
        <v>2709</v>
      </c>
      <c r="AF1031" s="114" t="s">
        <v>2710</v>
      </c>
      <c r="AG1031" s="114" t="s">
        <v>9</v>
      </c>
      <c r="AH1031" s="118" t="s">
        <v>2669</v>
      </c>
    </row>
    <row r="1032" spans="1:34" ht="15" customHeight="1" x14ac:dyDescent="0.25">
      <c r="A1032" s="117">
        <v>46290.782395833332</v>
      </c>
      <c r="B1032" s="114">
        <v>22</v>
      </c>
      <c r="C1032" s="114" t="s">
        <v>367</v>
      </c>
      <c r="D1032" s="114" t="s">
        <v>638</v>
      </c>
      <c r="E1032" s="114" t="s">
        <v>2394</v>
      </c>
      <c r="F1032" s="114" t="s">
        <v>180</v>
      </c>
      <c r="G1032" s="121">
        <v>-4.6246843854424855E-4</v>
      </c>
      <c r="H1032" s="114">
        <v>-6.7828704319823121</v>
      </c>
      <c r="I1032" s="118" t="s">
        <v>272</v>
      </c>
      <c r="AC1032" s="117">
        <v>46290.782395833332</v>
      </c>
      <c r="AD1032" s="114">
        <v>26</v>
      </c>
      <c r="AE1032" s="114" t="s">
        <v>2711</v>
      </c>
      <c r="AF1032" s="114">
        <v>-2.6235690713434674E-4</v>
      </c>
      <c r="AG1032" s="114" t="s">
        <v>9</v>
      </c>
      <c r="AH1032" s="118" t="s">
        <v>2671</v>
      </c>
    </row>
    <row r="1033" spans="1:34" ht="15" customHeight="1" x14ac:dyDescent="0.25">
      <c r="A1033" s="117">
        <v>46290.782395833332</v>
      </c>
      <c r="B1033" s="114">
        <v>22</v>
      </c>
      <c r="C1033" s="114" t="s">
        <v>367</v>
      </c>
      <c r="D1033" s="114" t="s">
        <v>638</v>
      </c>
      <c r="E1033" s="114" t="s">
        <v>2395</v>
      </c>
      <c r="F1033" s="114" t="s">
        <v>180</v>
      </c>
      <c r="G1033" s="121">
        <v>-3.8111047523878359E-4</v>
      </c>
      <c r="H1033" s="114">
        <v>-5.5896203035021594</v>
      </c>
      <c r="I1033" s="118" t="s">
        <v>272</v>
      </c>
      <c r="AC1033" s="117">
        <v>46290.782395833332</v>
      </c>
      <c r="AD1033" s="114">
        <v>26</v>
      </c>
      <c r="AE1033" s="114" t="s">
        <v>2712</v>
      </c>
      <c r="AF1033" s="114">
        <v>1.0996184190249246E-6</v>
      </c>
      <c r="AG1033" s="114" t="s">
        <v>307</v>
      </c>
      <c r="AH1033" s="118" t="s">
        <v>2673</v>
      </c>
    </row>
    <row r="1034" spans="1:34" ht="15" customHeight="1" x14ac:dyDescent="0.25">
      <c r="A1034" s="117">
        <v>46290.782395833332</v>
      </c>
      <c r="B1034" s="114">
        <v>22</v>
      </c>
      <c r="C1034" s="114" t="s">
        <v>367</v>
      </c>
      <c r="D1034" s="114" t="s">
        <v>638</v>
      </c>
      <c r="E1034" s="114" t="s">
        <v>2396</v>
      </c>
      <c r="F1034" s="114" t="s">
        <v>180</v>
      </c>
      <c r="G1034" s="121">
        <v>-3.8111047523878359E-4</v>
      </c>
      <c r="H1034" s="114">
        <v>-5.5896203035021594</v>
      </c>
      <c r="I1034" s="118" t="s">
        <v>272</v>
      </c>
      <c r="AC1034" s="117">
        <v>46290.782395833332</v>
      </c>
      <c r="AD1034" s="114">
        <v>26</v>
      </c>
      <c r="AE1034" s="114" t="s">
        <v>2713</v>
      </c>
      <c r="AF1034" s="114">
        <v>-6.390598614948986E-23</v>
      </c>
      <c r="AG1034" s="114" t="s">
        <v>307</v>
      </c>
      <c r="AH1034" s="118" t="s">
        <v>2675</v>
      </c>
    </row>
    <row r="1035" spans="1:34" ht="15" customHeight="1" x14ac:dyDescent="0.25">
      <c r="A1035" s="117">
        <v>46290.782395833332</v>
      </c>
      <c r="B1035" s="114">
        <v>22</v>
      </c>
      <c r="C1035" s="114" t="s">
        <v>367</v>
      </c>
      <c r="D1035" s="114" t="s">
        <v>638</v>
      </c>
      <c r="E1035" s="114" t="s">
        <v>2397</v>
      </c>
      <c r="F1035" s="114" t="s">
        <v>180</v>
      </c>
      <c r="G1035" s="121">
        <v>-3.8111047523878364E-4</v>
      </c>
      <c r="H1035" s="114">
        <v>-5.5896203035021603</v>
      </c>
      <c r="I1035" s="118" t="s">
        <v>272</v>
      </c>
      <c r="AC1035" s="117">
        <v>46290.782395833332</v>
      </c>
      <c r="AD1035" s="114">
        <v>26</v>
      </c>
      <c r="AE1035" s="114" t="s">
        <v>2714</v>
      </c>
      <c r="AF1035" s="114">
        <v>5.8116511185905601E-17</v>
      </c>
      <c r="AG1035" s="114" t="s">
        <v>2534</v>
      </c>
      <c r="AH1035" s="118" t="s">
        <v>2677</v>
      </c>
    </row>
    <row r="1036" spans="1:34" ht="15" customHeight="1" x14ac:dyDescent="0.25">
      <c r="A1036" s="117">
        <v>46290.782395833332</v>
      </c>
      <c r="B1036" s="114">
        <v>22</v>
      </c>
      <c r="C1036" s="114" t="s">
        <v>367</v>
      </c>
      <c r="D1036" s="114" t="s">
        <v>638</v>
      </c>
      <c r="E1036" s="114" t="s">
        <v>2398</v>
      </c>
      <c r="F1036" s="114" t="s">
        <v>180</v>
      </c>
      <c r="G1036" s="121">
        <v>-3.811104752387837E-4</v>
      </c>
      <c r="H1036" s="114">
        <v>-5.5896203035021612</v>
      </c>
      <c r="I1036" s="118" t="s">
        <v>272</v>
      </c>
      <c r="AC1036" s="117">
        <v>46290.782395833332</v>
      </c>
      <c r="AD1036" s="114">
        <v>26</v>
      </c>
      <c r="AE1036" s="114" t="s">
        <v>2715</v>
      </c>
      <c r="AF1036" s="114">
        <v>-0.23858904379483661</v>
      </c>
      <c r="AG1036" s="114" t="s">
        <v>294</v>
      </c>
      <c r="AH1036" s="118" t="s">
        <v>2679</v>
      </c>
    </row>
    <row r="1037" spans="1:34" ht="15" customHeight="1" x14ac:dyDescent="0.25">
      <c r="A1037" s="117">
        <v>46290.782395833332</v>
      </c>
      <c r="B1037" s="114">
        <v>22</v>
      </c>
      <c r="C1037" s="114" t="s">
        <v>367</v>
      </c>
      <c r="D1037" s="114" t="s">
        <v>638</v>
      </c>
      <c r="E1037" s="114" t="s">
        <v>2399</v>
      </c>
      <c r="F1037" s="114" t="s">
        <v>180</v>
      </c>
      <c r="G1037" s="121">
        <v>-3.811104752387837E-4</v>
      </c>
      <c r="H1037" s="114">
        <v>-5.5896203035021612</v>
      </c>
      <c r="I1037" s="118" t="s">
        <v>272</v>
      </c>
      <c r="AC1037" s="117">
        <v>46290.782395833332</v>
      </c>
      <c r="AD1037" s="114">
        <v>26</v>
      </c>
      <c r="AE1037" s="114" t="s">
        <v>2716</v>
      </c>
      <c r="AF1037" s="114" t="b">
        <v>0</v>
      </c>
      <c r="AG1037" s="114" t="s">
        <v>9</v>
      </c>
      <c r="AH1037" s="118" t="s">
        <v>2681</v>
      </c>
    </row>
    <row r="1038" spans="1:34" ht="15" customHeight="1" x14ac:dyDescent="0.25">
      <c r="A1038" s="117">
        <v>46290.782395833332</v>
      </c>
      <c r="B1038" s="114">
        <v>22</v>
      </c>
      <c r="C1038" s="114" t="s">
        <v>367</v>
      </c>
      <c r="D1038" s="114" t="s">
        <v>638</v>
      </c>
      <c r="E1038" s="114" t="s">
        <v>2400</v>
      </c>
      <c r="F1038" s="114" t="s">
        <v>180</v>
      </c>
      <c r="G1038" s="121">
        <v>-3.811104752387837E-4</v>
      </c>
      <c r="H1038" s="114">
        <v>-5.5896203035021612</v>
      </c>
      <c r="I1038" s="118" t="s">
        <v>272</v>
      </c>
      <c r="AC1038" s="117">
        <v>46290.782395833332</v>
      </c>
      <c r="AD1038" s="114">
        <v>26</v>
      </c>
      <c r="AE1038" s="114" t="s">
        <v>2717</v>
      </c>
      <c r="AF1038" s="114" t="s">
        <v>1105</v>
      </c>
      <c r="AG1038" s="114" t="s">
        <v>9</v>
      </c>
      <c r="AH1038" s="118" t="s">
        <v>2683</v>
      </c>
    </row>
    <row r="1039" spans="1:34" ht="15" customHeight="1" x14ac:dyDescent="0.25">
      <c r="A1039" s="117">
        <v>46290.782395833332</v>
      </c>
      <c r="B1039" s="114">
        <v>22</v>
      </c>
      <c r="C1039" s="114" t="s">
        <v>367</v>
      </c>
      <c r="D1039" s="114" t="s">
        <v>638</v>
      </c>
      <c r="E1039" s="114" t="s">
        <v>2401</v>
      </c>
      <c r="F1039" s="114" t="s">
        <v>180</v>
      </c>
      <c r="G1039" s="121">
        <v>-2.9975251193331873E-4</v>
      </c>
      <c r="H1039" s="114">
        <v>-4.3963701750220086</v>
      </c>
      <c r="I1039" s="118" t="s">
        <v>272</v>
      </c>
      <c r="AC1039" s="117">
        <v>46290.782395833332</v>
      </c>
      <c r="AD1039" s="114">
        <v>26</v>
      </c>
      <c r="AE1039" s="114" t="s">
        <v>2718</v>
      </c>
      <c r="AF1039" s="114" t="s">
        <v>2685</v>
      </c>
      <c r="AG1039" s="114" t="s">
        <v>9</v>
      </c>
      <c r="AH1039" s="118" t="s">
        <v>2686</v>
      </c>
    </row>
    <row r="1040" spans="1:34" ht="15" customHeight="1" x14ac:dyDescent="0.25">
      <c r="A1040" s="117">
        <v>46290.782395833332</v>
      </c>
      <c r="B1040" s="114">
        <v>22</v>
      </c>
      <c r="C1040" s="114" t="s">
        <v>367</v>
      </c>
      <c r="D1040" s="114" t="s">
        <v>638</v>
      </c>
      <c r="E1040" s="114" t="s">
        <v>2402</v>
      </c>
      <c r="F1040" s="114" t="s">
        <v>180</v>
      </c>
      <c r="G1040" s="121">
        <v>-2.9975251193331873E-4</v>
      </c>
      <c r="H1040" s="114">
        <v>-4.3963701750220086</v>
      </c>
      <c r="I1040" s="118" t="s">
        <v>272</v>
      </c>
      <c r="AC1040" s="117">
        <v>46290.782395833332</v>
      </c>
      <c r="AD1040" s="114">
        <v>26</v>
      </c>
      <c r="AE1040" s="114" t="s">
        <v>2719</v>
      </c>
      <c r="AF1040" s="114" t="s">
        <v>434</v>
      </c>
      <c r="AG1040" s="114" t="s">
        <v>9</v>
      </c>
      <c r="AH1040" s="118" t="s">
        <v>2660</v>
      </c>
    </row>
    <row r="1041" spans="1:34" ht="15" customHeight="1" x14ac:dyDescent="0.25">
      <c r="A1041" s="117">
        <v>46290.782395833332</v>
      </c>
      <c r="B1041" s="114">
        <v>22</v>
      </c>
      <c r="C1041" s="114" t="s">
        <v>367</v>
      </c>
      <c r="D1041" s="114" t="s">
        <v>638</v>
      </c>
      <c r="E1041" s="114" t="s">
        <v>2403</v>
      </c>
      <c r="F1041" s="114" t="s">
        <v>180</v>
      </c>
      <c r="G1041" s="121">
        <v>-2.9975251193331873E-4</v>
      </c>
      <c r="H1041" s="114">
        <v>-4.3963701750220086</v>
      </c>
      <c r="I1041" s="118" t="s">
        <v>272</v>
      </c>
      <c r="AC1041" s="117">
        <v>46290.782395833332</v>
      </c>
      <c r="AD1041" s="114">
        <v>26</v>
      </c>
      <c r="AE1041" s="114" t="s">
        <v>2720</v>
      </c>
      <c r="AF1041" s="114" t="s">
        <v>2721</v>
      </c>
      <c r="AG1041" s="114" t="s">
        <v>9</v>
      </c>
      <c r="AH1041" s="118" t="s">
        <v>2663</v>
      </c>
    </row>
    <row r="1042" spans="1:34" ht="15" customHeight="1" x14ac:dyDescent="0.25">
      <c r="A1042" s="117">
        <v>46290.782395833332</v>
      </c>
      <c r="B1042" s="114">
        <v>22</v>
      </c>
      <c r="C1042" s="114" t="s">
        <v>367</v>
      </c>
      <c r="D1042" s="114" t="s">
        <v>638</v>
      </c>
      <c r="E1042" s="114" t="s">
        <v>2404</v>
      </c>
      <c r="F1042" s="114" t="s">
        <v>180</v>
      </c>
      <c r="G1042" s="121">
        <v>-2.9975251193331879E-4</v>
      </c>
      <c r="H1042" s="114">
        <v>-4.3963701750220094</v>
      </c>
      <c r="I1042" s="118" t="s">
        <v>272</v>
      </c>
      <c r="AC1042" s="117">
        <v>46290.782395833332</v>
      </c>
      <c r="AD1042" s="114">
        <v>26</v>
      </c>
      <c r="AE1042" s="114" t="s">
        <v>2722</v>
      </c>
      <c r="AF1042" s="114" t="s">
        <v>2723</v>
      </c>
      <c r="AG1042" s="114" t="s">
        <v>9</v>
      </c>
      <c r="AH1042" s="118" t="s">
        <v>2666</v>
      </c>
    </row>
    <row r="1043" spans="1:34" ht="15" customHeight="1" x14ac:dyDescent="0.25">
      <c r="A1043" s="117">
        <v>46290.782395833332</v>
      </c>
      <c r="B1043" s="114">
        <v>22</v>
      </c>
      <c r="C1043" s="114" t="s">
        <v>367</v>
      </c>
      <c r="D1043" s="114" t="s">
        <v>638</v>
      </c>
      <c r="E1043" s="114" t="s">
        <v>2405</v>
      </c>
      <c r="F1043" s="114" t="s">
        <v>180</v>
      </c>
      <c r="G1043" s="121">
        <v>-2.9975251193331879E-4</v>
      </c>
      <c r="H1043" s="114">
        <v>-4.3963701750220094</v>
      </c>
      <c r="I1043" s="118" t="s">
        <v>272</v>
      </c>
      <c r="AC1043" s="117">
        <v>46290.782395833332</v>
      </c>
      <c r="AD1043" s="114">
        <v>26</v>
      </c>
      <c r="AE1043" s="114" t="s">
        <v>2724</v>
      </c>
      <c r="AF1043" s="114" t="s">
        <v>2725</v>
      </c>
      <c r="AG1043" s="114" t="s">
        <v>9</v>
      </c>
      <c r="AH1043" s="118" t="s">
        <v>2669</v>
      </c>
    </row>
    <row r="1044" spans="1:34" ht="15" customHeight="1" x14ac:dyDescent="0.25">
      <c r="A1044" s="117">
        <v>46290.782395833332</v>
      </c>
      <c r="B1044" s="114">
        <v>22</v>
      </c>
      <c r="C1044" s="114" t="s">
        <v>367</v>
      </c>
      <c r="D1044" s="114" t="s">
        <v>638</v>
      </c>
      <c r="E1044" s="114" t="s">
        <v>2406</v>
      </c>
      <c r="F1044" s="114" t="s">
        <v>180</v>
      </c>
      <c r="G1044" s="121">
        <v>-2.9975251193331884E-4</v>
      </c>
      <c r="H1044" s="114">
        <v>-4.3963701750220103</v>
      </c>
      <c r="I1044" s="118" t="s">
        <v>272</v>
      </c>
      <c r="AC1044" s="117">
        <v>46290.782395833332</v>
      </c>
      <c r="AD1044" s="114">
        <v>26</v>
      </c>
      <c r="AE1044" s="114" t="s">
        <v>2726</v>
      </c>
      <c r="AF1044" s="114">
        <v>-3.6224873827994859E-4</v>
      </c>
      <c r="AG1044" s="114" t="s">
        <v>9</v>
      </c>
      <c r="AH1044" s="118" t="s">
        <v>2671</v>
      </c>
    </row>
    <row r="1045" spans="1:34" ht="15" customHeight="1" x14ac:dyDescent="0.25">
      <c r="A1045" s="117">
        <v>46290.782395833332</v>
      </c>
      <c r="B1045" s="114">
        <v>22</v>
      </c>
      <c r="C1045" s="114" t="s">
        <v>367</v>
      </c>
      <c r="D1045" s="114" t="s">
        <v>638</v>
      </c>
      <c r="E1045" s="114" t="s">
        <v>2407</v>
      </c>
      <c r="F1045" s="114" t="s">
        <v>180</v>
      </c>
      <c r="G1045" s="121">
        <v>-2.1839454862785385E-4</v>
      </c>
      <c r="H1045" s="114">
        <v>-3.2031200465418568</v>
      </c>
      <c r="I1045" s="118" t="s">
        <v>272</v>
      </c>
      <c r="AC1045" s="117">
        <v>46290.782395833332</v>
      </c>
      <c r="AD1045" s="114">
        <v>26</v>
      </c>
      <c r="AE1045" s="114" t="s">
        <v>2727</v>
      </c>
      <c r="AF1045" s="114">
        <v>1.3994980707111834E-6</v>
      </c>
      <c r="AG1045" s="114" t="s">
        <v>307</v>
      </c>
      <c r="AH1045" s="118" t="s">
        <v>2673</v>
      </c>
    </row>
    <row r="1046" spans="1:34" ht="15" customHeight="1" x14ac:dyDescent="0.25">
      <c r="A1046" s="117">
        <v>46290.782395833332</v>
      </c>
      <c r="B1046" s="114">
        <v>22</v>
      </c>
      <c r="C1046" s="114" t="s">
        <v>367</v>
      </c>
      <c r="D1046" s="114" t="s">
        <v>638</v>
      </c>
      <c r="E1046" s="114" t="s">
        <v>2408</v>
      </c>
      <c r="F1046" s="114" t="s">
        <v>180</v>
      </c>
      <c r="G1046" s="121">
        <v>-2.1839454862785388E-4</v>
      </c>
      <c r="H1046" s="114">
        <v>-3.2031200465418572</v>
      </c>
      <c r="I1046" s="118" t="s">
        <v>272</v>
      </c>
      <c r="AC1046" s="117">
        <v>46290.782395833332</v>
      </c>
      <c r="AD1046" s="114">
        <v>26</v>
      </c>
      <c r="AE1046" s="114" t="s">
        <v>2728</v>
      </c>
      <c r="AF1046" s="114">
        <v>-1.1488201230089162E-22</v>
      </c>
      <c r="AG1046" s="114" t="s">
        <v>307</v>
      </c>
      <c r="AH1046" s="118" t="s">
        <v>2675</v>
      </c>
    </row>
    <row r="1047" spans="1:34" ht="15" customHeight="1" x14ac:dyDescent="0.25">
      <c r="A1047" s="117">
        <v>46290.782395833332</v>
      </c>
      <c r="B1047" s="114">
        <v>22</v>
      </c>
      <c r="C1047" s="114" t="s">
        <v>367</v>
      </c>
      <c r="D1047" s="114" t="s">
        <v>638</v>
      </c>
      <c r="E1047" s="114" t="s">
        <v>2409</v>
      </c>
      <c r="F1047" s="114" t="s">
        <v>180</v>
      </c>
      <c r="G1047" s="121">
        <v>-2.1839454862785388E-4</v>
      </c>
      <c r="H1047" s="114">
        <v>-3.2031200465418572</v>
      </c>
      <c r="I1047" s="118" t="s">
        <v>272</v>
      </c>
      <c r="AC1047" s="117">
        <v>46290.782395833332</v>
      </c>
      <c r="AD1047" s="114">
        <v>26</v>
      </c>
      <c r="AE1047" s="114" t="s">
        <v>2729</v>
      </c>
      <c r="AF1047" s="114">
        <v>8.2088010484010164E-17</v>
      </c>
      <c r="AG1047" s="114" t="s">
        <v>2534</v>
      </c>
      <c r="AH1047" s="118" t="s">
        <v>2677</v>
      </c>
    </row>
    <row r="1048" spans="1:34" ht="15" customHeight="1" x14ac:dyDescent="0.25">
      <c r="A1048" s="117">
        <v>46290.782395833332</v>
      </c>
      <c r="B1048" s="114">
        <v>22</v>
      </c>
      <c r="C1048" s="114" t="s">
        <v>367</v>
      </c>
      <c r="D1048" s="114" t="s">
        <v>638</v>
      </c>
      <c r="E1048" s="114" t="s">
        <v>2410</v>
      </c>
      <c r="F1048" s="114" t="s">
        <v>180</v>
      </c>
      <c r="G1048" s="121">
        <v>-2.1839454862785393E-4</v>
      </c>
      <c r="H1048" s="114">
        <v>-3.2031200465418581</v>
      </c>
      <c r="I1048" s="118" t="s">
        <v>272</v>
      </c>
      <c r="AC1048" s="117">
        <v>46290.782395833332</v>
      </c>
      <c r="AD1048" s="114">
        <v>26</v>
      </c>
      <c r="AE1048" s="114" t="s">
        <v>2730</v>
      </c>
      <c r="AF1048" s="114">
        <v>-0.25884189900730953</v>
      </c>
      <c r="AG1048" s="114" t="s">
        <v>294</v>
      </c>
      <c r="AH1048" s="118" t="s">
        <v>2679</v>
      </c>
    </row>
    <row r="1049" spans="1:34" ht="15" customHeight="1" x14ac:dyDescent="0.25">
      <c r="A1049" s="117">
        <v>46290.782395833332</v>
      </c>
      <c r="B1049" s="114">
        <v>22</v>
      </c>
      <c r="C1049" s="114" t="s">
        <v>367</v>
      </c>
      <c r="D1049" s="114" t="s">
        <v>638</v>
      </c>
      <c r="E1049" s="114" t="s">
        <v>2411</v>
      </c>
      <c r="F1049" s="114" t="s">
        <v>180</v>
      </c>
      <c r="G1049" s="121">
        <v>-2.1839454862785393E-4</v>
      </c>
      <c r="H1049" s="114">
        <v>-3.2031200465418581</v>
      </c>
      <c r="I1049" s="118" t="s">
        <v>272</v>
      </c>
      <c r="AC1049" s="117">
        <v>46290.782395833332</v>
      </c>
      <c r="AD1049" s="114">
        <v>26</v>
      </c>
      <c r="AE1049" s="114" t="s">
        <v>2731</v>
      </c>
      <c r="AF1049" s="114" t="b">
        <v>0</v>
      </c>
      <c r="AG1049" s="114" t="s">
        <v>9</v>
      </c>
      <c r="AH1049" s="118" t="s">
        <v>2681</v>
      </c>
    </row>
    <row r="1050" spans="1:34" ht="15" customHeight="1" x14ac:dyDescent="0.25">
      <c r="A1050" s="117">
        <v>46290.782395833332</v>
      </c>
      <c r="B1050" s="114">
        <v>22</v>
      </c>
      <c r="C1050" s="114" t="s">
        <v>367</v>
      </c>
      <c r="D1050" s="114" t="s">
        <v>638</v>
      </c>
      <c r="E1050" s="114" t="s">
        <v>2412</v>
      </c>
      <c r="F1050" s="114" t="s">
        <v>180</v>
      </c>
      <c r="G1050" s="121">
        <v>-2.1839454862785396E-4</v>
      </c>
      <c r="H1050" s="114">
        <v>-3.2031200465418586</v>
      </c>
      <c r="I1050" s="118" t="s">
        <v>272</v>
      </c>
      <c r="AC1050" s="117">
        <v>46290.782395833332</v>
      </c>
      <c r="AD1050" s="114">
        <v>26</v>
      </c>
      <c r="AE1050" s="114" t="s">
        <v>2732</v>
      </c>
      <c r="AF1050" s="114" t="s">
        <v>1105</v>
      </c>
      <c r="AG1050" s="114" t="s">
        <v>9</v>
      </c>
      <c r="AH1050" s="118" t="s">
        <v>2683</v>
      </c>
    </row>
    <row r="1051" spans="1:34" ht="15" customHeight="1" x14ac:dyDescent="0.25">
      <c r="A1051" s="117">
        <v>46290.782395833332</v>
      </c>
      <c r="B1051" s="114">
        <v>22</v>
      </c>
      <c r="C1051" s="114" t="s">
        <v>367</v>
      </c>
      <c r="D1051" s="114" t="s">
        <v>638</v>
      </c>
      <c r="E1051" s="114" t="s">
        <v>2413</v>
      </c>
      <c r="F1051" s="114" t="s">
        <v>180</v>
      </c>
      <c r="G1051" s="121">
        <v>-1.3703658532238899E-4</v>
      </c>
      <c r="H1051" s="114">
        <v>-2.0098699180617055</v>
      </c>
      <c r="I1051" s="118" t="s">
        <v>272</v>
      </c>
      <c r="AC1051" s="117">
        <v>46290.782395833332</v>
      </c>
      <c r="AD1051" s="114">
        <v>26</v>
      </c>
      <c r="AE1051" s="114" t="s">
        <v>2733</v>
      </c>
      <c r="AF1051" s="114" t="s">
        <v>2701</v>
      </c>
      <c r="AG1051" s="114" t="s">
        <v>9</v>
      </c>
      <c r="AH1051" s="118" t="s">
        <v>2686</v>
      </c>
    </row>
    <row r="1052" spans="1:34" ht="15" customHeight="1" x14ac:dyDescent="0.25">
      <c r="A1052" s="117">
        <v>46290.782395833332</v>
      </c>
      <c r="B1052" s="114">
        <v>22</v>
      </c>
      <c r="C1052" s="114" t="s">
        <v>367</v>
      </c>
      <c r="D1052" s="114" t="s">
        <v>638</v>
      </c>
      <c r="E1052" s="114" t="s">
        <v>2414</v>
      </c>
      <c r="F1052" s="114" t="s">
        <v>180</v>
      </c>
      <c r="G1052" s="121">
        <v>-1.3703658532238899E-4</v>
      </c>
      <c r="H1052" s="114">
        <v>-2.0098699180617055</v>
      </c>
      <c r="I1052" s="118" t="s">
        <v>272</v>
      </c>
      <c r="AC1052" s="117">
        <v>46290.782395833332</v>
      </c>
      <c r="AD1052" s="114">
        <v>26</v>
      </c>
      <c r="AE1052" s="114" t="s">
        <v>2734</v>
      </c>
      <c r="AF1052" s="114" t="s">
        <v>434</v>
      </c>
      <c r="AG1052" s="114" t="s">
        <v>9</v>
      </c>
      <c r="AH1052" s="118" t="s">
        <v>2660</v>
      </c>
    </row>
    <row r="1053" spans="1:34" ht="15" customHeight="1" x14ac:dyDescent="0.25">
      <c r="A1053" s="117">
        <v>46290.782395833332</v>
      </c>
      <c r="B1053" s="114">
        <v>22</v>
      </c>
      <c r="C1053" s="114" t="s">
        <v>367</v>
      </c>
      <c r="D1053" s="114" t="s">
        <v>638</v>
      </c>
      <c r="E1053" s="114" t="s">
        <v>2415</v>
      </c>
      <c r="F1053" s="114" t="s">
        <v>180</v>
      </c>
      <c r="G1053" s="121">
        <v>-1.3703658532238902E-4</v>
      </c>
      <c r="H1053" s="114">
        <v>-2.0098699180617059</v>
      </c>
      <c r="I1053" s="118" t="s">
        <v>272</v>
      </c>
      <c r="AC1053" s="117">
        <v>46290.782395833332</v>
      </c>
      <c r="AD1053" s="114">
        <v>26</v>
      </c>
      <c r="AE1053" s="114" t="s">
        <v>2735</v>
      </c>
      <c r="AF1053" s="114" t="s">
        <v>2721</v>
      </c>
      <c r="AG1053" s="114" t="s">
        <v>9</v>
      </c>
      <c r="AH1053" s="118" t="s">
        <v>2663</v>
      </c>
    </row>
    <row r="1054" spans="1:34" ht="15" customHeight="1" x14ac:dyDescent="0.25">
      <c r="A1054" s="117">
        <v>46290.782395833332</v>
      </c>
      <c r="B1054" s="114">
        <v>22</v>
      </c>
      <c r="C1054" s="114" t="s">
        <v>367</v>
      </c>
      <c r="D1054" s="114" t="s">
        <v>638</v>
      </c>
      <c r="E1054" s="114" t="s">
        <v>2416</v>
      </c>
      <c r="F1054" s="114" t="s">
        <v>180</v>
      </c>
      <c r="G1054" s="121">
        <v>-1.3703658532238905E-4</v>
      </c>
      <c r="H1054" s="114">
        <v>-2.0098699180617063</v>
      </c>
      <c r="I1054" s="118" t="s">
        <v>272</v>
      </c>
      <c r="AC1054" s="117">
        <v>46290.782395833332</v>
      </c>
      <c r="AD1054" s="114">
        <v>26</v>
      </c>
      <c r="AE1054" s="114" t="s">
        <v>2736</v>
      </c>
      <c r="AF1054" s="114" t="s">
        <v>2737</v>
      </c>
      <c r="AG1054" s="114" t="s">
        <v>9</v>
      </c>
      <c r="AH1054" s="118" t="s">
        <v>2666</v>
      </c>
    </row>
    <row r="1055" spans="1:34" ht="15" customHeight="1" x14ac:dyDescent="0.25">
      <c r="A1055" s="117">
        <v>46290.782395833332</v>
      </c>
      <c r="B1055" s="114">
        <v>22</v>
      </c>
      <c r="C1055" s="114" t="s">
        <v>367</v>
      </c>
      <c r="D1055" s="114" t="s">
        <v>638</v>
      </c>
      <c r="E1055" s="114" t="s">
        <v>2417</v>
      </c>
      <c r="F1055" s="114" t="s">
        <v>180</v>
      </c>
      <c r="G1055" s="121">
        <v>-1.3703658532238908E-4</v>
      </c>
      <c r="H1055" s="114">
        <v>-2.0098699180617068</v>
      </c>
      <c r="I1055" s="118" t="s">
        <v>272</v>
      </c>
      <c r="AC1055" s="117">
        <v>46290.782395833332</v>
      </c>
      <c r="AD1055" s="114">
        <v>26</v>
      </c>
      <c r="AE1055" s="114" t="s">
        <v>2738</v>
      </c>
      <c r="AF1055" s="114" t="s">
        <v>2739</v>
      </c>
      <c r="AG1055" s="114" t="s">
        <v>9</v>
      </c>
      <c r="AH1055" s="118" t="s">
        <v>2669</v>
      </c>
    </row>
    <row r="1056" spans="1:34" ht="15" customHeight="1" x14ac:dyDescent="0.25">
      <c r="A1056" s="117">
        <v>46290.782395833332</v>
      </c>
      <c r="B1056" s="114">
        <v>22</v>
      </c>
      <c r="C1056" s="114" t="s">
        <v>367</v>
      </c>
      <c r="D1056" s="114" t="s">
        <v>638</v>
      </c>
      <c r="E1056" s="114" t="s">
        <v>2418</v>
      </c>
      <c r="F1056" s="114" t="s">
        <v>180</v>
      </c>
      <c r="G1056" s="121">
        <v>-1.3703658532238908E-4</v>
      </c>
      <c r="H1056" s="114">
        <v>-2.0098699180617068</v>
      </c>
      <c r="I1056" s="118" t="s">
        <v>272</v>
      </c>
      <c r="AC1056" s="117">
        <v>46290.782395833332</v>
      </c>
      <c r="AD1056" s="114">
        <v>26</v>
      </c>
      <c r="AE1056" s="114" t="s">
        <v>2740</v>
      </c>
      <c r="AF1056" s="114">
        <v>-3.6980586365561649E-4</v>
      </c>
      <c r="AG1056" s="114" t="s">
        <v>9</v>
      </c>
      <c r="AH1056" s="118" t="s">
        <v>2671</v>
      </c>
    </row>
    <row r="1057" spans="1:34" ht="15" customHeight="1" x14ac:dyDescent="0.25">
      <c r="A1057" s="117">
        <v>46290.782395833332</v>
      </c>
      <c r="B1057" s="114">
        <v>22</v>
      </c>
      <c r="C1057" s="114" t="s">
        <v>367</v>
      </c>
      <c r="D1057" s="114" t="s">
        <v>638</v>
      </c>
      <c r="E1057" s="114" t="s">
        <v>2419</v>
      </c>
      <c r="F1057" s="114" t="s">
        <v>180</v>
      </c>
      <c r="G1057" s="121">
        <v>-5.5678622016924117E-5</v>
      </c>
      <c r="H1057" s="114">
        <v>-0.81661978958155412</v>
      </c>
      <c r="I1057" s="118" t="s">
        <v>272</v>
      </c>
      <c r="AC1057" s="117">
        <v>46290.782395833332</v>
      </c>
      <c r="AD1057" s="114">
        <v>26</v>
      </c>
      <c r="AE1057" s="114" t="s">
        <v>2741</v>
      </c>
      <c r="AF1057" s="114">
        <v>7.4113248793479209E-9</v>
      </c>
      <c r="AG1057" s="114" t="s">
        <v>307</v>
      </c>
      <c r="AH1057" s="118" t="s">
        <v>2673</v>
      </c>
    </row>
    <row r="1058" spans="1:34" ht="15" customHeight="1" x14ac:dyDescent="0.25">
      <c r="A1058" s="117">
        <v>46290.782395833332</v>
      </c>
      <c r="B1058" s="114">
        <v>22</v>
      </c>
      <c r="C1058" s="114" t="s">
        <v>367</v>
      </c>
      <c r="D1058" s="114" t="s">
        <v>638</v>
      </c>
      <c r="E1058" s="114" t="s">
        <v>2420</v>
      </c>
      <c r="F1058" s="114" t="s">
        <v>180</v>
      </c>
      <c r="G1058" s="121">
        <v>-5.5678622016924131E-5</v>
      </c>
      <c r="H1058" s="114">
        <v>-0.81661978958155435</v>
      </c>
      <c r="I1058" s="118" t="s">
        <v>272</v>
      </c>
      <c r="AC1058" s="117">
        <v>46290.782395833332</v>
      </c>
      <c r="AD1058" s="114">
        <v>26</v>
      </c>
      <c r="AE1058" s="114" t="s">
        <v>2742</v>
      </c>
      <c r="AF1058" s="114">
        <v>-1.794383365856894E-22</v>
      </c>
      <c r="AG1058" s="114" t="s">
        <v>307</v>
      </c>
      <c r="AH1058" s="118" t="s">
        <v>2675</v>
      </c>
    </row>
    <row r="1059" spans="1:34" ht="15" customHeight="1" x14ac:dyDescent="0.25">
      <c r="A1059" s="117">
        <v>46290.782395833332</v>
      </c>
      <c r="B1059" s="114">
        <v>22</v>
      </c>
      <c r="C1059" s="114" t="s">
        <v>367</v>
      </c>
      <c r="D1059" s="114" t="s">
        <v>638</v>
      </c>
      <c r="E1059" s="114" t="s">
        <v>2421</v>
      </c>
      <c r="F1059" s="114" t="s">
        <v>180</v>
      </c>
      <c r="G1059" s="121">
        <v>-5.5678622016924138E-5</v>
      </c>
      <c r="H1059" s="114">
        <v>-0.81661978958155446</v>
      </c>
      <c r="I1059" s="118" t="s">
        <v>272</v>
      </c>
      <c r="AC1059" s="117">
        <v>46290.782395833332</v>
      </c>
      <c r="AD1059" s="114">
        <v>26</v>
      </c>
      <c r="AE1059" s="114" t="s">
        <v>2743</v>
      </c>
      <c r="AF1059" s="114">
        <v>2.4211371044562429E-14</v>
      </c>
      <c r="AG1059" s="114" t="s">
        <v>2534</v>
      </c>
      <c r="AH1059" s="118" t="s">
        <v>2677</v>
      </c>
    </row>
    <row r="1060" spans="1:34" ht="15" customHeight="1" x14ac:dyDescent="0.25">
      <c r="A1060" s="117">
        <v>46290.782395833332</v>
      </c>
      <c r="B1060" s="114">
        <v>22</v>
      </c>
      <c r="C1060" s="114" t="s">
        <v>367</v>
      </c>
      <c r="D1060" s="114" t="s">
        <v>638</v>
      </c>
      <c r="E1060" s="114" t="s">
        <v>2422</v>
      </c>
      <c r="F1060" s="114" t="s">
        <v>180</v>
      </c>
      <c r="G1060" s="121">
        <v>-5.5678622016924145E-5</v>
      </c>
      <c r="H1060" s="114">
        <v>-0.81661978958155457</v>
      </c>
      <c r="I1060" s="118" t="s">
        <v>272</v>
      </c>
      <c r="AC1060" s="117">
        <v>46290.782395833332</v>
      </c>
      <c r="AD1060" s="114">
        <v>26</v>
      </c>
      <c r="AE1060" s="114" t="s">
        <v>2744</v>
      </c>
      <c r="AF1060" s="114">
        <v>-49.897402917270782</v>
      </c>
      <c r="AG1060" s="114" t="s">
        <v>294</v>
      </c>
      <c r="AH1060" s="118" t="s">
        <v>2679</v>
      </c>
    </row>
    <row r="1061" spans="1:34" ht="15" customHeight="1" x14ac:dyDescent="0.25">
      <c r="A1061" s="117">
        <v>46290.782395833332</v>
      </c>
      <c r="B1061" s="114">
        <v>22</v>
      </c>
      <c r="C1061" s="114" t="s">
        <v>367</v>
      </c>
      <c r="D1061" s="114" t="s">
        <v>638</v>
      </c>
      <c r="E1061" s="114" t="s">
        <v>2423</v>
      </c>
      <c r="F1061" s="114" t="s">
        <v>180</v>
      </c>
      <c r="G1061" s="121">
        <v>-5.5678622016924158E-5</v>
      </c>
      <c r="H1061" s="114">
        <v>-0.81661978958155479</v>
      </c>
      <c r="I1061" s="118" t="s">
        <v>272</v>
      </c>
      <c r="AC1061" s="117">
        <v>46290.782395833332</v>
      </c>
      <c r="AD1061" s="114">
        <v>26</v>
      </c>
      <c r="AE1061" s="114" t="s">
        <v>2745</v>
      </c>
      <c r="AF1061" s="114" t="b">
        <v>0</v>
      </c>
      <c r="AG1061" s="114" t="s">
        <v>9</v>
      </c>
      <c r="AH1061" s="118" t="s">
        <v>2681</v>
      </c>
    </row>
    <row r="1062" spans="1:34" ht="15" customHeight="1" x14ac:dyDescent="0.25">
      <c r="A1062" s="117">
        <v>46290.782395833332</v>
      </c>
      <c r="B1062" s="114">
        <v>22</v>
      </c>
      <c r="C1062" s="114" t="s">
        <v>367</v>
      </c>
      <c r="D1062" s="114" t="s">
        <v>638</v>
      </c>
      <c r="E1062" s="114" t="s">
        <v>2424</v>
      </c>
      <c r="F1062" s="114" t="s">
        <v>180</v>
      </c>
      <c r="G1062" s="121">
        <v>-5.5678622016924165E-5</v>
      </c>
      <c r="H1062" s="114">
        <v>-0.81661978958155479</v>
      </c>
      <c r="I1062" s="118" t="s">
        <v>272</v>
      </c>
      <c r="AC1062" s="117">
        <v>46290.782395833332</v>
      </c>
      <c r="AD1062" s="114">
        <v>26</v>
      </c>
      <c r="AE1062" s="114" t="s">
        <v>2746</v>
      </c>
      <c r="AF1062" s="114" t="s">
        <v>1105</v>
      </c>
      <c r="AG1062" s="114" t="s">
        <v>9</v>
      </c>
      <c r="AH1062" s="118" t="s">
        <v>2683</v>
      </c>
    </row>
    <row r="1063" spans="1:34" ht="15" customHeight="1" x14ac:dyDescent="0.25">
      <c r="A1063" s="117">
        <v>46290.782395833332</v>
      </c>
      <c r="B1063" s="114">
        <v>22</v>
      </c>
      <c r="C1063" s="114" t="s">
        <v>367</v>
      </c>
      <c r="D1063" s="114" t="s">
        <v>638</v>
      </c>
      <c r="E1063" s="114" t="s">
        <v>2425</v>
      </c>
      <c r="F1063" s="114" t="s">
        <v>180</v>
      </c>
      <c r="G1063" s="121">
        <v>-5.5678622016924178E-5</v>
      </c>
      <c r="H1063" s="114">
        <v>-0.81661978958155501</v>
      </c>
      <c r="I1063" s="118" t="s">
        <v>272</v>
      </c>
      <c r="AC1063" s="117">
        <v>46290.782395833332</v>
      </c>
      <c r="AD1063" s="114">
        <v>26</v>
      </c>
      <c r="AE1063" s="114" t="s">
        <v>2747</v>
      </c>
      <c r="AF1063" s="114" t="s">
        <v>2701</v>
      </c>
      <c r="AG1063" s="114" t="s">
        <v>9</v>
      </c>
      <c r="AH1063" s="118" t="s">
        <v>2686</v>
      </c>
    </row>
    <row r="1064" spans="1:34" ht="15" customHeight="1" x14ac:dyDescent="0.25">
      <c r="A1064" s="117">
        <v>46290.782395833332</v>
      </c>
      <c r="B1064" s="114">
        <v>22</v>
      </c>
      <c r="C1064" s="114" t="s">
        <v>367</v>
      </c>
      <c r="D1064" s="114" t="s">
        <v>638</v>
      </c>
      <c r="E1064" s="114" t="s">
        <v>2426</v>
      </c>
      <c r="F1064" s="114" t="s">
        <v>180</v>
      </c>
      <c r="G1064" s="121">
        <v>-5.5678622016924185E-5</v>
      </c>
      <c r="H1064" s="114">
        <v>-0.81661978958155512</v>
      </c>
      <c r="I1064" s="118" t="s">
        <v>272</v>
      </c>
      <c r="AC1064" s="117">
        <v>46290.782395833332</v>
      </c>
      <c r="AD1064" s="114">
        <v>27</v>
      </c>
      <c r="AE1064" s="114" t="s">
        <v>2615</v>
      </c>
      <c r="AF1064" s="114">
        <v>332.2810501098632</v>
      </c>
      <c r="AG1064" s="114" t="s">
        <v>299</v>
      </c>
      <c r="AH1064" s="118" t="s">
        <v>2616</v>
      </c>
    </row>
    <row r="1065" spans="1:34" ht="15" customHeight="1" x14ac:dyDescent="0.25">
      <c r="A1065" s="117">
        <v>46290.782395833332</v>
      </c>
      <c r="B1065" s="114">
        <v>22</v>
      </c>
      <c r="C1065" s="114" t="s">
        <v>367</v>
      </c>
      <c r="D1065" s="114" t="s">
        <v>638</v>
      </c>
      <c r="E1065" s="114" t="s">
        <v>2427</v>
      </c>
      <c r="F1065" s="114" t="s">
        <v>180</v>
      </c>
      <c r="G1065" s="121">
        <v>-5.5678622016924199E-5</v>
      </c>
      <c r="H1065" s="114">
        <v>-0.81661978958155534</v>
      </c>
      <c r="I1065" s="118" t="s">
        <v>272</v>
      </c>
      <c r="AC1065" s="117">
        <v>46290.782395833332</v>
      </c>
      <c r="AD1065" s="114">
        <v>27</v>
      </c>
      <c r="AE1065" s="114" t="s">
        <v>300</v>
      </c>
      <c r="AF1065" s="114">
        <v>332.28105010986326</v>
      </c>
      <c r="AG1065" s="114" t="s">
        <v>299</v>
      </c>
      <c r="AH1065" s="118" t="s">
        <v>2617</v>
      </c>
    </row>
    <row r="1066" spans="1:34" ht="15" customHeight="1" x14ac:dyDescent="0.25">
      <c r="A1066" s="117">
        <v>46290.782395833332</v>
      </c>
      <c r="B1066" s="114">
        <v>22</v>
      </c>
      <c r="C1066" s="114" t="s">
        <v>367</v>
      </c>
      <c r="D1066" s="114" t="s">
        <v>638</v>
      </c>
      <c r="E1066" s="114" t="s">
        <v>2428</v>
      </c>
      <c r="F1066" s="114" t="s">
        <v>180</v>
      </c>
      <c r="G1066" s="121">
        <v>-5.5678622016924206E-5</v>
      </c>
      <c r="H1066" s="114">
        <v>-0.81661978958155546</v>
      </c>
      <c r="I1066" s="118" t="s">
        <v>272</v>
      </c>
      <c r="AC1066" s="117">
        <v>46290.782395833332</v>
      </c>
      <c r="AD1066" s="114">
        <v>27</v>
      </c>
      <c r="AE1066" s="114" t="s">
        <v>2618</v>
      </c>
      <c r="AF1066" s="114">
        <v>84.205875611851397</v>
      </c>
      <c r="AG1066" s="114" t="s">
        <v>302</v>
      </c>
      <c r="AH1066" s="118" t="s">
        <v>2619</v>
      </c>
    </row>
    <row r="1067" spans="1:34" ht="15" customHeight="1" x14ac:dyDescent="0.25">
      <c r="A1067" s="117">
        <v>46290.782395833332</v>
      </c>
      <c r="B1067" s="114">
        <v>22</v>
      </c>
      <c r="C1067" s="114" t="s">
        <v>367</v>
      </c>
      <c r="D1067" s="114" t="s">
        <v>638</v>
      </c>
      <c r="E1067" s="114" t="s">
        <v>2429</v>
      </c>
      <c r="F1067" s="114" t="s">
        <v>180</v>
      </c>
      <c r="G1067" s="121">
        <v>2.5679341288540742E-5</v>
      </c>
      <c r="H1067" s="114">
        <v>0</v>
      </c>
      <c r="I1067" s="118" t="s">
        <v>2469</v>
      </c>
      <c r="AC1067" s="117">
        <v>46290.782395833332</v>
      </c>
      <c r="AD1067" s="114">
        <v>27</v>
      </c>
      <c r="AE1067" s="114" t="s">
        <v>2620</v>
      </c>
      <c r="AF1067" s="114">
        <v>0</v>
      </c>
      <c r="AG1067" s="114" t="s">
        <v>302</v>
      </c>
      <c r="AH1067" s="118" t="s">
        <v>2621</v>
      </c>
    </row>
    <row r="1068" spans="1:34" ht="15" customHeight="1" x14ac:dyDescent="0.25">
      <c r="A1068" s="117">
        <v>46290.782395833332</v>
      </c>
      <c r="B1068" s="114">
        <v>22</v>
      </c>
      <c r="C1068" s="114" t="s">
        <v>367</v>
      </c>
      <c r="D1068" s="114" t="s">
        <v>638</v>
      </c>
      <c r="E1068" s="114" t="s">
        <v>2430</v>
      </c>
      <c r="F1068" s="114" t="s">
        <v>180</v>
      </c>
      <c r="G1068" s="121">
        <v>2.5679341288540732E-5</v>
      </c>
      <c r="H1068" s="114">
        <v>0</v>
      </c>
      <c r="I1068" s="118" t="s">
        <v>2469</v>
      </c>
      <c r="AC1068" s="117">
        <v>46290.782395833332</v>
      </c>
      <c r="AD1068" s="114">
        <v>27</v>
      </c>
      <c r="AE1068" s="114" t="s">
        <v>2622</v>
      </c>
      <c r="AF1068" s="114">
        <v>84.205875611851397</v>
      </c>
      <c r="AG1068" s="114" t="s">
        <v>302</v>
      </c>
      <c r="AH1068" s="118" t="s">
        <v>2623</v>
      </c>
    </row>
    <row r="1069" spans="1:34" ht="15" customHeight="1" x14ac:dyDescent="0.25">
      <c r="A1069" s="117">
        <v>46290.782395833332</v>
      </c>
      <c r="B1069" s="114">
        <v>22</v>
      </c>
      <c r="C1069" s="114" t="s">
        <v>367</v>
      </c>
      <c r="D1069" s="114" t="s">
        <v>638</v>
      </c>
      <c r="E1069" s="114" t="s">
        <v>2431</v>
      </c>
      <c r="F1069" s="114" t="s">
        <v>180</v>
      </c>
      <c r="G1069" s="121">
        <v>2.5679341288540725E-5</v>
      </c>
      <c r="H1069" s="114">
        <v>0</v>
      </c>
      <c r="I1069" s="118" t="s">
        <v>2469</v>
      </c>
      <c r="AC1069" s="117">
        <v>46290.782395833332</v>
      </c>
      <c r="AD1069" s="114">
        <v>27</v>
      </c>
      <c r="AE1069" s="114" t="s">
        <v>2624</v>
      </c>
      <c r="AF1069" s="114">
        <v>0</v>
      </c>
      <c r="AG1069" s="114" t="s">
        <v>302</v>
      </c>
      <c r="AH1069" s="118" t="s">
        <v>2625</v>
      </c>
    </row>
    <row r="1070" spans="1:34" ht="15" customHeight="1" x14ac:dyDescent="0.25">
      <c r="A1070" s="117">
        <v>46290.782395833332</v>
      </c>
      <c r="B1070" s="114">
        <v>22</v>
      </c>
      <c r="C1070" s="114" t="s">
        <v>367</v>
      </c>
      <c r="D1070" s="114" t="s">
        <v>638</v>
      </c>
      <c r="E1070" s="114" t="s">
        <v>2432</v>
      </c>
      <c r="F1070" s="114" t="s">
        <v>180</v>
      </c>
      <c r="G1070" s="121">
        <v>2.5679341288540715E-5</v>
      </c>
      <c r="H1070" s="114">
        <v>0</v>
      </c>
      <c r="I1070" s="118" t="s">
        <v>2469</v>
      </c>
      <c r="AC1070" s="117">
        <v>46290.782395833332</v>
      </c>
      <c r="AD1070" s="114">
        <v>27</v>
      </c>
      <c r="AE1070" s="114" t="s">
        <v>2626</v>
      </c>
      <c r="AF1070" s="114" t="s">
        <v>1105</v>
      </c>
      <c r="AG1070" s="114" t="s">
        <v>9</v>
      </c>
      <c r="AH1070" s="118" t="s">
        <v>2627</v>
      </c>
    </row>
    <row r="1071" spans="1:34" ht="15" customHeight="1" x14ac:dyDescent="0.25">
      <c r="A1071" s="117">
        <v>46290.782395833332</v>
      </c>
      <c r="B1071" s="114">
        <v>22</v>
      </c>
      <c r="C1071" s="114" t="s">
        <v>367</v>
      </c>
      <c r="D1071" s="114" t="s">
        <v>638</v>
      </c>
      <c r="E1071" s="114" t="s">
        <v>2433</v>
      </c>
      <c r="F1071" s="114" t="s">
        <v>180</v>
      </c>
      <c r="G1071" s="121">
        <v>2.5679341288540705E-5</v>
      </c>
      <c r="H1071" s="114">
        <v>0</v>
      </c>
      <c r="I1071" s="118" t="s">
        <v>2469</v>
      </c>
      <c r="AC1071" s="117">
        <v>46290.782395833332</v>
      </c>
      <c r="AD1071" s="114">
        <v>27</v>
      </c>
      <c r="AE1071" s="114" t="s">
        <v>319</v>
      </c>
      <c r="AF1071" s="114" t="s">
        <v>367</v>
      </c>
      <c r="AG1071" s="114" t="s">
        <v>9</v>
      </c>
      <c r="AH1071" s="118" t="s">
        <v>2628</v>
      </c>
    </row>
    <row r="1072" spans="1:34" ht="15" customHeight="1" x14ac:dyDescent="0.25">
      <c r="A1072" s="117">
        <v>46290.782395833332</v>
      </c>
      <c r="B1072" s="114">
        <v>22</v>
      </c>
      <c r="C1072" s="114" t="s">
        <v>367</v>
      </c>
      <c r="D1072" s="114" t="s">
        <v>638</v>
      </c>
      <c r="E1072" s="114" t="s">
        <v>2434</v>
      </c>
      <c r="F1072" s="114" t="s">
        <v>180</v>
      </c>
      <c r="G1072" s="121">
        <v>2.5679341288540695E-5</v>
      </c>
      <c r="H1072" s="114">
        <v>0</v>
      </c>
      <c r="I1072" s="118" t="s">
        <v>2469</v>
      </c>
      <c r="AC1072" s="117">
        <v>46290.782395833332</v>
      </c>
      <c r="AD1072" s="114">
        <v>27</v>
      </c>
      <c r="AE1072" s="114" t="s">
        <v>2629</v>
      </c>
      <c r="AF1072" s="114" t="s">
        <v>1105</v>
      </c>
      <c r="AG1072" s="114" t="s">
        <v>9</v>
      </c>
      <c r="AH1072" s="118" t="s">
        <v>2630</v>
      </c>
    </row>
    <row r="1073" spans="1:34" ht="15" customHeight="1" x14ac:dyDescent="0.25">
      <c r="A1073" s="117">
        <v>46290.782395833332</v>
      </c>
      <c r="B1073" s="114">
        <v>22</v>
      </c>
      <c r="C1073" s="114" t="s">
        <v>367</v>
      </c>
      <c r="D1073" s="114" t="s">
        <v>638</v>
      </c>
      <c r="E1073" s="114" t="s">
        <v>2435</v>
      </c>
      <c r="F1073" s="114" t="s">
        <v>180</v>
      </c>
      <c r="G1073" s="121">
        <v>2.5679341288540685E-5</v>
      </c>
      <c r="H1073" s="114">
        <v>0</v>
      </c>
      <c r="I1073" s="118" t="s">
        <v>2469</v>
      </c>
      <c r="AC1073" s="117">
        <v>46290.782395833332</v>
      </c>
      <c r="AD1073" s="114">
        <v>27</v>
      </c>
      <c r="AE1073" s="114" t="s">
        <v>2631</v>
      </c>
      <c r="AF1073" s="114" t="s">
        <v>1113</v>
      </c>
      <c r="AG1073" s="114" t="s">
        <v>9</v>
      </c>
      <c r="AH1073" s="118" t="s">
        <v>2632</v>
      </c>
    </row>
    <row r="1074" spans="1:34" ht="15" customHeight="1" x14ac:dyDescent="0.25">
      <c r="A1074" s="117">
        <v>46290.782395833332</v>
      </c>
      <c r="B1074" s="114">
        <v>22</v>
      </c>
      <c r="C1074" s="114" t="s">
        <v>367</v>
      </c>
      <c r="D1074" s="114" t="s">
        <v>638</v>
      </c>
      <c r="E1074" s="114" t="s">
        <v>2436</v>
      </c>
      <c r="F1074" s="114" t="s">
        <v>180</v>
      </c>
      <c r="G1074" s="121">
        <v>2.5679341288540674E-5</v>
      </c>
      <c r="H1074" s="114">
        <v>0</v>
      </c>
      <c r="I1074" s="118" t="s">
        <v>2469</v>
      </c>
      <c r="AC1074" s="117">
        <v>46290.782395833332</v>
      </c>
      <c r="AD1074" s="114">
        <v>27</v>
      </c>
      <c r="AE1074" s="114" t="s">
        <v>320</v>
      </c>
      <c r="AF1074" s="114" t="s">
        <v>325</v>
      </c>
      <c r="AG1074" s="114" t="s">
        <v>9</v>
      </c>
      <c r="AH1074" s="118" t="s">
        <v>2633</v>
      </c>
    </row>
    <row r="1075" spans="1:34" ht="15" customHeight="1" x14ac:dyDescent="0.25">
      <c r="A1075" s="117">
        <v>46290.782395833332</v>
      </c>
      <c r="B1075" s="114">
        <v>22</v>
      </c>
      <c r="C1075" s="114" t="s">
        <v>367</v>
      </c>
      <c r="D1075" s="114" t="s">
        <v>638</v>
      </c>
      <c r="E1075" s="114" t="s">
        <v>2437</v>
      </c>
      <c r="F1075" s="114" t="s">
        <v>180</v>
      </c>
      <c r="G1075" s="121">
        <v>1.070373045940056E-4</v>
      </c>
      <c r="H1075" s="114">
        <v>0</v>
      </c>
      <c r="I1075" s="118" t="s">
        <v>2469</v>
      </c>
      <c r="AC1075" s="117">
        <v>46290.782395833332</v>
      </c>
      <c r="AD1075" s="114">
        <v>27</v>
      </c>
      <c r="AE1075" s="114" t="s">
        <v>2634</v>
      </c>
      <c r="AF1075" s="114"/>
      <c r="AG1075" s="114" t="s">
        <v>9</v>
      </c>
      <c r="AH1075" s="118" t="s">
        <v>2635</v>
      </c>
    </row>
    <row r="1076" spans="1:34" ht="15" customHeight="1" x14ac:dyDescent="0.25">
      <c r="A1076" s="117">
        <v>46290.782395833332</v>
      </c>
      <c r="B1076" s="114">
        <v>22</v>
      </c>
      <c r="C1076" s="114" t="s">
        <v>367</v>
      </c>
      <c r="D1076" s="114" t="s">
        <v>638</v>
      </c>
      <c r="E1076" s="114" t="s">
        <v>2438</v>
      </c>
      <c r="F1076" s="114" t="s">
        <v>180</v>
      </c>
      <c r="G1076" s="121">
        <v>1.070373045940056E-4</v>
      </c>
      <c r="H1076" s="114">
        <v>0</v>
      </c>
      <c r="I1076" s="118" t="s">
        <v>2469</v>
      </c>
      <c r="AC1076" s="117">
        <v>46290.782395833332</v>
      </c>
      <c r="AD1076" s="114">
        <v>27</v>
      </c>
      <c r="AE1076" s="114" t="s">
        <v>2636</v>
      </c>
      <c r="AF1076" s="114">
        <v>0</v>
      </c>
      <c r="AG1076" s="114" t="s">
        <v>9</v>
      </c>
      <c r="AH1076" s="118" t="s">
        <v>2637</v>
      </c>
    </row>
    <row r="1077" spans="1:34" ht="15" customHeight="1" x14ac:dyDescent="0.25">
      <c r="A1077" s="117">
        <v>46290.782395833332</v>
      </c>
      <c r="B1077" s="114">
        <v>22</v>
      </c>
      <c r="C1077" s="114" t="s">
        <v>367</v>
      </c>
      <c r="D1077" s="114" t="s">
        <v>638</v>
      </c>
      <c r="E1077" s="114" t="s">
        <v>2439</v>
      </c>
      <c r="F1077" s="114" t="s">
        <v>180</v>
      </c>
      <c r="G1077" s="121">
        <v>1.0703730459400559E-4</v>
      </c>
      <c r="H1077" s="114">
        <v>0</v>
      </c>
      <c r="I1077" s="118" t="s">
        <v>2469</v>
      </c>
      <c r="AC1077" s="117">
        <v>46290.782395833332</v>
      </c>
      <c r="AD1077" s="114">
        <v>27</v>
      </c>
      <c r="AE1077" s="114" t="s">
        <v>2638</v>
      </c>
      <c r="AF1077" s="114"/>
      <c r="AG1077" s="114" t="s">
        <v>299</v>
      </c>
      <c r="AH1077" s="118" t="s">
        <v>2702</v>
      </c>
    </row>
    <row r="1078" spans="1:34" ht="15" customHeight="1" x14ac:dyDescent="0.25">
      <c r="A1078" s="117">
        <v>46290.782395833332</v>
      </c>
      <c r="B1078" s="114">
        <v>22</v>
      </c>
      <c r="C1078" s="114" t="s">
        <v>367</v>
      </c>
      <c r="D1078" s="114" t="s">
        <v>638</v>
      </c>
      <c r="E1078" s="114" t="s">
        <v>2440</v>
      </c>
      <c r="F1078" s="114" t="s">
        <v>180</v>
      </c>
      <c r="G1078" s="121">
        <v>1.0703730459400557E-4</v>
      </c>
      <c r="H1078" s="114">
        <v>0</v>
      </c>
      <c r="I1078" s="118" t="s">
        <v>2469</v>
      </c>
      <c r="AC1078" s="117">
        <v>46290.782395833332</v>
      </c>
      <c r="AD1078" s="114">
        <v>27</v>
      </c>
      <c r="AE1078" s="114" t="s">
        <v>2640</v>
      </c>
      <c r="AF1078" s="114"/>
      <c r="AG1078" s="114" t="s">
        <v>302</v>
      </c>
      <c r="AH1078" s="118" t="s">
        <v>2702</v>
      </c>
    </row>
    <row r="1079" spans="1:34" ht="15" customHeight="1" x14ac:dyDescent="0.25">
      <c r="A1079" s="117">
        <v>46290.782395833332</v>
      </c>
      <c r="B1079" s="114">
        <v>22</v>
      </c>
      <c r="C1079" s="114" t="s">
        <v>367</v>
      </c>
      <c r="D1079" s="114" t="s">
        <v>638</v>
      </c>
      <c r="E1079" s="114" t="s">
        <v>2441</v>
      </c>
      <c r="F1079" s="114" t="s">
        <v>180</v>
      </c>
      <c r="G1079" s="121">
        <v>1.0703730459400556E-4</v>
      </c>
      <c r="H1079" s="114">
        <v>0</v>
      </c>
      <c r="I1079" s="118" t="s">
        <v>2469</v>
      </c>
      <c r="AC1079" s="117">
        <v>46290.782395833332</v>
      </c>
      <c r="AD1079" s="114">
        <v>27</v>
      </c>
      <c r="AE1079" s="114" t="s">
        <v>2642</v>
      </c>
      <c r="AF1079" s="114"/>
      <c r="AG1079" s="114" t="s">
        <v>302</v>
      </c>
      <c r="AH1079" s="118" t="s">
        <v>2702</v>
      </c>
    </row>
    <row r="1080" spans="1:34" ht="15" customHeight="1" x14ac:dyDescent="0.25">
      <c r="A1080" s="117">
        <v>46290.782395833332</v>
      </c>
      <c r="B1080" s="114">
        <v>22</v>
      </c>
      <c r="C1080" s="114" t="s">
        <v>367</v>
      </c>
      <c r="D1080" s="114" t="s">
        <v>638</v>
      </c>
      <c r="E1080" s="114" t="s">
        <v>2442</v>
      </c>
      <c r="F1080" s="114" t="s">
        <v>180</v>
      </c>
      <c r="G1080" s="121">
        <v>1.0703730459400556E-4</v>
      </c>
      <c r="H1080" s="114">
        <v>0</v>
      </c>
      <c r="I1080" s="118" t="s">
        <v>2469</v>
      </c>
      <c r="AC1080" s="117">
        <v>46290.782395833332</v>
      </c>
      <c r="AD1080" s="114">
        <v>27</v>
      </c>
      <c r="AE1080" s="114" t="s">
        <v>2644</v>
      </c>
      <c r="AF1080" s="114" t="s">
        <v>1105</v>
      </c>
      <c r="AG1080" s="114" t="s">
        <v>9</v>
      </c>
      <c r="AH1080" s="118" t="s">
        <v>2645</v>
      </c>
    </row>
    <row r="1081" spans="1:34" ht="15" customHeight="1" x14ac:dyDescent="0.25">
      <c r="A1081" s="117">
        <v>46290.782395833332</v>
      </c>
      <c r="B1081" s="114">
        <v>22</v>
      </c>
      <c r="C1081" s="114" t="s">
        <v>367</v>
      </c>
      <c r="D1081" s="114" t="s">
        <v>638</v>
      </c>
      <c r="E1081" s="114" t="s">
        <v>567</v>
      </c>
      <c r="F1081" s="114" t="s">
        <v>2443</v>
      </c>
      <c r="G1081" s="121">
        <v>-4.4203469968981087E-5</v>
      </c>
      <c r="H1081" s="114">
        <v>-8.8406939937962346</v>
      </c>
      <c r="I1081" s="118" t="s">
        <v>272</v>
      </c>
      <c r="AC1081" s="117">
        <v>46290.782395833332</v>
      </c>
      <c r="AD1081" s="114">
        <v>27</v>
      </c>
      <c r="AE1081" s="114" t="s">
        <v>2646</v>
      </c>
      <c r="AF1081" s="114" t="s">
        <v>1105</v>
      </c>
      <c r="AG1081" s="114" t="s">
        <v>9</v>
      </c>
      <c r="AH1081" s="118" t="s">
        <v>2647</v>
      </c>
    </row>
    <row r="1082" spans="1:34" ht="15" customHeight="1" x14ac:dyDescent="0.25">
      <c r="A1082" s="117">
        <v>46290.782395833332</v>
      </c>
      <c r="B1082" s="114">
        <v>22</v>
      </c>
      <c r="C1082" s="114" t="s">
        <v>367</v>
      </c>
      <c r="D1082" s="114" t="s">
        <v>638</v>
      </c>
      <c r="E1082" s="114" t="s">
        <v>569</v>
      </c>
      <c r="F1082" s="114" t="s">
        <v>2443</v>
      </c>
      <c r="G1082" s="121">
        <v>3.6088376865745348E-5</v>
      </c>
      <c r="H1082" s="114">
        <v>7.2176753731490697</v>
      </c>
      <c r="I1082" s="118" t="s">
        <v>274</v>
      </c>
      <c r="AC1082" s="117">
        <v>46290.782395833332</v>
      </c>
      <c r="AD1082" s="114">
        <v>27</v>
      </c>
      <c r="AE1082" s="114" t="s">
        <v>2648</v>
      </c>
      <c r="AF1082" s="114">
        <v>14.581090363927723</v>
      </c>
      <c r="AG1082" s="114" t="s">
        <v>305</v>
      </c>
      <c r="AH1082" s="118" t="s">
        <v>2649</v>
      </c>
    </row>
    <row r="1083" spans="1:34" ht="15" customHeight="1" x14ac:dyDescent="0.25">
      <c r="A1083" s="117">
        <v>46290.782395833332</v>
      </c>
      <c r="B1083" s="114">
        <v>22</v>
      </c>
      <c r="C1083" s="114" t="s">
        <v>367</v>
      </c>
      <c r="D1083" s="114" t="s">
        <v>638</v>
      </c>
      <c r="E1083" s="114" t="s">
        <v>2444</v>
      </c>
      <c r="F1083" s="114" t="s">
        <v>2443</v>
      </c>
      <c r="G1083" s="121">
        <v>7.805515876437068E-5</v>
      </c>
      <c r="H1083" s="114">
        <v>15.611031752874135</v>
      </c>
      <c r="I1083" s="118" t="s">
        <v>274</v>
      </c>
      <c r="AC1083" s="117">
        <v>46290.782395833332</v>
      </c>
      <c r="AD1083" s="114">
        <v>27</v>
      </c>
      <c r="AE1083" s="114" t="s">
        <v>2650</v>
      </c>
      <c r="AF1083" s="114">
        <v>14.6</v>
      </c>
      <c r="AG1083" s="114" t="s">
        <v>305</v>
      </c>
      <c r="AH1083" s="118" t="s">
        <v>2651</v>
      </c>
    </row>
    <row r="1084" spans="1:34" ht="15" customHeight="1" x14ac:dyDescent="0.25">
      <c r="A1084" s="117">
        <v>46290.782395833332</v>
      </c>
      <c r="B1084" s="114">
        <v>22</v>
      </c>
      <c r="C1084" s="114" t="s">
        <v>367</v>
      </c>
      <c r="D1084" s="114" t="s">
        <v>638</v>
      </c>
      <c r="E1084" s="114" t="s">
        <v>2445</v>
      </c>
      <c r="F1084" s="114" t="s">
        <v>2443</v>
      </c>
      <c r="G1084" s="121">
        <v>8.2629915602366126E-5</v>
      </c>
      <c r="H1084" s="114">
        <v>16.525983120473224</v>
      </c>
      <c r="I1084" s="118" t="s">
        <v>274</v>
      </c>
      <c r="AC1084" s="117">
        <v>46290.782395833332</v>
      </c>
      <c r="AD1084" s="114">
        <v>27</v>
      </c>
      <c r="AE1084" s="114" t="s">
        <v>2652</v>
      </c>
      <c r="AF1084" s="114">
        <v>0.99870481944710432</v>
      </c>
      <c r="AG1084" s="114" t="s">
        <v>9</v>
      </c>
      <c r="AH1084" s="118" t="s">
        <v>2653</v>
      </c>
    </row>
    <row r="1085" spans="1:34" ht="15" customHeight="1" x14ac:dyDescent="0.25">
      <c r="A1085" s="117">
        <v>46290.782395833332</v>
      </c>
      <c r="B1085" s="114">
        <v>22</v>
      </c>
      <c r="C1085" s="114" t="s">
        <v>367</v>
      </c>
      <c r="D1085" s="114" t="s">
        <v>638</v>
      </c>
      <c r="E1085" s="114" t="s">
        <v>2446</v>
      </c>
      <c r="F1085" s="114" t="s">
        <v>2443</v>
      </c>
      <c r="G1085" s="121">
        <v>8.2629915602366112E-5</v>
      </c>
      <c r="H1085" s="114">
        <v>16.525983120473221</v>
      </c>
      <c r="I1085" s="118" t="s">
        <v>274</v>
      </c>
      <c r="AC1085" s="117">
        <v>46290.782395833332</v>
      </c>
      <c r="AD1085" s="114">
        <v>27</v>
      </c>
      <c r="AE1085" s="114" t="s">
        <v>2654</v>
      </c>
      <c r="AF1085" s="114" t="b">
        <v>0</v>
      </c>
      <c r="AG1085" s="114" t="s">
        <v>9</v>
      </c>
      <c r="AH1085" s="118" t="s">
        <v>2655</v>
      </c>
    </row>
    <row r="1086" spans="1:34" ht="15" customHeight="1" x14ac:dyDescent="0.25">
      <c r="A1086" s="117">
        <v>46290.782395833332</v>
      </c>
      <c r="B1086" s="114">
        <v>22</v>
      </c>
      <c r="C1086" s="114" t="s">
        <v>367</v>
      </c>
      <c r="D1086" s="114" t="s">
        <v>638</v>
      </c>
      <c r="E1086" s="114" t="s">
        <v>2447</v>
      </c>
      <c r="F1086" s="114" t="s">
        <v>2443</v>
      </c>
      <c r="G1086" s="121">
        <v>7.8055158764370734E-5</v>
      </c>
      <c r="H1086" s="114">
        <v>15.611031752874148</v>
      </c>
      <c r="I1086" s="118" t="s">
        <v>274</v>
      </c>
      <c r="AC1086" s="117">
        <v>46290.782395833332</v>
      </c>
      <c r="AD1086" s="114">
        <v>27</v>
      </c>
      <c r="AE1086" s="114" t="s">
        <v>2656</v>
      </c>
      <c r="AF1086" s="114" t="b">
        <v>1</v>
      </c>
      <c r="AG1086" s="114" t="s">
        <v>9</v>
      </c>
      <c r="AH1086" s="118" t="s">
        <v>2657</v>
      </c>
    </row>
    <row r="1087" spans="1:34" ht="15" customHeight="1" x14ac:dyDescent="0.25">
      <c r="A1087" s="117">
        <v>46290.782395833332</v>
      </c>
      <c r="B1087" s="114">
        <v>22</v>
      </c>
      <c r="C1087" s="114" t="s">
        <v>367</v>
      </c>
      <c r="D1087" s="114" t="s">
        <v>638</v>
      </c>
      <c r="E1087" s="114" t="s">
        <v>2448</v>
      </c>
      <c r="F1087" s="114" t="s">
        <v>2443</v>
      </c>
      <c r="G1087" s="121">
        <v>3.6088376865745382E-5</v>
      </c>
      <c r="H1087" s="114">
        <v>7.2176753731490759</v>
      </c>
      <c r="I1087" s="118" t="s">
        <v>274</v>
      </c>
      <c r="AC1087" s="117">
        <v>46290.782395833332</v>
      </c>
      <c r="AD1087" s="114">
        <v>27</v>
      </c>
      <c r="AE1087" s="114" t="s">
        <v>2703</v>
      </c>
      <c r="AF1087" s="114" t="s">
        <v>2704</v>
      </c>
      <c r="AG1087" s="114" t="s">
        <v>9</v>
      </c>
      <c r="AH1087" s="118" t="s">
        <v>2660</v>
      </c>
    </row>
    <row r="1088" spans="1:34" ht="15" customHeight="1" x14ac:dyDescent="0.25">
      <c r="A1088" s="117">
        <v>46290.782395833332</v>
      </c>
      <c r="B1088" s="114">
        <v>22</v>
      </c>
      <c r="C1088" s="114" t="s">
        <v>367</v>
      </c>
      <c r="D1088" s="114" t="s">
        <v>638</v>
      </c>
      <c r="E1088" s="114" t="s">
        <v>2449</v>
      </c>
      <c r="F1088" s="114" t="s">
        <v>2443</v>
      </c>
      <c r="G1088" s="121">
        <v>-4.4203469968980883E-5</v>
      </c>
      <c r="H1088" s="114">
        <v>-8.8406939937961955</v>
      </c>
      <c r="I1088" s="118" t="s">
        <v>272</v>
      </c>
      <c r="AC1088" s="117">
        <v>46290.782395833332</v>
      </c>
      <c r="AD1088" s="114">
        <v>27</v>
      </c>
      <c r="AE1088" s="114" t="s">
        <v>2705</v>
      </c>
      <c r="AF1088" s="114" t="s">
        <v>2706</v>
      </c>
      <c r="AG1088" s="114" t="s">
        <v>9</v>
      </c>
      <c r="AH1088" s="118" t="s">
        <v>2663</v>
      </c>
    </row>
    <row r="1089" spans="1:34" ht="15" customHeight="1" x14ac:dyDescent="0.25">
      <c r="A1089" s="117">
        <v>46290.782395833332</v>
      </c>
      <c r="B1089" s="114">
        <v>22</v>
      </c>
      <c r="C1089" s="114" t="s">
        <v>367</v>
      </c>
      <c r="D1089" s="114" t="s">
        <v>638</v>
      </c>
      <c r="E1089" s="114" t="s">
        <v>2450</v>
      </c>
      <c r="F1089" s="114" t="s">
        <v>2443</v>
      </c>
      <c r="G1089" s="121">
        <v>-9.6209137042498072E-4</v>
      </c>
      <c r="H1089" s="114">
        <v>-192.41827408499617</v>
      </c>
      <c r="I1089" s="118" t="s">
        <v>272</v>
      </c>
      <c r="AC1089" s="117">
        <v>46290.782395833332</v>
      </c>
      <c r="AD1089" s="114">
        <v>27</v>
      </c>
      <c r="AE1089" s="114" t="s">
        <v>2707</v>
      </c>
      <c r="AF1089" s="114" t="s">
        <v>2708</v>
      </c>
      <c r="AG1089" s="114" t="s">
        <v>9</v>
      </c>
      <c r="AH1089" s="118" t="s">
        <v>2666</v>
      </c>
    </row>
    <row r="1090" spans="1:34" ht="15" customHeight="1" x14ac:dyDescent="0.25">
      <c r="A1090" s="117">
        <v>46290.782395833332</v>
      </c>
      <c r="B1090" s="114">
        <v>22</v>
      </c>
      <c r="C1090" s="114" t="s">
        <v>367</v>
      </c>
      <c r="D1090" s="114" t="s">
        <v>638</v>
      </c>
      <c r="E1090" s="114" t="s">
        <v>2451</v>
      </c>
      <c r="F1090" s="114" t="s">
        <v>2443</v>
      </c>
      <c r="G1090" s="121">
        <v>-1.0423832172597072E-3</v>
      </c>
      <c r="H1090" s="114">
        <v>-208.47664345194147</v>
      </c>
      <c r="I1090" s="118" t="s">
        <v>272</v>
      </c>
      <c r="AC1090" s="117">
        <v>46290.782395833332</v>
      </c>
      <c r="AD1090" s="114">
        <v>27</v>
      </c>
      <c r="AE1090" s="114" t="s">
        <v>2709</v>
      </c>
      <c r="AF1090" s="114" t="s">
        <v>2710</v>
      </c>
      <c r="AG1090" s="114" t="s">
        <v>9</v>
      </c>
      <c r="AH1090" s="118" t="s">
        <v>2669</v>
      </c>
    </row>
    <row r="1091" spans="1:34" ht="15" customHeight="1" x14ac:dyDescent="0.25">
      <c r="A1091" s="117">
        <v>46290.782395833332</v>
      </c>
      <c r="B1091" s="114">
        <v>22</v>
      </c>
      <c r="C1091" s="114" t="s">
        <v>367</v>
      </c>
      <c r="D1091" s="114" t="s">
        <v>638</v>
      </c>
      <c r="E1091" s="114" t="s">
        <v>2452</v>
      </c>
      <c r="F1091" s="114" t="s">
        <v>2443</v>
      </c>
      <c r="G1091" s="121">
        <v>-1.0843499991583325E-3</v>
      </c>
      <c r="H1091" s="114">
        <v>-216.86999983166652</v>
      </c>
      <c r="I1091" s="118" t="s">
        <v>272</v>
      </c>
      <c r="AC1091" s="117">
        <v>46290.782395833332</v>
      </c>
      <c r="AD1091" s="114">
        <v>27</v>
      </c>
      <c r="AE1091" s="114" t="s">
        <v>2711</v>
      </c>
      <c r="AF1091" s="114">
        <v>-2.9308695113725237E-4</v>
      </c>
      <c r="AG1091" s="114" t="s">
        <v>9</v>
      </c>
      <c r="AH1091" s="118" t="s">
        <v>2671</v>
      </c>
    </row>
    <row r="1092" spans="1:34" ht="15" customHeight="1" x14ac:dyDescent="0.25">
      <c r="A1092" s="117">
        <v>46290.782395833332</v>
      </c>
      <c r="B1092" s="114">
        <v>22</v>
      </c>
      <c r="C1092" s="114" t="s">
        <v>367</v>
      </c>
      <c r="D1092" s="114" t="s">
        <v>638</v>
      </c>
      <c r="E1092" s="114" t="s">
        <v>2453</v>
      </c>
      <c r="F1092" s="114" t="s">
        <v>2443</v>
      </c>
      <c r="G1092" s="121">
        <v>-1.0889247559963281E-3</v>
      </c>
      <c r="H1092" s="114">
        <v>-217.78495119926563</v>
      </c>
      <c r="I1092" s="118" t="s">
        <v>272</v>
      </c>
      <c r="AC1092" s="117">
        <v>46290.782395833332</v>
      </c>
      <c r="AD1092" s="114">
        <v>27</v>
      </c>
      <c r="AE1092" s="114" t="s">
        <v>2712</v>
      </c>
      <c r="AF1092" s="114">
        <v>1.1815652030326441E-6</v>
      </c>
      <c r="AG1092" s="114" t="s">
        <v>307</v>
      </c>
      <c r="AH1092" s="118" t="s">
        <v>2673</v>
      </c>
    </row>
    <row r="1093" spans="1:34" ht="15" customHeight="1" x14ac:dyDescent="0.25">
      <c r="A1093" s="117">
        <v>46290.782395833332</v>
      </c>
      <c r="B1093" s="114">
        <v>22</v>
      </c>
      <c r="C1093" s="114" t="s">
        <v>367</v>
      </c>
      <c r="D1093" s="114" t="s">
        <v>638</v>
      </c>
      <c r="E1093" s="114" t="s">
        <v>2454</v>
      </c>
      <c r="F1093" s="114" t="s">
        <v>2443</v>
      </c>
      <c r="G1093" s="121">
        <v>-1.0889247559963281E-3</v>
      </c>
      <c r="H1093" s="114">
        <v>-217.78495119926563</v>
      </c>
      <c r="I1093" s="118" t="s">
        <v>272</v>
      </c>
      <c r="AC1093" s="117">
        <v>46290.782395833332</v>
      </c>
      <c r="AD1093" s="114">
        <v>27</v>
      </c>
      <c r="AE1093" s="114" t="s">
        <v>2713</v>
      </c>
      <c r="AF1093" s="114">
        <v>3.2153425303668259E-21</v>
      </c>
      <c r="AG1093" s="114" t="s">
        <v>307</v>
      </c>
      <c r="AH1093" s="118" t="s">
        <v>2675</v>
      </c>
    </row>
    <row r="1094" spans="1:34" ht="15" customHeight="1" x14ac:dyDescent="0.25">
      <c r="A1094" s="117">
        <v>46290.782395833332</v>
      </c>
      <c r="B1094" s="114">
        <v>22</v>
      </c>
      <c r="C1094" s="114" t="s">
        <v>367</v>
      </c>
      <c r="D1094" s="114" t="s">
        <v>638</v>
      </c>
      <c r="E1094" s="114" t="s">
        <v>2455</v>
      </c>
      <c r="F1094" s="114" t="s">
        <v>2443</v>
      </c>
      <c r="G1094" s="121">
        <v>-1.0843499991583328E-3</v>
      </c>
      <c r="H1094" s="114">
        <v>-216.86999983166658</v>
      </c>
      <c r="I1094" s="118" t="s">
        <v>272</v>
      </c>
      <c r="AC1094" s="117">
        <v>46290.782395833332</v>
      </c>
      <c r="AD1094" s="114">
        <v>27</v>
      </c>
      <c r="AE1094" s="114" t="s">
        <v>2714</v>
      </c>
      <c r="AF1094" s="114">
        <v>-2.7212569582399871E-15</v>
      </c>
      <c r="AG1094" s="114" t="s">
        <v>2534</v>
      </c>
      <c r="AH1094" s="118" t="s">
        <v>2677</v>
      </c>
    </row>
    <row r="1095" spans="1:34" ht="15" customHeight="1" x14ac:dyDescent="0.25">
      <c r="A1095" s="117">
        <v>46290.782395833332</v>
      </c>
      <c r="B1095" s="114">
        <v>22</v>
      </c>
      <c r="C1095" s="114" t="s">
        <v>367</v>
      </c>
      <c r="D1095" s="114" t="s">
        <v>638</v>
      </c>
      <c r="E1095" s="114" t="s">
        <v>2456</v>
      </c>
      <c r="F1095" s="114" t="s">
        <v>2443</v>
      </c>
      <c r="G1095" s="121">
        <v>-1.0423832172597074E-3</v>
      </c>
      <c r="H1095" s="114">
        <v>-208.4766434519415</v>
      </c>
      <c r="I1095" s="118" t="s">
        <v>272</v>
      </c>
      <c r="AC1095" s="117">
        <v>46290.782395833332</v>
      </c>
      <c r="AD1095" s="114">
        <v>27</v>
      </c>
      <c r="AE1095" s="114" t="s">
        <v>2715</v>
      </c>
      <c r="AF1095" s="114">
        <v>-0.24804974823649659</v>
      </c>
      <c r="AG1095" s="114" t="s">
        <v>294</v>
      </c>
      <c r="AH1095" s="118" t="s">
        <v>2679</v>
      </c>
    </row>
    <row r="1096" spans="1:34" ht="15" customHeight="1" x14ac:dyDescent="0.25">
      <c r="A1096" s="117">
        <v>46290.782395833332</v>
      </c>
      <c r="B1096" s="114">
        <v>22</v>
      </c>
      <c r="C1096" s="114" t="s">
        <v>367</v>
      </c>
      <c r="D1096" s="114" t="s">
        <v>638</v>
      </c>
      <c r="E1096" s="114" t="s">
        <v>2457</v>
      </c>
      <c r="F1096" s="114" t="s">
        <v>2443</v>
      </c>
      <c r="G1096" s="121">
        <v>-9.6209137042498104E-4</v>
      </c>
      <c r="H1096" s="114">
        <v>-192.41827408499623</v>
      </c>
      <c r="I1096" s="118" t="s">
        <v>272</v>
      </c>
      <c r="AC1096" s="117">
        <v>46290.782395833332</v>
      </c>
      <c r="AD1096" s="114">
        <v>27</v>
      </c>
      <c r="AE1096" s="114" t="s">
        <v>2716</v>
      </c>
      <c r="AF1096" s="114" t="b">
        <v>0</v>
      </c>
      <c r="AG1096" s="114" t="s">
        <v>9</v>
      </c>
      <c r="AH1096" s="118" t="s">
        <v>2681</v>
      </c>
    </row>
    <row r="1097" spans="1:34" ht="15" customHeight="1" x14ac:dyDescent="0.25">
      <c r="A1097" s="117">
        <v>46290.782395833332</v>
      </c>
      <c r="B1097" s="114">
        <v>22</v>
      </c>
      <c r="C1097" s="114" t="s">
        <v>367</v>
      </c>
      <c r="D1097" s="114" t="s">
        <v>638</v>
      </c>
      <c r="E1097" s="114" t="s">
        <v>2458</v>
      </c>
      <c r="F1097" s="114" t="s">
        <v>2443</v>
      </c>
      <c r="G1097" s="121">
        <v>-8.6112245874102626E-4</v>
      </c>
      <c r="H1097" s="114">
        <v>-172.22449174820528</v>
      </c>
      <c r="I1097" s="118" t="s">
        <v>272</v>
      </c>
      <c r="AC1097" s="117">
        <v>46290.782395833332</v>
      </c>
      <c r="AD1097" s="114">
        <v>27</v>
      </c>
      <c r="AE1097" s="114" t="s">
        <v>2717</v>
      </c>
      <c r="AF1097" s="114" t="s">
        <v>1105</v>
      </c>
      <c r="AG1097" s="114" t="s">
        <v>9</v>
      </c>
      <c r="AH1097" s="118" t="s">
        <v>2683</v>
      </c>
    </row>
    <row r="1098" spans="1:34" ht="15" customHeight="1" x14ac:dyDescent="0.25">
      <c r="A1098" s="117">
        <v>46290.782395833332</v>
      </c>
      <c r="B1098" s="114">
        <v>22</v>
      </c>
      <c r="C1098" s="114" t="s">
        <v>367</v>
      </c>
      <c r="D1098" s="114" t="s">
        <v>638</v>
      </c>
      <c r="E1098" s="114" t="s">
        <v>2459</v>
      </c>
      <c r="F1098" s="114" t="s">
        <v>2443</v>
      </c>
      <c r="G1098" s="121">
        <v>-7.1793244332340816E-4</v>
      </c>
      <c r="H1098" s="114">
        <v>-143.58648866468164</v>
      </c>
      <c r="I1098" s="118" t="s">
        <v>272</v>
      </c>
      <c r="AC1098" s="117">
        <v>46290.782395833332</v>
      </c>
      <c r="AD1098" s="114">
        <v>27</v>
      </c>
      <c r="AE1098" s="114" t="s">
        <v>2718</v>
      </c>
      <c r="AF1098" s="114" t="s">
        <v>2685</v>
      </c>
      <c r="AG1098" s="114" t="s">
        <v>9</v>
      </c>
      <c r="AH1098" s="118" t="s">
        <v>2686</v>
      </c>
    </row>
    <row r="1099" spans="1:34" ht="15" customHeight="1" x14ac:dyDescent="0.25">
      <c r="A1099" s="117">
        <v>46290.782395833332</v>
      </c>
      <c r="B1099" s="114">
        <v>22</v>
      </c>
      <c r="C1099" s="114" t="s">
        <v>367</v>
      </c>
      <c r="D1099" s="114" t="s">
        <v>638</v>
      </c>
      <c r="E1099" s="114" t="s">
        <v>2460</v>
      </c>
      <c r="F1099" s="114" t="s">
        <v>2443</v>
      </c>
      <c r="G1099" s="121">
        <v>-5.7474242790578995E-4</v>
      </c>
      <c r="H1099" s="114">
        <v>-114.94848558115801</v>
      </c>
      <c r="I1099" s="118" t="s">
        <v>272</v>
      </c>
      <c r="AC1099" s="117">
        <v>46290.782395833332</v>
      </c>
      <c r="AD1099" s="114">
        <v>27</v>
      </c>
      <c r="AE1099" s="114" t="s">
        <v>2719</v>
      </c>
      <c r="AF1099" s="114" t="s">
        <v>434</v>
      </c>
      <c r="AG1099" s="114" t="s">
        <v>9</v>
      </c>
      <c r="AH1099" s="118" t="s">
        <v>2660</v>
      </c>
    </row>
    <row r="1100" spans="1:34" ht="15" customHeight="1" x14ac:dyDescent="0.25">
      <c r="A1100" s="117">
        <v>46290.782395833332</v>
      </c>
      <c r="B1100" s="114">
        <v>22</v>
      </c>
      <c r="C1100" s="114" t="s">
        <v>367</v>
      </c>
      <c r="D1100" s="114" t="s">
        <v>638</v>
      </c>
      <c r="E1100" s="114" t="s">
        <v>2461</v>
      </c>
      <c r="F1100" s="114" t="s">
        <v>2443</v>
      </c>
      <c r="G1100" s="121">
        <v>-4.3155241248817185E-4</v>
      </c>
      <c r="H1100" s="114">
        <v>-86.310482497634382</v>
      </c>
      <c r="I1100" s="118" t="s">
        <v>272</v>
      </c>
      <c r="AC1100" s="117">
        <v>46290.782395833332</v>
      </c>
      <c r="AD1100" s="114">
        <v>27</v>
      </c>
      <c r="AE1100" s="114" t="s">
        <v>2720</v>
      </c>
      <c r="AF1100" s="114" t="s">
        <v>2721</v>
      </c>
      <c r="AG1100" s="114" t="s">
        <v>9</v>
      </c>
      <c r="AH1100" s="118" t="s">
        <v>2663</v>
      </c>
    </row>
    <row r="1101" spans="1:34" ht="15" customHeight="1" x14ac:dyDescent="0.25">
      <c r="A1101" s="117">
        <v>46290.782395833332</v>
      </c>
      <c r="B1101" s="114">
        <v>22</v>
      </c>
      <c r="C1101" s="114" t="s">
        <v>367</v>
      </c>
      <c r="D1101" s="114" t="s">
        <v>638</v>
      </c>
      <c r="E1101" s="114" t="s">
        <v>2462</v>
      </c>
      <c r="F1101" s="114" t="s">
        <v>2443</v>
      </c>
      <c r="G1101" s="121">
        <v>-2.8836239707055364E-4</v>
      </c>
      <c r="H1101" s="114">
        <v>-57.672479414110747</v>
      </c>
      <c r="I1101" s="118" t="s">
        <v>272</v>
      </c>
      <c r="AC1101" s="117">
        <v>46290.782395833332</v>
      </c>
      <c r="AD1101" s="114">
        <v>27</v>
      </c>
      <c r="AE1101" s="114" t="s">
        <v>2722</v>
      </c>
      <c r="AF1101" s="114" t="s">
        <v>2723</v>
      </c>
      <c r="AG1101" s="114" t="s">
        <v>9</v>
      </c>
      <c r="AH1101" s="118" t="s">
        <v>2666</v>
      </c>
    </row>
    <row r="1102" spans="1:34" ht="15" customHeight="1" x14ac:dyDescent="0.25">
      <c r="A1102" s="117">
        <v>46290.782395833332</v>
      </c>
      <c r="B1102" s="114">
        <v>22</v>
      </c>
      <c r="C1102" s="114" t="s">
        <v>367</v>
      </c>
      <c r="D1102" s="114" t="s">
        <v>638</v>
      </c>
      <c r="E1102" s="114" t="s">
        <v>2463</v>
      </c>
      <c r="F1102" s="114" t="s">
        <v>2443</v>
      </c>
      <c r="G1102" s="121">
        <v>-1.4517238165293552E-4</v>
      </c>
      <c r="H1102" s="114">
        <v>-29.034476330587122</v>
      </c>
      <c r="I1102" s="118" t="s">
        <v>272</v>
      </c>
      <c r="AC1102" s="117">
        <v>46290.782395833332</v>
      </c>
      <c r="AD1102" s="114">
        <v>27</v>
      </c>
      <c r="AE1102" s="114" t="s">
        <v>2724</v>
      </c>
      <c r="AF1102" s="114" t="s">
        <v>2725</v>
      </c>
      <c r="AG1102" s="114" t="s">
        <v>9</v>
      </c>
      <c r="AH1102" s="118" t="s">
        <v>2669</v>
      </c>
    </row>
    <row r="1103" spans="1:34" ht="15" customHeight="1" x14ac:dyDescent="0.25">
      <c r="A1103" s="117">
        <v>46290.782395833332</v>
      </c>
      <c r="B1103" s="114">
        <v>22</v>
      </c>
      <c r="C1103" s="114" t="s">
        <v>367</v>
      </c>
      <c r="D1103" s="114" t="s">
        <v>638</v>
      </c>
      <c r="E1103" s="114" t="s">
        <v>2773</v>
      </c>
      <c r="F1103" s="114" t="s">
        <v>2443</v>
      </c>
      <c r="G1103" s="121">
        <v>-8.6112245874102637E-4</v>
      </c>
      <c r="H1103" s="114">
        <v>-172.22449174820528</v>
      </c>
      <c r="I1103" s="118" t="s">
        <v>272</v>
      </c>
      <c r="AC1103" s="117">
        <v>46290.782395833332</v>
      </c>
      <c r="AD1103" s="114">
        <v>27</v>
      </c>
      <c r="AE1103" s="114" t="s">
        <v>2726</v>
      </c>
      <c r="AF1103" s="114">
        <v>-3.9471572915139168E-4</v>
      </c>
      <c r="AG1103" s="114" t="s">
        <v>9</v>
      </c>
      <c r="AH1103" s="118" t="s">
        <v>2671</v>
      </c>
    </row>
    <row r="1104" spans="1:34" ht="15" customHeight="1" x14ac:dyDescent="0.25">
      <c r="A1104" s="117">
        <v>46290.782395833332</v>
      </c>
      <c r="B1104" s="114">
        <v>22</v>
      </c>
      <c r="C1104" s="114" t="s">
        <v>367</v>
      </c>
      <c r="D1104" s="114" t="s">
        <v>638</v>
      </c>
      <c r="E1104" s="114" t="s">
        <v>2775</v>
      </c>
      <c r="F1104" s="114" t="s">
        <v>2443</v>
      </c>
      <c r="G1104" s="121">
        <v>-7.1793244332340816E-4</v>
      </c>
      <c r="H1104" s="114">
        <v>-143.58648866468164</v>
      </c>
      <c r="I1104" s="118" t="s">
        <v>272</v>
      </c>
      <c r="AC1104" s="117">
        <v>46290.782395833332</v>
      </c>
      <c r="AD1104" s="114">
        <v>27</v>
      </c>
      <c r="AE1104" s="114" t="s">
        <v>2727</v>
      </c>
      <c r="AF1104" s="114">
        <v>1.4487592882926225E-6</v>
      </c>
      <c r="AG1104" s="114" t="s">
        <v>307</v>
      </c>
      <c r="AH1104" s="118" t="s">
        <v>2673</v>
      </c>
    </row>
    <row r="1105" spans="1:34" ht="15" customHeight="1" x14ac:dyDescent="0.25">
      <c r="A1105" s="117">
        <v>46290.782395833332</v>
      </c>
      <c r="B1105" s="114">
        <v>22</v>
      </c>
      <c r="C1105" s="114" t="s">
        <v>367</v>
      </c>
      <c r="D1105" s="114" t="s">
        <v>638</v>
      </c>
      <c r="E1105" s="114" t="s">
        <v>2776</v>
      </c>
      <c r="F1105" s="114" t="s">
        <v>2443</v>
      </c>
      <c r="G1105" s="121">
        <v>-5.7474242790579006E-4</v>
      </c>
      <c r="H1105" s="114">
        <v>-114.94848558115802</v>
      </c>
      <c r="I1105" s="118" t="s">
        <v>272</v>
      </c>
      <c r="AC1105" s="117">
        <v>46290.782395833332</v>
      </c>
      <c r="AD1105" s="114">
        <v>27</v>
      </c>
      <c r="AE1105" s="114" t="s">
        <v>2728</v>
      </c>
      <c r="AF1105" s="114">
        <v>-1.4728818905076978E-22</v>
      </c>
      <c r="AG1105" s="114" t="s">
        <v>307</v>
      </c>
      <c r="AH1105" s="118" t="s">
        <v>2675</v>
      </c>
    </row>
    <row r="1106" spans="1:34" ht="15" customHeight="1" x14ac:dyDescent="0.25">
      <c r="A1106" s="117">
        <v>46290.782395833332</v>
      </c>
      <c r="B1106" s="114">
        <v>22</v>
      </c>
      <c r="C1106" s="114" t="s">
        <v>367</v>
      </c>
      <c r="D1106" s="114" t="s">
        <v>638</v>
      </c>
      <c r="E1106" s="114" t="s">
        <v>2777</v>
      </c>
      <c r="F1106" s="114" t="s">
        <v>2443</v>
      </c>
      <c r="G1106" s="121">
        <v>-4.3155241248817191E-4</v>
      </c>
      <c r="H1106" s="114">
        <v>-86.310482497634396</v>
      </c>
      <c r="I1106" s="118" t="s">
        <v>272</v>
      </c>
      <c r="AC1106" s="117">
        <v>46290.782395833332</v>
      </c>
      <c r="AD1106" s="114">
        <v>27</v>
      </c>
      <c r="AE1106" s="114" t="s">
        <v>2729</v>
      </c>
      <c r="AF1106" s="114">
        <v>1.0166505246316688E-16</v>
      </c>
      <c r="AG1106" s="114" t="s">
        <v>2534</v>
      </c>
      <c r="AH1106" s="118" t="s">
        <v>2677</v>
      </c>
    </row>
    <row r="1107" spans="1:34" ht="15" customHeight="1" x14ac:dyDescent="0.25">
      <c r="A1107" s="117">
        <v>46290.782395833332</v>
      </c>
      <c r="B1107" s="114">
        <v>22</v>
      </c>
      <c r="C1107" s="114" t="s">
        <v>367</v>
      </c>
      <c r="D1107" s="114" t="s">
        <v>638</v>
      </c>
      <c r="E1107" s="114" t="s">
        <v>2778</v>
      </c>
      <c r="F1107" s="114" t="s">
        <v>2443</v>
      </c>
      <c r="G1107" s="121">
        <v>-2.8836239707055375E-4</v>
      </c>
      <c r="H1107" s="114">
        <v>-57.672479414110768</v>
      </c>
      <c r="I1107" s="118" t="s">
        <v>272</v>
      </c>
      <c r="AC1107" s="117">
        <v>46290.782395833332</v>
      </c>
      <c r="AD1107" s="114">
        <v>27</v>
      </c>
      <c r="AE1107" s="114" t="s">
        <v>2730</v>
      </c>
      <c r="AF1107" s="114">
        <v>-0.27245087043864147</v>
      </c>
      <c r="AG1107" s="114" t="s">
        <v>294</v>
      </c>
      <c r="AH1107" s="118" t="s">
        <v>2679</v>
      </c>
    </row>
    <row r="1108" spans="1:34" ht="15" customHeight="1" x14ac:dyDescent="0.25">
      <c r="A1108" s="117">
        <v>46290.782395833332</v>
      </c>
      <c r="B1108" s="114">
        <v>22</v>
      </c>
      <c r="C1108" s="114" t="s">
        <v>367</v>
      </c>
      <c r="D1108" s="114" t="s">
        <v>638</v>
      </c>
      <c r="E1108" s="114" t="s">
        <v>2779</v>
      </c>
      <c r="F1108" s="114" t="s">
        <v>2443</v>
      </c>
      <c r="G1108" s="121">
        <v>-1.451723816529356E-4</v>
      </c>
      <c r="H1108" s="114">
        <v>-29.034476330587136</v>
      </c>
      <c r="I1108" s="118" t="s">
        <v>272</v>
      </c>
      <c r="AC1108" s="117">
        <v>46290.782395833332</v>
      </c>
      <c r="AD1108" s="114">
        <v>27</v>
      </c>
      <c r="AE1108" s="114" t="s">
        <v>2731</v>
      </c>
      <c r="AF1108" s="114" t="b">
        <v>0</v>
      </c>
      <c r="AG1108" s="114" t="s">
        <v>9</v>
      </c>
      <c r="AH1108" s="118" t="s">
        <v>2681</v>
      </c>
    </row>
    <row r="1109" spans="1:34" ht="15" customHeight="1" x14ac:dyDescent="0.25">
      <c r="A1109" s="117">
        <v>46290.782395833332</v>
      </c>
      <c r="B1109" s="114">
        <v>22</v>
      </c>
      <c r="C1109" s="114" t="s">
        <v>367</v>
      </c>
      <c r="D1109" s="114" t="s">
        <v>434</v>
      </c>
      <c r="E1109" s="114" t="s">
        <v>2334</v>
      </c>
      <c r="F1109" s="114" t="s">
        <v>180</v>
      </c>
      <c r="G1109" s="121">
        <v>-1.5206691103774137E-3</v>
      </c>
      <c r="H1109" s="114">
        <v>-22</v>
      </c>
      <c r="I1109" s="118" t="s">
        <v>272</v>
      </c>
      <c r="AC1109" s="117">
        <v>46290.782395833332</v>
      </c>
      <c r="AD1109" s="114">
        <v>27</v>
      </c>
      <c r="AE1109" s="114" t="s">
        <v>2732</v>
      </c>
      <c r="AF1109" s="114" t="s">
        <v>1105</v>
      </c>
      <c r="AG1109" s="114" t="s">
        <v>9</v>
      </c>
      <c r="AH1109" s="118" t="s">
        <v>2683</v>
      </c>
    </row>
    <row r="1110" spans="1:34" ht="15" customHeight="1" x14ac:dyDescent="0.25">
      <c r="A1110" s="117">
        <v>46290.782395833332</v>
      </c>
      <c r="B1110" s="114">
        <v>22</v>
      </c>
      <c r="C1110" s="114" t="s">
        <v>367</v>
      </c>
      <c r="D1110" s="114" t="s">
        <v>434</v>
      </c>
      <c r="E1110" s="114" t="s">
        <v>2336</v>
      </c>
      <c r="F1110" s="114" t="s">
        <v>180</v>
      </c>
      <c r="G1110" s="121">
        <v>-1.5206691103774137E-3</v>
      </c>
      <c r="H1110" s="114">
        <v>-22</v>
      </c>
      <c r="I1110" s="118" t="s">
        <v>272</v>
      </c>
      <c r="AC1110" s="117">
        <v>46290.782395833332</v>
      </c>
      <c r="AD1110" s="114">
        <v>27</v>
      </c>
      <c r="AE1110" s="114" t="s">
        <v>2733</v>
      </c>
      <c r="AF1110" s="114" t="s">
        <v>2701</v>
      </c>
      <c r="AG1110" s="114" t="s">
        <v>9</v>
      </c>
      <c r="AH1110" s="118" t="s">
        <v>2686</v>
      </c>
    </row>
    <row r="1111" spans="1:34" ht="15" customHeight="1" x14ac:dyDescent="0.25">
      <c r="A1111" s="117">
        <v>46290.782395833332</v>
      </c>
      <c r="B1111" s="114">
        <v>22</v>
      </c>
      <c r="C1111" s="114" t="s">
        <v>367</v>
      </c>
      <c r="D1111" s="114" t="s">
        <v>434</v>
      </c>
      <c r="E1111" s="114" t="s">
        <v>2337</v>
      </c>
      <c r="F1111" s="114" t="s">
        <v>180</v>
      </c>
      <c r="G1111" s="121">
        <v>-1.5206691103774137E-3</v>
      </c>
      <c r="H1111" s="114">
        <v>-22</v>
      </c>
      <c r="I1111" s="118" t="s">
        <v>272</v>
      </c>
      <c r="AC1111" s="117">
        <v>46290.782395833332</v>
      </c>
      <c r="AD1111" s="114">
        <v>27</v>
      </c>
      <c r="AE1111" s="114" t="s">
        <v>2734</v>
      </c>
      <c r="AF1111" s="114" t="s">
        <v>434</v>
      </c>
      <c r="AG1111" s="114" t="s">
        <v>9</v>
      </c>
      <c r="AH1111" s="118" t="s">
        <v>2660</v>
      </c>
    </row>
    <row r="1112" spans="1:34" ht="15" customHeight="1" x14ac:dyDescent="0.25">
      <c r="A1112" s="117">
        <v>46290.782395833332</v>
      </c>
      <c r="B1112" s="114">
        <v>22</v>
      </c>
      <c r="C1112" s="114" t="s">
        <v>367</v>
      </c>
      <c r="D1112" s="114" t="s">
        <v>434</v>
      </c>
      <c r="E1112" s="114" t="s">
        <v>2338</v>
      </c>
      <c r="F1112" s="114" t="s">
        <v>180</v>
      </c>
      <c r="G1112" s="121">
        <v>-1.5206691103774137E-3</v>
      </c>
      <c r="H1112" s="114">
        <v>-22</v>
      </c>
      <c r="I1112" s="118" t="s">
        <v>272</v>
      </c>
      <c r="AC1112" s="117">
        <v>46290.782395833332</v>
      </c>
      <c r="AD1112" s="114">
        <v>27</v>
      </c>
      <c r="AE1112" s="114" t="s">
        <v>2735</v>
      </c>
      <c r="AF1112" s="114" t="s">
        <v>2721</v>
      </c>
      <c r="AG1112" s="114" t="s">
        <v>9</v>
      </c>
      <c r="AH1112" s="118" t="s">
        <v>2663</v>
      </c>
    </row>
    <row r="1113" spans="1:34" ht="15" customHeight="1" x14ac:dyDescent="0.25">
      <c r="A1113" s="117">
        <v>46290.782395833332</v>
      </c>
      <c r="B1113" s="114">
        <v>22</v>
      </c>
      <c r="C1113" s="114" t="s">
        <v>367</v>
      </c>
      <c r="D1113" s="114" t="s">
        <v>434</v>
      </c>
      <c r="E1113" s="114" t="s">
        <v>2339</v>
      </c>
      <c r="F1113" s="114" t="s">
        <v>180</v>
      </c>
      <c r="G1113" s="121">
        <v>-1.5206691103774137E-3</v>
      </c>
      <c r="H1113" s="114">
        <v>-22</v>
      </c>
      <c r="I1113" s="118" t="s">
        <v>272</v>
      </c>
      <c r="AC1113" s="117">
        <v>46290.782395833332</v>
      </c>
      <c r="AD1113" s="114">
        <v>27</v>
      </c>
      <c r="AE1113" s="114" t="s">
        <v>2736</v>
      </c>
      <c r="AF1113" s="114" t="s">
        <v>2737</v>
      </c>
      <c r="AG1113" s="114" t="s">
        <v>9</v>
      </c>
      <c r="AH1113" s="118" t="s">
        <v>2666</v>
      </c>
    </row>
    <row r="1114" spans="1:34" ht="15" customHeight="1" x14ac:dyDescent="0.25">
      <c r="A1114" s="117">
        <v>46290.782395833332</v>
      </c>
      <c r="B1114" s="114">
        <v>22</v>
      </c>
      <c r="C1114" s="114" t="s">
        <v>367</v>
      </c>
      <c r="D1114" s="114" t="s">
        <v>434</v>
      </c>
      <c r="E1114" s="114" t="s">
        <v>2340</v>
      </c>
      <c r="F1114" s="114" t="s">
        <v>180</v>
      </c>
      <c r="G1114" s="121">
        <v>-1.5206691103774139E-3</v>
      </c>
      <c r="H1114" s="114">
        <v>-22</v>
      </c>
      <c r="I1114" s="118" t="s">
        <v>272</v>
      </c>
      <c r="AC1114" s="117">
        <v>46290.782395833332</v>
      </c>
      <c r="AD1114" s="114">
        <v>27</v>
      </c>
      <c r="AE1114" s="114" t="s">
        <v>2738</v>
      </c>
      <c r="AF1114" s="114" t="s">
        <v>2739</v>
      </c>
      <c r="AG1114" s="114" t="s">
        <v>9</v>
      </c>
      <c r="AH1114" s="118" t="s">
        <v>2669</v>
      </c>
    </row>
    <row r="1115" spans="1:34" ht="15" customHeight="1" x14ac:dyDescent="0.25">
      <c r="A1115" s="117">
        <v>46290.782395833332</v>
      </c>
      <c r="B1115" s="114">
        <v>22</v>
      </c>
      <c r="C1115" s="114" t="s">
        <v>367</v>
      </c>
      <c r="D1115" s="114" t="s">
        <v>434</v>
      </c>
      <c r="E1115" s="114" t="s">
        <v>2341</v>
      </c>
      <c r="F1115" s="114" t="s">
        <v>180</v>
      </c>
      <c r="G1115" s="121">
        <v>-1.3792738017915584E-3</v>
      </c>
      <c r="H1115" s="114">
        <v>-20.229349092942854</v>
      </c>
      <c r="I1115" s="118" t="s">
        <v>272</v>
      </c>
      <c r="AC1115" s="117">
        <v>46290.782395833332</v>
      </c>
      <c r="AD1115" s="114">
        <v>27</v>
      </c>
      <c r="AE1115" s="114" t="s">
        <v>2740</v>
      </c>
      <c r="AF1115" s="114">
        <v>-3.8917857702956281E-4</v>
      </c>
      <c r="AG1115" s="114" t="s">
        <v>9</v>
      </c>
      <c r="AH1115" s="118" t="s">
        <v>2671</v>
      </c>
    </row>
    <row r="1116" spans="1:34" ht="15" customHeight="1" x14ac:dyDescent="0.25">
      <c r="A1116" s="117">
        <v>46290.782395833332</v>
      </c>
      <c r="B1116" s="114">
        <v>22</v>
      </c>
      <c r="C1116" s="114" t="s">
        <v>367</v>
      </c>
      <c r="D1116" s="114" t="s">
        <v>434</v>
      </c>
      <c r="E1116" s="114" t="s">
        <v>2342</v>
      </c>
      <c r="F1116" s="114" t="s">
        <v>180</v>
      </c>
      <c r="G1116" s="121">
        <v>-1.3792738017915584E-3</v>
      </c>
      <c r="H1116" s="114">
        <v>-20.229349092942854</v>
      </c>
      <c r="I1116" s="118" t="s">
        <v>272</v>
      </c>
      <c r="AC1116" s="117">
        <v>46290.782395833332</v>
      </c>
      <c r="AD1116" s="114">
        <v>27</v>
      </c>
      <c r="AE1116" s="114" t="s">
        <v>2741</v>
      </c>
      <c r="AF1116" s="114">
        <v>1.6132978001504489E-6</v>
      </c>
      <c r="AG1116" s="114" t="s">
        <v>307</v>
      </c>
      <c r="AH1116" s="118" t="s">
        <v>2673</v>
      </c>
    </row>
    <row r="1117" spans="1:34" ht="15" customHeight="1" x14ac:dyDescent="0.25">
      <c r="A1117" s="117">
        <v>46290.782395833332</v>
      </c>
      <c r="B1117" s="114">
        <v>22</v>
      </c>
      <c r="C1117" s="114" t="s">
        <v>367</v>
      </c>
      <c r="D1117" s="114" t="s">
        <v>434</v>
      </c>
      <c r="E1117" s="114" t="s">
        <v>2343</v>
      </c>
      <c r="F1117" s="114" t="s">
        <v>180</v>
      </c>
      <c r="G1117" s="121">
        <v>-1.3792738017915584E-3</v>
      </c>
      <c r="H1117" s="114">
        <v>-20.229349092942854</v>
      </c>
      <c r="I1117" s="118" t="s">
        <v>272</v>
      </c>
      <c r="AC1117" s="117">
        <v>46290.782395833332</v>
      </c>
      <c r="AD1117" s="114">
        <v>27</v>
      </c>
      <c r="AE1117" s="114" t="s">
        <v>2742</v>
      </c>
      <c r="AF1117" s="114">
        <v>-2.3250674889041793E-22</v>
      </c>
      <c r="AG1117" s="114" t="s">
        <v>307</v>
      </c>
      <c r="AH1117" s="118" t="s">
        <v>2675</v>
      </c>
    </row>
    <row r="1118" spans="1:34" ht="15" customHeight="1" x14ac:dyDescent="0.25">
      <c r="A1118" s="117">
        <v>46290.782395833332</v>
      </c>
      <c r="B1118" s="114">
        <v>22</v>
      </c>
      <c r="C1118" s="114" t="s">
        <v>367</v>
      </c>
      <c r="D1118" s="114" t="s">
        <v>434</v>
      </c>
      <c r="E1118" s="114" t="s">
        <v>2344</v>
      </c>
      <c r="F1118" s="114" t="s">
        <v>180</v>
      </c>
      <c r="G1118" s="121">
        <v>-1.3792738017915584E-3</v>
      </c>
      <c r="H1118" s="114">
        <v>-20.229349092942854</v>
      </c>
      <c r="I1118" s="118" t="s">
        <v>272</v>
      </c>
      <c r="AC1118" s="117">
        <v>46290.782395833332</v>
      </c>
      <c r="AD1118" s="114">
        <v>27</v>
      </c>
      <c r="AE1118" s="114" t="s">
        <v>2743</v>
      </c>
      <c r="AF1118" s="114">
        <v>1.4411892762063853E-16</v>
      </c>
      <c r="AG1118" s="114" t="s">
        <v>2534</v>
      </c>
      <c r="AH1118" s="118" t="s">
        <v>2677</v>
      </c>
    </row>
    <row r="1119" spans="1:34" ht="15" customHeight="1" x14ac:dyDescent="0.25">
      <c r="A1119" s="117">
        <v>46290.782395833332</v>
      </c>
      <c r="B1119" s="114">
        <v>22</v>
      </c>
      <c r="C1119" s="114" t="s">
        <v>367</v>
      </c>
      <c r="D1119" s="114" t="s">
        <v>434</v>
      </c>
      <c r="E1119" s="114" t="s">
        <v>2345</v>
      </c>
      <c r="F1119" s="114" t="s">
        <v>180</v>
      </c>
      <c r="G1119" s="121">
        <v>-1.3792738017915584E-3</v>
      </c>
      <c r="H1119" s="114">
        <v>-20.229349092942854</v>
      </c>
      <c r="I1119" s="118" t="s">
        <v>272</v>
      </c>
      <c r="AC1119" s="117">
        <v>46290.782395833332</v>
      </c>
      <c r="AD1119" s="114">
        <v>27</v>
      </c>
      <c r="AE1119" s="114" t="s">
        <v>2744</v>
      </c>
      <c r="AF1119" s="114">
        <v>-0.24123170377674213</v>
      </c>
      <c r="AG1119" s="114" t="s">
        <v>294</v>
      </c>
      <c r="AH1119" s="118" t="s">
        <v>2679</v>
      </c>
    </row>
    <row r="1120" spans="1:34" ht="15" customHeight="1" x14ac:dyDescent="0.25">
      <c r="A1120" s="117">
        <v>46290.782395833332</v>
      </c>
      <c r="B1120" s="114">
        <v>22</v>
      </c>
      <c r="C1120" s="114" t="s">
        <v>367</v>
      </c>
      <c r="D1120" s="114" t="s">
        <v>434</v>
      </c>
      <c r="E1120" s="114" t="s">
        <v>2346</v>
      </c>
      <c r="F1120" s="114" t="s">
        <v>180</v>
      </c>
      <c r="G1120" s="121">
        <v>-1.3792738017915586E-3</v>
      </c>
      <c r="H1120" s="114">
        <v>-20.229349092942858</v>
      </c>
      <c r="I1120" s="118" t="s">
        <v>272</v>
      </c>
      <c r="AC1120" s="117">
        <v>46290.782395833332</v>
      </c>
      <c r="AD1120" s="114">
        <v>27</v>
      </c>
      <c r="AE1120" s="114" t="s">
        <v>2745</v>
      </c>
      <c r="AF1120" s="114" t="b">
        <v>0</v>
      </c>
      <c r="AG1120" s="114" t="s">
        <v>9</v>
      </c>
      <c r="AH1120" s="118" t="s">
        <v>2681</v>
      </c>
    </row>
    <row r="1121" spans="1:34" ht="15" customHeight="1" x14ac:dyDescent="0.25">
      <c r="A1121" s="117">
        <v>46290.782395833332</v>
      </c>
      <c r="B1121" s="114">
        <v>22</v>
      </c>
      <c r="C1121" s="114" t="s">
        <v>367</v>
      </c>
      <c r="D1121" s="114" t="s">
        <v>434</v>
      </c>
      <c r="E1121" s="114" t="s">
        <v>2347</v>
      </c>
      <c r="F1121" s="114" t="s">
        <v>180</v>
      </c>
      <c r="G1121" s="121">
        <v>-1.3792738017915586E-3</v>
      </c>
      <c r="H1121" s="114">
        <v>-20.229349092942858</v>
      </c>
      <c r="I1121" s="118" t="s">
        <v>272</v>
      </c>
      <c r="AC1121" s="117">
        <v>46290.782395833332</v>
      </c>
      <c r="AD1121" s="114">
        <v>27</v>
      </c>
      <c r="AE1121" s="114" t="s">
        <v>2746</v>
      </c>
      <c r="AF1121" s="114" t="s">
        <v>1105</v>
      </c>
      <c r="AG1121" s="114" t="s">
        <v>9</v>
      </c>
      <c r="AH1121" s="118" t="s">
        <v>2683</v>
      </c>
    </row>
    <row r="1122" spans="1:34" ht="15" customHeight="1" x14ac:dyDescent="0.25">
      <c r="A1122" s="117">
        <v>46290.782395833332</v>
      </c>
      <c r="B1122" s="114">
        <v>22</v>
      </c>
      <c r="C1122" s="114" t="s">
        <v>367</v>
      </c>
      <c r="D1122" s="114" t="s">
        <v>434</v>
      </c>
      <c r="E1122" s="114" t="s">
        <v>2348</v>
      </c>
      <c r="F1122" s="114" t="s">
        <v>180</v>
      </c>
      <c r="G1122" s="121">
        <v>-1.3792738017915586E-3</v>
      </c>
      <c r="H1122" s="114">
        <v>-20.229349092942858</v>
      </c>
      <c r="I1122" s="118" t="s">
        <v>272</v>
      </c>
      <c r="AC1122" s="117">
        <v>46290.782395833332</v>
      </c>
      <c r="AD1122" s="114">
        <v>27</v>
      </c>
      <c r="AE1122" s="114" t="s">
        <v>2747</v>
      </c>
      <c r="AF1122" s="114" t="s">
        <v>2701</v>
      </c>
      <c r="AG1122" s="114" t="s">
        <v>9</v>
      </c>
      <c r="AH1122" s="118" t="s">
        <v>2686</v>
      </c>
    </row>
    <row r="1123" spans="1:34" ht="15" customHeight="1" x14ac:dyDescent="0.25">
      <c r="A1123" s="117">
        <v>46290.782395833332</v>
      </c>
      <c r="B1123" s="114">
        <v>22</v>
      </c>
      <c r="C1123" s="114" t="s">
        <v>367</v>
      </c>
      <c r="D1123" s="114" t="s">
        <v>434</v>
      </c>
      <c r="E1123" s="114" t="s">
        <v>2349</v>
      </c>
      <c r="F1123" s="114" t="s">
        <v>180</v>
      </c>
      <c r="G1123" s="121">
        <v>-1.237878493205703E-3</v>
      </c>
      <c r="H1123" s="114">
        <v>-18.155551233683646</v>
      </c>
      <c r="I1123" s="118" t="s">
        <v>272</v>
      </c>
      <c r="AC1123" s="117">
        <v>46290.782395833332</v>
      </c>
      <c r="AD1123" s="114">
        <v>28</v>
      </c>
      <c r="AE1123" s="114" t="s">
        <v>2615</v>
      </c>
      <c r="AF1123" s="114">
        <v>318.93087921142575</v>
      </c>
      <c r="AG1123" s="114" t="s">
        <v>299</v>
      </c>
      <c r="AH1123" s="118" t="s">
        <v>2616</v>
      </c>
    </row>
    <row r="1124" spans="1:34" ht="15" customHeight="1" x14ac:dyDescent="0.25">
      <c r="A1124" s="117">
        <v>46290.782395833332</v>
      </c>
      <c r="B1124" s="114">
        <v>22</v>
      </c>
      <c r="C1124" s="114" t="s">
        <v>367</v>
      </c>
      <c r="D1124" s="114" t="s">
        <v>434</v>
      </c>
      <c r="E1124" s="114" t="s">
        <v>2350</v>
      </c>
      <c r="F1124" s="114" t="s">
        <v>180</v>
      </c>
      <c r="G1124" s="121">
        <v>-1.237878493205703E-3</v>
      </c>
      <c r="H1124" s="114">
        <v>-18.155551233683646</v>
      </c>
      <c r="I1124" s="118" t="s">
        <v>272</v>
      </c>
      <c r="AC1124" s="117">
        <v>46290.782395833332</v>
      </c>
      <c r="AD1124" s="114">
        <v>28</v>
      </c>
      <c r="AE1124" s="114" t="s">
        <v>300</v>
      </c>
      <c r="AF1124" s="114">
        <v>318.93087921142575</v>
      </c>
      <c r="AG1124" s="114" t="s">
        <v>299</v>
      </c>
      <c r="AH1124" s="118" t="s">
        <v>2617</v>
      </c>
    </row>
    <row r="1125" spans="1:34" ht="15" customHeight="1" x14ac:dyDescent="0.25">
      <c r="A1125" s="117">
        <v>46290.782395833332</v>
      </c>
      <c r="B1125" s="114">
        <v>22</v>
      </c>
      <c r="C1125" s="114" t="s">
        <v>367</v>
      </c>
      <c r="D1125" s="114" t="s">
        <v>434</v>
      </c>
      <c r="E1125" s="114" t="s">
        <v>2351</v>
      </c>
      <c r="F1125" s="114" t="s">
        <v>180</v>
      </c>
      <c r="G1125" s="121">
        <v>-1.237878493205703E-3</v>
      </c>
      <c r="H1125" s="114">
        <v>-18.155551233683646</v>
      </c>
      <c r="I1125" s="118" t="s">
        <v>272</v>
      </c>
      <c r="AC1125" s="117">
        <v>46290.782395833332</v>
      </c>
      <c r="AD1125" s="114">
        <v>28</v>
      </c>
      <c r="AE1125" s="114" t="s">
        <v>2618</v>
      </c>
      <c r="AF1125" s="114">
        <v>86.207712355658572</v>
      </c>
      <c r="AG1125" s="114" t="s">
        <v>302</v>
      </c>
      <c r="AH1125" s="118" t="s">
        <v>2619</v>
      </c>
    </row>
    <row r="1126" spans="1:34" ht="15" customHeight="1" x14ac:dyDescent="0.25">
      <c r="A1126" s="117">
        <v>46290.782395833332</v>
      </c>
      <c r="B1126" s="114">
        <v>22</v>
      </c>
      <c r="C1126" s="114" t="s">
        <v>367</v>
      </c>
      <c r="D1126" s="114" t="s">
        <v>434</v>
      </c>
      <c r="E1126" s="114" t="s">
        <v>2352</v>
      </c>
      <c r="F1126" s="114" t="s">
        <v>180</v>
      </c>
      <c r="G1126" s="121">
        <v>-1.237878493205703E-3</v>
      </c>
      <c r="H1126" s="114">
        <v>-18.155551233683646</v>
      </c>
      <c r="I1126" s="118" t="s">
        <v>272</v>
      </c>
      <c r="AC1126" s="117">
        <v>46290.782395833332</v>
      </c>
      <c r="AD1126" s="114">
        <v>28</v>
      </c>
      <c r="AE1126" s="114" t="s">
        <v>2620</v>
      </c>
      <c r="AF1126" s="114">
        <v>0</v>
      </c>
      <c r="AG1126" s="114" t="s">
        <v>302</v>
      </c>
      <c r="AH1126" s="118" t="s">
        <v>2621</v>
      </c>
    </row>
    <row r="1127" spans="1:34" ht="15" customHeight="1" x14ac:dyDescent="0.25">
      <c r="A1127" s="117">
        <v>46290.782395833332</v>
      </c>
      <c r="B1127" s="114">
        <v>22</v>
      </c>
      <c r="C1127" s="114" t="s">
        <v>367</v>
      </c>
      <c r="D1127" s="114" t="s">
        <v>434</v>
      </c>
      <c r="E1127" s="114" t="s">
        <v>2353</v>
      </c>
      <c r="F1127" s="114" t="s">
        <v>180</v>
      </c>
      <c r="G1127" s="121">
        <v>-1.237878493205703E-3</v>
      </c>
      <c r="H1127" s="114">
        <v>-18.155551233683646</v>
      </c>
      <c r="I1127" s="118" t="s">
        <v>272</v>
      </c>
      <c r="AC1127" s="117">
        <v>46290.782395833332</v>
      </c>
      <c r="AD1127" s="114">
        <v>28</v>
      </c>
      <c r="AE1127" s="114" t="s">
        <v>2622</v>
      </c>
      <c r="AF1127" s="114">
        <v>86.207712355658572</v>
      </c>
      <c r="AG1127" s="114" t="s">
        <v>302</v>
      </c>
      <c r="AH1127" s="118" t="s">
        <v>2623</v>
      </c>
    </row>
    <row r="1128" spans="1:34" ht="15" customHeight="1" x14ac:dyDescent="0.25">
      <c r="A1128" s="117">
        <v>46290.782395833332</v>
      </c>
      <c r="B1128" s="114">
        <v>22</v>
      </c>
      <c r="C1128" s="114" t="s">
        <v>367</v>
      </c>
      <c r="D1128" s="114" t="s">
        <v>434</v>
      </c>
      <c r="E1128" s="114" t="s">
        <v>2354</v>
      </c>
      <c r="F1128" s="114" t="s">
        <v>180</v>
      </c>
      <c r="G1128" s="121">
        <v>-1.237878493205703E-3</v>
      </c>
      <c r="H1128" s="114">
        <v>-18.155551233683646</v>
      </c>
      <c r="I1128" s="118" t="s">
        <v>272</v>
      </c>
      <c r="AC1128" s="117">
        <v>46290.782395833332</v>
      </c>
      <c r="AD1128" s="114">
        <v>28</v>
      </c>
      <c r="AE1128" s="114" t="s">
        <v>2624</v>
      </c>
      <c r="AF1128" s="114">
        <v>0</v>
      </c>
      <c r="AG1128" s="114" t="s">
        <v>302</v>
      </c>
      <c r="AH1128" s="118" t="s">
        <v>2625</v>
      </c>
    </row>
    <row r="1129" spans="1:34" ht="15" customHeight="1" x14ac:dyDescent="0.25">
      <c r="A1129" s="117">
        <v>46290.782395833332</v>
      </c>
      <c r="B1129" s="114">
        <v>22</v>
      </c>
      <c r="C1129" s="114" t="s">
        <v>367</v>
      </c>
      <c r="D1129" s="114" t="s">
        <v>434</v>
      </c>
      <c r="E1129" s="114" t="s">
        <v>2355</v>
      </c>
      <c r="F1129" s="114" t="s">
        <v>180</v>
      </c>
      <c r="G1129" s="121">
        <v>-1.2378784932057033E-3</v>
      </c>
      <c r="H1129" s="114">
        <v>-18.155551233683646</v>
      </c>
      <c r="I1129" s="118" t="s">
        <v>272</v>
      </c>
      <c r="AC1129" s="117">
        <v>46290.782395833332</v>
      </c>
      <c r="AD1129" s="114">
        <v>28</v>
      </c>
      <c r="AE1129" s="114" t="s">
        <v>2626</v>
      </c>
      <c r="AF1129" s="114" t="s">
        <v>1105</v>
      </c>
      <c r="AG1129" s="114" t="s">
        <v>9</v>
      </c>
      <c r="AH1129" s="118" t="s">
        <v>2627</v>
      </c>
    </row>
    <row r="1130" spans="1:34" ht="15" customHeight="1" x14ac:dyDescent="0.25">
      <c r="A1130" s="117">
        <v>46290.782395833332</v>
      </c>
      <c r="B1130" s="114">
        <v>22</v>
      </c>
      <c r="C1130" s="114" t="s">
        <v>367</v>
      </c>
      <c r="D1130" s="114" t="s">
        <v>434</v>
      </c>
      <c r="E1130" s="114" t="s">
        <v>2356</v>
      </c>
      <c r="F1130" s="114" t="s">
        <v>180</v>
      </c>
      <c r="G1130" s="121">
        <v>-1.2378784932057033E-3</v>
      </c>
      <c r="H1130" s="114">
        <v>-18.155551233683646</v>
      </c>
      <c r="I1130" s="118" t="s">
        <v>272</v>
      </c>
      <c r="AC1130" s="117">
        <v>46290.782395833332</v>
      </c>
      <c r="AD1130" s="114">
        <v>28</v>
      </c>
      <c r="AE1130" s="114" t="s">
        <v>319</v>
      </c>
      <c r="AF1130" s="114" t="s">
        <v>367</v>
      </c>
      <c r="AG1130" s="114" t="s">
        <v>9</v>
      </c>
      <c r="AH1130" s="118" t="s">
        <v>2628</v>
      </c>
    </row>
    <row r="1131" spans="1:34" ht="15" customHeight="1" x14ac:dyDescent="0.25">
      <c r="A1131" s="117">
        <v>46290.782395833332</v>
      </c>
      <c r="B1131" s="114">
        <v>22</v>
      </c>
      <c r="C1131" s="114" t="s">
        <v>367</v>
      </c>
      <c r="D1131" s="114" t="s">
        <v>434</v>
      </c>
      <c r="E1131" s="114" t="s">
        <v>2357</v>
      </c>
      <c r="F1131" s="114" t="s">
        <v>180</v>
      </c>
      <c r="G1131" s="121">
        <v>-1.2378784932057033E-3</v>
      </c>
      <c r="H1131" s="114">
        <v>-18.155551233683646</v>
      </c>
      <c r="I1131" s="118" t="s">
        <v>272</v>
      </c>
      <c r="AC1131" s="117">
        <v>46290.782395833332</v>
      </c>
      <c r="AD1131" s="114">
        <v>28</v>
      </c>
      <c r="AE1131" s="114" t="s">
        <v>2629</v>
      </c>
      <c r="AF1131" s="114" t="s">
        <v>1105</v>
      </c>
      <c r="AG1131" s="114" t="s">
        <v>9</v>
      </c>
      <c r="AH1131" s="118" t="s">
        <v>2630</v>
      </c>
    </row>
    <row r="1132" spans="1:34" ht="15" customHeight="1" x14ac:dyDescent="0.25">
      <c r="A1132" s="117">
        <v>46290.782395833332</v>
      </c>
      <c r="B1132" s="114">
        <v>22</v>
      </c>
      <c r="C1132" s="114" t="s">
        <v>367</v>
      </c>
      <c r="D1132" s="114" t="s">
        <v>434</v>
      </c>
      <c r="E1132" s="114" t="s">
        <v>2358</v>
      </c>
      <c r="F1132" s="114" t="s">
        <v>180</v>
      </c>
      <c r="G1132" s="121">
        <v>-1.2378784932057033E-3</v>
      </c>
      <c r="H1132" s="114">
        <v>-18.155551233683646</v>
      </c>
      <c r="I1132" s="118" t="s">
        <v>272</v>
      </c>
      <c r="AC1132" s="117">
        <v>46290.782395833332</v>
      </c>
      <c r="AD1132" s="114">
        <v>28</v>
      </c>
      <c r="AE1132" s="114" t="s">
        <v>2631</v>
      </c>
      <c r="AF1132" s="114" t="s">
        <v>1113</v>
      </c>
      <c r="AG1132" s="114" t="s">
        <v>9</v>
      </c>
      <c r="AH1132" s="118" t="s">
        <v>2632</v>
      </c>
    </row>
    <row r="1133" spans="1:34" ht="15" customHeight="1" x14ac:dyDescent="0.25">
      <c r="A1133" s="117">
        <v>46290.782395833332</v>
      </c>
      <c r="B1133" s="114">
        <v>22</v>
      </c>
      <c r="C1133" s="114" t="s">
        <v>367</v>
      </c>
      <c r="D1133" s="114" t="s">
        <v>434</v>
      </c>
      <c r="E1133" s="114" t="s">
        <v>2359</v>
      </c>
      <c r="F1133" s="114" t="s">
        <v>180</v>
      </c>
      <c r="G1133" s="121">
        <v>-1.0964831846198477E-3</v>
      </c>
      <c r="H1133" s="114">
        <v>-16.081753374424434</v>
      </c>
      <c r="I1133" s="118" t="s">
        <v>272</v>
      </c>
      <c r="AC1133" s="117">
        <v>46290.782395833332</v>
      </c>
      <c r="AD1133" s="114">
        <v>28</v>
      </c>
      <c r="AE1133" s="114" t="s">
        <v>320</v>
      </c>
      <c r="AF1133" s="114" t="s">
        <v>325</v>
      </c>
      <c r="AG1133" s="114" t="s">
        <v>9</v>
      </c>
      <c r="AH1133" s="118" t="s">
        <v>2633</v>
      </c>
    </row>
    <row r="1134" spans="1:34" ht="15" customHeight="1" x14ac:dyDescent="0.25">
      <c r="A1134" s="117">
        <v>46290.782395833332</v>
      </c>
      <c r="B1134" s="114">
        <v>22</v>
      </c>
      <c r="C1134" s="114" t="s">
        <v>367</v>
      </c>
      <c r="D1134" s="114" t="s">
        <v>434</v>
      </c>
      <c r="E1134" s="114" t="s">
        <v>2360</v>
      </c>
      <c r="F1134" s="114" t="s">
        <v>180</v>
      </c>
      <c r="G1134" s="121">
        <v>-1.0964831846198477E-3</v>
      </c>
      <c r="H1134" s="114">
        <v>-16.081753374424434</v>
      </c>
      <c r="I1134" s="118" t="s">
        <v>272</v>
      </c>
      <c r="AC1134" s="117">
        <v>46290.782395833332</v>
      </c>
      <c r="AD1134" s="114">
        <v>28</v>
      </c>
      <c r="AE1134" s="114" t="s">
        <v>2634</v>
      </c>
      <c r="AF1134" s="114"/>
      <c r="AG1134" s="114" t="s">
        <v>9</v>
      </c>
      <c r="AH1134" s="118" t="s">
        <v>2635</v>
      </c>
    </row>
    <row r="1135" spans="1:34" ht="15" customHeight="1" x14ac:dyDescent="0.25">
      <c r="A1135" s="117">
        <v>46290.782395833332</v>
      </c>
      <c r="B1135" s="114">
        <v>22</v>
      </c>
      <c r="C1135" s="114" t="s">
        <v>367</v>
      </c>
      <c r="D1135" s="114" t="s">
        <v>434</v>
      </c>
      <c r="E1135" s="114" t="s">
        <v>2361</v>
      </c>
      <c r="F1135" s="114" t="s">
        <v>180</v>
      </c>
      <c r="G1135" s="121">
        <v>-1.0964831846198477E-3</v>
      </c>
      <c r="H1135" s="114">
        <v>-16.081753374424434</v>
      </c>
      <c r="I1135" s="118" t="s">
        <v>272</v>
      </c>
      <c r="AC1135" s="117">
        <v>46290.782395833332</v>
      </c>
      <c r="AD1135" s="114">
        <v>28</v>
      </c>
      <c r="AE1135" s="114" t="s">
        <v>2636</v>
      </c>
      <c r="AF1135" s="114">
        <v>0</v>
      </c>
      <c r="AG1135" s="114" t="s">
        <v>9</v>
      </c>
      <c r="AH1135" s="118" t="s">
        <v>2637</v>
      </c>
    </row>
    <row r="1136" spans="1:34" ht="15" customHeight="1" x14ac:dyDescent="0.25">
      <c r="A1136" s="117">
        <v>46290.782395833332</v>
      </c>
      <c r="B1136" s="114">
        <v>22</v>
      </c>
      <c r="C1136" s="114" t="s">
        <v>367</v>
      </c>
      <c r="D1136" s="114" t="s">
        <v>434</v>
      </c>
      <c r="E1136" s="114" t="s">
        <v>2362</v>
      </c>
      <c r="F1136" s="114" t="s">
        <v>180</v>
      </c>
      <c r="G1136" s="121">
        <v>-1.0964831846198479E-3</v>
      </c>
      <c r="H1136" s="114">
        <v>-16.081753374424437</v>
      </c>
      <c r="I1136" s="118" t="s">
        <v>272</v>
      </c>
      <c r="AC1136" s="117">
        <v>46290.782395833332</v>
      </c>
      <c r="AD1136" s="114">
        <v>28</v>
      </c>
      <c r="AE1136" s="114" t="s">
        <v>2638</v>
      </c>
      <c r="AF1136" s="114"/>
      <c r="AG1136" s="114" t="s">
        <v>299</v>
      </c>
      <c r="AH1136" s="118" t="s">
        <v>2702</v>
      </c>
    </row>
    <row r="1137" spans="1:34" ht="15" customHeight="1" x14ac:dyDescent="0.25">
      <c r="A1137" s="117">
        <v>46290.782395833332</v>
      </c>
      <c r="B1137" s="114">
        <v>22</v>
      </c>
      <c r="C1137" s="114" t="s">
        <v>367</v>
      </c>
      <c r="D1137" s="114" t="s">
        <v>434</v>
      </c>
      <c r="E1137" s="114" t="s">
        <v>2363</v>
      </c>
      <c r="F1137" s="114" t="s">
        <v>180</v>
      </c>
      <c r="G1137" s="121">
        <v>-1.0964831846198479E-3</v>
      </c>
      <c r="H1137" s="114">
        <v>-16.081753374424437</v>
      </c>
      <c r="I1137" s="118" t="s">
        <v>272</v>
      </c>
      <c r="AC1137" s="117">
        <v>46290.782395833332</v>
      </c>
      <c r="AD1137" s="114">
        <v>28</v>
      </c>
      <c r="AE1137" s="114" t="s">
        <v>2640</v>
      </c>
      <c r="AF1137" s="114"/>
      <c r="AG1137" s="114" t="s">
        <v>302</v>
      </c>
      <c r="AH1137" s="118" t="s">
        <v>2702</v>
      </c>
    </row>
    <row r="1138" spans="1:34" ht="15" customHeight="1" x14ac:dyDescent="0.25">
      <c r="A1138" s="117">
        <v>46290.782395833332</v>
      </c>
      <c r="B1138" s="114">
        <v>22</v>
      </c>
      <c r="C1138" s="114" t="s">
        <v>367</v>
      </c>
      <c r="D1138" s="114" t="s">
        <v>434</v>
      </c>
      <c r="E1138" s="114" t="s">
        <v>2364</v>
      </c>
      <c r="F1138" s="114" t="s">
        <v>180</v>
      </c>
      <c r="G1138" s="121">
        <v>-1.0964831846198479E-3</v>
      </c>
      <c r="H1138" s="114">
        <v>-16.081753374424437</v>
      </c>
      <c r="I1138" s="118" t="s">
        <v>272</v>
      </c>
      <c r="AC1138" s="117">
        <v>46290.782395833332</v>
      </c>
      <c r="AD1138" s="114">
        <v>28</v>
      </c>
      <c r="AE1138" s="114" t="s">
        <v>2642</v>
      </c>
      <c r="AF1138" s="114"/>
      <c r="AG1138" s="114" t="s">
        <v>302</v>
      </c>
      <c r="AH1138" s="118" t="s">
        <v>2702</v>
      </c>
    </row>
    <row r="1139" spans="1:34" ht="15" customHeight="1" x14ac:dyDescent="0.25">
      <c r="A1139" s="117">
        <v>46290.782395833332</v>
      </c>
      <c r="B1139" s="114">
        <v>22</v>
      </c>
      <c r="C1139" s="114" t="s">
        <v>367</v>
      </c>
      <c r="D1139" s="114" t="s">
        <v>434</v>
      </c>
      <c r="E1139" s="114" t="s">
        <v>2365</v>
      </c>
      <c r="F1139" s="114" t="s">
        <v>180</v>
      </c>
      <c r="G1139" s="121">
        <v>-9.5508787603399239E-4</v>
      </c>
      <c r="H1139" s="114">
        <v>-14.007955515165222</v>
      </c>
      <c r="I1139" s="118" t="s">
        <v>272</v>
      </c>
      <c r="AC1139" s="117">
        <v>46290.782395833332</v>
      </c>
      <c r="AD1139" s="114">
        <v>28</v>
      </c>
      <c r="AE1139" s="114" t="s">
        <v>2644</v>
      </c>
      <c r="AF1139" s="114" t="s">
        <v>1105</v>
      </c>
      <c r="AG1139" s="114" t="s">
        <v>9</v>
      </c>
      <c r="AH1139" s="118" t="s">
        <v>2645</v>
      </c>
    </row>
    <row r="1140" spans="1:34" ht="15" customHeight="1" x14ac:dyDescent="0.25">
      <c r="A1140" s="117">
        <v>46290.782395833332</v>
      </c>
      <c r="B1140" s="114">
        <v>22</v>
      </c>
      <c r="C1140" s="114" t="s">
        <v>367</v>
      </c>
      <c r="D1140" s="114" t="s">
        <v>434</v>
      </c>
      <c r="E1140" s="114" t="s">
        <v>2366</v>
      </c>
      <c r="F1140" s="114" t="s">
        <v>180</v>
      </c>
      <c r="G1140" s="121">
        <v>-9.5508787603399239E-4</v>
      </c>
      <c r="H1140" s="114">
        <v>-14.007955515165222</v>
      </c>
      <c r="I1140" s="118" t="s">
        <v>272</v>
      </c>
      <c r="AC1140" s="117">
        <v>46290.782395833332</v>
      </c>
      <c r="AD1140" s="114">
        <v>28</v>
      </c>
      <c r="AE1140" s="114" t="s">
        <v>2646</v>
      </c>
      <c r="AF1140" s="114" t="s">
        <v>1105</v>
      </c>
      <c r="AG1140" s="114" t="s">
        <v>9</v>
      </c>
      <c r="AH1140" s="118" t="s">
        <v>2647</v>
      </c>
    </row>
    <row r="1141" spans="1:34" ht="15" customHeight="1" x14ac:dyDescent="0.25">
      <c r="A1141" s="117">
        <v>46290.782395833332</v>
      </c>
      <c r="B1141" s="114">
        <v>22</v>
      </c>
      <c r="C1141" s="114" t="s">
        <v>367</v>
      </c>
      <c r="D1141" s="114" t="s">
        <v>434</v>
      </c>
      <c r="E1141" s="114" t="s">
        <v>2367</v>
      </c>
      <c r="F1141" s="114" t="s">
        <v>180</v>
      </c>
      <c r="G1141" s="121">
        <v>-9.550878760339925E-4</v>
      </c>
      <c r="H1141" s="114">
        <v>-14.007955515165223</v>
      </c>
      <c r="I1141" s="118" t="s">
        <v>272</v>
      </c>
      <c r="AC1141" s="117">
        <v>46290.782395833332</v>
      </c>
      <c r="AD1141" s="114">
        <v>28</v>
      </c>
      <c r="AE1141" s="114" t="s">
        <v>2648</v>
      </c>
      <c r="AF1141" s="114">
        <v>14.592093840082127</v>
      </c>
      <c r="AG1141" s="114" t="s">
        <v>305</v>
      </c>
      <c r="AH1141" s="118" t="s">
        <v>2649</v>
      </c>
    </row>
    <row r="1142" spans="1:34" ht="15" customHeight="1" x14ac:dyDescent="0.25">
      <c r="A1142" s="117">
        <v>46290.782395833332</v>
      </c>
      <c r="B1142" s="114">
        <v>22</v>
      </c>
      <c r="C1142" s="114" t="s">
        <v>367</v>
      </c>
      <c r="D1142" s="114" t="s">
        <v>434</v>
      </c>
      <c r="E1142" s="114" t="s">
        <v>2368</v>
      </c>
      <c r="F1142" s="114" t="s">
        <v>180</v>
      </c>
      <c r="G1142" s="121">
        <v>-9.5508787603399261E-4</v>
      </c>
      <c r="H1142" s="114">
        <v>-14.007955515165225</v>
      </c>
      <c r="I1142" s="118" t="s">
        <v>272</v>
      </c>
      <c r="AC1142" s="117">
        <v>46290.782395833332</v>
      </c>
      <c r="AD1142" s="114">
        <v>28</v>
      </c>
      <c r="AE1142" s="114" t="s">
        <v>2650</v>
      </c>
      <c r="AF1142" s="114">
        <v>14.6</v>
      </c>
      <c r="AG1142" s="114" t="s">
        <v>305</v>
      </c>
      <c r="AH1142" s="118" t="s">
        <v>2651</v>
      </c>
    </row>
    <row r="1143" spans="1:34" ht="15" customHeight="1" x14ac:dyDescent="0.25">
      <c r="A1143" s="117">
        <v>46290.782395833332</v>
      </c>
      <c r="B1143" s="114">
        <v>22</v>
      </c>
      <c r="C1143" s="114" t="s">
        <v>367</v>
      </c>
      <c r="D1143" s="114" t="s">
        <v>434</v>
      </c>
      <c r="E1143" s="114" t="s">
        <v>2369</v>
      </c>
      <c r="F1143" s="114" t="s">
        <v>180</v>
      </c>
      <c r="G1143" s="121">
        <v>-9.5508787603399261E-4</v>
      </c>
      <c r="H1143" s="114">
        <v>-14.007955515165225</v>
      </c>
      <c r="I1143" s="118" t="s">
        <v>272</v>
      </c>
      <c r="AC1143" s="117">
        <v>46290.782395833332</v>
      </c>
      <c r="AD1143" s="114">
        <v>28</v>
      </c>
      <c r="AE1143" s="114" t="s">
        <v>2652</v>
      </c>
      <c r="AF1143" s="114">
        <v>0.99945848219740596</v>
      </c>
      <c r="AG1143" s="114" t="s">
        <v>9</v>
      </c>
      <c r="AH1143" s="118" t="s">
        <v>2653</v>
      </c>
    </row>
    <row r="1144" spans="1:34" ht="15" customHeight="1" x14ac:dyDescent="0.25">
      <c r="A1144" s="117">
        <v>46290.782395833332</v>
      </c>
      <c r="B1144" s="114">
        <v>22</v>
      </c>
      <c r="C1144" s="114" t="s">
        <v>367</v>
      </c>
      <c r="D1144" s="114" t="s">
        <v>434</v>
      </c>
      <c r="E1144" s="114" t="s">
        <v>2370</v>
      </c>
      <c r="F1144" s="114" t="s">
        <v>180</v>
      </c>
      <c r="G1144" s="121">
        <v>-9.5508787603399261E-4</v>
      </c>
      <c r="H1144" s="114">
        <v>-14.007955515165225</v>
      </c>
      <c r="I1144" s="118" t="s">
        <v>272</v>
      </c>
      <c r="AC1144" s="117">
        <v>46290.782395833332</v>
      </c>
      <c r="AD1144" s="114">
        <v>28</v>
      </c>
      <c r="AE1144" s="114" t="s">
        <v>2654</v>
      </c>
      <c r="AF1144" s="114" t="b">
        <v>0</v>
      </c>
      <c r="AG1144" s="114" t="s">
        <v>9</v>
      </c>
      <c r="AH1144" s="118" t="s">
        <v>2655</v>
      </c>
    </row>
    <row r="1145" spans="1:34" ht="15" customHeight="1" x14ac:dyDescent="0.25">
      <c r="A1145" s="117">
        <v>46290.782395833332</v>
      </c>
      <c r="B1145" s="114">
        <v>22</v>
      </c>
      <c r="C1145" s="114" t="s">
        <v>367</v>
      </c>
      <c r="D1145" s="114" t="s">
        <v>434</v>
      </c>
      <c r="E1145" s="114" t="s">
        <v>2371</v>
      </c>
      <c r="F1145" s="114" t="s">
        <v>180</v>
      </c>
      <c r="G1145" s="121">
        <v>-8.1369256744813706E-4</v>
      </c>
      <c r="H1145" s="114">
        <v>-11.934157655906009</v>
      </c>
      <c r="I1145" s="118" t="s">
        <v>272</v>
      </c>
      <c r="AC1145" s="117">
        <v>46290.782395833332</v>
      </c>
      <c r="AD1145" s="114">
        <v>28</v>
      </c>
      <c r="AE1145" s="114" t="s">
        <v>2656</v>
      </c>
      <c r="AF1145" s="114" t="b">
        <v>1</v>
      </c>
      <c r="AG1145" s="114" t="s">
        <v>9</v>
      </c>
      <c r="AH1145" s="118" t="s">
        <v>2657</v>
      </c>
    </row>
    <row r="1146" spans="1:34" ht="15" customHeight="1" x14ac:dyDescent="0.25">
      <c r="A1146" s="117">
        <v>46290.782395833332</v>
      </c>
      <c r="B1146" s="114">
        <v>22</v>
      </c>
      <c r="C1146" s="114" t="s">
        <v>367</v>
      </c>
      <c r="D1146" s="114" t="s">
        <v>434</v>
      </c>
      <c r="E1146" s="114" t="s">
        <v>2372</v>
      </c>
      <c r="F1146" s="114" t="s">
        <v>180</v>
      </c>
      <c r="G1146" s="121">
        <v>-8.1369256744813717E-4</v>
      </c>
      <c r="H1146" s="114">
        <v>-11.934157655906011</v>
      </c>
      <c r="I1146" s="118" t="s">
        <v>272</v>
      </c>
      <c r="AC1146" s="117">
        <v>46290.782395833332</v>
      </c>
      <c r="AD1146" s="114">
        <v>28</v>
      </c>
      <c r="AE1146" s="114" t="s">
        <v>2703</v>
      </c>
      <c r="AF1146" s="114" t="s">
        <v>2704</v>
      </c>
      <c r="AG1146" s="114" t="s">
        <v>9</v>
      </c>
      <c r="AH1146" s="118" t="s">
        <v>2660</v>
      </c>
    </row>
    <row r="1147" spans="1:34" ht="15" customHeight="1" x14ac:dyDescent="0.25">
      <c r="A1147" s="117">
        <v>46290.782395833332</v>
      </c>
      <c r="B1147" s="114">
        <v>22</v>
      </c>
      <c r="C1147" s="114" t="s">
        <v>367</v>
      </c>
      <c r="D1147" s="114" t="s">
        <v>434</v>
      </c>
      <c r="E1147" s="114" t="s">
        <v>2373</v>
      </c>
      <c r="F1147" s="114" t="s">
        <v>180</v>
      </c>
      <c r="G1147" s="121">
        <v>-8.1369256744813717E-4</v>
      </c>
      <c r="H1147" s="114">
        <v>-11.934157655906011</v>
      </c>
      <c r="I1147" s="118" t="s">
        <v>272</v>
      </c>
      <c r="AC1147" s="117">
        <v>46290.782395833332</v>
      </c>
      <c r="AD1147" s="114">
        <v>28</v>
      </c>
      <c r="AE1147" s="114" t="s">
        <v>2705</v>
      </c>
      <c r="AF1147" s="114" t="s">
        <v>2706</v>
      </c>
      <c r="AG1147" s="114" t="s">
        <v>9</v>
      </c>
      <c r="AH1147" s="118" t="s">
        <v>2663</v>
      </c>
    </row>
    <row r="1148" spans="1:34" ht="15" customHeight="1" x14ac:dyDescent="0.25">
      <c r="A1148" s="117">
        <v>46290.782395833332</v>
      </c>
      <c r="B1148" s="114">
        <v>22</v>
      </c>
      <c r="C1148" s="114" t="s">
        <v>367</v>
      </c>
      <c r="D1148" s="114" t="s">
        <v>434</v>
      </c>
      <c r="E1148" s="114" t="s">
        <v>2374</v>
      </c>
      <c r="F1148" s="114" t="s">
        <v>180</v>
      </c>
      <c r="G1148" s="121">
        <v>-8.1369256744813728E-4</v>
      </c>
      <c r="H1148" s="114">
        <v>-11.934157655906013</v>
      </c>
      <c r="I1148" s="118" t="s">
        <v>272</v>
      </c>
      <c r="AC1148" s="117">
        <v>46290.782395833332</v>
      </c>
      <c r="AD1148" s="114">
        <v>28</v>
      </c>
      <c r="AE1148" s="114" t="s">
        <v>2707</v>
      </c>
      <c r="AF1148" s="114" t="s">
        <v>2708</v>
      </c>
      <c r="AG1148" s="114" t="s">
        <v>9</v>
      </c>
      <c r="AH1148" s="118" t="s">
        <v>2666</v>
      </c>
    </row>
    <row r="1149" spans="1:34" ht="15" customHeight="1" x14ac:dyDescent="0.25">
      <c r="A1149" s="117">
        <v>46290.782395833332</v>
      </c>
      <c r="B1149" s="114">
        <v>22</v>
      </c>
      <c r="C1149" s="114" t="s">
        <v>367</v>
      </c>
      <c r="D1149" s="114" t="s">
        <v>434</v>
      </c>
      <c r="E1149" s="114" t="s">
        <v>2375</v>
      </c>
      <c r="F1149" s="114" t="s">
        <v>180</v>
      </c>
      <c r="G1149" s="121">
        <v>-8.1369256744813728E-4</v>
      </c>
      <c r="H1149" s="114">
        <v>-11.934157655906013</v>
      </c>
      <c r="I1149" s="118" t="s">
        <v>272</v>
      </c>
      <c r="AC1149" s="117">
        <v>46290.782395833332</v>
      </c>
      <c r="AD1149" s="114">
        <v>28</v>
      </c>
      <c r="AE1149" s="114" t="s">
        <v>2709</v>
      </c>
      <c r="AF1149" s="114" t="s">
        <v>2710</v>
      </c>
      <c r="AG1149" s="114" t="s">
        <v>9</v>
      </c>
      <c r="AH1149" s="118" t="s">
        <v>2669</v>
      </c>
    </row>
    <row r="1150" spans="1:34" ht="15" customHeight="1" x14ac:dyDescent="0.25">
      <c r="A1150" s="117">
        <v>46290.782395833332</v>
      </c>
      <c r="B1150" s="114">
        <v>22</v>
      </c>
      <c r="C1150" s="114" t="s">
        <v>367</v>
      </c>
      <c r="D1150" s="114" t="s">
        <v>434</v>
      </c>
      <c r="E1150" s="114" t="s">
        <v>2376</v>
      </c>
      <c r="F1150" s="114" t="s">
        <v>180</v>
      </c>
      <c r="G1150" s="121">
        <v>-8.1369256744813728E-4</v>
      </c>
      <c r="H1150" s="114">
        <v>-11.934157655906013</v>
      </c>
      <c r="I1150" s="118" t="s">
        <v>272</v>
      </c>
      <c r="AC1150" s="117">
        <v>46290.782395833332</v>
      </c>
      <c r="AD1150" s="114">
        <v>28</v>
      </c>
      <c r="AE1150" s="114" t="s">
        <v>2711</v>
      </c>
      <c r="AF1150" s="114">
        <v>-2.7691861487957837E-4</v>
      </c>
      <c r="AG1150" s="114" t="s">
        <v>9</v>
      </c>
      <c r="AH1150" s="118" t="s">
        <v>2671</v>
      </c>
    </row>
    <row r="1151" spans="1:34" ht="15" customHeight="1" x14ac:dyDescent="0.25">
      <c r="A1151" s="117">
        <v>46290.782395833332</v>
      </c>
      <c r="B1151" s="114">
        <v>22</v>
      </c>
      <c r="C1151" s="114" t="s">
        <v>367</v>
      </c>
      <c r="D1151" s="114" t="s">
        <v>434</v>
      </c>
      <c r="E1151" s="114" t="s">
        <v>2377</v>
      </c>
      <c r="F1151" s="114" t="s">
        <v>180</v>
      </c>
      <c r="G1151" s="121">
        <v>-6.7229725886228185E-4</v>
      </c>
      <c r="H1151" s="114">
        <v>-9.8603597966468008</v>
      </c>
      <c r="I1151" s="118" t="s">
        <v>272</v>
      </c>
      <c r="AC1151" s="117">
        <v>46290.782395833332</v>
      </c>
      <c r="AD1151" s="114">
        <v>28</v>
      </c>
      <c r="AE1151" s="114" t="s">
        <v>2712</v>
      </c>
      <c r="AF1151" s="114">
        <v>1.1384496396788744E-6</v>
      </c>
      <c r="AG1151" s="114" t="s">
        <v>307</v>
      </c>
      <c r="AH1151" s="118" t="s">
        <v>2673</v>
      </c>
    </row>
    <row r="1152" spans="1:34" ht="15" customHeight="1" x14ac:dyDescent="0.25">
      <c r="A1152" s="117">
        <v>46290.782395833332</v>
      </c>
      <c r="B1152" s="114">
        <v>22</v>
      </c>
      <c r="C1152" s="114" t="s">
        <v>367</v>
      </c>
      <c r="D1152" s="114" t="s">
        <v>434</v>
      </c>
      <c r="E1152" s="114" t="s">
        <v>2378</v>
      </c>
      <c r="F1152" s="114" t="s">
        <v>180</v>
      </c>
      <c r="G1152" s="121">
        <v>-6.7229725886228185E-4</v>
      </c>
      <c r="H1152" s="114">
        <v>-9.8603597966468008</v>
      </c>
      <c r="I1152" s="118" t="s">
        <v>272</v>
      </c>
      <c r="AC1152" s="117">
        <v>46290.782395833332</v>
      </c>
      <c r="AD1152" s="114">
        <v>28</v>
      </c>
      <c r="AE1152" s="114" t="s">
        <v>2713</v>
      </c>
      <c r="AF1152" s="114">
        <v>-9.3957691997102511E-24</v>
      </c>
      <c r="AG1152" s="114" t="s">
        <v>307</v>
      </c>
      <c r="AH1152" s="118" t="s">
        <v>2675</v>
      </c>
    </row>
    <row r="1153" spans="1:34" ht="15" customHeight="1" x14ac:dyDescent="0.25">
      <c r="A1153" s="117">
        <v>46290.782395833332</v>
      </c>
      <c r="B1153" s="114">
        <v>22</v>
      </c>
      <c r="C1153" s="114" t="s">
        <v>367</v>
      </c>
      <c r="D1153" s="114" t="s">
        <v>434</v>
      </c>
      <c r="E1153" s="114" t="s">
        <v>2379</v>
      </c>
      <c r="F1153" s="114" t="s">
        <v>180</v>
      </c>
      <c r="G1153" s="121">
        <v>-6.7229725886228185E-4</v>
      </c>
      <c r="H1153" s="114">
        <v>-9.8603597966468008</v>
      </c>
      <c r="I1153" s="118" t="s">
        <v>272</v>
      </c>
      <c r="AC1153" s="117">
        <v>46290.782395833332</v>
      </c>
      <c r="AD1153" s="114">
        <v>28</v>
      </c>
      <c r="AE1153" s="114" t="s">
        <v>2714</v>
      </c>
      <c r="AF1153" s="114">
        <v>8.2531267719146022E-18</v>
      </c>
      <c r="AG1153" s="114" t="s">
        <v>2534</v>
      </c>
      <c r="AH1153" s="118" t="s">
        <v>2677</v>
      </c>
    </row>
    <row r="1154" spans="1:34" ht="15" customHeight="1" x14ac:dyDescent="0.25">
      <c r="A1154" s="117">
        <v>46290.782395833332</v>
      </c>
      <c r="B1154" s="114">
        <v>22</v>
      </c>
      <c r="C1154" s="114" t="s">
        <v>367</v>
      </c>
      <c r="D1154" s="114" t="s">
        <v>434</v>
      </c>
      <c r="E1154" s="114" t="s">
        <v>2380</v>
      </c>
      <c r="F1154" s="114" t="s">
        <v>180</v>
      </c>
      <c r="G1154" s="121">
        <v>-6.7229725886228196E-4</v>
      </c>
      <c r="H1154" s="114">
        <v>-9.8603597966468026</v>
      </c>
      <c r="I1154" s="118" t="s">
        <v>272</v>
      </c>
      <c r="AC1154" s="117">
        <v>46290.782395833332</v>
      </c>
      <c r="AD1154" s="114">
        <v>28</v>
      </c>
      <c r="AE1154" s="114" t="s">
        <v>2715</v>
      </c>
      <c r="AF1154" s="114">
        <v>-0.24324186615552848</v>
      </c>
      <c r="AG1154" s="114" t="s">
        <v>294</v>
      </c>
      <c r="AH1154" s="118" t="s">
        <v>2679</v>
      </c>
    </row>
    <row r="1155" spans="1:34" ht="15" customHeight="1" x14ac:dyDescent="0.25">
      <c r="A1155" s="117">
        <v>46290.782395833332</v>
      </c>
      <c r="B1155" s="114">
        <v>22</v>
      </c>
      <c r="C1155" s="114" t="s">
        <v>367</v>
      </c>
      <c r="D1155" s="114" t="s">
        <v>434</v>
      </c>
      <c r="E1155" s="114" t="s">
        <v>2381</v>
      </c>
      <c r="F1155" s="114" t="s">
        <v>180</v>
      </c>
      <c r="G1155" s="121">
        <v>-6.7229725886228196E-4</v>
      </c>
      <c r="H1155" s="114">
        <v>-9.8603597966468026</v>
      </c>
      <c r="I1155" s="118" t="s">
        <v>272</v>
      </c>
      <c r="AC1155" s="117">
        <v>46290.782395833332</v>
      </c>
      <c r="AD1155" s="114">
        <v>28</v>
      </c>
      <c r="AE1155" s="114" t="s">
        <v>2716</v>
      </c>
      <c r="AF1155" s="114" t="b">
        <v>0</v>
      </c>
      <c r="AG1155" s="114" t="s">
        <v>9</v>
      </c>
      <c r="AH1155" s="118" t="s">
        <v>2681</v>
      </c>
    </row>
    <row r="1156" spans="1:34" ht="15" customHeight="1" x14ac:dyDescent="0.25">
      <c r="A1156" s="117">
        <v>46290.782395833332</v>
      </c>
      <c r="B1156" s="114">
        <v>22</v>
      </c>
      <c r="C1156" s="114" t="s">
        <v>367</v>
      </c>
      <c r="D1156" s="114" t="s">
        <v>434</v>
      </c>
      <c r="E1156" s="114" t="s">
        <v>2382</v>
      </c>
      <c r="F1156" s="114" t="s">
        <v>180</v>
      </c>
      <c r="G1156" s="121">
        <v>-6.7229725886228196E-4</v>
      </c>
      <c r="H1156" s="114">
        <v>-9.8603597966468026</v>
      </c>
      <c r="I1156" s="118" t="s">
        <v>272</v>
      </c>
      <c r="AC1156" s="117">
        <v>46290.782395833332</v>
      </c>
      <c r="AD1156" s="114">
        <v>28</v>
      </c>
      <c r="AE1156" s="114" t="s">
        <v>2717</v>
      </c>
      <c r="AF1156" s="114" t="s">
        <v>1105</v>
      </c>
      <c r="AG1156" s="114" t="s">
        <v>9</v>
      </c>
      <c r="AH1156" s="118" t="s">
        <v>2683</v>
      </c>
    </row>
    <row r="1157" spans="1:34" ht="15" customHeight="1" x14ac:dyDescent="0.25">
      <c r="A1157" s="117">
        <v>46290.782395833332</v>
      </c>
      <c r="B1157" s="114">
        <v>22</v>
      </c>
      <c r="C1157" s="114" t="s">
        <v>367</v>
      </c>
      <c r="D1157" s="114" t="s">
        <v>434</v>
      </c>
      <c r="E1157" s="114" t="s">
        <v>2383</v>
      </c>
      <c r="F1157" s="114" t="s">
        <v>180</v>
      </c>
      <c r="G1157" s="121">
        <v>-5.3090195027642652E-4</v>
      </c>
      <c r="H1157" s="114">
        <v>-7.7865619373875887</v>
      </c>
      <c r="I1157" s="118" t="s">
        <v>272</v>
      </c>
      <c r="AC1157" s="117">
        <v>46290.782395833332</v>
      </c>
      <c r="AD1157" s="114">
        <v>28</v>
      </c>
      <c r="AE1157" s="114" t="s">
        <v>2718</v>
      </c>
      <c r="AF1157" s="114" t="s">
        <v>2685</v>
      </c>
      <c r="AG1157" s="114" t="s">
        <v>9</v>
      </c>
      <c r="AH1157" s="118" t="s">
        <v>2686</v>
      </c>
    </row>
    <row r="1158" spans="1:34" ht="15" customHeight="1" x14ac:dyDescent="0.25">
      <c r="A1158" s="117">
        <v>46290.782395833332</v>
      </c>
      <c r="B1158" s="114">
        <v>22</v>
      </c>
      <c r="C1158" s="114" t="s">
        <v>367</v>
      </c>
      <c r="D1158" s="114" t="s">
        <v>434</v>
      </c>
      <c r="E1158" s="114" t="s">
        <v>2384</v>
      </c>
      <c r="F1158" s="114" t="s">
        <v>180</v>
      </c>
      <c r="G1158" s="121">
        <v>-5.3090195027642652E-4</v>
      </c>
      <c r="H1158" s="114">
        <v>-7.7865619373875887</v>
      </c>
      <c r="I1158" s="118" t="s">
        <v>272</v>
      </c>
      <c r="AC1158" s="117">
        <v>46290.782395833332</v>
      </c>
      <c r="AD1158" s="114">
        <v>28</v>
      </c>
      <c r="AE1158" s="114" t="s">
        <v>2719</v>
      </c>
      <c r="AF1158" s="114" t="s">
        <v>434</v>
      </c>
      <c r="AG1158" s="114" t="s">
        <v>9</v>
      </c>
      <c r="AH1158" s="118" t="s">
        <v>2660</v>
      </c>
    </row>
    <row r="1159" spans="1:34" ht="15" customHeight="1" x14ac:dyDescent="0.25">
      <c r="A1159" s="117">
        <v>46290.782395833332</v>
      </c>
      <c r="B1159" s="114">
        <v>22</v>
      </c>
      <c r="C1159" s="114" t="s">
        <v>367</v>
      </c>
      <c r="D1159" s="114" t="s">
        <v>434</v>
      </c>
      <c r="E1159" s="114" t="s">
        <v>2385</v>
      </c>
      <c r="F1159" s="114" t="s">
        <v>180</v>
      </c>
      <c r="G1159" s="121">
        <v>-5.3090195027642652E-4</v>
      </c>
      <c r="H1159" s="114">
        <v>-7.7865619373875887</v>
      </c>
      <c r="I1159" s="118" t="s">
        <v>272</v>
      </c>
      <c r="AC1159" s="117">
        <v>46290.782395833332</v>
      </c>
      <c r="AD1159" s="114">
        <v>28</v>
      </c>
      <c r="AE1159" s="114" t="s">
        <v>2720</v>
      </c>
      <c r="AF1159" s="114" t="s">
        <v>2721</v>
      </c>
      <c r="AG1159" s="114" t="s">
        <v>9</v>
      </c>
      <c r="AH1159" s="118" t="s">
        <v>2663</v>
      </c>
    </row>
    <row r="1160" spans="1:34" ht="15" customHeight="1" x14ac:dyDescent="0.25">
      <c r="A1160" s="117">
        <v>46290.782395833332</v>
      </c>
      <c r="B1160" s="114">
        <v>22</v>
      </c>
      <c r="C1160" s="114" t="s">
        <v>367</v>
      </c>
      <c r="D1160" s="114" t="s">
        <v>434</v>
      </c>
      <c r="E1160" s="114" t="s">
        <v>2386</v>
      </c>
      <c r="F1160" s="114" t="s">
        <v>180</v>
      </c>
      <c r="G1160" s="121">
        <v>-5.3090195027642663E-4</v>
      </c>
      <c r="H1160" s="114">
        <v>-7.7865619373875905</v>
      </c>
      <c r="I1160" s="118" t="s">
        <v>272</v>
      </c>
      <c r="AC1160" s="117">
        <v>46290.782395833332</v>
      </c>
      <c r="AD1160" s="114">
        <v>28</v>
      </c>
      <c r="AE1160" s="114" t="s">
        <v>2722</v>
      </c>
      <c r="AF1160" s="114" t="s">
        <v>2723</v>
      </c>
      <c r="AG1160" s="114" t="s">
        <v>9</v>
      </c>
      <c r="AH1160" s="118" t="s">
        <v>2666</v>
      </c>
    </row>
    <row r="1161" spans="1:34" ht="15" customHeight="1" x14ac:dyDescent="0.25">
      <c r="A1161" s="117">
        <v>46290.782395833332</v>
      </c>
      <c r="B1161" s="114">
        <v>22</v>
      </c>
      <c r="C1161" s="114" t="s">
        <v>367</v>
      </c>
      <c r="D1161" s="114" t="s">
        <v>434</v>
      </c>
      <c r="E1161" s="114" t="s">
        <v>2387</v>
      </c>
      <c r="F1161" s="114" t="s">
        <v>180</v>
      </c>
      <c r="G1161" s="121">
        <v>-5.3090195027642663E-4</v>
      </c>
      <c r="H1161" s="114">
        <v>-7.7865619373875905</v>
      </c>
      <c r="I1161" s="118" t="s">
        <v>272</v>
      </c>
      <c r="AC1161" s="117">
        <v>46290.782395833332</v>
      </c>
      <c r="AD1161" s="114">
        <v>28</v>
      </c>
      <c r="AE1161" s="114" t="s">
        <v>2724</v>
      </c>
      <c r="AF1161" s="114" t="s">
        <v>2725</v>
      </c>
      <c r="AG1161" s="114" t="s">
        <v>9</v>
      </c>
      <c r="AH1161" s="118" t="s">
        <v>2669</v>
      </c>
    </row>
    <row r="1162" spans="1:34" ht="15" customHeight="1" x14ac:dyDescent="0.25">
      <c r="A1162" s="117">
        <v>46290.782395833332</v>
      </c>
      <c r="B1162" s="114">
        <v>22</v>
      </c>
      <c r="C1162" s="114" t="s">
        <v>367</v>
      </c>
      <c r="D1162" s="114" t="s">
        <v>434</v>
      </c>
      <c r="E1162" s="114" t="s">
        <v>2388</v>
      </c>
      <c r="F1162" s="114" t="s">
        <v>180</v>
      </c>
      <c r="G1162" s="121">
        <v>-5.3090195027642663E-4</v>
      </c>
      <c r="H1162" s="114">
        <v>-7.7865619373875905</v>
      </c>
      <c r="I1162" s="118" t="s">
        <v>272</v>
      </c>
      <c r="AC1162" s="117">
        <v>46290.782395833332</v>
      </c>
      <c r="AD1162" s="114">
        <v>28</v>
      </c>
      <c r="AE1162" s="114" t="s">
        <v>2726</v>
      </c>
      <c r="AF1162" s="114">
        <v>-3.7775312913582789E-4</v>
      </c>
      <c r="AG1162" s="114" t="s">
        <v>9</v>
      </c>
      <c r="AH1162" s="118" t="s">
        <v>2671</v>
      </c>
    </row>
    <row r="1163" spans="1:34" ht="15" customHeight="1" x14ac:dyDescent="0.25">
      <c r="A1163" s="117">
        <v>46290.782395833332</v>
      </c>
      <c r="B1163" s="114">
        <v>22</v>
      </c>
      <c r="C1163" s="114" t="s">
        <v>367</v>
      </c>
      <c r="D1163" s="114" t="s">
        <v>434</v>
      </c>
      <c r="E1163" s="114" t="s">
        <v>2389</v>
      </c>
      <c r="F1163" s="114" t="s">
        <v>180</v>
      </c>
      <c r="G1163" s="121">
        <v>-3.8950664169057114E-4</v>
      </c>
      <c r="H1163" s="114">
        <v>-5.7127640781283766</v>
      </c>
      <c r="I1163" s="118" t="s">
        <v>272</v>
      </c>
      <c r="AC1163" s="117">
        <v>46290.782395833332</v>
      </c>
      <c r="AD1163" s="114">
        <v>28</v>
      </c>
      <c r="AE1163" s="114" t="s">
        <v>2727</v>
      </c>
      <c r="AF1163" s="114">
        <v>1.4233568405186102E-6</v>
      </c>
      <c r="AG1163" s="114" t="s">
        <v>307</v>
      </c>
      <c r="AH1163" s="118" t="s">
        <v>2673</v>
      </c>
    </row>
    <row r="1164" spans="1:34" ht="15" customHeight="1" x14ac:dyDescent="0.25">
      <c r="A1164" s="117">
        <v>46290.782395833332</v>
      </c>
      <c r="B1164" s="114">
        <v>22</v>
      </c>
      <c r="C1164" s="114" t="s">
        <v>367</v>
      </c>
      <c r="D1164" s="114" t="s">
        <v>434</v>
      </c>
      <c r="E1164" s="114" t="s">
        <v>2390</v>
      </c>
      <c r="F1164" s="114" t="s">
        <v>180</v>
      </c>
      <c r="G1164" s="121">
        <v>-3.895066416905712E-4</v>
      </c>
      <c r="H1164" s="114">
        <v>-5.7127640781283775</v>
      </c>
      <c r="I1164" s="118" t="s">
        <v>272</v>
      </c>
      <c r="AC1164" s="117">
        <v>46290.782395833332</v>
      </c>
      <c r="AD1164" s="114">
        <v>28</v>
      </c>
      <c r="AE1164" s="114" t="s">
        <v>2728</v>
      </c>
      <c r="AF1164" s="114">
        <v>-1.643158226267464E-22</v>
      </c>
      <c r="AG1164" s="114" t="s">
        <v>307</v>
      </c>
      <c r="AH1164" s="118" t="s">
        <v>2675</v>
      </c>
    </row>
    <row r="1165" spans="1:34" ht="15" customHeight="1" x14ac:dyDescent="0.25">
      <c r="A1165" s="117">
        <v>46290.782395833332</v>
      </c>
      <c r="B1165" s="114">
        <v>22</v>
      </c>
      <c r="C1165" s="114" t="s">
        <v>367</v>
      </c>
      <c r="D1165" s="114" t="s">
        <v>434</v>
      </c>
      <c r="E1165" s="114" t="s">
        <v>2391</v>
      </c>
      <c r="F1165" s="114" t="s">
        <v>180</v>
      </c>
      <c r="G1165" s="121">
        <v>-3.895066416905712E-4</v>
      </c>
      <c r="H1165" s="114">
        <v>-5.7127640781283775</v>
      </c>
      <c r="I1165" s="118" t="s">
        <v>272</v>
      </c>
      <c r="AC1165" s="117">
        <v>46290.782395833332</v>
      </c>
      <c r="AD1165" s="114">
        <v>28</v>
      </c>
      <c r="AE1165" s="114" t="s">
        <v>2729</v>
      </c>
      <c r="AF1165" s="114">
        <v>1.1544246526884765E-16</v>
      </c>
      <c r="AG1165" s="114" t="s">
        <v>2534</v>
      </c>
      <c r="AH1165" s="118" t="s">
        <v>2677</v>
      </c>
    </row>
    <row r="1166" spans="1:34" ht="15" customHeight="1" x14ac:dyDescent="0.25">
      <c r="A1166" s="117">
        <v>46290.782395833332</v>
      </c>
      <c r="B1166" s="114">
        <v>22</v>
      </c>
      <c r="C1166" s="114" t="s">
        <v>367</v>
      </c>
      <c r="D1166" s="114" t="s">
        <v>434</v>
      </c>
      <c r="E1166" s="114" t="s">
        <v>2392</v>
      </c>
      <c r="F1166" s="114" t="s">
        <v>180</v>
      </c>
      <c r="G1166" s="121">
        <v>-3.8950664169057131E-4</v>
      </c>
      <c r="H1166" s="114">
        <v>-5.7127640781283793</v>
      </c>
      <c r="I1166" s="118" t="s">
        <v>272</v>
      </c>
      <c r="AC1166" s="117">
        <v>46290.782395833332</v>
      </c>
      <c r="AD1166" s="114">
        <v>28</v>
      </c>
      <c r="AE1166" s="114" t="s">
        <v>2730</v>
      </c>
      <c r="AF1166" s="114">
        <v>-0.26539594175006098</v>
      </c>
      <c r="AG1166" s="114" t="s">
        <v>294</v>
      </c>
      <c r="AH1166" s="118" t="s">
        <v>2679</v>
      </c>
    </row>
    <row r="1167" spans="1:34" ht="15" customHeight="1" x14ac:dyDescent="0.25">
      <c r="A1167" s="117">
        <v>46290.782395833332</v>
      </c>
      <c r="B1167" s="114">
        <v>22</v>
      </c>
      <c r="C1167" s="114" t="s">
        <v>367</v>
      </c>
      <c r="D1167" s="114" t="s">
        <v>434</v>
      </c>
      <c r="E1167" s="114" t="s">
        <v>2393</v>
      </c>
      <c r="F1167" s="114" t="s">
        <v>180</v>
      </c>
      <c r="G1167" s="121">
        <v>-3.8950664169057131E-4</v>
      </c>
      <c r="H1167" s="114">
        <v>-5.7127640781283793</v>
      </c>
      <c r="I1167" s="118" t="s">
        <v>272</v>
      </c>
      <c r="AC1167" s="117">
        <v>46290.782395833332</v>
      </c>
      <c r="AD1167" s="114">
        <v>28</v>
      </c>
      <c r="AE1167" s="114" t="s">
        <v>2731</v>
      </c>
      <c r="AF1167" s="114" t="b">
        <v>0</v>
      </c>
      <c r="AG1167" s="114" t="s">
        <v>9</v>
      </c>
      <c r="AH1167" s="118" t="s">
        <v>2681</v>
      </c>
    </row>
    <row r="1168" spans="1:34" ht="15" customHeight="1" x14ac:dyDescent="0.25">
      <c r="A1168" s="117">
        <v>46290.782395833332</v>
      </c>
      <c r="B1168" s="114">
        <v>22</v>
      </c>
      <c r="C1168" s="114" t="s">
        <v>367</v>
      </c>
      <c r="D1168" s="114" t="s">
        <v>434</v>
      </c>
      <c r="E1168" s="114" t="s">
        <v>2394</v>
      </c>
      <c r="F1168" s="114" t="s">
        <v>180</v>
      </c>
      <c r="G1168" s="121">
        <v>-3.8950664169057136E-4</v>
      </c>
      <c r="H1168" s="114">
        <v>-5.7127640781283802</v>
      </c>
      <c r="I1168" s="118" t="s">
        <v>272</v>
      </c>
      <c r="AC1168" s="117">
        <v>46290.782395833332</v>
      </c>
      <c r="AD1168" s="114">
        <v>28</v>
      </c>
      <c r="AE1168" s="114" t="s">
        <v>2732</v>
      </c>
      <c r="AF1168" s="114" t="s">
        <v>1105</v>
      </c>
      <c r="AG1168" s="114" t="s">
        <v>9</v>
      </c>
      <c r="AH1168" s="118" t="s">
        <v>2683</v>
      </c>
    </row>
    <row r="1169" spans="1:34" ht="15" customHeight="1" x14ac:dyDescent="0.25">
      <c r="A1169" s="117">
        <v>46290.782395833332</v>
      </c>
      <c r="B1169" s="114">
        <v>22</v>
      </c>
      <c r="C1169" s="114" t="s">
        <v>367</v>
      </c>
      <c r="D1169" s="114" t="s">
        <v>434</v>
      </c>
      <c r="E1169" s="114" t="s">
        <v>2395</v>
      </c>
      <c r="F1169" s="114" t="s">
        <v>180</v>
      </c>
      <c r="G1169" s="121">
        <v>-2.4811133310471587E-4</v>
      </c>
      <c r="H1169" s="114">
        <v>-3.6389662188691663</v>
      </c>
      <c r="I1169" s="118" t="s">
        <v>272</v>
      </c>
      <c r="AC1169" s="117">
        <v>46290.782395833332</v>
      </c>
      <c r="AD1169" s="114">
        <v>28</v>
      </c>
      <c r="AE1169" s="114" t="s">
        <v>2733</v>
      </c>
      <c r="AF1169" s="114" t="s">
        <v>2701</v>
      </c>
      <c r="AG1169" s="114" t="s">
        <v>9</v>
      </c>
      <c r="AH1169" s="118" t="s">
        <v>2686</v>
      </c>
    </row>
    <row r="1170" spans="1:34" ht="15" customHeight="1" x14ac:dyDescent="0.25">
      <c r="A1170" s="117">
        <v>46290.782395833332</v>
      </c>
      <c r="B1170" s="114">
        <v>22</v>
      </c>
      <c r="C1170" s="114" t="s">
        <v>367</v>
      </c>
      <c r="D1170" s="114" t="s">
        <v>434</v>
      </c>
      <c r="E1170" s="114" t="s">
        <v>2396</v>
      </c>
      <c r="F1170" s="114" t="s">
        <v>180</v>
      </c>
      <c r="G1170" s="121">
        <v>-2.4811133310471587E-4</v>
      </c>
      <c r="H1170" s="114">
        <v>-3.6389662188691663</v>
      </c>
      <c r="I1170" s="118" t="s">
        <v>272</v>
      </c>
      <c r="AC1170" s="117">
        <v>46290.782395833332</v>
      </c>
      <c r="AD1170" s="114">
        <v>28</v>
      </c>
      <c r="AE1170" s="114" t="s">
        <v>2734</v>
      </c>
      <c r="AF1170" s="114" t="s">
        <v>434</v>
      </c>
      <c r="AG1170" s="114" t="s">
        <v>9</v>
      </c>
      <c r="AH1170" s="118" t="s">
        <v>2660</v>
      </c>
    </row>
    <row r="1171" spans="1:34" ht="15" customHeight="1" x14ac:dyDescent="0.25">
      <c r="A1171" s="117">
        <v>46290.782395833332</v>
      </c>
      <c r="B1171" s="114">
        <v>22</v>
      </c>
      <c r="C1171" s="114" t="s">
        <v>367</v>
      </c>
      <c r="D1171" s="114" t="s">
        <v>434</v>
      </c>
      <c r="E1171" s="114" t="s">
        <v>2397</v>
      </c>
      <c r="F1171" s="114" t="s">
        <v>180</v>
      </c>
      <c r="G1171" s="121">
        <v>-2.4811133310471587E-4</v>
      </c>
      <c r="H1171" s="114">
        <v>-3.6389662188691663</v>
      </c>
      <c r="I1171" s="118" t="s">
        <v>272</v>
      </c>
      <c r="AC1171" s="117">
        <v>46290.782395833332</v>
      </c>
      <c r="AD1171" s="114">
        <v>28</v>
      </c>
      <c r="AE1171" s="114" t="s">
        <v>2735</v>
      </c>
      <c r="AF1171" s="114" t="s">
        <v>2721</v>
      </c>
      <c r="AG1171" s="114" t="s">
        <v>9</v>
      </c>
      <c r="AH1171" s="118" t="s">
        <v>2663</v>
      </c>
    </row>
    <row r="1172" spans="1:34" ht="15" customHeight="1" x14ac:dyDescent="0.25">
      <c r="A1172" s="117">
        <v>46290.782395833332</v>
      </c>
      <c r="B1172" s="114">
        <v>22</v>
      </c>
      <c r="C1172" s="114" t="s">
        <v>367</v>
      </c>
      <c r="D1172" s="114" t="s">
        <v>434</v>
      </c>
      <c r="E1172" s="114" t="s">
        <v>2398</v>
      </c>
      <c r="F1172" s="114" t="s">
        <v>180</v>
      </c>
      <c r="G1172" s="121">
        <v>-2.4811133310471598E-4</v>
      </c>
      <c r="H1172" s="114">
        <v>-3.638966218869168</v>
      </c>
      <c r="I1172" s="118" t="s">
        <v>272</v>
      </c>
      <c r="AC1172" s="117">
        <v>46290.782395833332</v>
      </c>
      <c r="AD1172" s="114">
        <v>28</v>
      </c>
      <c r="AE1172" s="114" t="s">
        <v>2736</v>
      </c>
      <c r="AF1172" s="114" t="s">
        <v>2737</v>
      </c>
      <c r="AG1172" s="114" t="s">
        <v>9</v>
      </c>
      <c r="AH1172" s="118" t="s">
        <v>2666</v>
      </c>
    </row>
    <row r="1173" spans="1:34" ht="15" customHeight="1" x14ac:dyDescent="0.25">
      <c r="A1173" s="117">
        <v>46290.782395833332</v>
      </c>
      <c r="B1173" s="114">
        <v>22</v>
      </c>
      <c r="C1173" s="114" t="s">
        <v>367</v>
      </c>
      <c r="D1173" s="114" t="s">
        <v>434</v>
      </c>
      <c r="E1173" s="114" t="s">
        <v>2399</v>
      </c>
      <c r="F1173" s="114" t="s">
        <v>180</v>
      </c>
      <c r="G1173" s="121">
        <v>-2.4811133310471603E-4</v>
      </c>
      <c r="H1173" s="114">
        <v>-3.6389662188691689</v>
      </c>
      <c r="I1173" s="118" t="s">
        <v>272</v>
      </c>
      <c r="AC1173" s="117">
        <v>46290.782395833332</v>
      </c>
      <c r="AD1173" s="114">
        <v>28</v>
      </c>
      <c r="AE1173" s="114" t="s">
        <v>2738</v>
      </c>
      <c r="AF1173" s="114" t="s">
        <v>2739</v>
      </c>
      <c r="AG1173" s="114" t="s">
        <v>9</v>
      </c>
      <c r="AH1173" s="118" t="s">
        <v>2669</v>
      </c>
    </row>
    <row r="1174" spans="1:34" ht="15" customHeight="1" x14ac:dyDescent="0.25">
      <c r="A1174" s="117">
        <v>46290.782395833332</v>
      </c>
      <c r="B1174" s="114">
        <v>22</v>
      </c>
      <c r="C1174" s="114" t="s">
        <v>367</v>
      </c>
      <c r="D1174" s="114" t="s">
        <v>434</v>
      </c>
      <c r="E1174" s="114" t="s">
        <v>2400</v>
      </c>
      <c r="F1174" s="114" t="s">
        <v>180</v>
      </c>
      <c r="G1174" s="121">
        <v>-2.4811133310471603E-4</v>
      </c>
      <c r="H1174" s="114">
        <v>-3.6389662188691689</v>
      </c>
      <c r="I1174" s="118" t="s">
        <v>272</v>
      </c>
      <c r="AC1174" s="117">
        <v>46290.782395833332</v>
      </c>
      <c r="AD1174" s="114">
        <v>28</v>
      </c>
      <c r="AE1174" s="114" t="s">
        <v>2740</v>
      </c>
      <c r="AF1174" s="114">
        <v>-3.6933265847859424E-4</v>
      </c>
      <c r="AG1174" s="114" t="s">
        <v>9</v>
      </c>
      <c r="AH1174" s="118" t="s">
        <v>2671</v>
      </c>
    </row>
    <row r="1175" spans="1:34" ht="15" customHeight="1" x14ac:dyDescent="0.25">
      <c r="A1175" s="117">
        <v>46290.782395833332</v>
      </c>
      <c r="B1175" s="114">
        <v>22</v>
      </c>
      <c r="C1175" s="114" t="s">
        <v>367</v>
      </c>
      <c r="D1175" s="114" t="s">
        <v>434</v>
      </c>
      <c r="E1175" s="114" t="s">
        <v>2401</v>
      </c>
      <c r="F1175" s="114" t="s">
        <v>180</v>
      </c>
      <c r="G1175" s="121">
        <v>-1.0671602451886055E-4</v>
      </c>
      <c r="H1175" s="114">
        <v>-1.565168359609955</v>
      </c>
      <c r="I1175" s="118" t="s">
        <v>272</v>
      </c>
      <c r="AC1175" s="117">
        <v>46290.782395833332</v>
      </c>
      <c r="AD1175" s="114">
        <v>28</v>
      </c>
      <c r="AE1175" s="114" t="s">
        <v>2741</v>
      </c>
      <c r="AF1175" s="114">
        <v>1.6682208816477716E-6</v>
      </c>
      <c r="AG1175" s="114" t="s">
        <v>307</v>
      </c>
      <c r="AH1175" s="118" t="s">
        <v>2673</v>
      </c>
    </row>
    <row r="1176" spans="1:34" ht="15" customHeight="1" x14ac:dyDescent="0.25">
      <c r="A1176" s="117">
        <v>46290.782395833332</v>
      </c>
      <c r="B1176" s="114">
        <v>22</v>
      </c>
      <c r="C1176" s="114" t="s">
        <v>367</v>
      </c>
      <c r="D1176" s="114" t="s">
        <v>434</v>
      </c>
      <c r="E1176" s="114" t="s">
        <v>2402</v>
      </c>
      <c r="F1176" s="114" t="s">
        <v>180</v>
      </c>
      <c r="G1176" s="121">
        <v>-1.0671602451886056E-4</v>
      </c>
      <c r="H1176" s="114">
        <v>-1.5651683596099553</v>
      </c>
      <c r="I1176" s="118" t="s">
        <v>272</v>
      </c>
      <c r="AC1176" s="117">
        <v>46290.782395833332</v>
      </c>
      <c r="AD1176" s="114">
        <v>28</v>
      </c>
      <c r="AE1176" s="114" t="s">
        <v>2742</v>
      </c>
      <c r="AF1176" s="114">
        <v>-3.1313446080420033E-22</v>
      </c>
      <c r="AG1176" s="114" t="s">
        <v>307</v>
      </c>
      <c r="AH1176" s="118" t="s">
        <v>2675</v>
      </c>
    </row>
    <row r="1177" spans="1:34" ht="15" customHeight="1" x14ac:dyDescent="0.25">
      <c r="A1177" s="117">
        <v>46290.782395833332</v>
      </c>
      <c r="B1177" s="114">
        <v>22</v>
      </c>
      <c r="C1177" s="114" t="s">
        <v>367</v>
      </c>
      <c r="D1177" s="114" t="s">
        <v>434</v>
      </c>
      <c r="E1177" s="114" t="s">
        <v>2403</v>
      </c>
      <c r="F1177" s="114" t="s">
        <v>180</v>
      </c>
      <c r="G1177" s="121">
        <v>-1.0671602451886059E-4</v>
      </c>
      <c r="H1177" s="114">
        <v>-1.5651683596099557</v>
      </c>
      <c r="I1177" s="118" t="s">
        <v>272</v>
      </c>
      <c r="AC1177" s="117">
        <v>46290.782395833332</v>
      </c>
      <c r="AD1177" s="114">
        <v>28</v>
      </c>
      <c r="AE1177" s="114" t="s">
        <v>2743</v>
      </c>
      <c r="AF1177" s="114">
        <v>1.8770563553604742E-16</v>
      </c>
      <c r="AG1177" s="114" t="s">
        <v>2534</v>
      </c>
      <c r="AH1177" s="118" t="s">
        <v>2677</v>
      </c>
    </row>
    <row r="1178" spans="1:34" ht="15" customHeight="1" x14ac:dyDescent="0.25">
      <c r="A1178" s="117">
        <v>46290.782395833332</v>
      </c>
      <c r="B1178" s="114">
        <v>22</v>
      </c>
      <c r="C1178" s="114" t="s">
        <v>367</v>
      </c>
      <c r="D1178" s="114" t="s">
        <v>434</v>
      </c>
      <c r="E1178" s="114" t="s">
        <v>2404</v>
      </c>
      <c r="F1178" s="114" t="s">
        <v>180</v>
      </c>
      <c r="G1178" s="121">
        <v>-1.0671602451886068E-4</v>
      </c>
      <c r="H1178" s="114">
        <v>-1.565168359609957</v>
      </c>
      <c r="I1178" s="118" t="s">
        <v>272</v>
      </c>
      <c r="AC1178" s="117">
        <v>46290.782395833332</v>
      </c>
      <c r="AD1178" s="114">
        <v>28</v>
      </c>
      <c r="AE1178" s="114" t="s">
        <v>2744</v>
      </c>
      <c r="AF1178" s="114">
        <v>-0.22139313956661957</v>
      </c>
      <c r="AG1178" s="114" t="s">
        <v>294</v>
      </c>
      <c r="AH1178" s="118" t="s">
        <v>2679</v>
      </c>
    </row>
    <row r="1179" spans="1:34" ht="15" customHeight="1" x14ac:dyDescent="0.25">
      <c r="A1179" s="117">
        <v>46290.782395833332</v>
      </c>
      <c r="B1179" s="114">
        <v>22</v>
      </c>
      <c r="C1179" s="114" t="s">
        <v>367</v>
      </c>
      <c r="D1179" s="114" t="s">
        <v>434</v>
      </c>
      <c r="E1179" s="114" t="s">
        <v>2405</v>
      </c>
      <c r="F1179" s="114" t="s">
        <v>180</v>
      </c>
      <c r="G1179" s="121">
        <v>-1.067160245188607E-4</v>
      </c>
      <c r="H1179" s="114">
        <v>-1.5651683596099573</v>
      </c>
      <c r="I1179" s="118" t="s">
        <v>272</v>
      </c>
      <c r="AC1179" s="117">
        <v>46290.782395833332</v>
      </c>
      <c r="AD1179" s="114">
        <v>28</v>
      </c>
      <c r="AE1179" s="114" t="s">
        <v>2745</v>
      </c>
      <c r="AF1179" s="114" t="b">
        <v>0</v>
      </c>
      <c r="AG1179" s="114" t="s">
        <v>9</v>
      </c>
      <c r="AH1179" s="118" t="s">
        <v>2681</v>
      </c>
    </row>
    <row r="1180" spans="1:34" ht="15" customHeight="1" x14ac:dyDescent="0.25">
      <c r="A1180" s="117">
        <v>46290.782395833332</v>
      </c>
      <c r="B1180" s="114">
        <v>22</v>
      </c>
      <c r="C1180" s="114" t="s">
        <v>367</v>
      </c>
      <c r="D1180" s="114" t="s">
        <v>434</v>
      </c>
      <c r="E1180" s="114" t="s">
        <v>2406</v>
      </c>
      <c r="F1180" s="114" t="s">
        <v>180</v>
      </c>
      <c r="G1180" s="121">
        <v>-1.0671602451886072E-4</v>
      </c>
      <c r="H1180" s="114">
        <v>-1.5651683596099577</v>
      </c>
      <c r="I1180" s="118" t="s">
        <v>272</v>
      </c>
      <c r="AC1180" s="117">
        <v>46290.782395833332</v>
      </c>
      <c r="AD1180" s="114">
        <v>28</v>
      </c>
      <c r="AE1180" s="114" t="s">
        <v>2746</v>
      </c>
      <c r="AF1180" s="114" t="s">
        <v>1105</v>
      </c>
      <c r="AG1180" s="114" t="s">
        <v>9</v>
      </c>
      <c r="AH1180" s="118" t="s">
        <v>2683</v>
      </c>
    </row>
    <row r="1181" spans="1:34" ht="15" customHeight="1" x14ac:dyDescent="0.25">
      <c r="A1181" s="117">
        <v>46290.782395833332</v>
      </c>
      <c r="B1181" s="114">
        <v>22</v>
      </c>
      <c r="C1181" s="114" t="s">
        <v>367</v>
      </c>
      <c r="D1181" s="114" t="s">
        <v>434</v>
      </c>
      <c r="E1181" s="114" t="s">
        <v>2407</v>
      </c>
      <c r="F1181" s="114" t="s">
        <v>180</v>
      </c>
      <c r="G1181" s="121">
        <v>3.4679284066994765E-5</v>
      </c>
      <c r="H1181" s="114">
        <v>0</v>
      </c>
      <c r="I1181" s="118" t="s">
        <v>2469</v>
      </c>
      <c r="AC1181" s="117">
        <v>46290.782395833332</v>
      </c>
      <c r="AD1181" s="114">
        <v>28</v>
      </c>
      <c r="AE1181" s="114" t="s">
        <v>2747</v>
      </c>
      <c r="AF1181" s="114" t="s">
        <v>2701</v>
      </c>
      <c r="AG1181" s="114" t="s">
        <v>9</v>
      </c>
      <c r="AH1181" s="118" t="s">
        <v>2686</v>
      </c>
    </row>
    <row r="1182" spans="1:34" ht="15" customHeight="1" x14ac:dyDescent="0.25">
      <c r="A1182" s="117">
        <v>46290.782395833332</v>
      </c>
      <c r="B1182" s="114">
        <v>22</v>
      </c>
      <c r="C1182" s="114" t="s">
        <v>367</v>
      </c>
      <c r="D1182" s="114" t="s">
        <v>434</v>
      </c>
      <c r="E1182" s="114" t="s">
        <v>2408</v>
      </c>
      <c r="F1182" s="114" t="s">
        <v>180</v>
      </c>
      <c r="G1182" s="121">
        <v>3.4679284066994751E-5</v>
      </c>
      <c r="H1182" s="114">
        <v>0</v>
      </c>
      <c r="I1182" s="118" t="s">
        <v>2469</v>
      </c>
      <c r="AC1182" s="117">
        <v>46290.782395833332</v>
      </c>
      <c r="AD1182" s="114">
        <v>29</v>
      </c>
      <c r="AE1182" s="114" t="s">
        <v>2615</v>
      </c>
      <c r="AF1182" s="114">
        <v>324.27851104736334</v>
      </c>
      <c r="AG1182" s="114" t="s">
        <v>299</v>
      </c>
      <c r="AH1182" s="118" t="s">
        <v>2616</v>
      </c>
    </row>
    <row r="1183" spans="1:34" ht="15" customHeight="1" x14ac:dyDescent="0.25">
      <c r="A1183" s="117">
        <v>46290.782395833332</v>
      </c>
      <c r="B1183" s="114">
        <v>22</v>
      </c>
      <c r="C1183" s="114" t="s">
        <v>367</v>
      </c>
      <c r="D1183" s="114" t="s">
        <v>434</v>
      </c>
      <c r="E1183" s="114" t="s">
        <v>2409</v>
      </c>
      <c r="F1183" s="114" t="s">
        <v>180</v>
      </c>
      <c r="G1183" s="121">
        <v>3.4679284066994731E-5</v>
      </c>
      <c r="H1183" s="114">
        <v>0</v>
      </c>
      <c r="I1183" s="118" t="s">
        <v>2469</v>
      </c>
      <c r="AC1183" s="117">
        <v>46290.782395833332</v>
      </c>
      <c r="AD1183" s="114">
        <v>29</v>
      </c>
      <c r="AE1183" s="114" t="s">
        <v>300</v>
      </c>
      <c r="AF1183" s="114">
        <v>324.27851104736328</v>
      </c>
      <c r="AG1183" s="114" t="s">
        <v>299</v>
      </c>
      <c r="AH1183" s="118" t="s">
        <v>2617</v>
      </c>
    </row>
    <row r="1184" spans="1:34" ht="15" customHeight="1" x14ac:dyDescent="0.25">
      <c r="A1184" s="117">
        <v>46290.782395833332</v>
      </c>
      <c r="B1184" s="114">
        <v>22</v>
      </c>
      <c r="C1184" s="114" t="s">
        <v>367</v>
      </c>
      <c r="D1184" s="114" t="s">
        <v>434</v>
      </c>
      <c r="E1184" s="114" t="s">
        <v>2410</v>
      </c>
      <c r="F1184" s="114" t="s">
        <v>180</v>
      </c>
      <c r="G1184" s="121">
        <v>3.4679284066994629E-5</v>
      </c>
      <c r="H1184" s="114">
        <v>0</v>
      </c>
      <c r="I1184" s="118" t="s">
        <v>2469</v>
      </c>
      <c r="AC1184" s="117">
        <v>46290.782395833332</v>
      </c>
      <c r="AD1184" s="114">
        <v>29</v>
      </c>
      <c r="AE1184" s="114" t="s">
        <v>2618</v>
      </c>
      <c r="AF1184" s="114">
        <v>87.139364193337912</v>
      </c>
      <c r="AG1184" s="114" t="s">
        <v>302</v>
      </c>
      <c r="AH1184" s="118" t="s">
        <v>2619</v>
      </c>
    </row>
    <row r="1185" spans="1:34" ht="15" customHeight="1" x14ac:dyDescent="0.25">
      <c r="A1185" s="117">
        <v>46290.782395833332</v>
      </c>
      <c r="B1185" s="114">
        <v>22</v>
      </c>
      <c r="C1185" s="114" t="s">
        <v>367</v>
      </c>
      <c r="D1185" s="114" t="s">
        <v>434</v>
      </c>
      <c r="E1185" s="114" t="s">
        <v>2411</v>
      </c>
      <c r="F1185" s="114" t="s">
        <v>180</v>
      </c>
      <c r="G1185" s="121">
        <v>3.4679284066994609E-5</v>
      </c>
      <c r="H1185" s="114">
        <v>0</v>
      </c>
      <c r="I1185" s="118" t="s">
        <v>2469</v>
      </c>
      <c r="AC1185" s="117">
        <v>46290.782395833332</v>
      </c>
      <c r="AD1185" s="114">
        <v>29</v>
      </c>
      <c r="AE1185" s="114" t="s">
        <v>2620</v>
      </c>
      <c r="AF1185" s="114">
        <v>0</v>
      </c>
      <c r="AG1185" s="114" t="s">
        <v>302</v>
      </c>
      <c r="AH1185" s="118" t="s">
        <v>2621</v>
      </c>
    </row>
    <row r="1186" spans="1:34" ht="15" customHeight="1" x14ac:dyDescent="0.25">
      <c r="A1186" s="117">
        <v>46290.782395833332</v>
      </c>
      <c r="B1186" s="114">
        <v>22</v>
      </c>
      <c r="C1186" s="114" t="s">
        <v>367</v>
      </c>
      <c r="D1186" s="114" t="s">
        <v>434</v>
      </c>
      <c r="E1186" s="114" t="s">
        <v>2412</v>
      </c>
      <c r="F1186" s="114" t="s">
        <v>180</v>
      </c>
      <c r="G1186" s="121">
        <v>3.4679284066994588E-5</v>
      </c>
      <c r="H1186" s="114">
        <v>0</v>
      </c>
      <c r="I1186" s="118" t="s">
        <v>2469</v>
      </c>
      <c r="AC1186" s="117">
        <v>46290.782395833332</v>
      </c>
      <c r="AD1186" s="114">
        <v>29</v>
      </c>
      <c r="AE1186" s="114" t="s">
        <v>2622</v>
      </c>
      <c r="AF1186" s="114">
        <v>87.139364193337912</v>
      </c>
      <c r="AG1186" s="114" t="s">
        <v>302</v>
      </c>
      <c r="AH1186" s="118" t="s">
        <v>2623</v>
      </c>
    </row>
    <row r="1187" spans="1:34" ht="15" customHeight="1" x14ac:dyDescent="0.25">
      <c r="A1187" s="117">
        <v>46290.782395833332</v>
      </c>
      <c r="B1187" s="114">
        <v>22</v>
      </c>
      <c r="C1187" s="114" t="s">
        <v>367</v>
      </c>
      <c r="D1187" s="114" t="s">
        <v>434</v>
      </c>
      <c r="E1187" s="114" t="s">
        <v>2413</v>
      </c>
      <c r="F1187" s="114" t="s">
        <v>180</v>
      </c>
      <c r="G1187" s="121">
        <v>1.7607459265285008E-4</v>
      </c>
      <c r="H1187" s="114">
        <v>0</v>
      </c>
      <c r="I1187" s="118" t="s">
        <v>2469</v>
      </c>
      <c r="AC1187" s="117">
        <v>46290.782395833332</v>
      </c>
      <c r="AD1187" s="114">
        <v>29</v>
      </c>
      <c r="AE1187" s="114" t="s">
        <v>2624</v>
      </c>
      <c r="AF1187" s="114">
        <v>0</v>
      </c>
      <c r="AG1187" s="114" t="s">
        <v>302</v>
      </c>
      <c r="AH1187" s="118" t="s">
        <v>2625</v>
      </c>
    </row>
    <row r="1188" spans="1:34" ht="15" customHeight="1" x14ac:dyDescent="0.25">
      <c r="A1188" s="117">
        <v>46290.782395833332</v>
      </c>
      <c r="B1188" s="114">
        <v>22</v>
      </c>
      <c r="C1188" s="114" t="s">
        <v>367</v>
      </c>
      <c r="D1188" s="114" t="s">
        <v>434</v>
      </c>
      <c r="E1188" s="114" t="s">
        <v>2414</v>
      </c>
      <c r="F1188" s="114" t="s">
        <v>180</v>
      </c>
      <c r="G1188" s="121">
        <v>1.7607459265285005E-4</v>
      </c>
      <c r="H1188" s="114">
        <v>0</v>
      </c>
      <c r="I1188" s="118" t="s">
        <v>2469</v>
      </c>
      <c r="AC1188" s="117">
        <v>46290.782395833332</v>
      </c>
      <c r="AD1188" s="114">
        <v>29</v>
      </c>
      <c r="AE1188" s="114" t="s">
        <v>2626</v>
      </c>
      <c r="AF1188" s="114" t="s">
        <v>1107</v>
      </c>
      <c r="AG1188" s="114" t="s">
        <v>9</v>
      </c>
      <c r="AH1188" s="118" t="s">
        <v>2627</v>
      </c>
    </row>
    <row r="1189" spans="1:34" ht="15" customHeight="1" x14ac:dyDescent="0.25">
      <c r="A1189" s="117">
        <v>46290.782395833332</v>
      </c>
      <c r="B1189" s="114">
        <v>22</v>
      </c>
      <c r="C1189" s="114" t="s">
        <v>367</v>
      </c>
      <c r="D1189" s="114" t="s">
        <v>434</v>
      </c>
      <c r="E1189" s="114" t="s">
        <v>2415</v>
      </c>
      <c r="F1189" s="114" t="s">
        <v>180</v>
      </c>
      <c r="G1189" s="121">
        <v>1.7607459265285005E-4</v>
      </c>
      <c r="H1189" s="114">
        <v>0</v>
      </c>
      <c r="I1189" s="118" t="s">
        <v>2469</v>
      </c>
      <c r="AC1189" s="117">
        <v>46290.782395833332</v>
      </c>
      <c r="AD1189" s="114">
        <v>29</v>
      </c>
      <c r="AE1189" s="114" t="s">
        <v>319</v>
      </c>
      <c r="AF1189" s="114" t="s">
        <v>367</v>
      </c>
      <c r="AG1189" s="114" t="s">
        <v>9</v>
      </c>
      <c r="AH1189" s="118" t="s">
        <v>2628</v>
      </c>
    </row>
    <row r="1190" spans="1:34" ht="15" customHeight="1" x14ac:dyDescent="0.25">
      <c r="A1190" s="117">
        <v>46290.782395833332</v>
      </c>
      <c r="B1190" s="114">
        <v>22</v>
      </c>
      <c r="C1190" s="114" t="s">
        <v>367</v>
      </c>
      <c r="D1190" s="114" t="s">
        <v>434</v>
      </c>
      <c r="E1190" s="114" t="s">
        <v>2416</v>
      </c>
      <c r="F1190" s="114" t="s">
        <v>180</v>
      </c>
      <c r="G1190" s="121">
        <v>1.7607459265284994E-4</v>
      </c>
      <c r="H1190" s="114">
        <v>0</v>
      </c>
      <c r="I1190" s="118" t="s">
        <v>2469</v>
      </c>
      <c r="AC1190" s="117">
        <v>46290.782395833332</v>
      </c>
      <c r="AD1190" s="114">
        <v>29</v>
      </c>
      <c r="AE1190" s="114" t="s">
        <v>2629</v>
      </c>
      <c r="AF1190" s="114" t="s">
        <v>1105</v>
      </c>
      <c r="AG1190" s="114" t="s">
        <v>9</v>
      </c>
      <c r="AH1190" s="118" t="s">
        <v>2630</v>
      </c>
    </row>
    <row r="1191" spans="1:34" ht="15" customHeight="1" x14ac:dyDescent="0.25">
      <c r="A1191" s="117">
        <v>46290.782395833332</v>
      </c>
      <c r="B1191" s="114">
        <v>22</v>
      </c>
      <c r="C1191" s="114" t="s">
        <v>367</v>
      </c>
      <c r="D1191" s="114" t="s">
        <v>434</v>
      </c>
      <c r="E1191" s="114" t="s">
        <v>2417</v>
      </c>
      <c r="F1191" s="114" t="s">
        <v>180</v>
      </c>
      <c r="G1191" s="121">
        <v>1.7607459265284991E-4</v>
      </c>
      <c r="H1191" s="114">
        <v>0</v>
      </c>
      <c r="I1191" s="118" t="s">
        <v>2469</v>
      </c>
      <c r="AC1191" s="117">
        <v>46290.782395833332</v>
      </c>
      <c r="AD1191" s="114">
        <v>29</v>
      </c>
      <c r="AE1191" s="114" t="s">
        <v>2631</v>
      </c>
      <c r="AF1191" s="114" t="s">
        <v>1113</v>
      </c>
      <c r="AG1191" s="114" t="s">
        <v>9</v>
      </c>
      <c r="AH1191" s="118" t="s">
        <v>2632</v>
      </c>
    </row>
    <row r="1192" spans="1:34" ht="15" customHeight="1" x14ac:dyDescent="0.25">
      <c r="A1192" s="117">
        <v>46290.782395833332</v>
      </c>
      <c r="B1192" s="114">
        <v>22</v>
      </c>
      <c r="C1192" s="114" t="s">
        <v>367</v>
      </c>
      <c r="D1192" s="114" t="s">
        <v>434</v>
      </c>
      <c r="E1192" s="114" t="s">
        <v>2418</v>
      </c>
      <c r="F1192" s="114" t="s">
        <v>180</v>
      </c>
      <c r="G1192" s="121">
        <v>1.7607459265284991E-4</v>
      </c>
      <c r="H1192" s="114">
        <v>0</v>
      </c>
      <c r="I1192" s="118" t="s">
        <v>2469</v>
      </c>
      <c r="AC1192" s="117">
        <v>46290.782395833332</v>
      </c>
      <c r="AD1192" s="114">
        <v>29</v>
      </c>
      <c r="AE1192" s="114" t="s">
        <v>320</v>
      </c>
      <c r="AF1192" s="114" t="s">
        <v>325</v>
      </c>
      <c r="AG1192" s="114" t="s">
        <v>9</v>
      </c>
      <c r="AH1192" s="118" t="s">
        <v>2633</v>
      </c>
    </row>
    <row r="1193" spans="1:34" ht="15" customHeight="1" x14ac:dyDescent="0.25">
      <c r="A1193" s="117">
        <v>46290.782395833332</v>
      </c>
      <c r="B1193" s="114">
        <v>22</v>
      </c>
      <c r="C1193" s="114" t="s">
        <v>367</v>
      </c>
      <c r="D1193" s="114" t="s">
        <v>434</v>
      </c>
      <c r="E1193" s="114" t="s">
        <v>2419</v>
      </c>
      <c r="F1193" s="114" t="s">
        <v>180</v>
      </c>
      <c r="G1193" s="121">
        <v>3.1746990123870537E-4</v>
      </c>
      <c r="H1193" s="114">
        <v>0</v>
      </c>
      <c r="I1193" s="118" t="s">
        <v>2469</v>
      </c>
      <c r="AC1193" s="117">
        <v>46290.782395833332</v>
      </c>
      <c r="AD1193" s="114">
        <v>29</v>
      </c>
      <c r="AE1193" s="114" t="s">
        <v>2634</v>
      </c>
      <c r="AF1193" s="114"/>
      <c r="AG1193" s="114" t="s">
        <v>9</v>
      </c>
      <c r="AH1193" s="118" t="s">
        <v>2635</v>
      </c>
    </row>
    <row r="1194" spans="1:34" ht="15" customHeight="1" x14ac:dyDescent="0.25">
      <c r="A1194" s="117">
        <v>46290.782395833332</v>
      </c>
      <c r="B1194" s="114">
        <v>22</v>
      </c>
      <c r="C1194" s="114" t="s">
        <v>367</v>
      </c>
      <c r="D1194" s="114" t="s">
        <v>434</v>
      </c>
      <c r="E1194" s="114" t="s">
        <v>2420</v>
      </c>
      <c r="F1194" s="114" t="s">
        <v>180</v>
      </c>
      <c r="G1194" s="121">
        <v>3.1746990123870537E-4</v>
      </c>
      <c r="H1194" s="114">
        <v>0</v>
      </c>
      <c r="I1194" s="118" t="s">
        <v>2469</v>
      </c>
      <c r="AC1194" s="117">
        <v>46290.782395833332</v>
      </c>
      <c r="AD1194" s="114">
        <v>29</v>
      </c>
      <c r="AE1194" s="114" t="s">
        <v>2636</v>
      </c>
      <c r="AF1194" s="114">
        <v>0</v>
      </c>
      <c r="AG1194" s="114" t="s">
        <v>9</v>
      </c>
      <c r="AH1194" s="118" t="s">
        <v>2637</v>
      </c>
    </row>
    <row r="1195" spans="1:34" ht="15" customHeight="1" x14ac:dyDescent="0.25">
      <c r="A1195" s="117">
        <v>46290.782395833332</v>
      </c>
      <c r="B1195" s="114">
        <v>22</v>
      </c>
      <c r="C1195" s="114" t="s">
        <v>367</v>
      </c>
      <c r="D1195" s="114" t="s">
        <v>434</v>
      </c>
      <c r="E1195" s="114" t="s">
        <v>2421</v>
      </c>
      <c r="F1195" s="114" t="s">
        <v>180</v>
      </c>
      <c r="G1195" s="121">
        <v>3.1746990123870537E-4</v>
      </c>
      <c r="H1195" s="114">
        <v>0</v>
      </c>
      <c r="I1195" s="118" t="s">
        <v>2469</v>
      </c>
      <c r="AC1195" s="117">
        <v>46290.782395833332</v>
      </c>
      <c r="AD1195" s="114">
        <v>29</v>
      </c>
      <c r="AE1195" s="114" t="s">
        <v>2638</v>
      </c>
      <c r="AF1195" s="114"/>
      <c r="AG1195" s="114" t="s">
        <v>299</v>
      </c>
      <c r="AH1195" s="118" t="s">
        <v>2702</v>
      </c>
    </row>
    <row r="1196" spans="1:34" ht="15" customHeight="1" x14ac:dyDescent="0.25">
      <c r="A1196" s="117">
        <v>46290.782395833332</v>
      </c>
      <c r="B1196" s="114">
        <v>22</v>
      </c>
      <c r="C1196" s="114" t="s">
        <v>367</v>
      </c>
      <c r="D1196" s="114" t="s">
        <v>434</v>
      </c>
      <c r="E1196" s="114" t="s">
        <v>2422</v>
      </c>
      <c r="F1196" s="114" t="s">
        <v>180</v>
      </c>
      <c r="G1196" s="121">
        <v>3.1746990123870532E-4</v>
      </c>
      <c r="H1196" s="114">
        <v>0</v>
      </c>
      <c r="I1196" s="118" t="s">
        <v>2469</v>
      </c>
      <c r="AC1196" s="117">
        <v>46290.782395833332</v>
      </c>
      <c r="AD1196" s="114">
        <v>29</v>
      </c>
      <c r="AE1196" s="114" t="s">
        <v>2640</v>
      </c>
      <c r="AF1196" s="114"/>
      <c r="AG1196" s="114" t="s">
        <v>302</v>
      </c>
      <c r="AH1196" s="118" t="s">
        <v>2702</v>
      </c>
    </row>
    <row r="1197" spans="1:34" ht="15" customHeight="1" x14ac:dyDescent="0.25">
      <c r="A1197" s="117">
        <v>46290.782395833332</v>
      </c>
      <c r="B1197" s="114">
        <v>22</v>
      </c>
      <c r="C1197" s="114" t="s">
        <v>367</v>
      </c>
      <c r="D1197" s="114" t="s">
        <v>434</v>
      </c>
      <c r="E1197" s="114" t="s">
        <v>2423</v>
      </c>
      <c r="F1197" s="114" t="s">
        <v>180</v>
      </c>
      <c r="G1197" s="121">
        <v>3.1746990123870532E-4</v>
      </c>
      <c r="H1197" s="114">
        <v>0</v>
      </c>
      <c r="I1197" s="118" t="s">
        <v>2469</v>
      </c>
      <c r="AC1197" s="117">
        <v>46290.782395833332</v>
      </c>
      <c r="AD1197" s="114">
        <v>29</v>
      </c>
      <c r="AE1197" s="114" t="s">
        <v>2642</v>
      </c>
      <c r="AF1197" s="114"/>
      <c r="AG1197" s="114" t="s">
        <v>302</v>
      </c>
      <c r="AH1197" s="118" t="s">
        <v>2702</v>
      </c>
    </row>
    <row r="1198" spans="1:34" ht="15" customHeight="1" x14ac:dyDescent="0.25">
      <c r="A1198" s="117">
        <v>46290.782395833332</v>
      </c>
      <c r="B1198" s="114">
        <v>22</v>
      </c>
      <c r="C1198" s="114" t="s">
        <v>367</v>
      </c>
      <c r="D1198" s="114" t="s">
        <v>434</v>
      </c>
      <c r="E1198" s="114" t="s">
        <v>2424</v>
      </c>
      <c r="F1198" s="114" t="s">
        <v>180</v>
      </c>
      <c r="G1198" s="121">
        <v>3.1746990123870532E-4</v>
      </c>
      <c r="H1198" s="114">
        <v>0</v>
      </c>
      <c r="I1198" s="118" t="s">
        <v>2469</v>
      </c>
      <c r="AC1198" s="117">
        <v>46290.782395833332</v>
      </c>
      <c r="AD1198" s="114">
        <v>29</v>
      </c>
      <c r="AE1198" s="114" t="s">
        <v>2644</v>
      </c>
      <c r="AF1198" s="114" t="s">
        <v>1105</v>
      </c>
      <c r="AG1198" s="114" t="s">
        <v>9</v>
      </c>
      <c r="AH1198" s="118" t="s">
        <v>2645</v>
      </c>
    </row>
    <row r="1199" spans="1:34" ht="15" customHeight="1" x14ac:dyDescent="0.25">
      <c r="A1199" s="117">
        <v>46290.782395833332</v>
      </c>
      <c r="B1199" s="114">
        <v>22</v>
      </c>
      <c r="C1199" s="114" t="s">
        <v>367</v>
      </c>
      <c r="D1199" s="114" t="s">
        <v>434</v>
      </c>
      <c r="E1199" s="114" t="s">
        <v>2425</v>
      </c>
      <c r="F1199" s="114" t="s">
        <v>180</v>
      </c>
      <c r="G1199" s="121">
        <v>3.1746990123870527E-4</v>
      </c>
      <c r="H1199" s="114">
        <v>0</v>
      </c>
      <c r="I1199" s="118" t="s">
        <v>2469</v>
      </c>
      <c r="AC1199" s="117">
        <v>46290.782395833332</v>
      </c>
      <c r="AD1199" s="114">
        <v>29</v>
      </c>
      <c r="AE1199" s="114" t="s">
        <v>2646</v>
      </c>
      <c r="AF1199" s="114" t="s">
        <v>1107</v>
      </c>
      <c r="AG1199" s="114" t="s">
        <v>9</v>
      </c>
      <c r="AH1199" s="118" t="s">
        <v>2647</v>
      </c>
    </row>
    <row r="1200" spans="1:34" ht="15" customHeight="1" x14ac:dyDescent="0.25">
      <c r="A1200" s="117">
        <v>46290.782395833332</v>
      </c>
      <c r="B1200" s="114">
        <v>22</v>
      </c>
      <c r="C1200" s="114" t="s">
        <v>367</v>
      </c>
      <c r="D1200" s="114" t="s">
        <v>434</v>
      </c>
      <c r="E1200" s="114" t="s">
        <v>2426</v>
      </c>
      <c r="F1200" s="114" t="s">
        <v>180</v>
      </c>
      <c r="G1200" s="121">
        <v>3.1746990123870527E-4</v>
      </c>
      <c r="H1200" s="114">
        <v>0</v>
      </c>
      <c r="I1200" s="118" t="s">
        <v>2469</v>
      </c>
      <c r="AC1200" s="117">
        <v>46290.782395833332</v>
      </c>
      <c r="AD1200" s="114">
        <v>29</v>
      </c>
      <c r="AE1200" s="114" t="s">
        <v>2648</v>
      </c>
      <c r="AF1200" s="114">
        <v>14.779297661830904</v>
      </c>
      <c r="AG1200" s="114" t="s">
        <v>305</v>
      </c>
      <c r="AH1200" s="118" t="s">
        <v>2649</v>
      </c>
    </row>
    <row r="1201" spans="1:34" ht="15" customHeight="1" x14ac:dyDescent="0.25">
      <c r="A1201" s="117">
        <v>46290.782395833332</v>
      </c>
      <c r="B1201" s="114">
        <v>22</v>
      </c>
      <c r="C1201" s="114" t="s">
        <v>367</v>
      </c>
      <c r="D1201" s="114" t="s">
        <v>434</v>
      </c>
      <c r="E1201" s="114" t="s">
        <v>2427</v>
      </c>
      <c r="F1201" s="114" t="s">
        <v>180</v>
      </c>
      <c r="G1201" s="121">
        <v>3.1746990123870521E-4</v>
      </c>
      <c r="H1201" s="114">
        <v>0</v>
      </c>
      <c r="I1201" s="118" t="s">
        <v>2469</v>
      </c>
      <c r="AC1201" s="117">
        <v>46290.782395833332</v>
      </c>
      <c r="AD1201" s="114">
        <v>29</v>
      </c>
      <c r="AE1201" s="114" t="s">
        <v>2650</v>
      </c>
      <c r="AF1201" s="114">
        <v>14.6</v>
      </c>
      <c r="AG1201" s="114" t="s">
        <v>305</v>
      </c>
      <c r="AH1201" s="118" t="s">
        <v>2651</v>
      </c>
    </row>
    <row r="1202" spans="1:34" ht="15" customHeight="1" x14ac:dyDescent="0.25">
      <c r="A1202" s="117">
        <v>46290.782395833332</v>
      </c>
      <c r="B1202" s="114">
        <v>22</v>
      </c>
      <c r="C1202" s="114" t="s">
        <v>367</v>
      </c>
      <c r="D1202" s="114" t="s">
        <v>434</v>
      </c>
      <c r="E1202" s="114" t="s">
        <v>2428</v>
      </c>
      <c r="F1202" s="114" t="s">
        <v>180</v>
      </c>
      <c r="G1202" s="121">
        <v>3.1746990123870521E-4</v>
      </c>
      <c r="H1202" s="114">
        <v>0</v>
      </c>
      <c r="I1202" s="118" t="s">
        <v>2469</v>
      </c>
      <c r="AC1202" s="117">
        <v>46290.782395833332</v>
      </c>
      <c r="AD1202" s="114">
        <v>29</v>
      </c>
      <c r="AE1202" s="114" t="s">
        <v>2652</v>
      </c>
      <c r="AF1202" s="114">
        <v>1.0122806617692401</v>
      </c>
      <c r="AG1202" s="114" t="s">
        <v>9</v>
      </c>
      <c r="AH1202" s="118" t="s">
        <v>2653</v>
      </c>
    </row>
    <row r="1203" spans="1:34" ht="15" customHeight="1" x14ac:dyDescent="0.25">
      <c r="A1203" s="117">
        <v>46290.782395833332</v>
      </c>
      <c r="B1203" s="114">
        <v>22</v>
      </c>
      <c r="C1203" s="114" t="s">
        <v>367</v>
      </c>
      <c r="D1203" s="114" t="s">
        <v>434</v>
      </c>
      <c r="E1203" s="114" t="s">
        <v>2429</v>
      </c>
      <c r="F1203" s="114" t="s">
        <v>180</v>
      </c>
      <c r="G1203" s="121">
        <v>4.588652098245607E-4</v>
      </c>
      <c r="H1203" s="114">
        <v>0</v>
      </c>
      <c r="I1203" s="118" t="s">
        <v>2469</v>
      </c>
      <c r="AC1203" s="117">
        <v>46290.782395833332</v>
      </c>
      <c r="AD1203" s="114">
        <v>29</v>
      </c>
      <c r="AE1203" s="114" t="s">
        <v>2654</v>
      </c>
      <c r="AF1203" s="114" t="b">
        <v>0</v>
      </c>
      <c r="AG1203" s="114" t="s">
        <v>9</v>
      </c>
      <c r="AH1203" s="118" t="s">
        <v>2655</v>
      </c>
    </row>
    <row r="1204" spans="1:34" ht="15" customHeight="1" x14ac:dyDescent="0.25">
      <c r="A1204" s="117">
        <v>46290.782395833332</v>
      </c>
      <c r="B1204" s="114">
        <v>22</v>
      </c>
      <c r="C1204" s="114" t="s">
        <v>367</v>
      </c>
      <c r="D1204" s="114" t="s">
        <v>434</v>
      </c>
      <c r="E1204" s="114" t="s">
        <v>2430</v>
      </c>
      <c r="F1204" s="114" t="s">
        <v>180</v>
      </c>
      <c r="G1204" s="121">
        <v>4.5886520982456065E-4</v>
      </c>
      <c r="H1204" s="114">
        <v>0</v>
      </c>
      <c r="I1204" s="118" t="s">
        <v>2469</v>
      </c>
      <c r="AC1204" s="117">
        <v>46290.782395833332</v>
      </c>
      <c r="AD1204" s="114">
        <v>29</v>
      </c>
      <c r="AE1204" s="114" t="s">
        <v>2656</v>
      </c>
      <c r="AF1204" s="114" t="b">
        <v>1</v>
      </c>
      <c r="AG1204" s="114" t="s">
        <v>9</v>
      </c>
      <c r="AH1204" s="118" t="s">
        <v>2657</v>
      </c>
    </row>
    <row r="1205" spans="1:34" ht="15" customHeight="1" x14ac:dyDescent="0.25">
      <c r="A1205" s="117">
        <v>46290.782395833332</v>
      </c>
      <c r="B1205" s="114">
        <v>22</v>
      </c>
      <c r="C1205" s="114" t="s">
        <v>367</v>
      </c>
      <c r="D1205" s="114" t="s">
        <v>434</v>
      </c>
      <c r="E1205" s="114" t="s">
        <v>2431</v>
      </c>
      <c r="F1205" s="114" t="s">
        <v>180</v>
      </c>
      <c r="G1205" s="121">
        <v>4.5886520982456065E-4</v>
      </c>
      <c r="H1205" s="114">
        <v>0</v>
      </c>
      <c r="I1205" s="118" t="s">
        <v>2469</v>
      </c>
      <c r="AC1205" s="117">
        <v>46290.782395833332</v>
      </c>
      <c r="AD1205" s="114">
        <v>29</v>
      </c>
      <c r="AE1205" s="114" t="s">
        <v>2703</v>
      </c>
      <c r="AF1205" s="114" t="s">
        <v>2704</v>
      </c>
      <c r="AG1205" s="114" t="s">
        <v>9</v>
      </c>
      <c r="AH1205" s="118" t="s">
        <v>2660</v>
      </c>
    </row>
    <row r="1206" spans="1:34" ht="15" customHeight="1" x14ac:dyDescent="0.25">
      <c r="A1206" s="117">
        <v>46290.782395833332</v>
      </c>
      <c r="B1206" s="114">
        <v>22</v>
      </c>
      <c r="C1206" s="114" t="s">
        <v>367</v>
      </c>
      <c r="D1206" s="114" t="s">
        <v>434</v>
      </c>
      <c r="E1206" s="114" t="s">
        <v>2432</v>
      </c>
      <c r="F1206" s="114" t="s">
        <v>180</v>
      </c>
      <c r="G1206" s="121">
        <v>4.5886520982456065E-4</v>
      </c>
      <c r="H1206" s="114">
        <v>0</v>
      </c>
      <c r="I1206" s="118" t="s">
        <v>2469</v>
      </c>
      <c r="AC1206" s="117">
        <v>46290.782395833332</v>
      </c>
      <c r="AD1206" s="114">
        <v>29</v>
      </c>
      <c r="AE1206" s="114" t="s">
        <v>2705</v>
      </c>
      <c r="AF1206" s="114" t="s">
        <v>2706</v>
      </c>
      <c r="AG1206" s="114" t="s">
        <v>9</v>
      </c>
      <c r="AH1206" s="118" t="s">
        <v>2663</v>
      </c>
    </row>
    <row r="1207" spans="1:34" ht="15" customHeight="1" x14ac:dyDescent="0.25">
      <c r="A1207" s="117">
        <v>46290.782395833332</v>
      </c>
      <c r="B1207" s="114">
        <v>22</v>
      </c>
      <c r="C1207" s="114" t="s">
        <v>367</v>
      </c>
      <c r="D1207" s="114" t="s">
        <v>434</v>
      </c>
      <c r="E1207" s="114" t="s">
        <v>2433</v>
      </c>
      <c r="F1207" s="114" t="s">
        <v>180</v>
      </c>
      <c r="G1207" s="121">
        <v>4.5886520982456059E-4</v>
      </c>
      <c r="H1207" s="114">
        <v>0</v>
      </c>
      <c r="I1207" s="118" t="s">
        <v>2469</v>
      </c>
      <c r="AC1207" s="117">
        <v>46290.782395833332</v>
      </c>
      <c r="AD1207" s="114">
        <v>29</v>
      </c>
      <c r="AE1207" s="114" t="s">
        <v>2707</v>
      </c>
      <c r="AF1207" s="114" t="s">
        <v>2708</v>
      </c>
      <c r="AG1207" s="114" t="s">
        <v>9</v>
      </c>
      <c r="AH1207" s="118" t="s">
        <v>2666</v>
      </c>
    </row>
    <row r="1208" spans="1:34" ht="15" customHeight="1" x14ac:dyDescent="0.25">
      <c r="A1208" s="117">
        <v>46290.782395833332</v>
      </c>
      <c r="B1208" s="114">
        <v>22</v>
      </c>
      <c r="C1208" s="114" t="s">
        <v>367</v>
      </c>
      <c r="D1208" s="114" t="s">
        <v>434</v>
      </c>
      <c r="E1208" s="114" t="s">
        <v>2434</v>
      </c>
      <c r="F1208" s="114" t="s">
        <v>180</v>
      </c>
      <c r="G1208" s="121">
        <v>4.5886520982456059E-4</v>
      </c>
      <c r="H1208" s="114">
        <v>0</v>
      </c>
      <c r="I1208" s="118" t="s">
        <v>2469</v>
      </c>
      <c r="AC1208" s="117">
        <v>46290.782395833332</v>
      </c>
      <c r="AD1208" s="114">
        <v>29</v>
      </c>
      <c r="AE1208" s="114" t="s">
        <v>2709</v>
      </c>
      <c r="AF1208" s="114" t="s">
        <v>2710</v>
      </c>
      <c r="AG1208" s="114" t="s">
        <v>9</v>
      </c>
      <c r="AH1208" s="118" t="s">
        <v>2669</v>
      </c>
    </row>
    <row r="1209" spans="1:34" ht="15" customHeight="1" x14ac:dyDescent="0.25">
      <c r="A1209" s="117">
        <v>46290.782395833332</v>
      </c>
      <c r="B1209" s="114">
        <v>22</v>
      </c>
      <c r="C1209" s="114" t="s">
        <v>367</v>
      </c>
      <c r="D1209" s="114" t="s">
        <v>434</v>
      </c>
      <c r="E1209" s="114" t="s">
        <v>2435</v>
      </c>
      <c r="F1209" s="114" t="s">
        <v>180</v>
      </c>
      <c r="G1209" s="121">
        <v>4.5886520982456059E-4</v>
      </c>
      <c r="H1209" s="114">
        <v>0</v>
      </c>
      <c r="I1209" s="118" t="s">
        <v>2469</v>
      </c>
      <c r="AC1209" s="117">
        <v>46290.782395833332</v>
      </c>
      <c r="AD1209" s="114">
        <v>29</v>
      </c>
      <c r="AE1209" s="114" t="s">
        <v>2711</v>
      </c>
      <c r="AF1209" s="114">
        <v>-2.8343212060285839E-4</v>
      </c>
      <c r="AG1209" s="114" t="s">
        <v>9</v>
      </c>
      <c r="AH1209" s="118" t="s">
        <v>2671</v>
      </c>
    </row>
    <row r="1210" spans="1:34" ht="15" customHeight="1" x14ac:dyDescent="0.25">
      <c r="A1210" s="117">
        <v>46290.782395833332</v>
      </c>
      <c r="B1210" s="114">
        <v>22</v>
      </c>
      <c r="C1210" s="114" t="s">
        <v>367</v>
      </c>
      <c r="D1210" s="114" t="s">
        <v>434</v>
      </c>
      <c r="E1210" s="114" t="s">
        <v>2436</v>
      </c>
      <c r="F1210" s="114" t="s">
        <v>180</v>
      </c>
      <c r="G1210" s="121">
        <v>4.5886520982456054E-4</v>
      </c>
      <c r="H1210" s="114">
        <v>0</v>
      </c>
      <c r="I1210" s="118" t="s">
        <v>2469</v>
      </c>
      <c r="AC1210" s="117">
        <v>46290.782395833332</v>
      </c>
      <c r="AD1210" s="114">
        <v>29</v>
      </c>
      <c r="AE1210" s="114" t="s">
        <v>2712</v>
      </c>
      <c r="AF1210" s="114">
        <v>1.1558189882742886E-6</v>
      </c>
      <c r="AG1210" s="114" t="s">
        <v>307</v>
      </c>
      <c r="AH1210" s="118" t="s">
        <v>2673</v>
      </c>
    </row>
    <row r="1211" spans="1:34" ht="15" customHeight="1" x14ac:dyDescent="0.25">
      <c r="A1211" s="117">
        <v>46290.782395833332</v>
      </c>
      <c r="B1211" s="114">
        <v>22</v>
      </c>
      <c r="C1211" s="114" t="s">
        <v>367</v>
      </c>
      <c r="D1211" s="114" t="s">
        <v>434</v>
      </c>
      <c r="E1211" s="114" t="s">
        <v>2437</v>
      </c>
      <c r="F1211" s="114" t="s">
        <v>180</v>
      </c>
      <c r="G1211" s="121">
        <v>6.0026051841041597E-4</v>
      </c>
      <c r="H1211" s="114">
        <v>0</v>
      </c>
      <c r="I1211" s="118" t="s">
        <v>2469</v>
      </c>
      <c r="AC1211" s="117">
        <v>46290.782395833332</v>
      </c>
      <c r="AD1211" s="114">
        <v>29</v>
      </c>
      <c r="AE1211" s="114" t="s">
        <v>2713</v>
      </c>
      <c r="AF1211" s="114">
        <v>1.5554723728690863E-21</v>
      </c>
      <c r="AG1211" s="114" t="s">
        <v>307</v>
      </c>
      <c r="AH1211" s="118" t="s">
        <v>2675</v>
      </c>
    </row>
    <row r="1212" spans="1:34" ht="15" customHeight="1" x14ac:dyDescent="0.25">
      <c r="A1212" s="117">
        <v>46290.782395833332</v>
      </c>
      <c r="B1212" s="114">
        <v>22</v>
      </c>
      <c r="C1212" s="114" t="s">
        <v>367</v>
      </c>
      <c r="D1212" s="114" t="s">
        <v>434</v>
      </c>
      <c r="E1212" s="114" t="s">
        <v>2438</v>
      </c>
      <c r="F1212" s="114" t="s">
        <v>180</v>
      </c>
      <c r="G1212" s="121">
        <v>6.0026051841041597E-4</v>
      </c>
      <c r="H1212" s="114">
        <v>0</v>
      </c>
      <c r="I1212" s="118" t="s">
        <v>2469</v>
      </c>
      <c r="AC1212" s="117">
        <v>46290.782395833332</v>
      </c>
      <c r="AD1212" s="114">
        <v>29</v>
      </c>
      <c r="AE1212" s="114" t="s">
        <v>2714</v>
      </c>
      <c r="AF1212" s="114">
        <v>-1.3457750639583329E-15</v>
      </c>
      <c r="AG1212" s="114" t="s">
        <v>2534</v>
      </c>
      <c r="AH1212" s="118" t="s">
        <v>2677</v>
      </c>
    </row>
    <row r="1213" spans="1:34" ht="15" customHeight="1" x14ac:dyDescent="0.25">
      <c r="A1213" s="117">
        <v>46290.782395833332</v>
      </c>
      <c r="B1213" s="114">
        <v>22</v>
      </c>
      <c r="C1213" s="114" t="s">
        <v>367</v>
      </c>
      <c r="D1213" s="114" t="s">
        <v>434</v>
      </c>
      <c r="E1213" s="114" t="s">
        <v>2439</v>
      </c>
      <c r="F1213" s="114" t="s">
        <v>180</v>
      </c>
      <c r="G1213" s="121">
        <v>6.0026051841041597E-4</v>
      </c>
      <c r="H1213" s="114">
        <v>0</v>
      </c>
      <c r="I1213" s="118" t="s">
        <v>2469</v>
      </c>
      <c r="AC1213" s="117">
        <v>46290.782395833332</v>
      </c>
      <c r="AD1213" s="114">
        <v>29</v>
      </c>
      <c r="AE1213" s="114" t="s">
        <v>2715</v>
      </c>
      <c r="AF1213" s="114">
        <v>-0.24522189328801441</v>
      </c>
      <c r="AG1213" s="114" t="s">
        <v>294</v>
      </c>
      <c r="AH1213" s="118" t="s">
        <v>2679</v>
      </c>
    </row>
    <row r="1214" spans="1:34" ht="15" customHeight="1" x14ac:dyDescent="0.25">
      <c r="A1214" s="117">
        <v>46290.782395833332</v>
      </c>
      <c r="B1214" s="114">
        <v>22</v>
      </c>
      <c r="C1214" s="114" t="s">
        <v>367</v>
      </c>
      <c r="D1214" s="114" t="s">
        <v>434</v>
      </c>
      <c r="E1214" s="114" t="s">
        <v>2440</v>
      </c>
      <c r="F1214" s="114" t="s">
        <v>180</v>
      </c>
      <c r="G1214" s="121">
        <v>6.0026051841041597E-4</v>
      </c>
      <c r="H1214" s="114">
        <v>0</v>
      </c>
      <c r="I1214" s="118" t="s">
        <v>2469</v>
      </c>
      <c r="AC1214" s="117">
        <v>46290.782395833332</v>
      </c>
      <c r="AD1214" s="114">
        <v>29</v>
      </c>
      <c r="AE1214" s="114" t="s">
        <v>2716</v>
      </c>
      <c r="AF1214" s="114" t="b">
        <v>0</v>
      </c>
      <c r="AG1214" s="114" t="s">
        <v>9</v>
      </c>
      <c r="AH1214" s="118" t="s">
        <v>2681</v>
      </c>
    </row>
    <row r="1215" spans="1:34" ht="15" customHeight="1" x14ac:dyDescent="0.25">
      <c r="A1215" s="117">
        <v>46290.782395833332</v>
      </c>
      <c r="B1215" s="114">
        <v>22</v>
      </c>
      <c r="C1215" s="114" t="s">
        <v>367</v>
      </c>
      <c r="D1215" s="114" t="s">
        <v>434</v>
      </c>
      <c r="E1215" s="114" t="s">
        <v>2441</v>
      </c>
      <c r="F1215" s="114" t="s">
        <v>180</v>
      </c>
      <c r="G1215" s="121">
        <v>6.0026051841041586E-4</v>
      </c>
      <c r="H1215" s="114">
        <v>0</v>
      </c>
      <c r="I1215" s="118" t="s">
        <v>2469</v>
      </c>
      <c r="AC1215" s="117">
        <v>46290.782395833332</v>
      </c>
      <c r="AD1215" s="114">
        <v>29</v>
      </c>
      <c r="AE1215" s="114" t="s">
        <v>2717</v>
      </c>
      <c r="AF1215" s="114" t="s">
        <v>1105</v>
      </c>
      <c r="AG1215" s="114" t="s">
        <v>9</v>
      </c>
      <c r="AH1215" s="118" t="s">
        <v>2683</v>
      </c>
    </row>
    <row r="1216" spans="1:34" ht="15" customHeight="1" x14ac:dyDescent="0.25">
      <c r="A1216" s="117">
        <v>46290.782395833332</v>
      </c>
      <c r="B1216" s="114">
        <v>22</v>
      </c>
      <c r="C1216" s="114" t="s">
        <v>367</v>
      </c>
      <c r="D1216" s="114" t="s">
        <v>434</v>
      </c>
      <c r="E1216" s="114" t="s">
        <v>2442</v>
      </c>
      <c r="F1216" s="114" t="s">
        <v>180</v>
      </c>
      <c r="G1216" s="121">
        <v>6.0026051841041586E-4</v>
      </c>
      <c r="H1216" s="114">
        <v>0</v>
      </c>
      <c r="I1216" s="118" t="s">
        <v>2469</v>
      </c>
      <c r="AC1216" s="117">
        <v>46290.782395833332</v>
      </c>
      <c r="AD1216" s="114">
        <v>29</v>
      </c>
      <c r="AE1216" s="114" t="s">
        <v>2718</v>
      </c>
      <c r="AF1216" s="114" t="s">
        <v>2685</v>
      </c>
      <c r="AG1216" s="114" t="s">
        <v>9</v>
      </c>
      <c r="AH1216" s="118" t="s">
        <v>2686</v>
      </c>
    </row>
    <row r="1217" spans="1:34" ht="15" customHeight="1" x14ac:dyDescent="0.25">
      <c r="A1217" s="117">
        <v>46290.782395833332</v>
      </c>
      <c r="B1217" s="114">
        <v>22</v>
      </c>
      <c r="C1217" s="114" t="s">
        <v>367</v>
      </c>
      <c r="D1217" s="114" t="s">
        <v>434</v>
      </c>
      <c r="E1217" s="114" t="s">
        <v>567</v>
      </c>
      <c r="F1217" s="114" t="s">
        <v>2443</v>
      </c>
      <c r="G1217" s="121">
        <v>3.3741303401842588E-4</v>
      </c>
      <c r="H1217" s="114">
        <v>67.482606803685172</v>
      </c>
      <c r="I1217" s="118" t="s">
        <v>274</v>
      </c>
      <c r="AC1217" s="117">
        <v>46290.782395833332</v>
      </c>
      <c r="AD1217" s="114">
        <v>29</v>
      </c>
      <c r="AE1217" s="114" t="s">
        <v>2719</v>
      </c>
      <c r="AF1217" s="114" t="s">
        <v>434</v>
      </c>
      <c r="AG1217" s="114" t="s">
        <v>9</v>
      </c>
      <c r="AH1217" s="118" t="s">
        <v>2660</v>
      </c>
    </row>
    <row r="1218" spans="1:34" ht="15" customHeight="1" x14ac:dyDescent="0.25">
      <c r="A1218" s="117">
        <v>46290.782395833332</v>
      </c>
      <c r="B1218" s="114">
        <v>22</v>
      </c>
      <c r="C1218" s="114" t="s">
        <v>367</v>
      </c>
      <c r="D1218" s="114" t="s">
        <v>434</v>
      </c>
      <c r="E1218" s="114" t="s">
        <v>569</v>
      </c>
      <c r="F1218" s="114" t="s">
        <v>2443</v>
      </c>
      <c r="G1218" s="121">
        <v>4.7695549549203796E-4</v>
      </c>
      <c r="H1218" s="114">
        <v>95.391099098407594</v>
      </c>
      <c r="I1218" s="118" t="s">
        <v>274</v>
      </c>
      <c r="AC1218" s="117">
        <v>46290.782395833332</v>
      </c>
      <c r="AD1218" s="114">
        <v>29</v>
      </c>
      <c r="AE1218" s="114" t="s">
        <v>2720</v>
      </c>
      <c r="AF1218" s="114" t="s">
        <v>2721</v>
      </c>
      <c r="AG1218" s="114" t="s">
        <v>9</v>
      </c>
      <c r="AH1218" s="118" t="s">
        <v>2663</v>
      </c>
    </row>
    <row r="1219" spans="1:34" ht="15" customHeight="1" x14ac:dyDescent="0.25">
      <c r="A1219" s="117">
        <v>46290.782395833332</v>
      </c>
      <c r="B1219" s="114">
        <v>22</v>
      </c>
      <c r="C1219" s="114" t="s">
        <v>367</v>
      </c>
      <c r="D1219" s="114" t="s">
        <v>434</v>
      </c>
      <c r="E1219" s="114" t="s">
        <v>2444</v>
      </c>
      <c r="F1219" s="114" t="s">
        <v>2443</v>
      </c>
      <c r="G1219" s="121">
        <v>5.4989127013320123E-4</v>
      </c>
      <c r="H1219" s="114">
        <v>109.97825402664024</v>
      </c>
      <c r="I1219" s="118" t="s">
        <v>274</v>
      </c>
      <c r="AC1219" s="117">
        <v>46290.782395833332</v>
      </c>
      <c r="AD1219" s="114">
        <v>29</v>
      </c>
      <c r="AE1219" s="114" t="s">
        <v>2722</v>
      </c>
      <c r="AF1219" s="114" t="s">
        <v>2723</v>
      </c>
      <c r="AG1219" s="114" t="s">
        <v>9</v>
      </c>
      <c r="AH1219" s="118" t="s">
        <v>2666</v>
      </c>
    </row>
    <row r="1220" spans="1:34" ht="15" customHeight="1" x14ac:dyDescent="0.25">
      <c r="A1220" s="117">
        <v>46290.782395833332</v>
      </c>
      <c r="B1220" s="114">
        <v>22</v>
      </c>
      <c r="C1220" s="114" t="s">
        <v>367</v>
      </c>
      <c r="D1220" s="114" t="s">
        <v>434</v>
      </c>
      <c r="E1220" s="114" t="s">
        <v>2445</v>
      </c>
      <c r="F1220" s="114" t="s">
        <v>2443</v>
      </c>
      <c r="G1220" s="121">
        <v>5.5784192583465937E-4</v>
      </c>
      <c r="H1220" s="114">
        <v>111.56838516693188</v>
      </c>
      <c r="I1220" s="118" t="s">
        <v>274</v>
      </c>
      <c r="AC1220" s="117">
        <v>46290.782395833332</v>
      </c>
      <c r="AD1220" s="114">
        <v>29</v>
      </c>
      <c r="AE1220" s="114" t="s">
        <v>2724</v>
      </c>
      <c r="AF1220" s="114" t="s">
        <v>2725</v>
      </c>
      <c r="AG1220" s="114" t="s">
        <v>9</v>
      </c>
      <c r="AH1220" s="118" t="s">
        <v>2669</v>
      </c>
    </row>
    <row r="1221" spans="1:34" ht="15" customHeight="1" x14ac:dyDescent="0.25">
      <c r="A1221" s="117">
        <v>46290.782395833332</v>
      </c>
      <c r="B1221" s="114">
        <v>22</v>
      </c>
      <c r="C1221" s="114" t="s">
        <v>367</v>
      </c>
      <c r="D1221" s="114" t="s">
        <v>434</v>
      </c>
      <c r="E1221" s="114" t="s">
        <v>2446</v>
      </c>
      <c r="F1221" s="114" t="s">
        <v>2443</v>
      </c>
      <c r="G1221" s="121">
        <v>5.5784192583465937E-4</v>
      </c>
      <c r="H1221" s="114">
        <v>111.56838516693188</v>
      </c>
      <c r="I1221" s="118" t="s">
        <v>274</v>
      </c>
      <c r="AC1221" s="117">
        <v>46290.782395833332</v>
      </c>
      <c r="AD1221" s="114">
        <v>29</v>
      </c>
      <c r="AE1221" s="114" t="s">
        <v>2726</v>
      </c>
      <c r="AF1221" s="114">
        <v>-3.8453882548358939E-4</v>
      </c>
      <c r="AG1221" s="114" t="s">
        <v>9</v>
      </c>
      <c r="AH1221" s="118" t="s">
        <v>2671</v>
      </c>
    </row>
    <row r="1222" spans="1:34" ht="15" customHeight="1" x14ac:dyDescent="0.25">
      <c r="A1222" s="117">
        <v>46290.782395833332</v>
      </c>
      <c r="B1222" s="114">
        <v>22</v>
      </c>
      <c r="C1222" s="114" t="s">
        <v>367</v>
      </c>
      <c r="D1222" s="114" t="s">
        <v>434</v>
      </c>
      <c r="E1222" s="114" t="s">
        <v>2447</v>
      </c>
      <c r="F1222" s="114" t="s">
        <v>2443</v>
      </c>
      <c r="G1222" s="121">
        <v>5.4989127013320134E-4</v>
      </c>
      <c r="H1222" s="114">
        <v>109.97825402664027</v>
      </c>
      <c r="I1222" s="118" t="s">
        <v>274</v>
      </c>
      <c r="AC1222" s="117">
        <v>46290.782395833332</v>
      </c>
      <c r="AD1222" s="114">
        <v>29</v>
      </c>
      <c r="AE1222" s="114" t="s">
        <v>2727</v>
      </c>
      <c r="AF1222" s="114">
        <v>1.4337982749357453E-6</v>
      </c>
      <c r="AG1222" s="114" t="s">
        <v>307</v>
      </c>
      <c r="AH1222" s="118" t="s">
        <v>2673</v>
      </c>
    </row>
    <row r="1223" spans="1:34" ht="15" customHeight="1" x14ac:dyDescent="0.25">
      <c r="A1223" s="117">
        <v>46290.782395833332</v>
      </c>
      <c r="B1223" s="114">
        <v>22</v>
      </c>
      <c r="C1223" s="114" t="s">
        <v>367</v>
      </c>
      <c r="D1223" s="114" t="s">
        <v>434</v>
      </c>
      <c r="E1223" s="114" t="s">
        <v>2448</v>
      </c>
      <c r="F1223" s="114" t="s">
        <v>2443</v>
      </c>
      <c r="G1223" s="121">
        <v>4.7695549549203796E-4</v>
      </c>
      <c r="H1223" s="114">
        <v>95.391099098407594</v>
      </c>
      <c r="I1223" s="118" t="s">
        <v>274</v>
      </c>
      <c r="AC1223" s="117">
        <v>46290.782395833332</v>
      </c>
      <c r="AD1223" s="114">
        <v>29</v>
      </c>
      <c r="AE1223" s="114" t="s">
        <v>2728</v>
      </c>
      <c r="AF1223" s="114">
        <v>-1.6369684209146697E-22</v>
      </c>
      <c r="AG1223" s="114" t="s">
        <v>307</v>
      </c>
      <c r="AH1223" s="118" t="s">
        <v>2675</v>
      </c>
    </row>
    <row r="1224" spans="1:34" ht="15" customHeight="1" x14ac:dyDescent="0.25">
      <c r="A1224" s="117">
        <v>46290.782395833332</v>
      </c>
      <c r="B1224" s="114">
        <v>22</v>
      </c>
      <c r="C1224" s="114" t="s">
        <v>367</v>
      </c>
      <c r="D1224" s="114" t="s">
        <v>434</v>
      </c>
      <c r="E1224" s="114" t="s">
        <v>2449</v>
      </c>
      <c r="F1224" s="114" t="s">
        <v>2443</v>
      </c>
      <c r="G1224" s="121">
        <v>3.3741303401842621E-4</v>
      </c>
      <c r="H1224" s="114">
        <v>67.482606803685243</v>
      </c>
      <c r="I1224" s="118" t="s">
        <v>274</v>
      </c>
      <c r="AC1224" s="117">
        <v>46290.782395833332</v>
      </c>
      <c r="AD1224" s="114">
        <v>29</v>
      </c>
      <c r="AE1224" s="114" t="s">
        <v>2729</v>
      </c>
      <c r="AF1224" s="114">
        <v>1.1417006489201066E-16</v>
      </c>
      <c r="AG1224" s="114" t="s">
        <v>2534</v>
      </c>
      <c r="AH1224" s="118" t="s">
        <v>2677</v>
      </c>
    </row>
    <row r="1225" spans="1:34" ht="15" customHeight="1" x14ac:dyDescent="0.25">
      <c r="A1225" s="117">
        <v>46290.782395833332</v>
      </c>
      <c r="B1225" s="114">
        <v>22</v>
      </c>
      <c r="C1225" s="114" t="s">
        <v>367</v>
      </c>
      <c r="D1225" s="114" t="s">
        <v>434</v>
      </c>
      <c r="E1225" s="114" t="s">
        <v>2450</v>
      </c>
      <c r="F1225" s="114" t="s">
        <v>2443</v>
      </c>
      <c r="G1225" s="121">
        <v>-1.2578216259854235E-3</v>
      </c>
      <c r="H1225" s="114">
        <v>-251.56432519708474</v>
      </c>
      <c r="I1225" s="118" t="s">
        <v>272</v>
      </c>
      <c r="AC1225" s="117">
        <v>46290.782395833332</v>
      </c>
      <c r="AD1225" s="114">
        <v>29</v>
      </c>
      <c r="AE1225" s="114" t="s">
        <v>2730</v>
      </c>
      <c r="AF1225" s="114">
        <v>-0.26819590468597976</v>
      </c>
      <c r="AG1225" s="114" t="s">
        <v>294</v>
      </c>
      <c r="AH1225" s="118" t="s">
        <v>2679</v>
      </c>
    </row>
    <row r="1226" spans="1:34" ht="15" customHeight="1" x14ac:dyDescent="0.25">
      <c r="A1226" s="117">
        <v>46290.782395833332</v>
      </c>
      <c r="B1226" s="114">
        <v>22</v>
      </c>
      <c r="C1226" s="114" t="s">
        <v>367</v>
      </c>
      <c r="D1226" s="114" t="s">
        <v>434</v>
      </c>
      <c r="E1226" s="114" t="s">
        <v>2451</v>
      </c>
      <c r="F1226" s="114" t="s">
        <v>2443</v>
      </c>
      <c r="G1226" s="121">
        <v>-1.3973640874590356E-3</v>
      </c>
      <c r="H1226" s="114">
        <v>-279.47281749180712</v>
      </c>
      <c r="I1226" s="118" t="s">
        <v>272</v>
      </c>
      <c r="AC1226" s="117">
        <v>46290.782395833332</v>
      </c>
      <c r="AD1226" s="114">
        <v>29</v>
      </c>
      <c r="AE1226" s="114" t="s">
        <v>2731</v>
      </c>
      <c r="AF1226" s="114" t="b">
        <v>0</v>
      </c>
      <c r="AG1226" s="114" t="s">
        <v>9</v>
      </c>
      <c r="AH1226" s="118" t="s">
        <v>2681</v>
      </c>
    </row>
    <row r="1227" spans="1:34" ht="15" customHeight="1" x14ac:dyDescent="0.25">
      <c r="A1227" s="117">
        <v>46290.782395833332</v>
      </c>
      <c r="B1227" s="114">
        <v>22</v>
      </c>
      <c r="C1227" s="114" t="s">
        <v>367</v>
      </c>
      <c r="D1227" s="114" t="s">
        <v>434</v>
      </c>
      <c r="E1227" s="114" t="s">
        <v>2452</v>
      </c>
      <c r="F1227" s="114" t="s">
        <v>2443</v>
      </c>
      <c r="G1227" s="121">
        <v>-1.470299862100199E-3</v>
      </c>
      <c r="H1227" s="114">
        <v>-294.0599724200398</v>
      </c>
      <c r="I1227" s="118" t="s">
        <v>272</v>
      </c>
      <c r="AC1227" s="117">
        <v>46290.782395833332</v>
      </c>
      <c r="AD1227" s="114">
        <v>29</v>
      </c>
      <c r="AE1227" s="114" t="s">
        <v>2732</v>
      </c>
      <c r="AF1227" s="114" t="s">
        <v>1105</v>
      </c>
      <c r="AG1227" s="114" t="s">
        <v>9</v>
      </c>
      <c r="AH1227" s="118" t="s">
        <v>2683</v>
      </c>
    </row>
    <row r="1228" spans="1:34" ht="15" customHeight="1" x14ac:dyDescent="0.25">
      <c r="A1228" s="117">
        <v>46290.782395833332</v>
      </c>
      <c r="B1228" s="114">
        <v>22</v>
      </c>
      <c r="C1228" s="114" t="s">
        <v>367</v>
      </c>
      <c r="D1228" s="114" t="s">
        <v>434</v>
      </c>
      <c r="E1228" s="114" t="s">
        <v>2453</v>
      </c>
      <c r="F1228" s="114" t="s">
        <v>2443</v>
      </c>
      <c r="G1228" s="121">
        <v>-1.4782505178016572E-3</v>
      </c>
      <c r="H1228" s="114">
        <v>-295.65010356033144</v>
      </c>
      <c r="I1228" s="118" t="s">
        <v>272</v>
      </c>
      <c r="AC1228" s="117">
        <v>46290.782395833332</v>
      </c>
      <c r="AD1228" s="114">
        <v>29</v>
      </c>
      <c r="AE1228" s="114" t="s">
        <v>2733</v>
      </c>
      <c r="AF1228" s="114" t="s">
        <v>2701</v>
      </c>
      <c r="AG1228" s="114" t="s">
        <v>9</v>
      </c>
      <c r="AH1228" s="118" t="s">
        <v>2686</v>
      </c>
    </row>
    <row r="1229" spans="1:34" ht="15" customHeight="1" x14ac:dyDescent="0.25">
      <c r="A1229" s="117">
        <v>46290.782395833332</v>
      </c>
      <c r="B1229" s="114">
        <v>22</v>
      </c>
      <c r="C1229" s="114" t="s">
        <v>367</v>
      </c>
      <c r="D1229" s="114" t="s">
        <v>434</v>
      </c>
      <c r="E1229" s="114" t="s">
        <v>2454</v>
      </c>
      <c r="F1229" s="114" t="s">
        <v>2443</v>
      </c>
      <c r="G1229" s="121">
        <v>-1.4782505178016572E-3</v>
      </c>
      <c r="H1229" s="114">
        <v>-295.65010356033144</v>
      </c>
      <c r="I1229" s="118" t="s">
        <v>272</v>
      </c>
      <c r="AC1229" s="117">
        <v>46290.782395833332</v>
      </c>
      <c r="AD1229" s="114">
        <v>29</v>
      </c>
      <c r="AE1229" s="114" t="s">
        <v>2734</v>
      </c>
      <c r="AF1229" s="114" t="s">
        <v>434</v>
      </c>
      <c r="AG1229" s="114" t="s">
        <v>9</v>
      </c>
      <c r="AH1229" s="118" t="s">
        <v>2660</v>
      </c>
    </row>
    <row r="1230" spans="1:34" ht="15" customHeight="1" x14ac:dyDescent="0.25">
      <c r="A1230" s="117">
        <v>46290.782395833332</v>
      </c>
      <c r="B1230" s="114">
        <v>22</v>
      </c>
      <c r="C1230" s="114" t="s">
        <v>367</v>
      </c>
      <c r="D1230" s="114" t="s">
        <v>434</v>
      </c>
      <c r="E1230" s="114" t="s">
        <v>2455</v>
      </c>
      <c r="F1230" s="114" t="s">
        <v>2443</v>
      </c>
      <c r="G1230" s="121">
        <v>-1.4702998621001992E-3</v>
      </c>
      <c r="H1230" s="114">
        <v>-294.05997242003986</v>
      </c>
      <c r="I1230" s="118" t="s">
        <v>272</v>
      </c>
      <c r="AC1230" s="117">
        <v>46290.782395833332</v>
      </c>
      <c r="AD1230" s="114">
        <v>29</v>
      </c>
      <c r="AE1230" s="114" t="s">
        <v>2735</v>
      </c>
      <c r="AF1230" s="114" t="s">
        <v>2721</v>
      </c>
      <c r="AG1230" s="114" t="s">
        <v>9</v>
      </c>
      <c r="AH1230" s="118" t="s">
        <v>2663</v>
      </c>
    </row>
    <row r="1231" spans="1:34" ht="15" customHeight="1" x14ac:dyDescent="0.25">
      <c r="A1231" s="117">
        <v>46290.782395833332</v>
      </c>
      <c r="B1231" s="114">
        <v>22</v>
      </c>
      <c r="C1231" s="114" t="s">
        <v>367</v>
      </c>
      <c r="D1231" s="114" t="s">
        <v>434</v>
      </c>
      <c r="E1231" s="114" t="s">
        <v>2456</v>
      </c>
      <c r="F1231" s="114" t="s">
        <v>2443</v>
      </c>
      <c r="G1231" s="121">
        <v>-1.397364087459036E-3</v>
      </c>
      <c r="H1231" s="114">
        <v>-279.47281749180723</v>
      </c>
      <c r="I1231" s="118" t="s">
        <v>272</v>
      </c>
      <c r="AC1231" s="117">
        <v>46290.782395833332</v>
      </c>
      <c r="AD1231" s="114">
        <v>29</v>
      </c>
      <c r="AE1231" s="114" t="s">
        <v>2736</v>
      </c>
      <c r="AF1231" s="114" t="s">
        <v>2737</v>
      </c>
      <c r="AG1231" s="114" t="s">
        <v>9</v>
      </c>
      <c r="AH1231" s="118" t="s">
        <v>2666</v>
      </c>
    </row>
    <row r="1232" spans="1:34" ht="15" customHeight="1" x14ac:dyDescent="0.25">
      <c r="A1232" s="117">
        <v>46290.782395833332</v>
      </c>
      <c r="B1232" s="114">
        <v>22</v>
      </c>
      <c r="C1232" s="114" t="s">
        <v>367</v>
      </c>
      <c r="D1232" s="114" t="s">
        <v>434</v>
      </c>
      <c r="E1232" s="114" t="s">
        <v>2457</v>
      </c>
      <c r="F1232" s="114" t="s">
        <v>2443</v>
      </c>
      <c r="G1232" s="121">
        <v>-1.257821625985424E-3</v>
      </c>
      <c r="H1232" s="114">
        <v>-251.56432519708483</v>
      </c>
      <c r="I1232" s="118" t="s">
        <v>272</v>
      </c>
      <c r="AC1232" s="117">
        <v>46290.782395833332</v>
      </c>
      <c r="AD1232" s="114">
        <v>29</v>
      </c>
      <c r="AE1232" s="114" t="s">
        <v>2738</v>
      </c>
      <c r="AF1232" s="114" t="s">
        <v>2739</v>
      </c>
      <c r="AG1232" s="114" t="s">
        <v>9</v>
      </c>
      <c r="AH1232" s="118" t="s">
        <v>2669</v>
      </c>
    </row>
    <row r="1233" spans="1:34" ht="15" customHeight="1" x14ac:dyDescent="0.25">
      <c r="A1233" s="117">
        <v>46290.782395833332</v>
      </c>
      <c r="B1233" s="114">
        <v>22</v>
      </c>
      <c r="C1233" s="114" t="s">
        <v>367</v>
      </c>
      <c r="D1233" s="114" t="s">
        <v>434</v>
      </c>
      <c r="E1233" s="114" t="s">
        <v>2458</v>
      </c>
      <c r="F1233" s="114" t="s">
        <v>2443</v>
      </c>
      <c r="G1233" s="121">
        <v>-1.0823436537612621E-3</v>
      </c>
      <c r="H1233" s="114">
        <v>-216.46873075225244</v>
      </c>
      <c r="I1233" s="118" t="s">
        <v>272</v>
      </c>
      <c r="AC1233" s="117">
        <v>46290.782395833332</v>
      </c>
      <c r="AD1233" s="114">
        <v>29</v>
      </c>
      <c r="AE1233" s="114" t="s">
        <v>2740</v>
      </c>
      <c r="AF1233" s="114">
        <v>-3.7601476561327409E-4</v>
      </c>
      <c r="AG1233" s="114" t="s">
        <v>9</v>
      </c>
      <c r="AH1233" s="118" t="s">
        <v>2671</v>
      </c>
    </row>
    <row r="1234" spans="1:34" ht="15" customHeight="1" x14ac:dyDescent="0.25">
      <c r="A1234" s="117">
        <v>46290.782395833332</v>
      </c>
      <c r="B1234" s="114">
        <v>22</v>
      </c>
      <c r="C1234" s="114" t="s">
        <v>367</v>
      </c>
      <c r="D1234" s="114" t="s">
        <v>434</v>
      </c>
      <c r="E1234" s="114" t="s">
        <v>2459</v>
      </c>
      <c r="F1234" s="114" t="s">
        <v>2443</v>
      </c>
      <c r="G1234" s="121">
        <v>-8.3348791065015679E-4</v>
      </c>
      <c r="H1234" s="114">
        <v>-166.69758213003138</v>
      </c>
      <c r="I1234" s="118" t="s">
        <v>272</v>
      </c>
      <c r="AC1234" s="117">
        <v>46290.782395833332</v>
      </c>
      <c r="AD1234" s="114">
        <v>29</v>
      </c>
      <c r="AE1234" s="114" t="s">
        <v>2741</v>
      </c>
      <c r="AF1234" s="114">
        <v>1.6844389877884034E-6</v>
      </c>
      <c r="AG1234" s="114" t="s">
        <v>307</v>
      </c>
      <c r="AH1234" s="118" t="s">
        <v>2673</v>
      </c>
    </row>
    <row r="1235" spans="1:34" ht="15" customHeight="1" x14ac:dyDescent="0.25">
      <c r="A1235" s="117">
        <v>46290.782395833332</v>
      </c>
      <c r="B1235" s="114">
        <v>22</v>
      </c>
      <c r="C1235" s="114" t="s">
        <v>367</v>
      </c>
      <c r="D1235" s="114" t="s">
        <v>434</v>
      </c>
      <c r="E1235" s="114" t="s">
        <v>2460</v>
      </c>
      <c r="F1235" s="114" t="s">
        <v>2443</v>
      </c>
      <c r="G1235" s="121">
        <v>-5.846321675390515E-4</v>
      </c>
      <c r="H1235" s="114">
        <v>-116.92643350781032</v>
      </c>
      <c r="I1235" s="118" t="s">
        <v>272</v>
      </c>
      <c r="AC1235" s="117">
        <v>46290.782395833332</v>
      </c>
      <c r="AD1235" s="114">
        <v>29</v>
      </c>
      <c r="AE1235" s="114" t="s">
        <v>2742</v>
      </c>
      <c r="AF1235" s="114">
        <v>-2.6512313319617355E-22</v>
      </c>
      <c r="AG1235" s="114" t="s">
        <v>307</v>
      </c>
      <c r="AH1235" s="118" t="s">
        <v>2675</v>
      </c>
    </row>
    <row r="1236" spans="1:34" ht="15" customHeight="1" x14ac:dyDescent="0.25">
      <c r="A1236" s="117">
        <v>46290.782395833332</v>
      </c>
      <c r="B1236" s="114">
        <v>22</v>
      </c>
      <c r="C1236" s="114" t="s">
        <v>367</v>
      </c>
      <c r="D1236" s="114" t="s">
        <v>434</v>
      </c>
      <c r="E1236" s="114" t="s">
        <v>2461</v>
      </c>
      <c r="F1236" s="114" t="s">
        <v>2443</v>
      </c>
      <c r="G1236" s="121">
        <v>-3.3577642442794622E-4</v>
      </c>
      <c r="H1236" s="114">
        <v>-67.155284885589268</v>
      </c>
      <c r="I1236" s="118" t="s">
        <v>272</v>
      </c>
      <c r="AC1236" s="117">
        <v>46290.782395833332</v>
      </c>
      <c r="AD1236" s="114">
        <v>29</v>
      </c>
      <c r="AE1236" s="114" t="s">
        <v>2743</v>
      </c>
      <c r="AF1236" s="114">
        <v>1.5739550979182032E-16</v>
      </c>
      <c r="AG1236" s="114" t="s">
        <v>2534</v>
      </c>
      <c r="AH1236" s="118" t="s">
        <v>2677</v>
      </c>
    </row>
    <row r="1237" spans="1:34" ht="15" customHeight="1" x14ac:dyDescent="0.25">
      <c r="A1237" s="117">
        <v>46290.782395833332</v>
      </c>
      <c r="B1237" s="114">
        <v>22</v>
      </c>
      <c r="C1237" s="114" t="s">
        <v>367</v>
      </c>
      <c r="D1237" s="114" t="s">
        <v>434</v>
      </c>
      <c r="E1237" s="114" t="s">
        <v>2462</v>
      </c>
      <c r="F1237" s="114" t="s">
        <v>2443</v>
      </c>
      <c r="G1237" s="121">
        <v>-8.692068131684081E-5</v>
      </c>
      <c r="H1237" s="114">
        <v>-17.38413626336818</v>
      </c>
      <c r="I1237" s="118" t="s">
        <v>272</v>
      </c>
      <c r="AC1237" s="117">
        <v>46290.782395833332</v>
      </c>
      <c r="AD1237" s="114">
        <v>29</v>
      </c>
      <c r="AE1237" s="114" t="s">
        <v>2744</v>
      </c>
      <c r="AF1237" s="114">
        <v>-0.22322848636207682</v>
      </c>
      <c r="AG1237" s="114" t="s">
        <v>294</v>
      </c>
      <c r="AH1237" s="118" t="s">
        <v>2679</v>
      </c>
    </row>
    <row r="1238" spans="1:34" ht="15" customHeight="1" x14ac:dyDescent="0.25">
      <c r="A1238" s="117">
        <v>46290.782395833332</v>
      </c>
      <c r="B1238" s="114">
        <v>22</v>
      </c>
      <c r="C1238" s="114" t="s">
        <v>367</v>
      </c>
      <c r="D1238" s="114" t="s">
        <v>434</v>
      </c>
      <c r="E1238" s="114" t="s">
        <v>2463</v>
      </c>
      <c r="F1238" s="114" t="s">
        <v>2443</v>
      </c>
      <c r="G1238" s="121">
        <v>1.6193506179426446E-4</v>
      </c>
      <c r="H1238" s="114">
        <v>32.387012358852893</v>
      </c>
      <c r="I1238" s="118" t="s">
        <v>274</v>
      </c>
      <c r="AC1238" s="117">
        <v>46290.782395833332</v>
      </c>
      <c r="AD1238" s="114">
        <v>29</v>
      </c>
      <c r="AE1238" s="114" t="s">
        <v>2745</v>
      </c>
      <c r="AF1238" s="114" t="b">
        <v>0</v>
      </c>
      <c r="AG1238" s="114" t="s">
        <v>9</v>
      </c>
      <c r="AH1238" s="118" t="s">
        <v>2681</v>
      </c>
    </row>
    <row r="1239" spans="1:34" ht="15" customHeight="1" x14ac:dyDescent="0.25">
      <c r="A1239" s="117">
        <v>46290.782395833332</v>
      </c>
      <c r="B1239" s="114">
        <v>22</v>
      </c>
      <c r="C1239" s="114" t="s">
        <v>367</v>
      </c>
      <c r="D1239" s="114" t="s">
        <v>434</v>
      </c>
      <c r="E1239" s="114" t="s">
        <v>2773</v>
      </c>
      <c r="F1239" s="114" t="s">
        <v>2443</v>
      </c>
      <c r="G1239" s="121">
        <v>-1.0823436537612623E-3</v>
      </c>
      <c r="H1239" s="114">
        <v>-216.46873075225247</v>
      </c>
      <c r="I1239" s="118" t="s">
        <v>272</v>
      </c>
      <c r="AC1239" s="117">
        <v>46290.782395833332</v>
      </c>
      <c r="AD1239" s="114">
        <v>29</v>
      </c>
      <c r="AE1239" s="114" t="s">
        <v>2746</v>
      </c>
      <c r="AF1239" s="114" t="s">
        <v>1105</v>
      </c>
      <c r="AG1239" s="114" t="s">
        <v>9</v>
      </c>
      <c r="AH1239" s="118" t="s">
        <v>2683</v>
      </c>
    </row>
    <row r="1240" spans="1:34" ht="15" customHeight="1" x14ac:dyDescent="0.25">
      <c r="A1240" s="117">
        <v>46290.782395833332</v>
      </c>
      <c r="B1240" s="114">
        <v>22</v>
      </c>
      <c r="C1240" s="114" t="s">
        <v>367</v>
      </c>
      <c r="D1240" s="114" t="s">
        <v>434</v>
      </c>
      <c r="E1240" s="114" t="s">
        <v>2775</v>
      </c>
      <c r="F1240" s="114" t="s">
        <v>2443</v>
      </c>
      <c r="G1240" s="121">
        <v>-8.334879106501569E-4</v>
      </c>
      <c r="H1240" s="114">
        <v>-166.69758213003141</v>
      </c>
      <c r="I1240" s="118" t="s">
        <v>272</v>
      </c>
      <c r="AC1240" s="117">
        <v>46290.782395833332</v>
      </c>
      <c r="AD1240" s="114">
        <v>29</v>
      </c>
      <c r="AE1240" s="114" t="s">
        <v>2747</v>
      </c>
      <c r="AF1240" s="114" t="s">
        <v>2701</v>
      </c>
      <c r="AG1240" s="114" t="s">
        <v>9</v>
      </c>
      <c r="AH1240" s="118" t="s">
        <v>2686</v>
      </c>
    </row>
    <row r="1241" spans="1:34" ht="15" customHeight="1" x14ac:dyDescent="0.25">
      <c r="A1241" s="117">
        <v>46290.782395833332</v>
      </c>
      <c r="B1241" s="114">
        <v>22</v>
      </c>
      <c r="C1241" s="114" t="s">
        <v>367</v>
      </c>
      <c r="D1241" s="114" t="s">
        <v>434</v>
      </c>
      <c r="E1241" s="114" t="s">
        <v>2776</v>
      </c>
      <c r="F1241" s="114" t="s">
        <v>2443</v>
      </c>
      <c r="G1241" s="121">
        <v>-5.8463216753905161E-4</v>
      </c>
      <c r="H1241" s="114">
        <v>-116.92643350781034</v>
      </c>
      <c r="I1241" s="118" t="s">
        <v>272</v>
      </c>
      <c r="AC1241" s="117">
        <v>46290.782395833332</v>
      </c>
      <c r="AD1241" s="114">
        <v>30</v>
      </c>
      <c r="AE1241" s="114" t="s">
        <v>2615</v>
      </c>
      <c r="AF1241" s="114">
        <v>319.95539093017572</v>
      </c>
      <c r="AG1241" s="114" t="s">
        <v>299</v>
      </c>
      <c r="AH1241" s="118" t="s">
        <v>2616</v>
      </c>
    </row>
    <row r="1242" spans="1:34" ht="15" customHeight="1" x14ac:dyDescent="0.25">
      <c r="A1242" s="117">
        <v>46290.782395833332</v>
      </c>
      <c r="B1242" s="114">
        <v>22</v>
      </c>
      <c r="C1242" s="114" t="s">
        <v>367</v>
      </c>
      <c r="D1242" s="114" t="s">
        <v>434</v>
      </c>
      <c r="E1242" s="114" t="s">
        <v>2777</v>
      </c>
      <c r="F1242" s="114" t="s">
        <v>2443</v>
      </c>
      <c r="G1242" s="121">
        <v>-3.3577642442794638E-4</v>
      </c>
      <c r="H1242" s="114">
        <v>-67.155284885589296</v>
      </c>
      <c r="I1242" s="118" t="s">
        <v>272</v>
      </c>
      <c r="AC1242" s="117">
        <v>46290.782395833332</v>
      </c>
      <c r="AD1242" s="114">
        <v>30</v>
      </c>
      <c r="AE1242" s="114" t="s">
        <v>300</v>
      </c>
      <c r="AF1242" s="114">
        <v>319.95539093017578</v>
      </c>
      <c r="AG1242" s="114" t="s">
        <v>299</v>
      </c>
      <c r="AH1242" s="118" t="s">
        <v>2617</v>
      </c>
    </row>
    <row r="1243" spans="1:34" ht="15" customHeight="1" x14ac:dyDescent="0.25">
      <c r="A1243" s="117">
        <v>46290.782395833332</v>
      </c>
      <c r="B1243" s="114">
        <v>22</v>
      </c>
      <c r="C1243" s="114" t="s">
        <v>367</v>
      </c>
      <c r="D1243" s="114" t="s">
        <v>434</v>
      </c>
      <c r="E1243" s="114" t="s">
        <v>2778</v>
      </c>
      <c r="F1243" s="114" t="s">
        <v>2443</v>
      </c>
      <c r="G1243" s="121">
        <v>-8.6920681316840972E-5</v>
      </c>
      <c r="H1243" s="114">
        <v>-17.384136263368212</v>
      </c>
      <c r="I1243" s="118" t="s">
        <v>272</v>
      </c>
      <c r="AC1243" s="117">
        <v>46290.782395833332</v>
      </c>
      <c r="AD1243" s="114">
        <v>30</v>
      </c>
      <c r="AE1243" s="114" t="s">
        <v>2618</v>
      </c>
      <c r="AF1243" s="114">
        <v>84.055860964455249</v>
      </c>
      <c r="AG1243" s="114" t="s">
        <v>302</v>
      </c>
      <c r="AH1243" s="118" t="s">
        <v>2619</v>
      </c>
    </row>
    <row r="1244" spans="1:34" ht="15" customHeight="1" x14ac:dyDescent="0.25">
      <c r="A1244" s="117">
        <v>46290.782395833332</v>
      </c>
      <c r="B1244" s="114">
        <v>22</v>
      </c>
      <c r="C1244" s="114" t="s">
        <v>367</v>
      </c>
      <c r="D1244" s="114" t="s">
        <v>434</v>
      </c>
      <c r="E1244" s="114" t="s">
        <v>2779</v>
      </c>
      <c r="F1244" s="114" t="s">
        <v>2443</v>
      </c>
      <c r="G1244" s="121">
        <v>1.619350617942643E-4</v>
      </c>
      <c r="H1244" s="114">
        <v>32.387012358852857</v>
      </c>
      <c r="I1244" s="118" t="s">
        <v>274</v>
      </c>
      <c r="AC1244" s="117">
        <v>46290.782395833332</v>
      </c>
      <c r="AD1244" s="114">
        <v>30</v>
      </c>
      <c r="AE1244" s="114" t="s">
        <v>2620</v>
      </c>
      <c r="AF1244" s="114">
        <v>0</v>
      </c>
      <c r="AG1244" s="114" t="s">
        <v>302</v>
      </c>
      <c r="AH1244" s="118" t="s">
        <v>2621</v>
      </c>
    </row>
    <row r="1245" spans="1:34" ht="15" customHeight="1" x14ac:dyDescent="0.25">
      <c r="A1245" s="117">
        <v>46290.782395833332</v>
      </c>
      <c r="B1245" s="114">
        <v>23</v>
      </c>
      <c r="C1245" s="114" t="s">
        <v>367</v>
      </c>
      <c r="D1245" s="114" t="s">
        <v>637</v>
      </c>
      <c r="E1245" s="114" t="s">
        <v>2334</v>
      </c>
      <c r="F1245" s="114" t="s">
        <v>180</v>
      </c>
      <c r="G1245" s="121">
        <v>-9.425533975508225E-4</v>
      </c>
      <c r="H1245" s="114">
        <v>-16.161588256747784</v>
      </c>
      <c r="I1245" s="118" t="s">
        <v>272</v>
      </c>
      <c r="AC1245" s="117">
        <v>46290.782395833332</v>
      </c>
      <c r="AD1245" s="114">
        <v>30</v>
      </c>
      <c r="AE1245" s="114" t="s">
        <v>2622</v>
      </c>
      <c r="AF1245" s="114">
        <v>84.055860964455249</v>
      </c>
      <c r="AG1245" s="114" t="s">
        <v>302</v>
      </c>
      <c r="AH1245" s="118" t="s">
        <v>2623</v>
      </c>
    </row>
    <row r="1246" spans="1:34" ht="15" customHeight="1" x14ac:dyDescent="0.25">
      <c r="A1246" s="117">
        <v>46290.782395833332</v>
      </c>
      <c r="B1246" s="114">
        <v>23</v>
      </c>
      <c r="C1246" s="114" t="s">
        <v>367</v>
      </c>
      <c r="D1246" s="114" t="s">
        <v>637</v>
      </c>
      <c r="E1246" s="114" t="s">
        <v>2336</v>
      </c>
      <c r="F1246" s="114" t="s">
        <v>180</v>
      </c>
      <c r="G1246" s="121">
        <v>-9.4255339755082261E-4</v>
      </c>
      <c r="H1246" s="114">
        <v>-16.161588256747784</v>
      </c>
      <c r="I1246" s="118" t="s">
        <v>272</v>
      </c>
      <c r="AC1246" s="117">
        <v>46290.782395833332</v>
      </c>
      <c r="AD1246" s="114">
        <v>30</v>
      </c>
      <c r="AE1246" s="114" t="s">
        <v>2624</v>
      </c>
      <c r="AF1246" s="114">
        <v>0</v>
      </c>
      <c r="AG1246" s="114" t="s">
        <v>302</v>
      </c>
      <c r="AH1246" s="118" t="s">
        <v>2625</v>
      </c>
    </row>
    <row r="1247" spans="1:34" ht="15" customHeight="1" x14ac:dyDescent="0.25">
      <c r="A1247" s="117">
        <v>46290.782395833332</v>
      </c>
      <c r="B1247" s="114">
        <v>23</v>
      </c>
      <c r="C1247" s="114" t="s">
        <v>367</v>
      </c>
      <c r="D1247" s="114" t="s">
        <v>637</v>
      </c>
      <c r="E1247" s="114" t="s">
        <v>2337</v>
      </c>
      <c r="F1247" s="114" t="s">
        <v>180</v>
      </c>
      <c r="G1247" s="121">
        <v>-9.4255339755082272E-4</v>
      </c>
      <c r="H1247" s="114">
        <v>-16.161588256747784</v>
      </c>
      <c r="I1247" s="118" t="s">
        <v>272</v>
      </c>
      <c r="AC1247" s="117">
        <v>46290.782395833332</v>
      </c>
      <c r="AD1247" s="114">
        <v>30</v>
      </c>
      <c r="AE1247" s="114" t="s">
        <v>2626</v>
      </c>
      <c r="AF1247" s="114" t="s">
        <v>1105</v>
      </c>
      <c r="AG1247" s="114" t="s">
        <v>9</v>
      </c>
      <c r="AH1247" s="118" t="s">
        <v>2627</v>
      </c>
    </row>
    <row r="1248" spans="1:34" ht="15" customHeight="1" x14ac:dyDescent="0.25">
      <c r="A1248" s="117">
        <v>46290.782395833332</v>
      </c>
      <c r="B1248" s="114">
        <v>23</v>
      </c>
      <c r="C1248" s="114" t="s">
        <v>367</v>
      </c>
      <c r="D1248" s="114" t="s">
        <v>637</v>
      </c>
      <c r="E1248" s="114" t="s">
        <v>2338</v>
      </c>
      <c r="F1248" s="114" t="s">
        <v>180</v>
      </c>
      <c r="G1248" s="121">
        <v>-9.4255339755082283E-4</v>
      </c>
      <c r="H1248" s="114">
        <v>-16.161588256747788</v>
      </c>
      <c r="I1248" s="118" t="s">
        <v>272</v>
      </c>
      <c r="AC1248" s="117">
        <v>46290.782395833332</v>
      </c>
      <c r="AD1248" s="114">
        <v>30</v>
      </c>
      <c r="AE1248" s="114" t="s">
        <v>319</v>
      </c>
      <c r="AF1248" s="114" t="s">
        <v>367</v>
      </c>
      <c r="AG1248" s="114" t="s">
        <v>9</v>
      </c>
      <c r="AH1248" s="118" t="s">
        <v>2628</v>
      </c>
    </row>
    <row r="1249" spans="1:34" ht="15" customHeight="1" x14ac:dyDescent="0.25">
      <c r="A1249" s="117">
        <v>46290.782395833332</v>
      </c>
      <c r="B1249" s="114">
        <v>23</v>
      </c>
      <c r="C1249" s="114" t="s">
        <v>367</v>
      </c>
      <c r="D1249" s="114" t="s">
        <v>637</v>
      </c>
      <c r="E1249" s="114" t="s">
        <v>2339</v>
      </c>
      <c r="F1249" s="114" t="s">
        <v>180</v>
      </c>
      <c r="G1249" s="121">
        <v>-9.4255339755082304E-4</v>
      </c>
      <c r="H1249" s="114">
        <v>-16.161588256747788</v>
      </c>
      <c r="I1249" s="118" t="s">
        <v>272</v>
      </c>
      <c r="AC1249" s="117">
        <v>46290.782395833332</v>
      </c>
      <c r="AD1249" s="114">
        <v>30</v>
      </c>
      <c r="AE1249" s="114" t="s">
        <v>2629</v>
      </c>
      <c r="AF1249" s="114" t="s">
        <v>1105</v>
      </c>
      <c r="AG1249" s="114" t="s">
        <v>9</v>
      </c>
      <c r="AH1249" s="118" t="s">
        <v>2630</v>
      </c>
    </row>
    <row r="1250" spans="1:34" ht="15" customHeight="1" x14ac:dyDescent="0.25">
      <c r="A1250" s="117">
        <v>46290.782395833332</v>
      </c>
      <c r="B1250" s="114">
        <v>23</v>
      </c>
      <c r="C1250" s="114" t="s">
        <v>367</v>
      </c>
      <c r="D1250" s="114" t="s">
        <v>637</v>
      </c>
      <c r="E1250" s="114" t="s">
        <v>2340</v>
      </c>
      <c r="F1250" s="114" t="s">
        <v>180</v>
      </c>
      <c r="G1250" s="121">
        <v>-9.4255339755082315E-4</v>
      </c>
      <c r="H1250" s="114">
        <v>-16.161588256747788</v>
      </c>
      <c r="I1250" s="118" t="s">
        <v>272</v>
      </c>
      <c r="AC1250" s="117">
        <v>46290.782395833332</v>
      </c>
      <c r="AD1250" s="114">
        <v>30</v>
      </c>
      <c r="AE1250" s="114" t="s">
        <v>2631</v>
      </c>
      <c r="AF1250" s="114" t="s">
        <v>1113</v>
      </c>
      <c r="AG1250" s="114" t="s">
        <v>9</v>
      </c>
      <c r="AH1250" s="118" t="s">
        <v>2632</v>
      </c>
    </row>
    <row r="1251" spans="1:34" ht="15" customHeight="1" x14ac:dyDescent="0.25">
      <c r="A1251" s="117">
        <v>46290.782395833332</v>
      </c>
      <c r="B1251" s="114">
        <v>23</v>
      </c>
      <c r="C1251" s="114" t="s">
        <v>367</v>
      </c>
      <c r="D1251" s="114" t="s">
        <v>637</v>
      </c>
      <c r="E1251" s="114" t="s">
        <v>2341</v>
      </c>
      <c r="F1251" s="114" t="s">
        <v>180</v>
      </c>
      <c r="G1251" s="121">
        <v>-8.6971650438076955E-4</v>
      </c>
      <c r="H1251" s="114">
        <v>-15.759438614920851</v>
      </c>
      <c r="I1251" s="118" t="s">
        <v>272</v>
      </c>
      <c r="AC1251" s="117">
        <v>46290.782395833332</v>
      </c>
      <c r="AD1251" s="114">
        <v>30</v>
      </c>
      <c r="AE1251" s="114" t="s">
        <v>320</v>
      </c>
      <c r="AF1251" s="114" t="s">
        <v>325</v>
      </c>
      <c r="AG1251" s="114" t="s">
        <v>9</v>
      </c>
      <c r="AH1251" s="118" t="s">
        <v>2633</v>
      </c>
    </row>
    <row r="1252" spans="1:34" ht="15" customHeight="1" x14ac:dyDescent="0.25">
      <c r="A1252" s="117">
        <v>46290.782395833332</v>
      </c>
      <c r="B1252" s="114">
        <v>23</v>
      </c>
      <c r="C1252" s="114" t="s">
        <v>367</v>
      </c>
      <c r="D1252" s="114" t="s">
        <v>637</v>
      </c>
      <c r="E1252" s="114" t="s">
        <v>2342</v>
      </c>
      <c r="F1252" s="114" t="s">
        <v>180</v>
      </c>
      <c r="G1252" s="121">
        <v>-8.6971650438076966E-4</v>
      </c>
      <c r="H1252" s="114">
        <v>-15.759438614920851</v>
      </c>
      <c r="I1252" s="118" t="s">
        <v>272</v>
      </c>
      <c r="AC1252" s="117">
        <v>46290.782395833332</v>
      </c>
      <c r="AD1252" s="114">
        <v>30</v>
      </c>
      <c r="AE1252" s="114" t="s">
        <v>2634</v>
      </c>
      <c r="AF1252" s="114"/>
      <c r="AG1252" s="114" t="s">
        <v>9</v>
      </c>
      <c r="AH1252" s="118" t="s">
        <v>2635</v>
      </c>
    </row>
    <row r="1253" spans="1:34" ht="15" customHeight="1" x14ac:dyDescent="0.25">
      <c r="A1253" s="117">
        <v>46290.782395833332</v>
      </c>
      <c r="B1253" s="114">
        <v>23</v>
      </c>
      <c r="C1253" s="114" t="s">
        <v>367</v>
      </c>
      <c r="D1253" s="114" t="s">
        <v>637</v>
      </c>
      <c r="E1253" s="114" t="s">
        <v>2343</v>
      </c>
      <c r="F1253" s="114" t="s">
        <v>180</v>
      </c>
      <c r="G1253" s="121">
        <v>-8.6971650438076988E-4</v>
      </c>
      <c r="H1253" s="114">
        <v>-15.759438614920853</v>
      </c>
      <c r="I1253" s="118" t="s">
        <v>272</v>
      </c>
      <c r="AC1253" s="117">
        <v>46290.782395833332</v>
      </c>
      <c r="AD1253" s="114">
        <v>30</v>
      </c>
      <c r="AE1253" s="114" t="s">
        <v>2636</v>
      </c>
      <c r="AF1253" s="114">
        <v>0</v>
      </c>
      <c r="AG1253" s="114" t="s">
        <v>9</v>
      </c>
      <c r="AH1253" s="118" t="s">
        <v>2637</v>
      </c>
    </row>
    <row r="1254" spans="1:34" ht="15" customHeight="1" x14ac:dyDescent="0.25">
      <c r="A1254" s="117">
        <v>46290.782395833332</v>
      </c>
      <c r="B1254" s="114">
        <v>23</v>
      </c>
      <c r="C1254" s="114" t="s">
        <v>367</v>
      </c>
      <c r="D1254" s="114" t="s">
        <v>637</v>
      </c>
      <c r="E1254" s="114" t="s">
        <v>2344</v>
      </c>
      <c r="F1254" s="114" t="s">
        <v>180</v>
      </c>
      <c r="G1254" s="121">
        <v>-8.6971650438076998E-4</v>
      </c>
      <c r="H1254" s="114">
        <v>-15.759438614920853</v>
      </c>
      <c r="I1254" s="118" t="s">
        <v>272</v>
      </c>
      <c r="AC1254" s="117">
        <v>46290.782395833332</v>
      </c>
      <c r="AD1254" s="114">
        <v>30</v>
      </c>
      <c r="AE1254" s="114" t="s">
        <v>2638</v>
      </c>
      <c r="AF1254" s="114"/>
      <c r="AG1254" s="114" t="s">
        <v>299</v>
      </c>
      <c r="AH1254" s="118" t="s">
        <v>2702</v>
      </c>
    </row>
    <row r="1255" spans="1:34" ht="15" customHeight="1" x14ac:dyDescent="0.25">
      <c r="A1255" s="117">
        <v>46290.782395833332</v>
      </c>
      <c r="B1255" s="114">
        <v>23</v>
      </c>
      <c r="C1255" s="114" t="s">
        <v>367</v>
      </c>
      <c r="D1255" s="114" t="s">
        <v>637</v>
      </c>
      <c r="E1255" s="114" t="s">
        <v>2345</v>
      </c>
      <c r="F1255" s="114" t="s">
        <v>180</v>
      </c>
      <c r="G1255" s="121">
        <v>-8.6971650438077009E-4</v>
      </c>
      <c r="H1255" s="114">
        <v>-15.759438614920855</v>
      </c>
      <c r="I1255" s="118" t="s">
        <v>272</v>
      </c>
      <c r="AC1255" s="117">
        <v>46290.782395833332</v>
      </c>
      <c r="AD1255" s="114">
        <v>30</v>
      </c>
      <c r="AE1255" s="114" t="s">
        <v>2640</v>
      </c>
      <c r="AF1255" s="114"/>
      <c r="AG1255" s="114" t="s">
        <v>302</v>
      </c>
      <c r="AH1255" s="118" t="s">
        <v>2702</v>
      </c>
    </row>
    <row r="1256" spans="1:34" ht="15" customHeight="1" x14ac:dyDescent="0.25">
      <c r="A1256" s="117">
        <v>46290.782395833332</v>
      </c>
      <c r="B1256" s="114">
        <v>23</v>
      </c>
      <c r="C1256" s="114" t="s">
        <v>367</v>
      </c>
      <c r="D1256" s="114" t="s">
        <v>637</v>
      </c>
      <c r="E1256" s="114" t="s">
        <v>2346</v>
      </c>
      <c r="F1256" s="114" t="s">
        <v>180</v>
      </c>
      <c r="G1256" s="121">
        <v>-8.697165043807702E-4</v>
      </c>
      <c r="H1256" s="114">
        <v>-15.759438614920855</v>
      </c>
      <c r="I1256" s="118" t="s">
        <v>272</v>
      </c>
      <c r="AC1256" s="117">
        <v>46290.782395833332</v>
      </c>
      <c r="AD1256" s="114">
        <v>30</v>
      </c>
      <c r="AE1256" s="114" t="s">
        <v>2642</v>
      </c>
      <c r="AF1256" s="114"/>
      <c r="AG1256" s="114" t="s">
        <v>302</v>
      </c>
      <c r="AH1256" s="118" t="s">
        <v>2702</v>
      </c>
    </row>
    <row r="1257" spans="1:34" ht="15" customHeight="1" x14ac:dyDescent="0.25">
      <c r="A1257" s="117">
        <v>46290.782395833332</v>
      </c>
      <c r="B1257" s="114">
        <v>23</v>
      </c>
      <c r="C1257" s="114" t="s">
        <v>367</v>
      </c>
      <c r="D1257" s="114" t="s">
        <v>637</v>
      </c>
      <c r="E1257" s="114" t="s">
        <v>2347</v>
      </c>
      <c r="F1257" s="114" t="s">
        <v>180</v>
      </c>
      <c r="G1257" s="121">
        <v>-8.6971650438077031E-4</v>
      </c>
      <c r="H1257" s="114">
        <v>-15.759438614920855</v>
      </c>
      <c r="I1257" s="118" t="s">
        <v>272</v>
      </c>
      <c r="AC1257" s="117">
        <v>46290.782395833332</v>
      </c>
      <c r="AD1257" s="114">
        <v>30</v>
      </c>
      <c r="AE1257" s="114" t="s">
        <v>2644</v>
      </c>
      <c r="AF1257" s="114" t="s">
        <v>1105</v>
      </c>
      <c r="AG1257" s="114" t="s">
        <v>9</v>
      </c>
      <c r="AH1257" s="118" t="s">
        <v>2645</v>
      </c>
    </row>
    <row r="1258" spans="1:34" ht="15" customHeight="1" x14ac:dyDescent="0.25">
      <c r="A1258" s="117">
        <v>46290.782395833332</v>
      </c>
      <c r="B1258" s="114">
        <v>23</v>
      </c>
      <c r="C1258" s="114" t="s">
        <v>367</v>
      </c>
      <c r="D1258" s="114" t="s">
        <v>637</v>
      </c>
      <c r="E1258" s="114" t="s">
        <v>2348</v>
      </c>
      <c r="F1258" s="114" t="s">
        <v>180</v>
      </c>
      <c r="G1258" s="121">
        <v>-8.6971650438077042E-4</v>
      </c>
      <c r="H1258" s="114">
        <v>-15.759438614920857</v>
      </c>
      <c r="I1258" s="118" t="s">
        <v>272</v>
      </c>
      <c r="AC1258" s="117">
        <v>46290.782395833332</v>
      </c>
      <c r="AD1258" s="114">
        <v>30</v>
      </c>
      <c r="AE1258" s="114" t="s">
        <v>2646</v>
      </c>
      <c r="AF1258" s="114" t="s">
        <v>1105</v>
      </c>
      <c r="AG1258" s="114" t="s">
        <v>9</v>
      </c>
      <c r="AH1258" s="118" t="s">
        <v>2647</v>
      </c>
    </row>
    <row r="1259" spans="1:34" ht="15" customHeight="1" x14ac:dyDescent="0.25">
      <c r="A1259" s="117">
        <v>46290.782395833332</v>
      </c>
      <c r="B1259" s="114">
        <v>23</v>
      </c>
      <c r="C1259" s="114" t="s">
        <v>367</v>
      </c>
      <c r="D1259" s="114" t="s">
        <v>637</v>
      </c>
      <c r="E1259" s="114" t="s">
        <v>2349</v>
      </c>
      <c r="F1259" s="114" t="s">
        <v>180</v>
      </c>
      <c r="G1259" s="121">
        <v>-7.9687961121071671E-4</v>
      </c>
      <c r="H1259" s="114">
        <v>-15.357288973093919</v>
      </c>
      <c r="I1259" s="118" t="s">
        <v>272</v>
      </c>
      <c r="AC1259" s="117">
        <v>46290.782395833332</v>
      </c>
      <c r="AD1259" s="114">
        <v>30</v>
      </c>
      <c r="AE1259" s="114" t="s">
        <v>2648</v>
      </c>
      <c r="AF1259" s="114">
        <v>14.36910772842872</v>
      </c>
      <c r="AG1259" s="114" t="s">
        <v>305</v>
      </c>
      <c r="AH1259" s="118" t="s">
        <v>2649</v>
      </c>
    </row>
    <row r="1260" spans="1:34" ht="15" customHeight="1" x14ac:dyDescent="0.25">
      <c r="A1260" s="117">
        <v>46290.782395833332</v>
      </c>
      <c r="B1260" s="114">
        <v>23</v>
      </c>
      <c r="C1260" s="114" t="s">
        <v>367</v>
      </c>
      <c r="D1260" s="114" t="s">
        <v>637</v>
      </c>
      <c r="E1260" s="114" t="s">
        <v>2350</v>
      </c>
      <c r="F1260" s="114" t="s">
        <v>180</v>
      </c>
      <c r="G1260" s="121">
        <v>-7.9687961121071682E-4</v>
      </c>
      <c r="H1260" s="114">
        <v>-15.357288973093919</v>
      </c>
      <c r="I1260" s="118" t="s">
        <v>272</v>
      </c>
      <c r="AC1260" s="117">
        <v>46290.782395833332</v>
      </c>
      <c r="AD1260" s="114">
        <v>30</v>
      </c>
      <c r="AE1260" s="114" t="s">
        <v>2650</v>
      </c>
      <c r="AF1260" s="114">
        <v>14.6</v>
      </c>
      <c r="AG1260" s="114" t="s">
        <v>305</v>
      </c>
      <c r="AH1260" s="118" t="s">
        <v>2651</v>
      </c>
    </row>
    <row r="1261" spans="1:34" ht="15" customHeight="1" x14ac:dyDescent="0.25">
      <c r="A1261" s="117">
        <v>46290.782395833332</v>
      </c>
      <c r="B1261" s="114">
        <v>23</v>
      </c>
      <c r="C1261" s="114" t="s">
        <v>367</v>
      </c>
      <c r="D1261" s="114" t="s">
        <v>637</v>
      </c>
      <c r="E1261" s="114" t="s">
        <v>2351</v>
      </c>
      <c r="F1261" s="114" t="s">
        <v>180</v>
      </c>
      <c r="G1261" s="121">
        <v>-7.9687961121071692E-4</v>
      </c>
      <c r="H1261" s="114">
        <v>-15.357288973093921</v>
      </c>
      <c r="I1261" s="118" t="s">
        <v>272</v>
      </c>
      <c r="AC1261" s="117">
        <v>46290.782395833332</v>
      </c>
      <c r="AD1261" s="114">
        <v>30</v>
      </c>
      <c r="AE1261" s="114" t="s">
        <v>2652</v>
      </c>
      <c r="AF1261" s="114">
        <v>0.98418546085128222</v>
      </c>
      <c r="AG1261" s="114" t="s">
        <v>9</v>
      </c>
      <c r="AH1261" s="118" t="s">
        <v>2653</v>
      </c>
    </row>
    <row r="1262" spans="1:34" ht="15" customHeight="1" x14ac:dyDescent="0.25">
      <c r="A1262" s="117">
        <v>46290.782395833332</v>
      </c>
      <c r="B1262" s="114">
        <v>23</v>
      </c>
      <c r="C1262" s="114" t="s">
        <v>367</v>
      </c>
      <c r="D1262" s="114" t="s">
        <v>637</v>
      </c>
      <c r="E1262" s="114" t="s">
        <v>2352</v>
      </c>
      <c r="F1262" s="114" t="s">
        <v>180</v>
      </c>
      <c r="G1262" s="121">
        <v>-7.9687961121071703E-4</v>
      </c>
      <c r="H1262" s="114">
        <v>-15.357288973093921</v>
      </c>
      <c r="I1262" s="118" t="s">
        <v>272</v>
      </c>
      <c r="AC1262" s="117">
        <v>46290.782395833332</v>
      </c>
      <c r="AD1262" s="114">
        <v>30</v>
      </c>
      <c r="AE1262" s="114" t="s">
        <v>2654</v>
      </c>
      <c r="AF1262" s="114" t="b">
        <v>0</v>
      </c>
      <c r="AG1262" s="114" t="s">
        <v>9</v>
      </c>
      <c r="AH1262" s="118" t="s">
        <v>2655</v>
      </c>
    </row>
    <row r="1263" spans="1:34" ht="15" customHeight="1" x14ac:dyDescent="0.25">
      <c r="A1263" s="117">
        <v>46290.782395833332</v>
      </c>
      <c r="B1263" s="114">
        <v>23</v>
      </c>
      <c r="C1263" s="114" t="s">
        <v>367</v>
      </c>
      <c r="D1263" s="114" t="s">
        <v>637</v>
      </c>
      <c r="E1263" s="114" t="s">
        <v>2353</v>
      </c>
      <c r="F1263" s="114" t="s">
        <v>180</v>
      </c>
      <c r="G1263" s="121">
        <v>-7.9687961121071714E-4</v>
      </c>
      <c r="H1263" s="114">
        <v>-15.357288973093921</v>
      </c>
      <c r="I1263" s="118" t="s">
        <v>272</v>
      </c>
      <c r="AC1263" s="117">
        <v>46290.782395833332</v>
      </c>
      <c r="AD1263" s="114">
        <v>30</v>
      </c>
      <c r="AE1263" s="114" t="s">
        <v>2656</v>
      </c>
      <c r="AF1263" s="114" t="b">
        <v>1</v>
      </c>
      <c r="AG1263" s="114" t="s">
        <v>9</v>
      </c>
      <c r="AH1263" s="118" t="s">
        <v>2657</v>
      </c>
    </row>
    <row r="1264" spans="1:34" ht="15" customHeight="1" x14ac:dyDescent="0.25">
      <c r="A1264" s="117">
        <v>46290.782395833332</v>
      </c>
      <c r="B1264" s="114">
        <v>23</v>
      </c>
      <c r="C1264" s="114" t="s">
        <v>367</v>
      </c>
      <c r="D1264" s="114" t="s">
        <v>637</v>
      </c>
      <c r="E1264" s="114" t="s">
        <v>2354</v>
      </c>
      <c r="F1264" s="114" t="s">
        <v>180</v>
      </c>
      <c r="G1264" s="121">
        <v>-7.9687961121071725E-4</v>
      </c>
      <c r="H1264" s="114">
        <v>-15.357288973093922</v>
      </c>
      <c r="I1264" s="118" t="s">
        <v>272</v>
      </c>
      <c r="AC1264" s="117">
        <v>46290.782395833332</v>
      </c>
      <c r="AD1264" s="114">
        <v>30</v>
      </c>
      <c r="AE1264" s="114" t="s">
        <v>2703</v>
      </c>
      <c r="AF1264" s="114" t="s">
        <v>2704</v>
      </c>
      <c r="AG1264" s="114" t="s">
        <v>9</v>
      </c>
      <c r="AH1264" s="118" t="s">
        <v>2660</v>
      </c>
    </row>
    <row r="1265" spans="1:34" ht="15" customHeight="1" x14ac:dyDescent="0.25">
      <c r="A1265" s="117">
        <v>46290.782395833332</v>
      </c>
      <c r="B1265" s="114">
        <v>23</v>
      </c>
      <c r="C1265" s="114" t="s">
        <v>367</v>
      </c>
      <c r="D1265" s="114" t="s">
        <v>637</v>
      </c>
      <c r="E1265" s="114" t="s">
        <v>2355</v>
      </c>
      <c r="F1265" s="114" t="s">
        <v>180</v>
      </c>
      <c r="G1265" s="121">
        <v>-7.9687961121071736E-4</v>
      </c>
      <c r="H1265" s="114">
        <v>-15.357288973093922</v>
      </c>
      <c r="I1265" s="118" t="s">
        <v>272</v>
      </c>
      <c r="AC1265" s="117">
        <v>46290.782395833332</v>
      </c>
      <c r="AD1265" s="114">
        <v>30</v>
      </c>
      <c r="AE1265" s="114" t="s">
        <v>2705</v>
      </c>
      <c r="AF1265" s="114" t="s">
        <v>2706</v>
      </c>
      <c r="AG1265" s="114" t="s">
        <v>9</v>
      </c>
      <c r="AH1265" s="118" t="s">
        <v>2663</v>
      </c>
    </row>
    <row r="1266" spans="1:34" ht="15" customHeight="1" x14ac:dyDescent="0.25">
      <c r="A1266" s="117">
        <v>46290.782395833332</v>
      </c>
      <c r="B1266" s="114">
        <v>23</v>
      </c>
      <c r="C1266" s="114" t="s">
        <v>367</v>
      </c>
      <c r="D1266" s="114" t="s">
        <v>637</v>
      </c>
      <c r="E1266" s="114" t="s">
        <v>2356</v>
      </c>
      <c r="F1266" s="114" t="s">
        <v>180</v>
      </c>
      <c r="G1266" s="121">
        <v>-7.9687961121071747E-4</v>
      </c>
      <c r="H1266" s="114">
        <v>-15.357288973093922</v>
      </c>
      <c r="I1266" s="118" t="s">
        <v>272</v>
      </c>
      <c r="AC1266" s="117">
        <v>46290.782395833332</v>
      </c>
      <c r="AD1266" s="114">
        <v>30</v>
      </c>
      <c r="AE1266" s="114" t="s">
        <v>2707</v>
      </c>
      <c r="AF1266" s="114" t="s">
        <v>2708</v>
      </c>
      <c r="AG1266" s="114" t="s">
        <v>9</v>
      </c>
      <c r="AH1266" s="118" t="s">
        <v>2666</v>
      </c>
    </row>
    <row r="1267" spans="1:34" ht="15" customHeight="1" x14ac:dyDescent="0.25">
      <c r="A1267" s="117">
        <v>46290.782395833332</v>
      </c>
      <c r="B1267" s="114">
        <v>23</v>
      </c>
      <c r="C1267" s="114" t="s">
        <v>367</v>
      </c>
      <c r="D1267" s="114" t="s">
        <v>637</v>
      </c>
      <c r="E1267" s="114" t="s">
        <v>2357</v>
      </c>
      <c r="F1267" s="114" t="s">
        <v>180</v>
      </c>
      <c r="G1267" s="121">
        <v>-7.9687961121071768E-4</v>
      </c>
      <c r="H1267" s="114">
        <v>-15.357288973093924</v>
      </c>
      <c r="I1267" s="118" t="s">
        <v>272</v>
      </c>
      <c r="AC1267" s="117">
        <v>46290.782395833332</v>
      </c>
      <c r="AD1267" s="114">
        <v>30</v>
      </c>
      <c r="AE1267" s="114" t="s">
        <v>2709</v>
      </c>
      <c r="AF1267" s="114" t="s">
        <v>2710</v>
      </c>
      <c r="AG1267" s="114" t="s">
        <v>9</v>
      </c>
      <c r="AH1267" s="118" t="s">
        <v>2669</v>
      </c>
    </row>
    <row r="1268" spans="1:34" ht="15" customHeight="1" x14ac:dyDescent="0.25">
      <c r="A1268" s="117">
        <v>46290.782395833332</v>
      </c>
      <c r="B1268" s="114">
        <v>23</v>
      </c>
      <c r="C1268" s="114" t="s">
        <v>367</v>
      </c>
      <c r="D1268" s="114" t="s">
        <v>637</v>
      </c>
      <c r="E1268" s="114" t="s">
        <v>2358</v>
      </c>
      <c r="F1268" s="114" t="s">
        <v>180</v>
      </c>
      <c r="G1268" s="121">
        <v>-7.9687961121071779E-4</v>
      </c>
      <c r="H1268" s="114">
        <v>-15.357288973093924</v>
      </c>
      <c r="I1268" s="118" t="s">
        <v>272</v>
      </c>
      <c r="AC1268" s="117">
        <v>46290.782395833332</v>
      </c>
      <c r="AD1268" s="114">
        <v>30</v>
      </c>
      <c r="AE1268" s="114" t="s">
        <v>2711</v>
      </c>
      <c r="AF1268" s="114">
        <v>-2.7816632354837412E-4</v>
      </c>
      <c r="AG1268" s="114" t="s">
        <v>9</v>
      </c>
      <c r="AH1268" s="118" t="s">
        <v>2671</v>
      </c>
    </row>
    <row r="1269" spans="1:34" ht="15" customHeight="1" x14ac:dyDescent="0.25">
      <c r="A1269" s="117">
        <v>46290.782395833332</v>
      </c>
      <c r="B1269" s="114">
        <v>23</v>
      </c>
      <c r="C1269" s="114" t="s">
        <v>367</v>
      </c>
      <c r="D1269" s="114" t="s">
        <v>637</v>
      </c>
      <c r="E1269" s="114" t="s">
        <v>2359</v>
      </c>
      <c r="F1269" s="114" t="s">
        <v>180</v>
      </c>
      <c r="G1269" s="121">
        <v>-7.2404271804066386E-4</v>
      </c>
      <c r="H1269" s="114">
        <v>-14.955139331266986</v>
      </c>
      <c r="I1269" s="118" t="s">
        <v>272</v>
      </c>
      <c r="AC1269" s="117">
        <v>46290.782395833332</v>
      </c>
      <c r="AD1269" s="114">
        <v>30</v>
      </c>
      <c r="AE1269" s="114" t="s">
        <v>2712</v>
      </c>
      <c r="AF1269" s="114">
        <v>1.1417768627956644E-6</v>
      </c>
      <c r="AG1269" s="114" t="s">
        <v>307</v>
      </c>
      <c r="AH1269" s="118" t="s">
        <v>2673</v>
      </c>
    </row>
    <row r="1270" spans="1:34" ht="15" customHeight="1" x14ac:dyDescent="0.25">
      <c r="A1270" s="117">
        <v>46290.782395833332</v>
      </c>
      <c r="B1270" s="114">
        <v>23</v>
      </c>
      <c r="C1270" s="114" t="s">
        <v>367</v>
      </c>
      <c r="D1270" s="114" t="s">
        <v>637</v>
      </c>
      <c r="E1270" s="114" t="s">
        <v>2360</v>
      </c>
      <c r="F1270" s="114" t="s">
        <v>180</v>
      </c>
      <c r="G1270" s="121">
        <v>-7.2404271804066397E-4</v>
      </c>
      <c r="H1270" s="114">
        <v>-14.955139331266986</v>
      </c>
      <c r="I1270" s="118" t="s">
        <v>272</v>
      </c>
      <c r="AC1270" s="117">
        <v>46290.782395833332</v>
      </c>
      <c r="AD1270" s="114">
        <v>30</v>
      </c>
      <c r="AE1270" s="114" t="s">
        <v>2713</v>
      </c>
      <c r="AF1270" s="114">
        <v>-1.1292305254918281E-22</v>
      </c>
      <c r="AG1270" s="114" t="s">
        <v>307</v>
      </c>
      <c r="AH1270" s="118" t="s">
        <v>2675</v>
      </c>
    </row>
    <row r="1271" spans="1:34" ht="15" customHeight="1" x14ac:dyDescent="0.25">
      <c r="A1271" s="117">
        <v>46290.782395833332</v>
      </c>
      <c r="B1271" s="114">
        <v>23</v>
      </c>
      <c r="C1271" s="114" t="s">
        <v>367</v>
      </c>
      <c r="D1271" s="114" t="s">
        <v>637</v>
      </c>
      <c r="E1271" s="114" t="s">
        <v>2361</v>
      </c>
      <c r="F1271" s="114" t="s">
        <v>180</v>
      </c>
      <c r="G1271" s="121">
        <v>-7.2404271804066408E-4</v>
      </c>
      <c r="H1271" s="114">
        <v>-14.955139331266986</v>
      </c>
      <c r="I1271" s="118" t="s">
        <v>272</v>
      </c>
      <c r="AC1271" s="117">
        <v>46290.782395833332</v>
      </c>
      <c r="AD1271" s="114">
        <v>30</v>
      </c>
      <c r="AE1271" s="114" t="s">
        <v>2714</v>
      </c>
      <c r="AF1271" s="114">
        <v>9.8901156809823921E-17</v>
      </c>
      <c r="AG1271" s="114" t="s">
        <v>2534</v>
      </c>
      <c r="AH1271" s="118" t="s">
        <v>2677</v>
      </c>
    </row>
    <row r="1272" spans="1:34" ht="15" customHeight="1" x14ac:dyDescent="0.25">
      <c r="A1272" s="117">
        <v>46290.782395833332</v>
      </c>
      <c r="B1272" s="114">
        <v>23</v>
      </c>
      <c r="C1272" s="114" t="s">
        <v>367</v>
      </c>
      <c r="D1272" s="114" t="s">
        <v>637</v>
      </c>
      <c r="E1272" s="114" t="s">
        <v>2362</v>
      </c>
      <c r="F1272" s="114" t="s">
        <v>180</v>
      </c>
      <c r="G1272" s="121">
        <v>-7.2404271804066473E-4</v>
      </c>
      <c r="H1272" s="114">
        <v>-14.95513933126699</v>
      </c>
      <c r="I1272" s="118" t="s">
        <v>272</v>
      </c>
      <c r="AC1272" s="117">
        <v>46290.782395833332</v>
      </c>
      <c r="AD1272" s="114">
        <v>30</v>
      </c>
      <c r="AE1272" s="114" t="s">
        <v>2715</v>
      </c>
      <c r="AF1272" s="114">
        <v>-0.24362581920540771</v>
      </c>
      <c r="AG1272" s="114" t="s">
        <v>294</v>
      </c>
      <c r="AH1272" s="118" t="s">
        <v>2679</v>
      </c>
    </row>
    <row r="1273" spans="1:34" ht="15" customHeight="1" x14ac:dyDescent="0.25">
      <c r="A1273" s="117">
        <v>46290.782395833332</v>
      </c>
      <c r="B1273" s="114">
        <v>23</v>
      </c>
      <c r="C1273" s="114" t="s">
        <v>367</v>
      </c>
      <c r="D1273" s="114" t="s">
        <v>637</v>
      </c>
      <c r="E1273" s="114" t="s">
        <v>2363</v>
      </c>
      <c r="F1273" s="114" t="s">
        <v>180</v>
      </c>
      <c r="G1273" s="121">
        <v>-7.2404271804066484E-4</v>
      </c>
      <c r="H1273" s="114">
        <v>-14.955139331266992</v>
      </c>
      <c r="I1273" s="118" t="s">
        <v>272</v>
      </c>
      <c r="AC1273" s="117">
        <v>46290.782395833332</v>
      </c>
      <c r="AD1273" s="114">
        <v>30</v>
      </c>
      <c r="AE1273" s="114" t="s">
        <v>2716</v>
      </c>
      <c r="AF1273" s="114" t="b">
        <v>0</v>
      </c>
      <c r="AG1273" s="114" t="s">
        <v>9</v>
      </c>
      <c r="AH1273" s="118" t="s">
        <v>2681</v>
      </c>
    </row>
    <row r="1274" spans="1:34" ht="15" customHeight="1" x14ac:dyDescent="0.25">
      <c r="A1274" s="117">
        <v>46290.782395833332</v>
      </c>
      <c r="B1274" s="114">
        <v>23</v>
      </c>
      <c r="C1274" s="114" t="s">
        <v>367</v>
      </c>
      <c r="D1274" s="114" t="s">
        <v>637</v>
      </c>
      <c r="E1274" s="114" t="s">
        <v>2364</v>
      </c>
      <c r="F1274" s="114" t="s">
        <v>180</v>
      </c>
      <c r="G1274" s="121">
        <v>-7.2404271804066495E-4</v>
      </c>
      <c r="H1274" s="114">
        <v>-14.955139331266992</v>
      </c>
      <c r="I1274" s="118" t="s">
        <v>272</v>
      </c>
      <c r="AC1274" s="117">
        <v>46290.782395833332</v>
      </c>
      <c r="AD1274" s="114">
        <v>30</v>
      </c>
      <c r="AE1274" s="114" t="s">
        <v>2717</v>
      </c>
      <c r="AF1274" s="114" t="s">
        <v>1105</v>
      </c>
      <c r="AG1274" s="114" t="s">
        <v>9</v>
      </c>
      <c r="AH1274" s="118" t="s">
        <v>2683</v>
      </c>
    </row>
    <row r="1275" spans="1:34" ht="15" customHeight="1" x14ac:dyDescent="0.25">
      <c r="A1275" s="117">
        <v>46290.782395833332</v>
      </c>
      <c r="B1275" s="114">
        <v>23</v>
      </c>
      <c r="C1275" s="114" t="s">
        <v>367</v>
      </c>
      <c r="D1275" s="114" t="s">
        <v>637</v>
      </c>
      <c r="E1275" s="114" t="s">
        <v>2365</v>
      </c>
      <c r="F1275" s="114" t="s">
        <v>180</v>
      </c>
      <c r="G1275" s="121">
        <v>-6.5120582487061102E-4</v>
      </c>
      <c r="H1275" s="114">
        <v>-14.552989689440054</v>
      </c>
      <c r="I1275" s="118" t="s">
        <v>272</v>
      </c>
      <c r="AC1275" s="117">
        <v>46290.782395833332</v>
      </c>
      <c r="AD1275" s="114">
        <v>30</v>
      </c>
      <c r="AE1275" s="114" t="s">
        <v>2718</v>
      </c>
      <c r="AF1275" s="114" t="s">
        <v>2685</v>
      </c>
      <c r="AG1275" s="114" t="s">
        <v>9</v>
      </c>
      <c r="AH1275" s="118" t="s">
        <v>2686</v>
      </c>
    </row>
    <row r="1276" spans="1:34" ht="15" customHeight="1" x14ac:dyDescent="0.25">
      <c r="A1276" s="117">
        <v>46290.782395833332</v>
      </c>
      <c r="B1276" s="114">
        <v>23</v>
      </c>
      <c r="C1276" s="114" t="s">
        <v>367</v>
      </c>
      <c r="D1276" s="114" t="s">
        <v>637</v>
      </c>
      <c r="E1276" s="114" t="s">
        <v>2366</v>
      </c>
      <c r="F1276" s="114" t="s">
        <v>180</v>
      </c>
      <c r="G1276" s="121">
        <v>-6.5120582487061113E-4</v>
      </c>
      <c r="H1276" s="114">
        <v>-14.552989689440054</v>
      </c>
      <c r="I1276" s="118" t="s">
        <v>272</v>
      </c>
      <c r="AC1276" s="117">
        <v>46290.782395833332</v>
      </c>
      <c r="AD1276" s="114">
        <v>30</v>
      </c>
      <c r="AE1276" s="114" t="s">
        <v>2719</v>
      </c>
      <c r="AF1276" s="114" t="s">
        <v>434</v>
      </c>
      <c r="AG1276" s="114" t="s">
        <v>9</v>
      </c>
      <c r="AH1276" s="118" t="s">
        <v>2660</v>
      </c>
    </row>
    <row r="1277" spans="1:34" ht="15" customHeight="1" x14ac:dyDescent="0.25">
      <c r="A1277" s="117">
        <v>46290.782395833332</v>
      </c>
      <c r="B1277" s="114">
        <v>23</v>
      </c>
      <c r="C1277" s="114" t="s">
        <v>367</v>
      </c>
      <c r="D1277" s="114" t="s">
        <v>637</v>
      </c>
      <c r="E1277" s="114" t="s">
        <v>2367</v>
      </c>
      <c r="F1277" s="114" t="s">
        <v>180</v>
      </c>
      <c r="G1277" s="121">
        <v>-6.5120582487061124E-4</v>
      </c>
      <c r="H1277" s="114">
        <v>-14.552989689440054</v>
      </c>
      <c r="I1277" s="118" t="s">
        <v>272</v>
      </c>
      <c r="AC1277" s="117">
        <v>46290.782395833332</v>
      </c>
      <c r="AD1277" s="114">
        <v>30</v>
      </c>
      <c r="AE1277" s="114" t="s">
        <v>2720</v>
      </c>
      <c r="AF1277" s="114" t="s">
        <v>2721</v>
      </c>
      <c r="AG1277" s="114" t="s">
        <v>9</v>
      </c>
      <c r="AH1277" s="118" t="s">
        <v>2663</v>
      </c>
    </row>
    <row r="1278" spans="1:34" ht="15" customHeight="1" x14ac:dyDescent="0.25">
      <c r="A1278" s="117">
        <v>46290.782395833332</v>
      </c>
      <c r="B1278" s="114">
        <v>23</v>
      </c>
      <c r="C1278" s="114" t="s">
        <v>367</v>
      </c>
      <c r="D1278" s="114" t="s">
        <v>637</v>
      </c>
      <c r="E1278" s="114" t="s">
        <v>2368</v>
      </c>
      <c r="F1278" s="114" t="s">
        <v>180</v>
      </c>
      <c r="G1278" s="121">
        <v>-6.5120582487061189E-4</v>
      </c>
      <c r="H1278" s="114">
        <v>-14.552989689440057</v>
      </c>
      <c r="I1278" s="118" t="s">
        <v>272</v>
      </c>
      <c r="AC1278" s="117">
        <v>46290.782395833332</v>
      </c>
      <c r="AD1278" s="114">
        <v>30</v>
      </c>
      <c r="AE1278" s="114" t="s">
        <v>2722</v>
      </c>
      <c r="AF1278" s="114" t="s">
        <v>2723</v>
      </c>
      <c r="AG1278" s="114" t="s">
        <v>9</v>
      </c>
      <c r="AH1278" s="118" t="s">
        <v>2666</v>
      </c>
    </row>
    <row r="1279" spans="1:34" ht="15" customHeight="1" x14ac:dyDescent="0.25">
      <c r="A1279" s="117">
        <v>46290.782395833332</v>
      </c>
      <c r="B1279" s="114">
        <v>23</v>
      </c>
      <c r="C1279" s="114" t="s">
        <v>367</v>
      </c>
      <c r="D1279" s="114" t="s">
        <v>637</v>
      </c>
      <c r="E1279" s="114" t="s">
        <v>2369</v>
      </c>
      <c r="F1279" s="114" t="s">
        <v>180</v>
      </c>
      <c r="G1279" s="121">
        <v>-6.51205824870612E-4</v>
      </c>
      <c r="H1279" s="114">
        <v>-14.552989689440059</v>
      </c>
      <c r="I1279" s="118" t="s">
        <v>272</v>
      </c>
      <c r="AC1279" s="117">
        <v>46290.782395833332</v>
      </c>
      <c r="AD1279" s="114">
        <v>30</v>
      </c>
      <c r="AE1279" s="114" t="s">
        <v>2724</v>
      </c>
      <c r="AF1279" s="114" t="s">
        <v>2725</v>
      </c>
      <c r="AG1279" s="114" t="s">
        <v>9</v>
      </c>
      <c r="AH1279" s="118" t="s">
        <v>2669</v>
      </c>
    </row>
    <row r="1280" spans="1:34" ht="15" customHeight="1" x14ac:dyDescent="0.25">
      <c r="A1280" s="117">
        <v>46290.782395833332</v>
      </c>
      <c r="B1280" s="114">
        <v>23</v>
      </c>
      <c r="C1280" s="114" t="s">
        <v>367</v>
      </c>
      <c r="D1280" s="114" t="s">
        <v>637</v>
      </c>
      <c r="E1280" s="114" t="s">
        <v>2370</v>
      </c>
      <c r="F1280" s="114" t="s">
        <v>180</v>
      </c>
      <c r="G1280" s="121">
        <v>-6.5120582487061211E-4</v>
      </c>
      <c r="H1280" s="114">
        <v>-14.552989689440059</v>
      </c>
      <c r="I1280" s="118" t="s">
        <v>272</v>
      </c>
      <c r="AC1280" s="117">
        <v>46290.782395833332</v>
      </c>
      <c r="AD1280" s="114">
        <v>30</v>
      </c>
      <c r="AE1280" s="114" t="s">
        <v>2726</v>
      </c>
      <c r="AF1280" s="114">
        <v>-3.7905319394779507E-4</v>
      </c>
      <c r="AG1280" s="114" t="s">
        <v>9</v>
      </c>
      <c r="AH1280" s="118" t="s">
        <v>2671</v>
      </c>
    </row>
    <row r="1281" spans="1:34" ht="15" customHeight="1" x14ac:dyDescent="0.25">
      <c r="A1281" s="117">
        <v>46290.782395833332</v>
      </c>
      <c r="B1281" s="114">
        <v>23</v>
      </c>
      <c r="C1281" s="114" t="s">
        <v>367</v>
      </c>
      <c r="D1281" s="114" t="s">
        <v>637</v>
      </c>
      <c r="E1281" s="114" t="s">
        <v>2371</v>
      </c>
      <c r="F1281" s="114" t="s">
        <v>180</v>
      </c>
      <c r="G1281" s="121">
        <v>-5.7836893170055829E-4</v>
      </c>
      <c r="H1281" s="114">
        <v>-14.150840047613121</v>
      </c>
      <c r="I1281" s="118" t="s">
        <v>272</v>
      </c>
      <c r="AC1281" s="117">
        <v>46290.782395833332</v>
      </c>
      <c r="AD1281" s="114">
        <v>30</v>
      </c>
      <c r="AE1281" s="114" t="s">
        <v>2727</v>
      </c>
      <c r="AF1281" s="114">
        <v>1.4253558869775376E-6</v>
      </c>
      <c r="AG1281" s="114" t="s">
        <v>307</v>
      </c>
      <c r="AH1281" s="118" t="s">
        <v>2673</v>
      </c>
    </row>
    <row r="1282" spans="1:34" ht="15" customHeight="1" x14ac:dyDescent="0.25">
      <c r="A1282" s="117">
        <v>46290.782395833332</v>
      </c>
      <c r="B1282" s="114">
        <v>23</v>
      </c>
      <c r="C1282" s="114" t="s">
        <v>367</v>
      </c>
      <c r="D1282" s="114" t="s">
        <v>637</v>
      </c>
      <c r="E1282" s="114" t="s">
        <v>2372</v>
      </c>
      <c r="F1282" s="114" t="s">
        <v>180</v>
      </c>
      <c r="G1282" s="121">
        <v>-5.783689317005584E-4</v>
      </c>
      <c r="H1282" s="114">
        <v>-14.150840047613121</v>
      </c>
      <c r="I1282" s="118" t="s">
        <v>272</v>
      </c>
      <c r="AC1282" s="117">
        <v>46290.782395833332</v>
      </c>
      <c r="AD1282" s="114">
        <v>30</v>
      </c>
      <c r="AE1282" s="114" t="s">
        <v>2728</v>
      </c>
      <c r="AF1282" s="114">
        <v>-1.5264465469160189E-22</v>
      </c>
      <c r="AG1282" s="114" t="s">
        <v>307</v>
      </c>
      <c r="AH1282" s="118" t="s">
        <v>2675</v>
      </c>
    </row>
    <row r="1283" spans="1:34" ht="15" customHeight="1" x14ac:dyDescent="0.25">
      <c r="A1283" s="117">
        <v>46290.782395833332</v>
      </c>
      <c r="B1283" s="114">
        <v>23</v>
      </c>
      <c r="C1283" s="114" t="s">
        <v>367</v>
      </c>
      <c r="D1283" s="114" t="s">
        <v>637</v>
      </c>
      <c r="E1283" s="114" t="s">
        <v>2373</v>
      </c>
      <c r="F1283" s="114" t="s">
        <v>180</v>
      </c>
      <c r="G1283" s="121">
        <v>-5.783689317005585E-4</v>
      </c>
      <c r="H1283" s="114">
        <v>-14.150840047613123</v>
      </c>
      <c r="I1283" s="118" t="s">
        <v>272</v>
      </c>
      <c r="AC1283" s="117">
        <v>46290.782395833332</v>
      </c>
      <c r="AD1283" s="114">
        <v>30</v>
      </c>
      <c r="AE1283" s="114" t="s">
        <v>2729</v>
      </c>
      <c r="AF1283" s="114">
        <v>1.0709231012844403E-16</v>
      </c>
      <c r="AG1283" s="114" t="s">
        <v>2534</v>
      </c>
      <c r="AH1283" s="118" t="s">
        <v>2677</v>
      </c>
    </row>
    <row r="1284" spans="1:34" ht="15" customHeight="1" x14ac:dyDescent="0.25">
      <c r="A1284" s="117">
        <v>46290.782395833332</v>
      </c>
      <c r="B1284" s="114">
        <v>23</v>
      </c>
      <c r="C1284" s="114" t="s">
        <v>367</v>
      </c>
      <c r="D1284" s="114" t="s">
        <v>637</v>
      </c>
      <c r="E1284" s="114" t="s">
        <v>2374</v>
      </c>
      <c r="F1284" s="114" t="s">
        <v>180</v>
      </c>
      <c r="G1284" s="121">
        <v>-5.7836893170055905E-4</v>
      </c>
      <c r="H1284" s="114">
        <v>-14.150840047613125</v>
      </c>
      <c r="I1284" s="118" t="s">
        <v>272</v>
      </c>
      <c r="AC1284" s="117">
        <v>46290.782395833332</v>
      </c>
      <c r="AD1284" s="114">
        <v>30</v>
      </c>
      <c r="AE1284" s="114" t="s">
        <v>2730</v>
      </c>
      <c r="AF1284" s="114">
        <v>-0.2659358251584284</v>
      </c>
      <c r="AG1284" s="114" t="s">
        <v>294</v>
      </c>
      <c r="AH1284" s="118" t="s">
        <v>2679</v>
      </c>
    </row>
    <row r="1285" spans="1:34" ht="15" customHeight="1" x14ac:dyDescent="0.25">
      <c r="A1285" s="117">
        <v>46290.782395833332</v>
      </c>
      <c r="B1285" s="114">
        <v>23</v>
      </c>
      <c r="C1285" s="114" t="s">
        <v>367</v>
      </c>
      <c r="D1285" s="114" t="s">
        <v>637</v>
      </c>
      <c r="E1285" s="114" t="s">
        <v>2375</v>
      </c>
      <c r="F1285" s="114" t="s">
        <v>180</v>
      </c>
      <c r="G1285" s="121">
        <v>-5.7836893170055926E-4</v>
      </c>
      <c r="H1285" s="114">
        <v>-14.150840047613126</v>
      </c>
      <c r="I1285" s="118" t="s">
        <v>272</v>
      </c>
      <c r="AC1285" s="117">
        <v>46290.782395833332</v>
      </c>
      <c r="AD1285" s="114">
        <v>30</v>
      </c>
      <c r="AE1285" s="114" t="s">
        <v>2731</v>
      </c>
      <c r="AF1285" s="114" t="b">
        <v>0</v>
      </c>
      <c r="AG1285" s="114" t="s">
        <v>9</v>
      </c>
      <c r="AH1285" s="118" t="s">
        <v>2681</v>
      </c>
    </row>
    <row r="1286" spans="1:34" ht="15" customHeight="1" x14ac:dyDescent="0.25">
      <c r="A1286" s="117">
        <v>46290.782395833332</v>
      </c>
      <c r="B1286" s="114">
        <v>23</v>
      </c>
      <c r="C1286" s="114" t="s">
        <v>367</v>
      </c>
      <c r="D1286" s="114" t="s">
        <v>637</v>
      </c>
      <c r="E1286" s="114" t="s">
        <v>2376</v>
      </c>
      <c r="F1286" s="114" t="s">
        <v>180</v>
      </c>
      <c r="G1286" s="121">
        <v>-5.7836893170055937E-4</v>
      </c>
      <c r="H1286" s="114">
        <v>-14.150840047613126</v>
      </c>
      <c r="I1286" s="118" t="s">
        <v>272</v>
      </c>
      <c r="AC1286" s="117">
        <v>46290.782395833332</v>
      </c>
      <c r="AD1286" s="114">
        <v>30</v>
      </c>
      <c r="AE1286" s="114" t="s">
        <v>2732</v>
      </c>
      <c r="AF1286" s="114" t="s">
        <v>1105</v>
      </c>
      <c r="AG1286" s="114" t="s">
        <v>9</v>
      </c>
      <c r="AH1286" s="118" t="s">
        <v>2683</v>
      </c>
    </row>
    <row r="1287" spans="1:34" ht="15" customHeight="1" x14ac:dyDescent="0.25">
      <c r="A1287" s="117">
        <v>46290.782395833332</v>
      </c>
      <c r="B1287" s="114">
        <v>23</v>
      </c>
      <c r="C1287" s="114" t="s">
        <v>367</v>
      </c>
      <c r="D1287" s="114" t="s">
        <v>637</v>
      </c>
      <c r="E1287" s="114" t="s">
        <v>2377</v>
      </c>
      <c r="F1287" s="114" t="s">
        <v>180</v>
      </c>
      <c r="G1287" s="121">
        <v>-5.0553203853050544E-4</v>
      </c>
      <c r="H1287" s="114">
        <v>-13.748690405786189</v>
      </c>
      <c r="I1287" s="118" t="s">
        <v>272</v>
      </c>
      <c r="AC1287" s="117">
        <v>46290.782395833332</v>
      </c>
      <c r="AD1287" s="114">
        <v>30</v>
      </c>
      <c r="AE1287" s="114" t="s">
        <v>2733</v>
      </c>
      <c r="AF1287" s="114" t="s">
        <v>2701</v>
      </c>
      <c r="AG1287" s="114" t="s">
        <v>9</v>
      </c>
      <c r="AH1287" s="118" t="s">
        <v>2686</v>
      </c>
    </row>
    <row r="1288" spans="1:34" ht="15" customHeight="1" x14ac:dyDescent="0.25">
      <c r="A1288" s="117">
        <v>46290.782395833332</v>
      </c>
      <c r="B1288" s="114">
        <v>23</v>
      </c>
      <c r="C1288" s="114" t="s">
        <v>367</v>
      </c>
      <c r="D1288" s="114" t="s">
        <v>637</v>
      </c>
      <c r="E1288" s="114" t="s">
        <v>2378</v>
      </c>
      <c r="F1288" s="114" t="s">
        <v>180</v>
      </c>
      <c r="G1288" s="121">
        <v>-5.0553203853050555E-4</v>
      </c>
      <c r="H1288" s="114">
        <v>-13.748690405786189</v>
      </c>
      <c r="I1288" s="118" t="s">
        <v>272</v>
      </c>
      <c r="AC1288" s="117">
        <v>46290.782395833332</v>
      </c>
      <c r="AD1288" s="114">
        <v>30</v>
      </c>
      <c r="AE1288" s="114" t="s">
        <v>2734</v>
      </c>
      <c r="AF1288" s="114" t="s">
        <v>434</v>
      </c>
      <c r="AG1288" s="114" t="s">
        <v>9</v>
      </c>
      <c r="AH1288" s="118" t="s">
        <v>2660</v>
      </c>
    </row>
    <row r="1289" spans="1:34" ht="15" customHeight="1" x14ac:dyDescent="0.25">
      <c r="A1289" s="117">
        <v>46290.782395833332</v>
      </c>
      <c r="B1289" s="114">
        <v>23</v>
      </c>
      <c r="C1289" s="114" t="s">
        <v>367</v>
      </c>
      <c r="D1289" s="114" t="s">
        <v>637</v>
      </c>
      <c r="E1289" s="114" t="s">
        <v>2379</v>
      </c>
      <c r="F1289" s="114" t="s">
        <v>180</v>
      </c>
      <c r="G1289" s="121">
        <v>-5.0553203853050566E-4</v>
      </c>
      <c r="H1289" s="114">
        <v>-13.74869040578619</v>
      </c>
      <c r="I1289" s="118" t="s">
        <v>272</v>
      </c>
      <c r="AC1289" s="117">
        <v>46290.782395833332</v>
      </c>
      <c r="AD1289" s="114">
        <v>30</v>
      </c>
      <c r="AE1289" s="114" t="s">
        <v>2735</v>
      </c>
      <c r="AF1289" s="114" t="s">
        <v>2721</v>
      </c>
      <c r="AG1289" s="114" t="s">
        <v>9</v>
      </c>
      <c r="AH1289" s="118" t="s">
        <v>2663</v>
      </c>
    </row>
    <row r="1290" spans="1:34" ht="15" customHeight="1" x14ac:dyDescent="0.25">
      <c r="A1290" s="117">
        <v>46290.782395833332</v>
      </c>
      <c r="B1290" s="114">
        <v>23</v>
      </c>
      <c r="C1290" s="114" t="s">
        <v>367</v>
      </c>
      <c r="D1290" s="114" t="s">
        <v>637</v>
      </c>
      <c r="E1290" s="114" t="s">
        <v>2380</v>
      </c>
      <c r="F1290" s="114" t="s">
        <v>180</v>
      </c>
      <c r="G1290" s="121">
        <v>-5.0553203853050631E-4</v>
      </c>
      <c r="H1290" s="114">
        <v>-13.748690405786194</v>
      </c>
      <c r="I1290" s="118" t="s">
        <v>272</v>
      </c>
      <c r="AC1290" s="117">
        <v>46290.782395833332</v>
      </c>
      <c r="AD1290" s="114">
        <v>30</v>
      </c>
      <c r="AE1290" s="114" t="s">
        <v>2736</v>
      </c>
      <c r="AF1290" s="114" t="s">
        <v>2737</v>
      </c>
      <c r="AG1290" s="114" t="s">
        <v>9</v>
      </c>
      <c r="AH1290" s="118" t="s">
        <v>2666</v>
      </c>
    </row>
    <row r="1291" spans="1:34" ht="15" customHeight="1" x14ac:dyDescent="0.25">
      <c r="A1291" s="117">
        <v>46290.782395833332</v>
      </c>
      <c r="B1291" s="114">
        <v>23</v>
      </c>
      <c r="C1291" s="114" t="s">
        <v>367</v>
      </c>
      <c r="D1291" s="114" t="s">
        <v>637</v>
      </c>
      <c r="E1291" s="114" t="s">
        <v>2381</v>
      </c>
      <c r="F1291" s="114" t="s">
        <v>180</v>
      </c>
      <c r="G1291" s="121">
        <v>-5.0553203853050642E-4</v>
      </c>
      <c r="H1291" s="114">
        <v>-13.748690405786194</v>
      </c>
      <c r="I1291" s="118" t="s">
        <v>272</v>
      </c>
      <c r="AC1291" s="117">
        <v>46290.782395833332</v>
      </c>
      <c r="AD1291" s="114">
        <v>30</v>
      </c>
      <c r="AE1291" s="114" t="s">
        <v>2738</v>
      </c>
      <c r="AF1291" s="114" t="s">
        <v>2739</v>
      </c>
      <c r="AG1291" s="114" t="s">
        <v>9</v>
      </c>
      <c r="AH1291" s="118" t="s">
        <v>2669</v>
      </c>
    </row>
    <row r="1292" spans="1:34" ht="15" customHeight="1" x14ac:dyDescent="0.25">
      <c r="A1292" s="117">
        <v>46290.782395833332</v>
      </c>
      <c r="B1292" s="114">
        <v>23</v>
      </c>
      <c r="C1292" s="114" t="s">
        <v>367</v>
      </c>
      <c r="D1292" s="114" t="s">
        <v>637</v>
      </c>
      <c r="E1292" s="114" t="s">
        <v>2382</v>
      </c>
      <c r="F1292" s="114" t="s">
        <v>180</v>
      </c>
      <c r="G1292" s="121">
        <v>-5.0553203853050653E-4</v>
      </c>
      <c r="H1292" s="114">
        <v>-13.748690405786194</v>
      </c>
      <c r="I1292" s="118" t="s">
        <v>272</v>
      </c>
      <c r="AC1292" s="117">
        <v>46290.782395833332</v>
      </c>
      <c r="AD1292" s="114">
        <v>30</v>
      </c>
      <c r="AE1292" s="114" t="s">
        <v>2740</v>
      </c>
      <c r="AF1292" s="114">
        <v>-3.7253160030455954E-4</v>
      </c>
      <c r="AG1292" s="114" t="s">
        <v>9</v>
      </c>
      <c r="AH1292" s="118" t="s">
        <v>2671</v>
      </c>
    </row>
    <row r="1293" spans="1:34" ht="15" customHeight="1" x14ac:dyDescent="0.25">
      <c r="A1293" s="117">
        <v>46290.782395833332</v>
      </c>
      <c r="B1293" s="114">
        <v>23</v>
      </c>
      <c r="C1293" s="114" t="s">
        <v>367</v>
      </c>
      <c r="D1293" s="114" t="s">
        <v>637</v>
      </c>
      <c r="E1293" s="114" t="s">
        <v>2383</v>
      </c>
      <c r="F1293" s="114" t="s">
        <v>180</v>
      </c>
      <c r="G1293" s="121">
        <v>-4.3269514536045265E-4</v>
      </c>
      <c r="H1293" s="114">
        <v>-13.346540763959256</v>
      </c>
      <c r="I1293" s="118" t="s">
        <v>272</v>
      </c>
      <c r="AC1293" s="117">
        <v>46290.782395833332</v>
      </c>
      <c r="AD1293" s="114">
        <v>30</v>
      </c>
      <c r="AE1293" s="114" t="s">
        <v>2741</v>
      </c>
      <c r="AF1293" s="114">
        <v>1.6191474407203357E-6</v>
      </c>
      <c r="AG1293" s="114" t="s">
        <v>307</v>
      </c>
      <c r="AH1293" s="118" t="s">
        <v>2673</v>
      </c>
    </row>
    <row r="1294" spans="1:34" ht="15" customHeight="1" x14ac:dyDescent="0.25">
      <c r="A1294" s="117">
        <v>46290.782395833332</v>
      </c>
      <c r="B1294" s="114">
        <v>23</v>
      </c>
      <c r="C1294" s="114" t="s">
        <v>367</v>
      </c>
      <c r="D1294" s="114" t="s">
        <v>637</v>
      </c>
      <c r="E1294" s="114" t="s">
        <v>2384</v>
      </c>
      <c r="F1294" s="114" t="s">
        <v>180</v>
      </c>
      <c r="G1294" s="121">
        <v>-4.3269514536045276E-4</v>
      </c>
      <c r="H1294" s="114">
        <v>-13.346540763959256</v>
      </c>
      <c r="I1294" s="118" t="s">
        <v>272</v>
      </c>
      <c r="AC1294" s="117">
        <v>46290.782395833332</v>
      </c>
      <c r="AD1294" s="114">
        <v>30</v>
      </c>
      <c r="AE1294" s="114" t="s">
        <v>2742</v>
      </c>
      <c r="AF1294" s="114">
        <v>-2.7018425758757645E-22</v>
      </c>
      <c r="AG1294" s="114" t="s">
        <v>307</v>
      </c>
      <c r="AH1294" s="118" t="s">
        <v>2675</v>
      </c>
    </row>
    <row r="1295" spans="1:34" ht="15" customHeight="1" x14ac:dyDescent="0.25">
      <c r="A1295" s="117">
        <v>46290.782395833332</v>
      </c>
      <c r="B1295" s="114">
        <v>23</v>
      </c>
      <c r="C1295" s="114" t="s">
        <v>367</v>
      </c>
      <c r="D1295" s="114" t="s">
        <v>637</v>
      </c>
      <c r="E1295" s="114" t="s">
        <v>2385</v>
      </c>
      <c r="F1295" s="114" t="s">
        <v>180</v>
      </c>
      <c r="G1295" s="121">
        <v>-4.3269514536045287E-4</v>
      </c>
      <c r="H1295" s="114">
        <v>-13.346540763959258</v>
      </c>
      <c r="I1295" s="118" t="s">
        <v>272</v>
      </c>
      <c r="AC1295" s="117">
        <v>46290.782395833332</v>
      </c>
      <c r="AD1295" s="114">
        <v>30</v>
      </c>
      <c r="AE1295" s="114" t="s">
        <v>2743</v>
      </c>
      <c r="AF1295" s="114">
        <v>1.6686822385203865E-16</v>
      </c>
      <c r="AG1295" s="114" t="s">
        <v>2534</v>
      </c>
      <c r="AH1295" s="118" t="s">
        <v>2677</v>
      </c>
    </row>
    <row r="1296" spans="1:34" ht="15" customHeight="1" x14ac:dyDescent="0.25">
      <c r="A1296" s="117">
        <v>46290.782395833332</v>
      </c>
      <c r="B1296" s="114">
        <v>23</v>
      </c>
      <c r="C1296" s="114" t="s">
        <v>367</v>
      </c>
      <c r="D1296" s="114" t="s">
        <v>637</v>
      </c>
      <c r="E1296" s="114" t="s">
        <v>2386</v>
      </c>
      <c r="F1296" s="114" t="s">
        <v>180</v>
      </c>
      <c r="G1296" s="121">
        <v>-4.3269514536045347E-4</v>
      </c>
      <c r="H1296" s="114">
        <v>-13.346540763959261</v>
      </c>
      <c r="I1296" s="118" t="s">
        <v>272</v>
      </c>
      <c r="AC1296" s="117">
        <v>46290.782395833332</v>
      </c>
      <c r="AD1296" s="114">
        <v>30</v>
      </c>
      <c r="AE1296" s="114" t="s">
        <v>2744</v>
      </c>
      <c r="AF1296" s="114">
        <v>-0.230078861835353</v>
      </c>
      <c r="AG1296" s="114" t="s">
        <v>294</v>
      </c>
      <c r="AH1296" s="118" t="s">
        <v>2679</v>
      </c>
    </row>
    <row r="1297" spans="1:34" ht="15" customHeight="1" x14ac:dyDescent="0.25">
      <c r="A1297" s="117">
        <v>46290.782395833332</v>
      </c>
      <c r="B1297" s="114">
        <v>23</v>
      </c>
      <c r="C1297" s="114" t="s">
        <v>367</v>
      </c>
      <c r="D1297" s="114" t="s">
        <v>637</v>
      </c>
      <c r="E1297" s="114" t="s">
        <v>2387</v>
      </c>
      <c r="F1297" s="114" t="s">
        <v>180</v>
      </c>
      <c r="G1297" s="121">
        <v>-4.3269514536045363E-4</v>
      </c>
      <c r="H1297" s="114">
        <v>-13.346540763959261</v>
      </c>
      <c r="I1297" s="118" t="s">
        <v>272</v>
      </c>
      <c r="AC1297" s="117">
        <v>46290.782395833332</v>
      </c>
      <c r="AD1297" s="114">
        <v>30</v>
      </c>
      <c r="AE1297" s="114" t="s">
        <v>2745</v>
      </c>
      <c r="AF1297" s="114" t="b">
        <v>0</v>
      </c>
      <c r="AG1297" s="114" t="s">
        <v>9</v>
      </c>
      <c r="AH1297" s="118" t="s">
        <v>2681</v>
      </c>
    </row>
    <row r="1298" spans="1:34" ht="15" customHeight="1" x14ac:dyDescent="0.25">
      <c r="A1298" s="117">
        <v>46290.782395833332</v>
      </c>
      <c r="B1298" s="114">
        <v>23</v>
      </c>
      <c r="C1298" s="114" t="s">
        <v>367</v>
      </c>
      <c r="D1298" s="114" t="s">
        <v>637</v>
      </c>
      <c r="E1298" s="114" t="s">
        <v>2388</v>
      </c>
      <c r="F1298" s="114" t="s">
        <v>180</v>
      </c>
      <c r="G1298" s="121">
        <v>-4.3269514536045374E-4</v>
      </c>
      <c r="H1298" s="114">
        <v>-13.346540763959261</v>
      </c>
      <c r="I1298" s="118" t="s">
        <v>272</v>
      </c>
      <c r="AC1298" s="117">
        <v>46290.782395833332</v>
      </c>
      <c r="AD1298" s="114">
        <v>30</v>
      </c>
      <c r="AE1298" s="114" t="s">
        <v>2746</v>
      </c>
      <c r="AF1298" s="114" t="s">
        <v>1105</v>
      </c>
      <c r="AG1298" s="114" t="s">
        <v>9</v>
      </c>
      <c r="AH1298" s="118" t="s">
        <v>2683</v>
      </c>
    </row>
    <row r="1299" spans="1:34" ht="15" customHeight="1" x14ac:dyDescent="0.25">
      <c r="A1299" s="117">
        <v>46290.782395833332</v>
      </c>
      <c r="B1299" s="114">
        <v>23</v>
      </c>
      <c r="C1299" s="114" t="s">
        <v>367</v>
      </c>
      <c r="D1299" s="114" t="s">
        <v>637</v>
      </c>
      <c r="E1299" s="114" t="s">
        <v>2389</v>
      </c>
      <c r="F1299" s="114" t="s">
        <v>180</v>
      </c>
      <c r="G1299" s="121">
        <v>-3.5985825219039981E-4</v>
      </c>
      <c r="H1299" s="114">
        <v>-11.695393196187995</v>
      </c>
      <c r="I1299" s="118" t="s">
        <v>272</v>
      </c>
      <c r="AC1299" s="117">
        <v>46290.782395833332</v>
      </c>
      <c r="AD1299" s="114">
        <v>30</v>
      </c>
      <c r="AE1299" s="114" t="s">
        <v>2747</v>
      </c>
      <c r="AF1299" s="114" t="s">
        <v>2701</v>
      </c>
      <c r="AG1299" s="114" t="s">
        <v>9</v>
      </c>
      <c r="AH1299" s="118" t="s">
        <v>2686</v>
      </c>
    </row>
    <row r="1300" spans="1:34" ht="15" customHeight="1" x14ac:dyDescent="0.25">
      <c r="A1300" s="117">
        <v>46290.782395833332</v>
      </c>
      <c r="B1300" s="114">
        <v>23</v>
      </c>
      <c r="C1300" s="114" t="s">
        <v>367</v>
      </c>
      <c r="D1300" s="114" t="s">
        <v>637</v>
      </c>
      <c r="E1300" s="114" t="s">
        <v>2390</v>
      </c>
      <c r="F1300" s="114" t="s">
        <v>180</v>
      </c>
      <c r="G1300" s="121">
        <v>-3.5985825219039992E-4</v>
      </c>
      <c r="H1300" s="114">
        <v>-11.695393196187998</v>
      </c>
      <c r="I1300" s="118" t="s">
        <v>272</v>
      </c>
    </row>
    <row r="1301" spans="1:34" ht="15" customHeight="1" x14ac:dyDescent="0.25">
      <c r="A1301" s="117">
        <v>46290.782395833332</v>
      </c>
      <c r="B1301" s="114">
        <v>23</v>
      </c>
      <c r="C1301" s="114" t="s">
        <v>367</v>
      </c>
      <c r="D1301" s="114" t="s">
        <v>637</v>
      </c>
      <c r="E1301" s="114" t="s">
        <v>2391</v>
      </c>
      <c r="F1301" s="114" t="s">
        <v>180</v>
      </c>
      <c r="G1301" s="121">
        <v>-3.5985825219040008E-4</v>
      </c>
      <c r="H1301" s="114">
        <v>-11.695393196188002</v>
      </c>
      <c r="I1301" s="118" t="s">
        <v>272</v>
      </c>
    </row>
    <row r="1302" spans="1:34" ht="15" customHeight="1" x14ac:dyDescent="0.25">
      <c r="A1302" s="117">
        <v>46290.782395833332</v>
      </c>
      <c r="B1302" s="114">
        <v>23</v>
      </c>
      <c r="C1302" s="114" t="s">
        <v>367</v>
      </c>
      <c r="D1302" s="114" t="s">
        <v>637</v>
      </c>
      <c r="E1302" s="114" t="s">
        <v>2392</v>
      </c>
      <c r="F1302" s="114" t="s">
        <v>180</v>
      </c>
      <c r="G1302" s="121">
        <v>-3.5985825219040068E-4</v>
      </c>
      <c r="H1302" s="114">
        <v>-11.695393196188022</v>
      </c>
      <c r="I1302" s="118" t="s">
        <v>272</v>
      </c>
    </row>
    <row r="1303" spans="1:34" ht="15" customHeight="1" x14ac:dyDescent="0.25">
      <c r="A1303" s="117">
        <v>46290.782395833332</v>
      </c>
      <c r="B1303" s="114">
        <v>23</v>
      </c>
      <c r="C1303" s="114" t="s">
        <v>367</v>
      </c>
      <c r="D1303" s="114" t="s">
        <v>637</v>
      </c>
      <c r="E1303" s="114" t="s">
        <v>2393</v>
      </c>
      <c r="F1303" s="114" t="s">
        <v>180</v>
      </c>
      <c r="G1303" s="121">
        <v>-3.5985825219040079E-4</v>
      </c>
      <c r="H1303" s="114">
        <v>-11.695393196188025</v>
      </c>
      <c r="I1303" s="118" t="s">
        <v>272</v>
      </c>
    </row>
    <row r="1304" spans="1:34" ht="15" customHeight="1" x14ac:dyDescent="0.25">
      <c r="A1304" s="117">
        <v>46290.782395833332</v>
      </c>
      <c r="B1304" s="114">
        <v>23</v>
      </c>
      <c r="C1304" s="114" t="s">
        <v>367</v>
      </c>
      <c r="D1304" s="114" t="s">
        <v>637</v>
      </c>
      <c r="E1304" s="114" t="s">
        <v>2394</v>
      </c>
      <c r="F1304" s="114" t="s">
        <v>180</v>
      </c>
      <c r="G1304" s="121">
        <v>-3.598582521904009E-4</v>
      </c>
      <c r="H1304" s="114">
        <v>-11.695393196188029</v>
      </c>
      <c r="I1304" s="118" t="s">
        <v>272</v>
      </c>
    </row>
    <row r="1305" spans="1:34" ht="15" customHeight="1" x14ac:dyDescent="0.25">
      <c r="A1305" s="117">
        <v>46290.782395833332</v>
      </c>
      <c r="B1305" s="114">
        <v>23</v>
      </c>
      <c r="C1305" s="114" t="s">
        <v>367</v>
      </c>
      <c r="D1305" s="114" t="s">
        <v>637</v>
      </c>
      <c r="E1305" s="114" t="s">
        <v>2395</v>
      </c>
      <c r="F1305" s="114" t="s">
        <v>180</v>
      </c>
      <c r="G1305" s="121">
        <v>-2.8702135902034702E-4</v>
      </c>
      <c r="H1305" s="114">
        <v>-9.3281941681612786</v>
      </c>
      <c r="I1305" s="118" t="s">
        <v>272</v>
      </c>
    </row>
    <row r="1306" spans="1:34" ht="15" customHeight="1" x14ac:dyDescent="0.25">
      <c r="A1306" s="117">
        <v>46290.782395833332</v>
      </c>
      <c r="B1306" s="114">
        <v>23</v>
      </c>
      <c r="C1306" s="114" t="s">
        <v>367</v>
      </c>
      <c r="D1306" s="114" t="s">
        <v>637</v>
      </c>
      <c r="E1306" s="114" t="s">
        <v>2396</v>
      </c>
      <c r="F1306" s="114" t="s">
        <v>180</v>
      </c>
      <c r="G1306" s="121">
        <v>-2.8702135902034713E-4</v>
      </c>
      <c r="H1306" s="114">
        <v>-9.3281941681612821</v>
      </c>
      <c r="I1306" s="118" t="s">
        <v>272</v>
      </c>
    </row>
    <row r="1307" spans="1:34" ht="15" customHeight="1" x14ac:dyDescent="0.25">
      <c r="A1307" s="117">
        <v>46290.782395833332</v>
      </c>
      <c r="B1307" s="114">
        <v>23</v>
      </c>
      <c r="C1307" s="114" t="s">
        <v>367</v>
      </c>
      <c r="D1307" s="114" t="s">
        <v>637</v>
      </c>
      <c r="E1307" s="114" t="s">
        <v>2397</v>
      </c>
      <c r="F1307" s="114" t="s">
        <v>180</v>
      </c>
      <c r="G1307" s="121">
        <v>-2.8702135902034724E-4</v>
      </c>
      <c r="H1307" s="114">
        <v>-9.3281941681612857</v>
      </c>
      <c r="I1307" s="118" t="s">
        <v>272</v>
      </c>
    </row>
    <row r="1308" spans="1:34" ht="15" customHeight="1" x14ac:dyDescent="0.25">
      <c r="A1308" s="117">
        <v>46290.782395833332</v>
      </c>
      <c r="B1308" s="114">
        <v>23</v>
      </c>
      <c r="C1308" s="114" t="s">
        <v>367</v>
      </c>
      <c r="D1308" s="114" t="s">
        <v>637</v>
      </c>
      <c r="E1308" s="114" t="s">
        <v>2398</v>
      </c>
      <c r="F1308" s="114" t="s">
        <v>180</v>
      </c>
      <c r="G1308" s="121">
        <v>-2.8702135902034789E-4</v>
      </c>
      <c r="H1308" s="114">
        <v>-9.328194168161307</v>
      </c>
      <c r="I1308" s="118" t="s">
        <v>272</v>
      </c>
    </row>
    <row r="1309" spans="1:34" ht="15" customHeight="1" x14ac:dyDescent="0.25">
      <c r="A1309" s="117">
        <v>46290.782395833332</v>
      </c>
      <c r="B1309" s="114">
        <v>23</v>
      </c>
      <c r="C1309" s="114" t="s">
        <v>367</v>
      </c>
      <c r="D1309" s="114" t="s">
        <v>637</v>
      </c>
      <c r="E1309" s="114" t="s">
        <v>2399</v>
      </c>
      <c r="F1309" s="114" t="s">
        <v>180</v>
      </c>
      <c r="G1309" s="121">
        <v>-2.87021359020348E-4</v>
      </c>
      <c r="H1309" s="114">
        <v>-9.3281941681613105</v>
      </c>
      <c r="I1309" s="118" t="s">
        <v>272</v>
      </c>
    </row>
    <row r="1310" spans="1:34" ht="15" customHeight="1" x14ac:dyDescent="0.25">
      <c r="A1310" s="117">
        <v>46290.782395833332</v>
      </c>
      <c r="B1310" s="114">
        <v>23</v>
      </c>
      <c r="C1310" s="114" t="s">
        <v>367</v>
      </c>
      <c r="D1310" s="114" t="s">
        <v>637</v>
      </c>
      <c r="E1310" s="114" t="s">
        <v>2400</v>
      </c>
      <c r="F1310" s="114" t="s">
        <v>180</v>
      </c>
      <c r="G1310" s="121">
        <v>-2.8702135902034811E-4</v>
      </c>
      <c r="H1310" s="114">
        <v>-9.3281941681613141</v>
      </c>
      <c r="I1310" s="118" t="s">
        <v>272</v>
      </c>
    </row>
    <row r="1311" spans="1:34" ht="15" customHeight="1" x14ac:dyDescent="0.25">
      <c r="A1311" s="117">
        <v>46290.782395833332</v>
      </c>
      <c r="B1311" s="114">
        <v>23</v>
      </c>
      <c r="C1311" s="114" t="s">
        <v>367</v>
      </c>
      <c r="D1311" s="114" t="s">
        <v>637</v>
      </c>
      <c r="E1311" s="114" t="s">
        <v>2401</v>
      </c>
      <c r="F1311" s="114" t="s">
        <v>180</v>
      </c>
      <c r="G1311" s="121">
        <v>-2.1418446585029421E-4</v>
      </c>
      <c r="H1311" s="114">
        <v>-6.9609951401345622</v>
      </c>
      <c r="I1311" s="118" t="s">
        <v>272</v>
      </c>
    </row>
    <row r="1312" spans="1:34" ht="15" customHeight="1" x14ac:dyDescent="0.25">
      <c r="A1312" s="117">
        <v>46290.782395833332</v>
      </c>
      <c r="B1312" s="114">
        <v>23</v>
      </c>
      <c r="C1312" s="114" t="s">
        <v>367</v>
      </c>
      <c r="D1312" s="114" t="s">
        <v>637</v>
      </c>
      <c r="E1312" s="114" t="s">
        <v>2402</v>
      </c>
      <c r="F1312" s="114" t="s">
        <v>180</v>
      </c>
      <c r="G1312" s="121">
        <v>-2.1418446585029434E-4</v>
      </c>
      <c r="H1312" s="114">
        <v>-6.9609951401345667</v>
      </c>
      <c r="I1312" s="118" t="s">
        <v>272</v>
      </c>
    </row>
    <row r="1313" spans="1:9" ht="15" customHeight="1" x14ac:dyDescent="0.25">
      <c r="A1313" s="117">
        <v>46290.782395833332</v>
      </c>
      <c r="B1313" s="114">
        <v>23</v>
      </c>
      <c r="C1313" s="114" t="s">
        <v>367</v>
      </c>
      <c r="D1313" s="114" t="s">
        <v>637</v>
      </c>
      <c r="E1313" s="114" t="s">
        <v>2403</v>
      </c>
      <c r="F1313" s="114" t="s">
        <v>180</v>
      </c>
      <c r="G1313" s="121">
        <v>-2.1418446585029445E-4</v>
      </c>
      <c r="H1313" s="114">
        <v>-6.9609951401345702</v>
      </c>
      <c r="I1313" s="118" t="s">
        <v>272</v>
      </c>
    </row>
    <row r="1314" spans="1:9" ht="15" customHeight="1" x14ac:dyDescent="0.25">
      <c r="A1314" s="117">
        <v>46290.782395833332</v>
      </c>
      <c r="B1314" s="114">
        <v>23</v>
      </c>
      <c r="C1314" s="114" t="s">
        <v>367</v>
      </c>
      <c r="D1314" s="114" t="s">
        <v>637</v>
      </c>
      <c r="E1314" s="114" t="s">
        <v>2404</v>
      </c>
      <c r="F1314" s="114" t="s">
        <v>180</v>
      </c>
      <c r="G1314" s="121">
        <v>-2.1418446585029507E-4</v>
      </c>
      <c r="H1314" s="114">
        <v>-6.9609951401345898</v>
      </c>
      <c r="I1314" s="118" t="s">
        <v>272</v>
      </c>
    </row>
    <row r="1315" spans="1:9" ht="15" customHeight="1" x14ac:dyDescent="0.25">
      <c r="A1315" s="117">
        <v>46290.782395833332</v>
      </c>
      <c r="B1315" s="114">
        <v>23</v>
      </c>
      <c r="C1315" s="114" t="s">
        <v>367</v>
      </c>
      <c r="D1315" s="114" t="s">
        <v>637</v>
      </c>
      <c r="E1315" s="114" t="s">
        <v>2405</v>
      </c>
      <c r="F1315" s="114" t="s">
        <v>180</v>
      </c>
      <c r="G1315" s="121">
        <v>-2.1418446585029518E-4</v>
      </c>
      <c r="H1315" s="114">
        <v>-6.9609951401345933</v>
      </c>
      <c r="I1315" s="118" t="s">
        <v>272</v>
      </c>
    </row>
    <row r="1316" spans="1:9" ht="15" customHeight="1" x14ac:dyDescent="0.25">
      <c r="A1316" s="117">
        <v>46290.782395833332</v>
      </c>
      <c r="B1316" s="114">
        <v>23</v>
      </c>
      <c r="C1316" s="114" t="s">
        <v>367</v>
      </c>
      <c r="D1316" s="114" t="s">
        <v>637</v>
      </c>
      <c r="E1316" s="114" t="s">
        <v>2406</v>
      </c>
      <c r="F1316" s="114" t="s">
        <v>180</v>
      </c>
      <c r="G1316" s="121">
        <v>-2.1418446585029532E-4</v>
      </c>
      <c r="H1316" s="114">
        <v>-6.9609951401345977</v>
      </c>
      <c r="I1316" s="118" t="s">
        <v>272</v>
      </c>
    </row>
    <row r="1317" spans="1:9" ht="15" customHeight="1" x14ac:dyDescent="0.25">
      <c r="A1317" s="117">
        <v>46290.782395833332</v>
      </c>
      <c r="B1317" s="114">
        <v>23</v>
      </c>
      <c r="C1317" s="114" t="s">
        <v>367</v>
      </c>
      <c r="D1317" s="114" t="s">
        <v>637</v>
      </c>
      <c r="E1317" s="114" t="s">
        <v>2407</v>
      </c>
      <c r="F1317" s="114" t="s">
        <v>180</v>
      </c>
      <c r="G1317" s="121">
        <v>-1.4134757268024142E-4</v>
      </c>
      <c r="H1317" s="114">
        <v>-4.5937961121078459</v>
      </c>
      <c r="I1317" s="118" t="s">
        <v>272</v>
      </c>
    </row>
    <row r="1318" spans="1:9" ht="15" customHeight="1" x14ac:dyDescent="0.25">
      <c r="A1318" s="117">
        <v>46290.782395833332</v>
      </c>
      <c r="B1318" s="114">
        <v>23</v>
      </c>
      <c r="C1318" s="114" t="s">
        <v>367</v>
      </c>
      <c r="D1318" s="114" t="s">
        <v>637</v>
      </c>
      <c r="E1318" s="114" t="s">
        <v>2408</v>
      </c>
      <c r="F1318" s="114" t="s">
        <v>180</v>
      </c>
      <c r="G1318" s="121">
        <v>-1.4134757268024153E-4</v>
      </c>
      <c r="H1318" s="114">
        <v>-4.5937961121078494</v>
      </c>
      <c r="I1318" s="118" t="s">
        <v>272</v>
      </c>
    </row>
    <row r="1319" spans="1:9" ht="15" customHeight="1" x14ac:dyDescent="0.25">
      <c r="A1319" s="117">
        <v>46290.782395833332</v>
      </c>
      <c r="B1319" s="114">
        <v>23</v>
      </c>
      <c r="C1319" s="114" t="s">
        <v>367</v>
      </c>
      <c r="D1319" s="114" t="s">
        <v>637</v>
      </c>
      <c r="E1319" s="114" t="s">
        <v>2409</v>
      </c>
      <c r="F1319" s="114" t="s">
        <v>180</v>
      </c>
      <c r="G1319" s="121">
        <v>-1.4134757268024166E-4</v>
      </c>
      <c r="H1319" s="114">
        <v>-4.5937961121078539</v>
      </c>
      <c r="I1319" s="118" t="s">
        <v>272</v>
      </c>
    </row>
    <row r="1320" spans="1:9" ht="15" customHeight="1" x14ac:dyDescent="0.25">
      <c r="A1320" s="117">
        <v>46290.782395833332</v>
      </c>
      <c r="B1320" s="114">
        <v>23</v>
      </c>
      <c r="C1320" s="114" t="s">
        <v>367</v>
      </c>
      <c r="D1320" s="114" t="s">
        <v>637</v>
      </c>
      <c r="E1320" s="114" t="s">
        <v>2410</v>
      </c>
      <c r="F1320" s="114" t="s">
        <v>180</v>
      </c>
      <c r="G1320" s="121">
        <v>-1.4134757268024226E-4</v>
      </c>
      <c r="H1320" s="114">
        <v>-4.5937961121078734</v>
      </c>
      <c r="I1320" s="118" t="s">
        <v>272</v>
      </c>
    </row>
    <row r="1321" spans="1:9" ht="15" customHeight="1" x14ac:dyDescent="0.25">
      <c r="A1321" s="117">
        <v>46290.782395833332</v>
      </c>
      <c r="B1321" s="114">
        <v>23</v>
      </c>
      <c r="C1321" s="114" t="s">
        <v>367</v>
      </c>
      <c r="D1321" s="114" t="s">
        <v>637</v>
      </c>
      <c r="E1321" s="114" t="s">
        <v>2411</v>
      </c>
      <c r="F1321" s="114" t="s">
        <v>180</v>
      </c>
      <c r="G1321" s="121">
        <v>-1.4134757268024239E-4</v>
      </c>
      <c r="H1321" s="114">
        <v>-4.5937961121078779</v>
      </c>
      <c r="I1321" s="118" t="s">
        <v>272</v>
      </c>
    </row>
    <row r="1322" spans="1:9" ht="15" customHeight="1" x14ac:dyDescent="0.25">
      <c r="A1322" s="117">
        <v>46290.782395833332</v>
      </c>
      <c r="B1322" s="114">
        <v>23</v>
      </c>
      <c r="C1322" s="114" t="s">
        <v>367</v>
      </c>
      <c r="D1322" s="114" t="s">
        <v>637</v>
      </c>
      <c r="E1322" s="114" t="s">
        <v>2412</v>
      </c>
      <c r="F1322" s="114" t="s">
        <v>180</v>
      </c>
      <c r="G1322" s="121">
        <v>-1.413475726802425E-4</v>
      </c>
      <c r="H1322" s="114">
        <v>-4.5937961121078814</v>
      </c>
      <c r="I1322" s="118" t="s">
        <v>272</v>
      </c>
    </row>
    <row r="1323" spans="1:9" ht="15" customHeight="1" x14ac:dyDescent="0.25">
      <c r="A1323" s="117">
        <v>46290.782395833332</v>
      </c>
      <c r="B1323" s="114">
        <v>23</v>
      </c>
      <c r="C1323" s="114" t="s">
        <v>367</v>
      </c>
      <c r="D1323" s="114" t="s">
        <v>637</v>
      </c>
      <c r="E1323" s="114" t="s">
        <v>2413</v>
      </c>
      <c r="F1323" s="114" t="s">
        <v>180</v>
      </c>
      <c r="G1323" s="121">
        <v>-6.8510679510188602E-5</v>
      </c>
      <c r="H1323" s="114">
        <v>-2.2265970840811296</v>
      </c>
      <c r="I1323" s="118" t="s">
        <v>272</v>
      </c>
    </row>
    <row r="1324" spans="1:9" ht="15" customHeight="1" x14ac:dyDescent="0.25">
      <c r="A1324" s="117">
        <v>46290.782395833332</v>
      </c>
      <c r="B1324" s="114">
        <v>23</v>
      </c>
      <c r="C1324" s="114" t="s">
        <v>367</v>
      </c>
      <c r="D1324" s="114" t="s">
        <v>637</v>
      </c>
      <c r="E1324" s="114" t="s">
        <v>2414</v>
      </c>
      <c r="F1324" s="114" t="s">
        <v>180</v>
      </c>
      <c r="G1324" s="121">
        <v>-6.8510679510188724E-5</v>
      </c>
      <c r="H1324" s="114">
        <v>-2.2265970840811335</v>
      </c>
      <c r="I1324" s="118" t="s">
        <v>272</v>
      </c>
    </row>
    <row r="1325" spans="1:9" ht="15" customHeight="1" x14ac:dyDescent="0.25">
      <c r="A1325" s="117">
        <v>46290.782395833332</v>
      </c>
      <c r="B1325" s="114">
        <v>23</v>
      </c>
      <c r="C1325" s="114" t="s">
        <v>367</v>
      </c>
      <c r="D1325" s="114" t="s">
        <v>637</v>
      </c>
      <c r="E1325" s="114" t="s">
        <v>2415</v>
      </c>
      <c r="F1325" s="114" t="s">
        <v>180</v>
      </c>
      <c r="G1325" s="121">
        <v>-6.8510679510188846E-5</v>
      </c>
      <c r="H1325" s="114">
        <v>-2.2265970840811375</v>
      </c>
      <c r="I1325" s="118" t="s">
        <v>272</v>
      </c>
    </row>
    <row r="1326" spans="1:9" ht="15" customHeight="1" x14ac:dyDescent="0.25">
      <c r="A1326" s="117">
        <v>46290.782395833332</v>
      </c>
      <c r="B1326" s="114">
        <v>23</v>
      </c>
      <c r="C1326" s="114" t="s">
        <v>367</v>
      </c>
      <c r="D1326" s="114" t="s">
        <v>637</v>
      </c>
      <c r="E1326" s="114" t="s">
        <v>2416</v>
      </c>
      <c r="F1326" s="114" t="s">
        <v>180</v>
      </c>
      <c r="G1326" s="121">
        <v>-6.8510679510189456E-5</v>
      </c>
      <c r="H1326" s="114">
        <v>-2.2265970840811575</v>
      </c>
      <c r="I1326" s="118" t="s">
        <v>272</v>
      </c>
    </row>
    <row r="1327" spans="1:9" ht="15" customHeight="1" x14ac:dyDescent="0.25">
      <c r="A1327" s="117">
        <v>46290.782395833332</v>
      </c>
      <c r="B1327" s="114">
        <v>23</v>
      </c>
      <c r="C1327" s="114" t="s">
        <v>367</v>
      </c>
      <c r="D1327" s="114" t="s">
        <v>637</v>
      </c>
      <c r="E1327" s="114" t="s">
        <v>2417</v>
      </c>
      <c r="F1327" s="114" t="s">
        <v>180</v>
      </c>
      <c r="G1327" s="121">
        <v>-6.8510679510189578E-5</v>
      </c>
      <c r="H1327" s="114">
        <v>-2.2265970840811615</v>
      </c>
      <c r="I1327" s="118" t="s">
        <v>272</v>
      </c>
    </row>
    <row r="1328" spans="1:9" ht="15" customHeight="1" x14ac:dyDescent="0.25">
      <c r="A1328" s="117">
        <v>46290.782395833332</v>
      </c>
      <c r="B1328" s="114">
        <v>23</v>
      </c>
      <c r="C1328" s="114" t="s">
        <v>367</v>
      </c>
      <c r="D1328" s="114" t="s">
        <v>637</v>
      </c>
      <c r="E1328" s="114" t="s">
        <v>2418</v>
      </c>
      <c r="F1328" s="114" t="s">
        <v>180</v>
      </c>
      <c r="G1328" s="121">
        <v>-6.85106795101897E-5</v>
      </c>
      <c r="H1328" s="114">
        <v>-2.2265970840811655</v>
      </c>
      <c r="I1328" s="118" t="s">
        <v>272</v>
      </c>
    </row>
    <row r="1329" spans="1:9" ht="15" customHeight="1" x14ac:dyDescent="0.25">
      <c r="A1329" s="117">
        <v>46290.782395833332</v>
      </c>
      <c r="B1329" s="114">
        <v>23</v>
      </c>
      <c r="C1329" s="114" t="s">
        <v>367</v>
      </c>
      <c r="D1329" s="114" t="s">
        <v>637</v>
      </c>
      <c r="E1329" s="114" t="s">
        <v>2419</v>
      </c>
      <c r="F1329" s="114" t="s">
        <v>180</v>
      </c>
      <c r="G1329" s="121">
        <v>4.3262136598642013E-6</v>
      </c>
      <c r="H1329" s="114">
        <v>0.14060194394558656</v>
      </c>
      <c r="I1329" s="118" t="s">
        <v>274</v>
      </c>
    </row>
    <row r="1330" spans="1:9" ht="15" customHeight="1" x14ac:dyDescent="0.25">
      <c r="A1330" s="117">
        <v>46290.782395833332</v>
      </c>
      <c r="B1330" s="114">
        <v>23</v>
      </c>
      <c r="C1330" s="114" t="s">
        <v>367</v>
      </c>
      <c r="D1330" s="114" t="s">
        <v>637</v>
      </c>
      <c r="E1330" s="114" t="s">
        <v>2420</v>
      </c>
      <c r="F1330" s="114" t="s">
        <v>180</v>
      </c>
      <c r="G1330" s="121">
        <v>4.3262136598640802E-6</v>
      </c>
      <c r="H1330" s="114">
        <v>0.14060194394558262</v>
      </c>
      <c r="I1330" s="118" t="s">
        <v>274</v>
      </c>
    </row>
    <row r="1331" spans="1:9" ht="15" customHeight="1" x14ac:dyDescent="0.25">
      <c r="A1331" s="117">
        <v>46290.782395833332</v>
      </c>
      <c r="B1331" s="114">
        <v>23</v>
      </c>
      <c r="C1331" s="114" t="s">
        <v>367</v>
      </c>
      <c r="D1331" s="114" t="s">
        <v>637</v>
      </c>
      <c r="E1331" s="114" t="s">
        <v>2421</v>
      </c>
      <c r="F1331" s="114" t="s">
        <v>180</v>
      </c>
      <c r="G1331" s="121">
        <v>4.3262136598639582E-6</v>
      </c>
      <c r="H1331" s="114">
        <v>0.14060194394557865</v>
      </c>
      <c r="I1331" s="118" t="s">
        <v>274</v>
      </c>
    </row>
    <row r="1332" spans="1:9" ht="15" customHeight="1" x14ac:dyDescent="0.25">
      <c r="A1332" s="117">
        <v>46290.782395833332</v>
      </c>
      <c r="B1332" s="114">
        <v>23</v>
      </c>
      <c r="C1332" s="114" t="s">
        <v>367</v>
      </c>
      <c r="D1332" s="114" t="s">
        <v>637</v>
      </c>
      <c r="E1332" s="114" t="s">
        <v>2422</v>
      </c>
      <c r="F1332" s="114" t="s">
        <v>180</v>
      </c>
      <c r="G1332" s="121">
        <v>4.3262136598638371E-6</v>
      </c>
      <c r="H1332" s="114">
        <v>0.14060194394557471</v>
      </c>
      <c r="I1332" s="118" t="s">
        <v>274</v>
      </c>
    </row>
    <row r="1333" spans="1:9" ht="15" customHeight="1" x14ac:dyDescent="0.25">
      <c r="A1333" s="117">
        <v>46290.782395833332</v>
      </c>
      <c r="B1333" s="114">
        <v>23</v>
      </c>
      <c r="C1333" s="114" t="s">
        <v>367</v>
      </c>
      <c r="D1333" s="114" t="s">
        <v>637</v>
      </c>
      <c r="E1333" s="114" t="s">
        <v>2423</v>
      </c>
      <c r="F1333" s="114" t="s">
        <v>180</v>
      </c>
      <c r="G1333" s="121">
        <v>4.3262136598637151E-6</v>
      </c>
      <c r="H1333" s="114">
        <v>0.14060194394557077</v>
      </c>
      <c r="I1333" s="118" t="s">
        <v>274</v>
      </c>
    </row>
    <row r="1334" spans="1:9" ht="15" customHeight="1" x14ac:dyDescent="0.25">
      <c r="A1334" s="117">
        <v>46290.782395833332</v>
      </c>
      <c r="B1334" s="114">
        <v>23</v>
      </c>
      <c r="C1334" s="114" t="s">
        <v>367</v>
      </c>
      <c r="D1334" s="114" t="s">
        <v>637</v>
      </c>
      <c r="E1334" s="114" t="s">
        <v>2424</v>
      </c>
      <c r="F1334" s="114" t="s">
        <v>180</v>
      </c>
      <c r="G1334" s="121">
        <v>4.3262136598635932E-6</v>
      </c>
      <c r="H1334" s="114">
        <v>0.1406019439455668</v>
      </c>
      <c r="I1334" s="118" t="s">
        <v>274</v>
      </c>
    </row>
    <row r="1335" spans="1:9" ht="15" customHeight="1" x14ac:dyDescent="0.25">
      <c r="A1335" s="117">
        <v>46290.782395833332</v>
      </c>
      <c r="B1335" s="114">
        <v>23</v>
      </c>
      <c r="C1335" s="114" t="s">
        <v>367</v>
      </c>
      <c r="D1335" s="114" t="s">
        <v>637</v>
      </c>
      <c r="E1335" s="114" t="s">
        <v>2425</v>
      </c>
      <c r="F1335" s="114" t="s">
        <v>180</v>
      </c>
      <c r="G1335" s="121">
        <v>4.326213659863472E-6</v>
      </c>
      <c r="H1335" s="114">
        <v>0.14060194394556286</v>
      </c>
      <c r="I1335" s="118" t="s">
        <v>274</v>
      </c>
    </row>
    <row r="1336" spans="1:9" ht="15" customHeight="1" x14ac:dyDescent="0.25">
      <c r="A1336" s="117">
        <v>46290.782395833332</v>
      </c>
      <c r="B1336" s="114">
        <v>23</v>
      </c>
      <c r="C1336" s="114" t="s">
        <v>367</v>
      </c>
      <c r="D1336" s="114" t="s">
        <v>637</v>
      </c>
      <c r="E1336" s="114" t="s">
        <v>2426</v>
      </c>
      <c r="F1336" s="114" t="s">
        <v>180</v>
      </c>
      <c r="G1336" s="121">
        <v>4.3262136598633501E-6</v>
      </c>
      <c r="H1336" s="114">
        <v>0.14060194394555889</v>
      </c>
      <c r="I1336" s="118" t="s">
        <v>274</v>
      </c>
    </row>
    <row r="1337" spans="1:9" ht="15" customHeight="1" x14ac:dyDescent="0.25">
      <c r="A1337" s="117">
        <v>46290.782395833332</v>
      </c>
      <c r="B1337" s="114">
        <v>23</v>
      </c>
      <c r="C1337" s="114" t="s">
        <v>367</v>
      </c>
      <c r="D1337" s="114" t="s">
        <v>637</v>
      </c>
      <c r="E1337" s="114" t="s">
        <v>2427</v>
      </c>
      <c r="F1337" s="114" t="s">
        <v>180</v>
      </c>
      <c r="G1337" s="121">
        <v>4.3262136598632289E-6</v>
      </c>
      <c r="H1337" s="114">
        <v>0.14060194394555495</v>
      </c>
      <c r="I1337" s="118" t="s">
        <v>274</v>
      </c>
    </row>
    <row r="1338" spans="1:9" ht="15" customHeight="1" x14ac:dyDescent="0.25">
      <c r="A1338" s="117">
        <v>46290.782395833332</v>
      </c>
      <c r="B1338" s="114">
        <v>23</v>
      </c>
      <c r="C1338" s="114" t="s">
        <v>367</v>
      </c>
      <c r="D1338" s="114" t="s">
        <v>637</v>
      </c>
      <c r="E1338" s="114" t="s">
        <v>2428</v>
      </c>
      <c r="F1338" s="114" t="s">
        <v>180</v>
      </c>
      <c r="G1338" s="121">
        <v>4.326213659863107E-6</v>
      </c>
      <c r="H1338" s="114">
        <v>0.14060194394555101</v>
      </c>
      <c r="I1338" s="118" t="s">
        <v>274</v>
      </c>
    </row>
    <row r="1339" spans="1:9" ht="15" customHeight="1" x14ac:dyDescent="0.25">
      <c r="A1339" s="117">
        <v>46290.782395833332</v>
      </c>
      <c r="B1339" s="114">
        <v>23</v>
      </c>
      <c r="C1339" s="114" t="s">
        <v>367</v>
      </c>
      <c r="D1339" s="114" t="s">
        <v>637</v>
      </c>
      <c r="E1339" s="114" t="s">
        <v>2429</v>
      </c>
      <c r="F1339" s="114" t="s">
        <v>180</v>
      </c>
      <c r="G1339" s="121">
        <v>7.7163106829916881E-5</v>
      </c>
      <c r="H1339" s="114">
        <v>1.5537404146636198</v>
      </c>
      <c r="I1339" s="118" t="s">
        <v>274</v>
      </c>
    </row>
    <row r="1340" spans="1:9" ht="15" customHeight="1" x14ac:dyDescent="0.25">
      <c r="A1340" s="117">
        <v>46290.782395833332</v>
      </c>
      <c r="B1340" s="114">
        <v>23</v>
      </c>
      <c r="C1340" s="114" t="s">
        <v>367</v>
      </c>
      <c r="D1340" s="114" t="s">
        <v>637</v>
      </c>
      <c r="E1340" s="114" t="s">
        <v>2430</v>
      </c>
      <c r="F1340" s="114" t="s">
        <v>180</v>
      </c>
      <c r="G1340" s="121">
        <v>7.7163106829916759E-5</v>
      </c>
      <c r="H1340" s="114">
        <v>1.5537404146636185</v>
      </c>
      <c r="I1340" s="118" t="s">
        <v>274</v>
      </c>
    </row>
    <row r="1341" spans="1:9" ht="15" customHeight="1" x14ac:dyDescent="0.25">
      <c r="A1341" s="117">
        <v>46290.782395833332</v>
      </c>
      <c r="B1341" s="114">
        <v>23</v>
      </c>
      <c r="C1341" s="114" t="s">
        <v>367</v>
      </c>
      <c r="D1341" s="114" t="s">
        <v>637</v>
      </c>
      <c r="E1341" s="114" t="s">
        <v>2431</v>
      </c>
      <c r="F1341" s="114" t="s">
        <v>180</v>
      </c>
      <c r="G1341" s="121">
        <v>7.7163106829916637E-5</v>
      </c>
      <c r="H1341" s="114">
        <v>1.5537404146636171</v>
      </c>
      <c r="I1341" s="118" t="s">
        <v>274</v>
      </c>
    </row>
    <row r="1342" spans="1:9" ht="15" customHeight="1" x14ac:dyDescent="0.25">
      <c r="A1342" s="117">
        <v>46290.782395833332</v>
      </c>
      <c r="B1342" s="114">
        <v>23</v>
      </c>
      <c r="C1342" s="114" t="s">
        <v>367</v>
      </c>
      <c r="D1342" s="114" t="s">
        <v>637</v>
      </c>
      <c r="E1342" s="114" t="s">
        <v>2432</v>
      </c>
      <c r="F1342" s="114" t="s">
        <v>180</v>
      </c>
      <c r="G1342" s="121">
        <v>7.7163106829916515E-5</v>
      </c>
      <c r="H1342" s="114">
        <v>1.553740414663616</v>
      </c>
      <c r="I1342" s="118" t="s">
        <v>274</v>
      </c>
    </row>
    <row r="1343" spans="1:9" ht="15" customHeight="1" x14ac:dyDescent="0.25">
      <c r="A1343" s="117">
        <v>46290.782395833332</v>
      </c>
      <c r="B1343" s="114">
        <v>23</v>
      </c>
      <c r="C1343" s="114" t="s">
        <v>367</v>
      </c>
      <c r="D1343" s="114" t="s">
        <v>637</v>
      </c>
      <c r="E1343" s="114" t="s">
        <v>2433</v>
      </c>
      <c r="F1343" s="114" t="s">
        <v>180</v>
      </c>
      <c r="G1343" s="121">
        <v>7.7163106829916393E-5</v>
      </c>
      <c r="H1343" s="114">
        <v>1.5537404146636147</v>
      </c>
      <c r="I1343" s="118" t="s">
        <v>274</v>
      </c>
    </row>
    <row r="1344" spans="1:9" ht="15" customHeight="1" x14ac:dyDescent="0.25">
      <c r="A1344" s="117">
        <v>46290.782395833332</v>
      </c>
      <c r="B1344" s="114">
        <v>23</v>
      </c>
      <c r="C1344" s="114" t="s">
        <v>367</v>
      </c>
      <c r="D1344" s="114" t="s">
        <v>637</v>
      </c>
      <c r="E1344" s="114" t="s">
        <v>2434</v>
      </c>
      <c r="F1344" s="114" t="s">
        <v>180</v>
      </c>
      <c r="G1344" s="121">
        <v>7.7163106829916271E-5</v>
      </c>
      <c r="H1344" s="114">
        <v>1.5537404146636133</v>
      </c>
      <c r="I1344" s="118" t="s">
        <v>274</v>
      </c>
    </row>
    <row r="1345" spans="1:9" ht="15" customHeight="1" x14ac:dyDescent="0.25">
      <c r="A1345" s="117">
        <v>46290.782395833332</v>
      </c>
      <c r="B1345" s="114">
        <v>23</v>
      </c>
      <c r="C1345" s="114" t="s">
        <v>367</v>
      </c>
      <c r="D1345" s="114" t="s">
        <v>637</v>
      </c>
      <c r="E1345" s="114" t="s">
        <v>2435</v>
      </c>
      <c r="F1345" s="114" t="s">
        <v>180</v>
      </c>
      <c r="G1345" s="121">
        <v>7.7163106829916149E-5</v>
      </c>
      <c r="H1345" s="114">
        <v>1.553740414663612</v>
      </c>
      <c r="I1345" s="118" t="s">
        <v>274</v>
      </c>
    </row>
    <row r="1346" spans="1:9" ht="15" customHeight="1" x14ac:dyDescent="0.25">
      <c r="A1346" s="117">
        <v>46290.782395833332</v>
      </c>
      <c r="B1346" s="114">
        <v>23</v>
      </c>
      <c r="C1346" s="114" t="s">
        <v>367</v>
      </c>
      <c r="D1346" s="114" t="s">
        <v>637</v>
      </c>
      <c r="E1346" s="114" t="s">
        <v>2436</v>
      </c>
      <c r="F1346" s="114" t="s">
        <v>180</v>
      </c>
      <c r="G1346" s="121">
        <v>7.7163106829916041E-5</v>
      </c>
      <c r="H1346" s="114">
        <v>1.5537404146636107</v>
      </c>
      <c r="I1346" s="118" t="s">
        <v>274</v>
      </c>
    </row>
    <row r="1347" spans="1:9" ht="15" customHeight="1" x14ac:dyDescent="0.25">
      <c r="A1347" s="117">
        <v>46290.782395833332</v>
      </c>
      <c r="B1347" s="114">
        <v>23</v>
      </c>
      <c r="C1347" s="114" t="s">
        <v>367</v>
      </c>
      <c r="D1347" s="114" t="s">
        <v>637</v>
      </c>
      <c r="E1347" s="114" t="s">
        <v>2437</v>
      </c>
      <c r="F1347" s="114" t="s">
        <v>180</v>
      </c>
      <c r="G1347" s="121">
        <v>1.4999999999996957E-4</v>
      </c>
      <c r="H1347" s="114">
        <v>1.8</v>
      </c>
      <c r="I1347" s="118" t="s">
        <v>274</v>
      </c>
    </row>
    <row r="1348" spans="1:9" ht="15" customHeight="1" x14ac:dyDescent="0.25">
      <c r="A1348" s="117">
        <v>46290.782395833332</v>
      </c>
      <c r="B1348" s="114">
        <v>23</v>
      </c>
      <c r="C1348" s="114" t="s">
        <v>367</v>
      </c>
      <c r="D1348" s="114" t="s">
        <v>637</v>
      </c>
      <c r="E1348" s="114" t="s">
        <v>2438</v>
      </c>
      <c r="F1348" s="114" t="s">
        <v>180</v>
      </c>
      <c r="G1348" s="121">
        <v>1.4999999999996944E-4</v>
      </c>
      <c r="H1348" s="114">
        <v>1.8</v>
      </c>
      <c r="I1348" s="118" t="s">
        <v>274</v>
      </c>
    </row>
    <row r="1349" spans="1:9" ht="15" customHeight="1" x14ac:dyDescent="0.25">
      <c r="A1349" s="117">
        <v>46290.782395833332</v>
      </c>
      <c r="B1349" s="114">
        <v>23</v>
      </c>
      <c r="C1349" s="114" t="s">
        <v>367</v>
      </c>
      <c r="D1349" s="114" t="s">
        <v>637</v>
      </c>
      <c r="E1349" s="114" t="s">
        <v>2439</v>
      </c>
      <c r="F1349" s="114" t="s">
        <v>180</v>
      </c>
      <c r="G1349" s="121">
        <v>1.4999999999996933E-4</v>
      </c>
      <c r="H1349" s="114">
        <v>1.8</v>
      </c>
      <c r="I1349" s="118" t="s">
        <v>274</v>
      </c>
    </row>
    <row r="1350" spans="1:9" ht="15" customHeight="1" x14ac:dyDescent="0.25">
      <c r="A1350" s="117">
        <v>46290.782395833332</v>
      </c>
      <c r="B1350" s="114">
        <v>23</v>
      </c>
      <c r="C1350" s="114" t="s">
        <v>367</v>
      </c>
      <c r="D1350" s="114" t="s">
        <v>637</v>
      </c>
      <c r="E1350" s="114" t="s">
        <v>2440</v>
      </c>
      <c r="F1350" s="114" t="s">
        <v>180</v>
      </c>
      <c r="G1350" s="121">
        <v>1.499999999999692E-4</v>
      </c>
      <c r="H1350" s="114">
        <v>1.8</v>
      </c>
      <c r="I1350" s="118" t="s">
        <v>274</v>
      </c>
    </row>
    <row r="1351" spans="1:9" ht="15" customHeight="1" x14ac:dyDescent="0.25">
      <c r="A1351" s="117">
        <v>46290.782395833332</v>
      </c>
      <c r="B1351" s="114">
        <v>23</v>
      </c>
      <c r="C1351" s="114" t="s">
        <v>367</v>
      </c>
      <c r="D1351" s="114" t="s">
        <v>637</v>
      </c>
      <c r="E1351" s="114" t="s">
        <v>2441</v>
      </c>
      <c r="F1351" s="114" t="s">
        <v>180</v>
      </c>
      <c r="G1351" s="121">
        <v>1.4999999999996909E-4</v>
      </c>
      <c r="H1351" s="114">
        <v>1.8</v>
      </c>
      <c r="I1351" s="118" t="s">
        <v>274</v>
      </c>
    </row>
    <row r="1352" spans="1:9" ht="15" customHeight="1" x14ac:dyDescent="0.25">
      <c r="A1352" s="117">
        <v>46290.782395833332</v>
      </c>
      <c r="B1352" s="114">
        <v>23</v>
      </c>
      <c r="C1352" s="114" t="s">
        <v>367</v>
      </c>
      <c r="D1352" s="114" t="s">
        <v>637</v>
      </c>
      <c r="E1352" s="114" t="s">
        <v>2442</v>
      </c>
      <c r="F1352" s="114" t="s">
        <v>180</v>
      </c>
      <c r="G1352" s="121">
        <v>1.4999999999996895E-4</v>
      </c>
      <c r="H1352" s="114">
        <v>1.8</v>
      </c>
      <c r="I1352" s="118" t="s">
        <v>274</v>
      </c>
    </row>
    <row r="1353" spans="1:9" ht="15" customHeight="1" x14ac:dyDescent="0.25">
      <c r="A1353" s="117">
        <v>46290.782395833332</v>
      </c>
      <c r="B1353" s="114">
        <v>23</v>
      </c>
      <c r="C1353" s="114" t="s">
        <v>367</v>
      </c>
      <c r="D1353" s="114" t="s">
        <v>637</v>
      </c>
      <c r="E1353" s="114" t="s">
        <v>567</v>
      </c>
      <c r="F1353" s="114" t="s">
        <v>2443</v>
      </c>
      <c r="G1353" s="121">
        <v>1.4599509473428299E-5</v>
      </c>
      <c r="H1353" s="114">
        <v>2.9199018946856601</v>
      </c>
      <c r="I1353" s="118" t="s">
        <v>274</v>
      </c>
    </row>
    <row r="1354" spans="1:9" ht="15" customHeight="1" x14ac:dyDescent="0.25">
      <c r="A1354" s="117">
        <v>46290.782395833332</v>
      </c>
      <c r="B1354" s="114">
        <v>23</v>
      </c>
      <c r="C1354" s="114" t="s">
        <v>367</v>
      </c>
      <c r="D1354" s="114" t="s">
        <v>637</v>
      </c>
      <c r="E1354" s="114" t="s">
        <v>569</v>
      </c>
      <c r="F1354" s="114" t="s">
        <v>2443</v>
      </c>
      <c r="G1354" s="121">
        <v>8.6481946455898532E-5</v>
      </c>
      <c r="H1354" s="114">
        <v>17.296389291179707</v>
      </c>
      <c r="I1354" s="118" t="s">
        <v>274</v>
      </c>
    </row>
    <row r="1355" spans="1:9" ht="15" customHeight="1" x14ac:dyDescent="0.25">
      <c r="A1355" s="117">
        <v>46290.782395833332</v>
      </c>
      <c r="B1355" s="114">
        <v>23</v>
      </c>
      <c r="C1355" s="114" t="s">
        <v>367</v>
      </c>
      <c r="D1355" s="114" t="s">
        <v>637</v>
      </c>
      <c r="E1355" s="114" t="s">
        <v>2444</v>
      </c>
      <c r="F1355" s="114" t="s">
        <v>2443</v>
      </c>
      <c r="G1355" s="121">
        <v>1.2405331483399245E-4</v>
      </c>
      <c r="H1355" s="114">
        <v>24.810662966798489</v>
      </c>
      <c r="I1355" s="118" t="s">
        <v>274</v>
      </c>
    </row>
    <row r="1356" spans="1:9" ht="15" customHeight="1" x14ac:dyDescent="0.25">
      <c r="A1356" s="117">
        <v>46290.782395833332</v>
      </c>
      <c r="B1356" s="114">
        <v>23</v>
      </c>
      <c r="C1356" s="114" t="s">
        <v>367</v>
      </c>
      <c r="D1356" s="114" t="s">
        <v>637</v>
      </c>
      <c r="E1356" s="114" t="s">
        <v>2445</v>
      </c>
      <c r="F1356" s="114" t="s">
        <v>2443</v>
      </c>
      <c r="G1356" s="121">
        <v>1.281489320489535E-4</v>
      </c>
      <c r="H1356" s="114">
        <v>25.6297864097907</v>
      </c>
      <c r="I1356" s="118" t="s">
        <v>274</v>
      </c>
    </row>
    <row r="1357" spans="1:9" ht="15" customHeight="1" x14ac:dyDescent="0.25">
      <c r="A1357" s="117">
        <v>46290.782395833332</v>
      </c>
      <c r="B1357" s="114">
        <v>23</v>
      </c>
      <c r="C1357" s="114" t="s">
        <v>367</v>
      </c>
      <c r="D1357" s="114" t="s">
        <v>637</v>
      </c>
      <c r="E1357" s="114" t="s">
        <v>2446</v>
      </c>
      <c r="F1357" s="114" t="s">
        <v>2443</v>
      </c>
      <c r="G1357" s="121">
        <v>1.2814893204895334E-4</v>
      </c>
      <c r="H1357" s="114">
        <v>25.629786409790668</v>
      </c>
      <c r="I1357" s="118" t="s">
        <v>274</v>
      </c>
    </row>
    <row r="1358" spans="1:9" ht="15" customHeight="1" x14ac:dyDescent="0.25">
      <c r="A1358" s="117">
        <v>46290.782395833332</v>
      </c>
      <c r="B1358" s="114">
        <v>23</v>
      </c>
      <c r="C1358" s="114" t="s">
        <v>367</v>
      </c>
      <c r="D1358" s="114" t="s">
        <v>637</v>
      </c>
      <c r="E1358" s="114" t="s">
        <v>2447</v>
      </c>
      <c r="F1358" s="114" t="s">
        <v>2443</v>
      </c>
      <c r="G1358" s="121">
        <v>1.2405331483399207E-4</v>
      </c>
      <c r="H1358" s="114">
        <v>24.810662966798414</v>
      </c>
      <c r="I1358" s="118" t="s">
        <v>274</v>
      </c>
    </row>
    <row r="1359" spans="1:9" ht="15" customHeight="1" x14ac:dyDescent="0.25">
      <c r="A1359" s="117">
        <v>46290.782395833332</v>
      </c>
      <c r="B1359" s="114">
        <v>23</v>
      </c>
      <c r="C1359" s="114" t="s">
        <v>367</v>
      </c>
      <c r="D1359" s="114" t="s">
        <v>637</v>
      </c>
      <c r="E1359" s="114" t="s">
        <v>2448</v>
      </c>
      <c r="F1359" s="114" t="s">
        <v>2443</v>
      </c>
      <c r="G1359" s="121">
        <v>8.6481946455897868E-5</v>
      </c>
      <c r="H1359" s="114">
        <v>17.296389291179572</v>
      </c>
      <c r="I1359" s="118" t="s">
        <v>274</v>
      </c>
    </row>
    <row r="1360" spans="1:9" ht="15" customHeight="1" x14ac:dyDescent="0.25">
      <c r="A1360" s="117">
        <v>46290.782395833332</v>
      </c>
      <c r="B1360" s="114">
        <v>23</v>
      </c>
      <c r="C1360" s="114" t="s">
        <v>367</v>
      </c>
      <c r="D1360" s="114" t="s">
        <v>637</v>
      </c>
      <c r="E1360" s="114" t="s">
        <v>2449</v>
      </c>
      <c r="F1360" s="114" t="s">
        <v>2443</v>
      </c>
      <c r="G1360" s="121">
        <v>1.4599509473427598E-5</v>
      </c>
      <c r="H1360" s="114">
        <v>2.9199018946855197</v>
      </c>
      <c r="I1360" s="118" t="s">
        <v>274</v>
      </c>
    </row>
    <row r="1361" spans="1:9" ht="15" customHeight="1" x14ac:dyDescent="0.25">
      <c r="A1361" s="117">
        <v>46290.782395833332</v>
      </c>
      <c r="B1361" s="114">
        <v>23</v>
      </c>
      <c r="C1361" s="114" t="s">
        <v>367</v>
      </c>
      <c r="D1361" s="114" t="s">
        <v>637</v>
      </c>
      <c r="E1361" s="114" t="s">
        <v>2450</v>
      </c>
      <c r="F1361" s="114" t="s">
        <v>2443</v>
      </c>
      <c r="G1361" s="121">
        <v>-8.0715290702428088E-4</v>
      </c>
      <c r="H1361" s="114">
        <v>-161.43058140485618</v>
      </c>
      <c r="I1361" s="118" t="s">
        <v>272</v>
      </c>
    </row>
    <row r="1362" spans="1:9" ht="15" customHeight="1" x14ac:dyDescent="0.25">
      <c r="A1362" s="117">
        <v>46290.782395833332</v>
      </c>
      <c r="B1362" s="114">
        <v>23</v>
      </c>
      <c r="C1362" s="114" t="s">
        <v>367</v>
      </c>
      <c r="D1362" s="114" t="s">
        <v>637</v>
      </c>
      <c r="E1362" s="114" t="s">
        <v>2451</v>
      </c>
      <c r="F1362" s="114" t="s">
        <v>2443</v>
      </c>
      <c r="G1362" s="121">
        <v>-8.7903534400675138E-4</v>
      </c>
      <c r="H1362" s="114">
        <v>-175.80706880135028</v>
      </c>
      <c r="I1362" s="118" t="s">
        <v>272</v>
      </c>
    </row>
    <row r="1363" spans="1:9" ht="15" customHeight="1" x14ac:dyDescent="0.25">
      <c r="A1363" s="117">
        <v>46290.782395833332</v>
      </c>
      <c r="B1363" s="114">
        <v>23</v>
      </c>
      <c r="C1363" s="114" t="s">
        <v>367</v>
      </c>
      <c r="D1363" s="114" t="s">
        <v>637</v>
      </c>
      <c r="E1363" s="114" t="s">
        <v>2452</v>
      </c>
      <c r="F1363" s="114" t="s">
        <v>2443</v>
      </c>
      <c r="G1363" s="121">
        <v>-9.1660671238484549E-4</v>
      </c>
      <c r="H1363" s="114">
        <v>-183.32134247696911</v>
      </c>
      <c r="I1363" s="118" t="s">
        <v>272</v>
      </c>
    </row>
    <row r="1364" spans="1:9" ht="15" customHeight="1" x14ac:dyDescent="0.25">
      <c r="A1364" s="117">
        <v>46290.782395833332</v>
      </c>
      <c r="B1364" s="114">
        <v>23</v>
      </c>
      <c r="C1364" s="114" t="s">
        <v>367</v>
      </c>
      <c r="D1364" s="114" t="s">
        <v>637</v>
      </c>
      <c r="E1364" s="114" t="s">
        <v>2453</v>
      </c>
      <c r="F1364" s="114" t="s">
        <v>2443</v>
      </c>
      <c r="G1364" s="121">
        <v>-9.2070232959980689E-4</v>
      </c>
      <c r="H1364" s="114">
        <v>-184.1404659199614</v>
      </c>
      <c r="I1364" s="118" t="s">
        <v>272</v>
      </c>
    </row>
    <row r="1365" spans="1:9" ht="15" customHeight="1" x14ac:dyDescent="0.25">
      <c r="A1365" s="117">
        <v>46290.782395833332</v>
      </c>
      <c r="B1365" s="114">
        <v>23</v>
      </c>
      <c r="C1365" s="114" t="s">
        <v>367</v>
      </c>
      <c r="D1365" s="114" t="s">
        <v>637</v>
      </c>
      <c r="E1365" s="114" t="s">
        <v>2454</v>
      </c>
      <c r="F1365" s="114" t="s">
        <v>2443</v>
      </c>
      <c r="G1365" s="121">
        <v>-9.207023295998071E-4</v>
      </c>
      <c r="H1365" s="114">
        <v>-184.14046591996143</v>
      </c>
      <c r="I1365" s="118" t="s">
        <v>272</v>
      </c>
    </row>
    <row r="1366" spans="1:9" ht="15" customHeight="1" x14ac:dyDescent="0.25">
      <c r="A1366" s="117">
        <v>46290.782395833332</v>
      </c>
      <c r="B1366" s="114">
        <v>23</v>
      </c>
      <c r="C1366" s="114" t="s">
        <v>367</v>
      </c>
      <c r="D1366" s="114" t="s">
        <v>637</v>
      </c>
      <c r="E1366" s="114" t="s">
        <v>2455</v>
      </c>
      <c r="F1366" s="114" t="s">
        <v>2443</v>
      </c>
      <c r="G1366" s="121">
        <v>-9.1660671238484614E-4</v>
      </c>
      <c r="H1366" s="114">
        <v>-183.32134247696925</v>
      </c>
      <c r="I1366" s="118" t="s">
        <v>272</v>
      </c>
    </row>
    <row r="1367" spans="1:9" ht="15" customHeight="1" x14ac:dyDescent="0.25">
      <c r="A1367" s="117">
        <v>46290.782395833332</v>
      </c>
      <c r="B1367" s="114">
        <v>23</v>
      </c>
      <c r="C1367" s="114" t="s">
        <v>367</v>
      </c>
      <c r="D1367" s="114" t="s">
        <v>637</v>
      </c>
      <c r="E1367" s="114" t="s">
        <v>2456</v>
      </c>
      <c r="F1367" s="114" t="s">
        <v>2443</v>
      </c>
      <c r="G1367" s="121">
        <v>-8.7903534400675214E-4</v>
      </c>
      <c r="H1367" s="114">
        <v>-175.80706880135045</v>
      </c>
      <c r="I1367" s="118" t="s">
        <v>272</v>
      </c>
    </row>
    <row r="1368" spans="1:9" ht="15" customHeight="1" x14ac:dyDescent="0.25">
      <c r="A1368" s="117">
        <v>46290.782395833332</v>
      </c>
      <c r="B1368" s="114">
        <v>23</v>
      </c>
      <c r="C1368" s="114" t="s">
        <v>367</v>
      </c>
      <c r="D1368" s="114" t="s">
        <v>637</v>
      </c>
      <c r="E1368" s="114" t="s">
        <v>2457</v>
      </c>
      <c r="F1368" s="114" t="s">
        <v>2443</v>
      </c>
      <c r="G1368" s="121">
        <v>-8.0715290702428196E-4</v>
      </c>
      <c r="H1368" s="114">
        <v>-161.43058140485641</v>
      </c>
      <c r="I1368" s="118" t="s">
        <v>272</v>
      </c>
    </row>
    <row r="1369" spans="1:9" ht="15" customHeight="1" x14ac:dyDescent="0.25">
      <c r="A1369" s="117">
        <v>46290.782395833332</v>
      </c>
      <c r="B1369" s="114">
        <v>23</v>
      </c>
      <c r="C1369" s="114" t="s">
        <v>367</v>
      </c>
      <c r="D1369" s="114" t="s">
        <v>637</v>
      </c>
      <c r="E1369" s="114" t="s">
        <v>2458</v>
      </c>
      <c r="F1369" s="114" t="s">
        <v>2443</v>
      </c>
      <c r="G1369" s="121">
        <v>-7.1675902872365852E-4</v>
      </c>
      <c r="H1369" s="114">
        <v>-143.35180574473173</v>
      </c>
      <c r="I1369" s="118" t="s">
        <v>272</v>
      </c>
    </row>
    <row r="1370" spans="1:9" ht="15" customHeight="1" x14ac:dyDescent="0.25">
      <c r="A1370" s="117">
        <v>46290.782395833332</v>
      </c>
      <c r="B1370" s="114">
        <v>23</v>
      </c>
      <c r="C1370" s="114" t="s">
        <v>367</v>
      </c>
      <c r="D1370" s="114" t="s">
        <v>637</v>
      </c>
      <c r="E1370" s="114" t="s">
        <v>2459</v>
      </c>
      <c r="F1370" s="114" t="s">
        <v>2443</v>
      </c>
      <c r="G1370" s="121">
        <v>-5.8856609674436567E-4</v>
      </c>
      <c r="H1370" s="114">
        <v>-117.71321934887315</v>
      </c>
      <c r="I1370" s="118" t="s">
        <v>272</v>
      </c>
    </row>
    <row r="1371" spans="1:9" ht="15" customHeight="1" x14ac:dyDescent="0.25">
      <c r="A1371" s="117">
        <v>46290.782395833332</v>
      </c>
      <c r="B1371" s="114">
        <v>23</v>
      </c>
      <c r="C1371" s="114" t="s">
        <v>367</v>
      </c>
      <c r="D1371" s="114" t="s">
        <v>637</v>
      </c>
      <c r="E1371" s="114" t="s">
        <v>2460</v>
      </c>
      <c r="F1371" s="114" t="s">
        <v>2443</v>
      </c>
      <c r="G1371" s="121">
        <v>-4.6037316476507271E-4</v>
      </c>
      <c r="H1371" s="114">
        <v>-92.074632953014557</v>
      </c>
      <c r="I1371" s="118" t="s">
        <v>272</v>
      </c>
    </row>
    <row r="1372" spans="1:9" ht="15" customHeight="1" x14ac:dyDescent="0.25">
      <c r="A1372" s="117">
        <v>46290.782395833332</v>
      </c>
      <c r="B1372" s="114">
        <v>23</v>
      </c>
      <c r="C1372" s="114" t="s">
        <v>367</v>
      </c>
      <c r="D1372" s="114" t="s">
        <v>637</v>
      </c>
      <c r="E1372" s="114" t="s">
        <v>2461</v>
      </c>
      <c r="F1372" s="114" t="s">
        <v>2443</v>
      </c>
      <c r="G1372" s="121">
        <v>-3.3218023278577981E-4</v>
      </c>
      <c r="H1372" s="114">
        <v>-66.436046557155976</v>
      </c>
      <c r="I1372" s="118" t="s">
        <v>272</v>
      </c>
    </row>
    <row r="1373" spans="1:9" ht="15" customHeight="1" x14ac:dyDescent="0.25">
      <c r="A1373" s="117">
        <v>46290.782395833332</v>
      </c>
      <c r="B1373" s="114">
        <v>23</v>
      </c>
      <c r="C1373" s="114" t="s">
        <v>367</v>
      </c>
      <c r="D1373" s="114" t="s">
        <v>637</v>
      </c>
      <c r="E1373" s="114" t="s">
        <v>2462</v>
      </c>
      <c r="F1373" s="114" t="s">
        <v>2443</v>
      </c>
      <c r="G1373" s="121">
        <v>-2.0398730080648685E-4</v>
      </c>
      <c r="H1373" s="114">
        <v>-40.797460161297387</v>
      </c>
      <c r="I1373" s="118" t="s">
        <v>272</v>
      </c>
    </row>
    <row r="1374" spans="1:9" ht="15" customHeight="1" x14ac:dyDescent="0.25">
      <c r="A1374" s="117">
        <v>46290.782395833332</v>
      </c>
      <c r="B1374" s="114">
        <v>23</v>
      </c>
      <c r="C1374" s="114" t="s">
        <v>367</v>
      </c>
      <c r="D1374" s="114" t="s">
        <v>637</v>
      </c>
      <c r="E1374" s="114" t="s">
        <v>2463</v>
      </c>
      <c r="F1374" s="114" t="s">
        <v>2443</v>
      </c>
      <c r="G1374" s="121">
        <v>-7.5794368827193965E-5</v>
      </c>
      <c r="H1374" s="114">
        <v>-15.158873765438811</v>
      </c>
      <c r="I1374" s="118" t="s">
        <v>272</v>
      </c>
    </row>
    <row r="1375" spans="1:9" ht="15" customHeight="1" x14ac:dyDescent="0.25">
      <c r="A1375" s="117">
        <v>46290.782395833332</v>
      </c>
      <c r="B1375" s="114">
        <v>23</v>
      </c>
      <c r="C1375" s="114" t="s">
        <v>367</v>
      </c>
      <c r="D1375" s="114" t="s">
        <v>637</v>
      </c>
      <c r="E1375" s="114" t="s">
        <v>2773</v>
      </c>
      <c r="F1375" s="114" t="s">
        <v>2443</v>
      </c>
      <c r="G1375" s="121">
        <v>-7.167590287236596E-4</v>
      </c>
      <c r="H1375" s="114">
        <v>-143.35180574473193</v>
      </c>
      <c r="I1375" s="118" t="s">
        <v>272</v>
      </c>
    </row>
    <row r="1376" spans="1:9" ht="15" customHeight="1" x14ac:dyDescent="0.25">
      <c r="A1376" s="117">
        <v>46290.782395833332</v>
      </c>
      <c r="B1376" s="114">
        <v>23</v>
      </c>
      <c r="C1376" s="114" t="s">
        <v>367</v>
      </c>
      <c r="D1376" s="114" t="s">
        <v>637</v>
      </c>
      <c r="E1376" s="114" t="s">
        <v>2775</v>
      </c>
      <c r="F1376" s="114" t="s">
        <v>2443</v>
      </c>
      <c r="G1376" s="121">
        <v>-5.8856609674436664E-4</v>
      </c>
      <c r="H1376" s="114">
        <v>-117.71321934887335</v>
      </c>
      <c r="I1376" s="118" t="s">
        <v>272</v>
      </c>
    </row>
    <row r="1377" spans="1:9" ht="15" customHeight="1" x14ac:dyDescent="0.25">
      <c r="A1377" s="117">
        <v>46290.782395833332</v>
      </c>
      <c r="B1377" s="114">
        <v>23</v>
      </c>
      <c r="C1377" s="114" t="s">
        <v>367</v>
      </c>
      <c r="D1377" s="114" t="s">
        <v>637</v>
      </c>
      <c r="E1377" s="114" t="s">
        <v>2776</v>
      </c>
      <c r="F1377" s="114" t="s">
        <v>2443</v>
      </c>
      <c r="G1377" s="121">
        <v>-4.6037316476507374E-4</v>
      </c>
      <c r="H1377" s="114">
        <v>-92.07463295301477</v>
      </c>
      <c r="I1377" s="118" t="s">
        <v>272</v>
      </c>
    </row>
    <row r="1378" spans="1:9" ht="15" customHeight="1" x14ac:dyDescent="0.25">
      <c r="A1378" s="117">
        <v>46290.782395833332</v>
      </c>
      <c r="B1378" s="114">
        <v>23</v>
      </c>
      <c r="C1378" s="114" t="s">
        <v>367</v>
      </c>
      <c r="D1378" s="114" t="s">
        <v>637</v>
      </c>
      <c r="E1378" s="114" t="s">
        <v>2777</v>
      </c>
      <c r="F1378" s="114" t="s">
        <v>2443</v>
      </c>
      <c r="G1378" s="121">
        <v>-3.3218023278578084E-4</v>
      </c>
      <c r="H1378" s="114">
        <v>-66.436046557156189</v>
      </c>
      <c r="I1378" s="118" t="s">
        <v>272</v>
      </c>
    </row>
    <row r="1379" spans="1:9" ht="15" customHeight="1" x14ac:dyDescent="0.25">
      <c r="A1379" s="117">
        <v>46290.782395833332</v>
      </c>
      <c r="B1379" s="114">
        <v>23</v>
      </c>
      <c r="C1379" s="114" t="s">
        <v>367</v>
      </c>
      <c r="D1379" s="114" t="s">
        <v>637</v>
      </c>
      <c r="E1379" s="114" t="s">
        <v>2778</v>
      </c>
      <c r="F1379" s="114" t="s">
        <v>2443</v>
      </c>
      <c r="G1379" s="121">
        <v>-2.0398730080648788E-4</v>
      </c>
      <c r="H1379" s="114">
        <v>-40.797460161297593</v>
      </c>
      <c r="I1379" s="118" t="s">
        <v>272</v>
      </c>
    </row>
    <row r="1380" spans="1:9" ht="15" customHeight="1" x14ac:dyDescent="0.25">
      <c r="A1380" s="117">
        <v>46290.782395833332</v>
      </c>
      <c r="B1380" s="114">
        <v>23</v>
      </c>
      <c r="C1380" s="114" t="s">
        <v>367</v>
      </c>
      <c r="D1380" s="114" t="s">
        <v>637</v>
      </c>
      <c r="E1380" s="114" t="s">
        <v>2779</v>
      </c>
      <c r="F1380" s="114" t="s">
        <v>2443</v>
      </c>
      <c r="G1380" s="121">
        <v>-7.5794368827194981E-5</v>
      </c>
      <c r="H1380" s="114">
        <v>-15.158873765439013</v>
      </c>
      <c r="I1380" s="118" t="s">
        <v>272</v>
      </c>
    </row>
    <row r="1381" spans="1:9" ht="15" customHeight="1" x14ac:dyDescent="0.25">
      <c r="A1381" s="117">
        <v>46290.782395833332</v>
      </c>
      <c r="B1381" s="114">
        <v>23</v>
      </c>
      <c r="C1381" s="114" t="s">
        <v>367</v>
      </c>
      <c r="D1381" s="114" t="s">
        <v>638</v>
      </c>
      <c r="E1381" s="114" t="s">
        <v>2334</v>
      </c>
      <c r="F1381" s="114" t="s">
        <v>180</v>
      </c>
      <c r="G1381" s="121">
        <v>-1.100111652754619E-3</v>
      </c>
      <c r="H1381" s="114">
        <v>-16.134970907067746</v>
      </c>
      <c r="I1381" s="118" t="s">
        <v>272</v>
      </c>
    </row>
    <row r="1382" spans="1:9" ht="15" customHeight="1" x14ac:dyDescent="0.25">
      <c r="A1382" s="117">
        <v>46290.782395833332</v>
      </c>
      <c r="B1382" s="114">
        <v>23</v>
      </c>
      <c r="C1382" s="114" t="s">
        <v>367</v>
      </c>
      <c r="D1382" s="114" t="s">
        <v>638</v>
      </c>
      <c r="E1382" s="114" t="s">
        <v>2336</v>
      </c>
      <c r="F1382" s="114" t="s">
        <v>180</v>
      </c>
      <c r="G1382" s="121">
        <v>-1.100111652754619E-3</v>
      </c>
      <c r="H1382" s="114">
        <v>-16.134970907067746</v>
      </c>
      <c r="I1382" s="118" t="s">
        <v>272</v>
      </c>
    </row>
    <row r="1383" spans="1:9" ht="15" customHeight="1" x14ac:dyDescent="0.25">
      <c r="A1383" s="117">
        <v>46290.782395833332</v>
      </c>
      <c r="B1383" s="114">
        <v>23</v>
      </c>
      <c r="C1383" s="114" t="s">
        <v>367</v>
      </c>
      <c r="D1383" s="114" t="s">
        <v>638</v>
      </c>
      <c r="E1383" s="114" t="s">
        <v>2337</v>
      </c>
      <c r="F1383" s="114" t="s">
        <v>180</v>
      </c>
      <c r="G1383" s="121">
        <v>-1.100111652754619E-3</v>
      </c>
      <c r="H1383" s="114">
        <v>-16.134970907067746</v>
      </c>
      <c r="I1383" s="118" t="s">
        <v>272</v>
      </c>
    </row>
    <row r="1384" spans="1:9" ht="15" customHeight="1" x14ac:dyDescent="0.25">
      <c r="A1384" s="117">
        <v>46290.782395833332</v>
      </c>
      <c r="B1384" s="114">
        <v>23</v>
      </c>
      <c r="C1384" s="114" t="s">
        <v>367</v>
      </c>
      <c r="D1384" s="114" t="s">
        <v>638</v>
      </c>
      <c r="E1384" s="114" t="s">
        <v>2338</v>
      </c>
      <c r="F1384" s="114" t="s">
        <v>180</v>
      </c>
      <c r="G1384" s="121">
        <v>-1.100111652754619E-3</v>
      </c>
      <c r="H1384" s="114">
        <v>-16.134970907067746</v>
      </c>
      <c r="I1384" s="118" t="s">
        <v>272</v>
      </c>
    </row>
    <row r="1385" spans="1:9" ht="15" customHeight="1" x14ac:dyDescent="0.25">
      <c r="A1385" s="117">
        <v>46290.782395833332</v>
      </c>
      <c r="B1385" s="114">
        <v>23</v>
      </c>
      <c r="C1385" s="114" t="s">
        <v>367</v>
      </c>
      <c r="D1385" s="114" t="s">
        <v>638</v>
      </c>
      <c r="E1385" s="114" t="s">
        <v>2339</v>
      </c>
      <c r="F1385" s="114" t="s">
        <v>180</v>
      </c>
      <c r="G1385" s="121">
        <v>-1.100111652754619E-3</v>
      </c>
      <c r="H1385" s="114">
        <v>-16.134970907067746</v>
      </c>
      <c r="I1385" s="118" t="s">
        <v>272</v>
      </c>
    </row>
    <row r="1386" spans="1:9" ht="15" customHeight="1" x14ac:dyDescent="0.25">
      <c r="A1386" s="117">
        <v>46290.782395833332</v>
      </c>
      <c r="B1386" s="114">
        <v>23</v>
      </c>
      <c r="C1386" s="114" t="s">
        <v>367</v>
      </c>
      <c r="D1386" s="114" t="s">
        <v>638</v>
      </c>
      <c r="E1386" s="114" t="s">
        <v>2340</v>
      </c>
      <c r="F1386" s="114" t="s">
        <v>180</v>
      </c>
      <c r="G1386" s="121">
        <v>-1.1001116527546192E-3</v>
      </c>
      <c r="H1386" s="114">
        <v>-16.13497090706775</v>
      </c>
      <c r="I1386" s="118" t="s">
        <v>272</v>
      </c>
    </row>
    <row r="1387" spans="1:9" ht="15" customHeight="1" x14ac:dyDescent="0.25">
      <c r="A1387" s="117">
        <v>46290.782395833332</v>
      </c>
      <c r="B1387" s="114">
        <v>23</v>
      </c>
      <c r="C1387" s="114" t="s">
        <v>367</v>
      </c>
      <c r="D1387" s="114" t="s">
        <v>638</v>
      </c>
      <c r="E1387" s="114" t="s">
        <v>2341</v>
      </c>
      <c r="F1387" s="114" t="s">
        <v>180</v>
      </c>
      <c r="G1387" s="121">
        <v>-1.019446631495737E-3</v>
      </c>
      <c r="H1387" s="114">
        <v>-14.951883928604143</v>
      </c>
      <c r="I1387" s="118" t="s">
        <v>272</v>
      </c>
    </row>
    <row r="1388" spans="1:9" ht="15" customHeight="1" x14ac:dyDescent="0.25">
      <c r="A1388" s="117">
        <v>46290.782395833332</v>
      </c>
      <c r="B1388" s="114">
        <v>23</v>
      </c>
      <c r="C1388" s="114" t="s">
        <v>367</v>
      </c>
      <c r="D1388" s="114" t="s">
        <v>638</v>
      </c>
      <c r="E1388" s="114" t="s">
        <v>2342</v>
      </c>
      <c r="F1388" s="114" t="s">
        <v>180</v>
      </c>
      <c r="G1388" s="121">
        <v>-1.019446631495737E-3</v>
      </c>
      <c r="H1388" s="114">
        <v>-14.951883928604143</v>
      </c>
      <c r="I1388" s="118" t="s">
        <v>272</v>
      </c>
    </row>
    <row r="1389" spans="1:9" ht="15" customHeight="1" x14ac:dyDescent="0.25">
      <c r="A1389" s="117">
        <v>46290.782395833332</v>
      </c>
      <c r="B1389" s="114">
        <v>23</v>
      </c>
      <c r="C1389" s="114" t="s">
        <v>367</v>
      </c>
      <c r="D1389" s="114" t="s">
        <v>638</v>
      </c>
      <c r="E1389" s="114" t="s">
        <v>2343</v>
      </c>
      <c r="F1389" s="114" t="s">
        <v>180</v>
      </c>
      <c r="G1389" s="121">
        <v>-1.019446631495737E-3</v>
      </c>
      <c r="H1389" s="114">
        <v>-14.951883928604143</v>
      </c>
      <c r="I1389" s="118" t="s">
        <v>272</v>
      </c>
    </row>
    <row r="1390" spans="1:9" ht="15" customHeight="1" x14ac:dyDescent="0.25">
      <c r="A1390" s="117">
        <v>46290.782395833332</v>
      </c>
      <c r="B1390" s="114">
        <v>23</v>
      </c>
      <c r="C1390" s="114" t="s">
        <v>367</v>
      </c>
      <c r="D1390" s="114" t="s">
        <v>638</v>
      </c>
      <c r="E1390" s="114" t="s">
        <v>2344</v>
      </c>
      <c r="F1390" s="114" t="s">
        <v>180</v>
      </c>
      <c r="G1390" s="121">
        <v>-1.019446631495737E-3</v>
      </c>
      <c r="H1390" s="114">
        <v>-14.951883928604143</v>
      </c>
      <c r="I1390" s="118" t="s">
        <v>272</v>
      </c>
    </row>
    <row r="1391" spans="1:9" ht="15" customHeight="1" x14ac:dyDescent="0.25">
      <c r="A1391" s="117">
        <v>46290.782395833332</v>
      </c>
      <c r="B1391" s="114">
        <v>23</v>
      </c>
      <c r="C1391" s="114" t="s">
        <v>367</v>
      </c>
      <c r="D1391" s="114" t="s">
        <v>638</v>
      </c>
      <c r="E1391" s="114" t="s">
        <v>2345</v>
      </c>
      <c r="F1391" s="114" t="s">
        <v>180</v>
      </c>
      <c r="G1391" s="121">
        <v>-1.019446631495737E-3</v>
      </c>
      <c r="H1391" s="114">
        <v>-14.951883928604143</v>
      </c>
      <c r="I1391" s="118" t="s">
        <v>272</v>
      </c>
    </row>
    <row r="1392" spans="1:9" ht="15" customHeight="1" x14ac:dyDescent="0.25">
      <c r="A1392" s="117">
        <v>46290.782395833332</v>
      </c>
      <c r="B1392" s="114">
        <v>23</v>
      </c>
      <c r="C1392" s="114" t="s">
        <v>367</v>
      </c>
      <c r="D1392" s="114" t="s">
        <v>638</v>
      </c>
      <c r="E1392" s="114" t="s">
        <v>2346</v>
      </c>
      <c r="F1392" s="114" t="s">
        <v>180</v>
      </c>
      <c r="G1392" s="121">
        <v>-1.019446631495737E-3</v>
      </c>
      <c r="H1392" s="114">
        <v>-14.951883928604143</v>
      </c>
      <c r="I1392" s="118" t="s">
        <v>272</v>
      </c>
    </row>
    <row r="1393" spans="1:9" ht="15" customHeight="1" x14ac:dyDescent="0.25">
      <c r="A1393" s="117">
        <v>46290.782395833332</v>
      </c>
      <c r="B1393" s="114">
        <v>23</v>
      </c>
      <c r="C1393" s="114" t="s">
        <v>367</v>
      </c>
      <c r="D1393" s="114" t="s">
        <v>638</v>
      </c>
      <c r="E1393" s="114" t="s">
        <v>2347</v>
      </c>
      <c r="F1393" s="114" t="s">
        <v>180</v>
      </c>
      <c r="G1393" s="121">
        <v>-1.019446631495737E-3</v>
      </c>
      <c r="H1393" s="114">
        <v>-14.951883928604143</v>
      </c>
      <c r="I1393" s="118" t="s">
        <v>272</v>
      </c>
    </row>
    <row r="1394" spans="1:9" ht="15" customHeight="1" x14ac:dyDescent="0.25">
      <c r="A1394" s="117">
        <v>46290.782395833332</v>
      </c>
      <c r="B1394" s="114">
        <v>23</v>
      </c>
      <c r="C1394" s="114" t="s">
        <v>367</v>
      </c>
      <c r="D1394" s="114" t="s">
        <v>638</v>
      </c>
      <c r="E1394" s="114" t="s">
        <v>2348</v>
      </c>
      <c r="F1394" s="114" t="s">
        <v>180</v>
      </c>
      <c r="G1394" s="121">
        <v>-1.019446631495737E-3</v>
      </c>
      <c r="H1394" s="114">
        <v>-14.951883928604143</v>
      </c>
      <c r="I1394" s="118" t="s">
        <v>272</v>
      </c>
    </row>
    <row r="1395" spans="1:9" ht="15" customHeight="1" x14ac:dyDescent="0.25">
      <c r="A1395" s="117">
        <v>46290.782395833332</v>
      </c>
      <c r="B1395" s="114">
        <v>23</v>
      </c>
      <c r="C1395" s="114" t="s">
        <v>367</v>
      </c>
      <c r="D1395" s="114" t="s">
        <v>638</v>
      </c>
      <c r="E1395" s="114" t="s">
        <v>2349</v>
      </c>
      <c r="F1395" s="114" t="s">
        <v>180</v>
      </c>
      <c r="G1395" s="121">
        <v>-9.3878161023685494E-4</v>
      </c>
      <c r="H1395" s="114">
        <v>-13.768796950140539</v>
      </c>
      <c r="I1395" s="118" t="s">
        <v>272</v>
      </c>
    </row>
    <row r="1396" spans="1:9" ht="15" customHeight="1" x14ac:dyDescent="0.25">
      <c r="A1396" s="117">
        <v>46290.782395833332</v>
      </c>
      <c r="B1396" s="114">
        <v>23</v>
      </c>
      <c r="C1396" s="114" t="s">
        <v>367</v>
      </c>
      <c r="D1396" s="114" t="s">
        <v>638</v>
      </c>
      <c r="E1396" s="114" t="s">
        <v>2350</v>
      </c>
      <c r="F1396" s="114" t="s">
        <v>180</v>
      </c>
      <c r="G1396" s="121">
        <v>-9.3878161023685494E-4</v>
      </c>
      <c r="H1396" s="114">
        <v>-13.768796950140539</v>
      </c>
      <c r="I1396" s="118" t="s">
        <v>272</v>
      </c>
    </row>
    <row r="1397" spans="1:9" ht="15" customHeight="1" x14ac:dyDescent="0.25">
      <c r="A1397" s="117">
        <v>46290.782395833332</v>
      </c>
      <c r="B1397" s="114">
        <v>23</v>
      </c>
      <c r="C1397" s="114" t="s">
        <v>367</v>
      </c>
      <c r="D1397" s="114" t="s">
        <v>638</v>
      </c>
      <c r="E1397" s="114" t="s">
        <v>2351</v>
      </c>
      <c r="F1397" s="114" t="s">
        <v>180</v>
      </c>
      <c r="G1397" s="121">
        <v>-9.3878161023685494E-4</v>
      </c>
      <c r="H1397" s="114">
        <v>-13.768796950140539</v>
      </c>
      <c r="I1397" s="118" t="s">
        <v>272</v>
      </c>
    </row>
    <row r="1398" spans="1:9" ht="15" customHeight="1" x14ac:dyDescent="0.25">
      <c r="A1398" s="117">
        <v>46290.782395833332</v>
      </c>
      <c r="B1398" s="114">
        <v>23</v>
      </c>
      <c r="C1398" s="114" t="s">
        <v>367</v>
      </c>
      <c r="D1398" s="114" t="s">
        <v>638</v>
      </c>
      <c r="E1398" s="114" t="s">
        <v>2352</v>
      </c>
      <c r="F1398" s="114" t="s">
        <v>180</v>
      </c>
      <c r="G1398" s="121">
        <v>-9.3878161023685505E-4</v>
      </c>
      <c r="H1398" s="114">
        <v>-13.768796950140541</v>
      </c>
      <c r="I1398" s="118" t="s">
        <v>272</v>
      </c>
    </row>
    <row r="1399" spans="1:9" ht="15" customHeight="1" x14ac:dyDescent="0.25">
      <c r="A1399" s="117">
        <v>46290.782395833332</v>
      </c>
      <c r="B1399" s="114">
        <v>23</v>
      </c>
      <c r="C1399" s="114" t="s">
        <v>367</v>
      </c>
      <c r="D1399" s="114" t="s">
        <v>638</v>
      </c>
      <c r="E1399" s="114" t="s">
        <v>2353</v>
      </c>
      <c r="F1399" s="114" t="s">
        <v>180</v>
      </c>
      <c r="G1399" s="121">
        <v>-9.3878161023685505E-4</v>
      </c>
      <c r="H1399" s="114">
        <v>-13.768796950140541</v>
      </c>
      <c r="I1399" s="118" t="s">
        <v>272</v>
      </c>
    </row>
    <row r="1400" spans="1:9" ht="15" customHeight="1" x14ac:dyDescent="0.25">
      <c r="A1400" s="117">
        <v>46290.782395833332</v>
      </c>
      <c r="B1400" s="114">
        <v>23</v>
      </c>
      <c r="C1400" s="114" t="s">
        <v>367</v>
      </c>
      <c r="D1400" s="114" t="s">
        <v>638</v>
      </c>
      <c r="E1400" s="114" t="s">
        <v>2354</v>
      </c>
      <c r="F1400" s="114" t="s">
        <v>180</v>
      </c>
      <c r="G1400" s="121">
        <v>-9.3878161023685505E-4</v>
      </c>
      <c r="H1400" s="114">
        <v>-13.768796950140541</v>
      </c>
      <c r="I1400" s="118" t="s">
        <v>272</v>
      </c>
    </row>
    <row r="1401" spans="1:9" ht="15" customHeight="1" x14ac:dyDescent="0.25">
      <c r="A1401" s="117">
        <v>46290.782395833332</v>
      </c>
      <c r="B1401" s="114">
        <v>23</v>
      </c>
      <c r="C1401" s="114" t="s">
        <v>367</v>
      </c>
      <c r="D1401" s="114" t="s">
        <v>638</v>
      </c>
      <c r="E1401" s="114" t="s">
        <v>2355</v>
      </c>
      <c r="F1401" s="114" t="s">
        <v>180</v>
      </c>
      <c r="G1401" s="121">
        <v>-9.3878161023685505E-4</v>
      </c>
      <c r="H1401" s="114">
        <v>-13.768796950140541</v>
      </c>
      <c r="I1401" s="118" t="s">
        <v>272</v>
      </c>
    </row>
    <row r="1402" spans="1:9" ht="15" customHeight="1" x14ac:dyDescent="0.25">
      <c r="A1402" s="117">
        <v>46290.782395833332</v>
      </c>
      <c r="B1402" s="114">
        <v>23</v>
      </c>
      <c r="C1402" s="114" t="s">
        <v>367</v>
      </c>
      <c r="D1402" s="114" t="s">
        <v>638</v>
      </c>
      <c r="E1402" s="114" t="s">
        <v>2356</v>
      </c>
      <c r="F1402" s="114" t="s">
        <v>180</v>
      </c>
      <c r="G1402" s="121">
        <v>-9.3878161023685505E-4</v>
      </c>
      <c r="H1402" s="114">
        <v>-13.768796950140541</v>
      </c>
      <c r="I1402" s="118" t="s">
        <v>272</v>
      </c>
    </row>
    <row r="1403" spans="1:9" ht="15" customHeight="1" x14ac:dyDescent="0.25">
      <c r="A1403" s="117">
        <v>46290.782395833332</v>
      </c>
      <c r="B1403" s="114">
        <v>23</v>
      </c>
      <c r="C1403" s="114" t="s">
        <v>367</v>
      </c>
      <c r="D1403" s="114" t="s">
        <v>638</v>
      </c>
      <c r="E1403" s="114" t="s">
        <v>2357</v>
      </c>
      <c r="F1403" s="114" t="s">
        <v>180</v>
      </c>
      <c r="G1403" s="121">
        <v>-9.3878161023685505E-4</v>
      </c>
      <c r="H1403" s="114">
        <v>-13.768796950140541</v>
      </c>
      <c r="I1403" s="118" t="s">
        <v>272</v>
      </c>
    </row>
    <row r="1404" spans="1:9" ht="15" customHeight="1" x14ac:dyDescent="0.25">
      <c r="A1404" s="117">
        <v>46290.782395833332</v>
      </c>
      <c r="B1404" s="114">
        <v>23</v>
      </c>
      <c r="C1404" s="114" t="s">
        <v>367</v>
      </c>
      <c r="D1404" s="114" t="s">
        <v>638</v>
      </c>
      <c r="E1404" s="114" t="s">
        <v>2358</v>
      </c>
      <c r="F1404" s="114" t="s">
        <v>180</v>
      </c>
      <c r="G1404" s="121">
        <v>-9.3878161023685505E-4</v>
      </c>
      <c r="H1404" s="114">
        <v>-13.768796950140541</v>
      </c>
      <c r="I1404" s="118" t="s">
        <v>272</v>
      </c>
    </row>
    <row r="1405" spans="1:9" ht="15" customHeight="1" x14ac:dyDescent="0.25">
      <c r="A1405" s="117">
        <v>46290.782395833332</v>
      </c>
      <c r="B1405" s="114">
        <v>23</v>
      </c>
      <c r="C1405" s="114" t="s">
        <v>367</v>
      </c>
      <c r="D1405" s="114" t="s">
        <v>638</v>
      </c>
      <c r="E1405" s="114" t="s">
        <v>2359</v>
      </c>
      <c r="F1405" s="114" t="s">
        <v>180</v>
      </c>
      <c r="G1405" s="121">
        <v>-8.5811658897797297E-4</v>
      </c>
      <c r="H1405" s="114">
        <v>-12.585709971676938</v>
      </c>
      <c r="I1405" s="118" t="s">
        <v>272</v>
      </c>
    </row>
    <row r="1406" spans="1:9" ht="15" customHeight="1" x14ac:dyDescent="0.25">
      <c r="A1406" s="117">
        <v>46290.782395833332</v>
      </c>
      <c r="B1406" s="114">
        <v>23</v>
      </c>
      <c r="C1406" s="114" t="s">
        <v>367</v>
      </c>
      <c r="D1406" s="114" t="s">
        <v>638</v>
      </c>
      <c r="E1406" s="114" t="s">
        <v>2360</v>
      </c>
      <c r="F1406" s="114" t="s">
        <v>180</v>
      </c>
      <c r="G1406" s="121">
        <v>-8.5811658897797297E-4</v>
      </c>
      <c r="H1406" s="114">
        <v>-12.585709971676938</v>
      </c>
      <c r="I1406" s="118" t="s">
        <v>272</v>
      </c>
    </row>
    <row r="1407" spans="1:9" ht="15" customHeight="1" x14ac:dyDescent="0.25">
      <c r="A1407" s="117">
        <v>46290.782395833332</v>
      </c>
      <c r="B1407" s="114">
        <v>23</v>
      </c>
      <c r="C1407" s="114" t="s">
        <v>367</v>
      </c>
      <c r="D1407" s="114" t="s">
        <v>638</v>
      </c>
      <c r="E1407" s="114" t="s">
        <v>2361</v>
      </c>
      <c r="F1407" s="114" t="s">
        <v>180</v>
      </c>
      <c r="G1407" s="121">
        <v>-8.5811658897797297E-4</v>
      </c>
      <c r="H1407" s="114">
        <v>-12.585709971676938</v>
      </c>
      <c r="I1407" s="118" t="s">
        <v>272</v>
      </c>
    </row>
    <row r="1408" spans="1:9" ht="15" customHeight="1" x14ac:dyDescent="0.25">
      <c r="A1408" s="117">
        <v>46290.782395833332</v>
      </c>
      <c r="B1408" s="114">
        <v>23</v>
      </c>
      <c r="C1408" s="114" t="s">
        <v>367</v>
      </c>
      <c r="D1408" s="114" t="s">
        <v>638</v>
      </c>
      <c r="E1408" s="114" t="s">
        <v>2362</v>
      </c>
      <c r="F1408" s="114" t="s">
        <v>180</v>
      </c>
      <c r="G1408" s="121">
        <v>-8.5811658897797297E-4</v>
      </c>
      <c r="H1408" s="114">
        <v>-12.585709971676938</v>
      </c>
      <c r="I1408" s="118" t="s">
        <v>272</v>
      </c>
    </row>
    <row r="1409" spans="1:9" ht="15" customHeight="1" x14ac:dyDescent="0.25">
      <c r="A1409" s="117">
        <v>46290.782395833332</v>
      </c>
      <c r="B1409" s="114">
        <v>23</v>
      </c>
      <c r="C1409" s="114" t="s">
        <v>367</v>
      </c>
      <c r="D1409" s="114" t="s">
        <v>638</v>
      </c>
      <c r="E1409" s="114" t="s">
        <v>2363</v>
      </c>
      <c r="F1409" s="114" t="s">
        <v>180</v>
      </c>
      <c r="G1409" s="121">
        <v>-8.5811658897797297E-4</v>
      </c>
      <c r="H1409" s="114">
        <v>-12.585709971676938</v>
      </c>
      <c r="I1409" s="118" t="s">
        <v>272</v>
      </c>
    </row>
    <row r="1410" spans="1:9" ht="15" customHeight="1" x14ac:dyDescent="0.25">
      <c r="A1410" s="117">
        <v>46290.782395833332</v>
      </c>
      <c r="B1410" s="114">
        <v>23</v>
      </c>
      <c r="C1410" s="114" t="s">
        <v>367</v>
      </c>
      <c r="D1410" s="114" t="s">
        <v>638</v>
      </c>
      <c r="E1410" s="114" t="s">
        <v>2364</v>
      </c>
      <c r="F1410" s="114" t="s">
        <v>180</v>
      </c>
      <c r="G1410" s="121">
        <v>-8.5811658897797297E-4</v>
      </c>
      <c r="H1410" s="114">
        <v>-12.585709971676938</v>
      </c>
      <c r="I1410" s="118" t="s">
        <v>272</v>
      </c>
    </row>
    <row r="1411" spans="1:9" ht="15" customHeight="1" x14ac:dyDescent="0.25">
      <c r="A1411" s="117">
        <v>46290.782395833332</v>
      </c>
      <c r="B1411" s="114">
        <v>23</v>
      </c>
      <c r="C1411" s="114" t="s">
        <v>367</v>
      </c>
      <c r="D1411" s="114" t="s">
        <v>638</v>
      </c>
      <c r="E1411" s="114" t="s">
        <v>2365</v>
      </c>
      <c r="F1411" s="114" t="s">
        <v>180</v>
      </c>
      <c r="G1411" s="121">
        <v>-7.7745156771909089E-4</v>
      </c>
      <c r="H1411" s="114">
        <v>-11.402622993213333</v>
      </c>
      <c r="I1411" s="118" t="s">
        <v>272</v>
      </c>
    </row>
    <row r="1412" spans="1:9" ht="15" customHeight="1" x14ac:dyDescent="0.25">
      <c r="A1412" s="117">
        <v>46290.782395833332</v>
      </c>
      <c r="B1412" s="114">
        <v>23</v>
      </c>
      <c r="C1412" s="114" t="s">
        <v>367</v>
      </c>
      <c r="D1412" s="114" t="s">
        <v>638</v>
      </c>
      <c r="E1412" s="114" t="s">
        <v>2366</v>
      </c>
      <c r="F1412" s="114" t="s">
        <v>180</v>
      </c>
      <c r="G1412" s="121">
        <v>-7.7745156771909089E-4</v>
      </c>
      <c r="H1412" s="114">
        <v>-11.402622993213333</v>
      </c>
      <c r="I1412" s="118" t="s">
        <v>272</v>
      </c>
    </row>
    <row r="1413" spans="1:9" ht="15" customHeight="1" x14ac:dyDescent="0.25">
      <c r="A1413" s="117">
        <v>46290.782395833332</v>
      </c>
      <c r="B1413" s="114">
        <v>23</v>
      </c>
      <c r="C1413" s="114" t="s">
        <v>367</v>
      </c>
      <c r="D1413" s="114" t="s">
        <v>638</v>
      </c>
      <c r="E1413" s="114" t="s">
        <v>2367</v>
      </c>
      <c r="F1413" s="114" t="s">
        <v>180</v>
      </c>
      <c r="G1413" s="121">
        <v>-7.7745156771909089E-4</v>
      </c>
      <c r="H1413" s="114">
        <v>-11.402622993213333</v>
      </c>
      <c r="I1413" s="118" t="s">
        <v>272</v>
      </c>
    </row>
    <row r="1414" spans="1:9" ht="15" customHeight="1" x14ac:dyDescent="0.25">
      <c r="A1414" s="117">
        <v>46290.782395833332</v>
      </c>
      <c r="B1414" s="114">
        <v>23</v>
      </c>
      <c r="C1414" s="114" t="s">
        <v>367</v>
      </c>
      <c r="D1414" s="114" t="s">
        <v>638</v>
      </c>
      <c r="E1414" s="114" t="s">
        <v>2368</v>
      </c>
      <c r="F1414" s="114" t="s">
        <v>180</v>
      </c>
      <c r="G1414" s="121">
        <v>-7.7745156771909089E-4</v>
      </c>
      <c r="H1414" s="114">
        <v>-11.402622993213333</v>
      </c>
      <c r="I1414" s="118" t="s">
        <v>272</v>
      </c>
    </row>
    <row r="1415" spans="1:9" ht="15" customHeight="1" x14ac:dyDescent="0.25">
      <c r="A1415" s="117">
        <v>46290.782395833332</v>
      </c>
      <c r="B1415" s="114">
        <v>23</v>
      </c>
      <c r="C1415" s="114" t="s">
        <v>367</v>
      </c>
      <c r="D1415" s="114" t="s">
        <v>638</v>
      </c>
      <c r="E1415" s="114" t="s">
        <v>2369</v>
      </c>
      <c r="F1415" s="114" t="s">
        <v>180</v>
      </c>
      <c r="G1415" s="121">
        <v>-7.7745156771909089E-4</v>
      </c>
      <c r="H1415" s="114">
        <v>-11.402622993213333</v>
      </c>
      <c r="I1415" s="118" t="s">
        <v>272</v>
      </c>
    </row>
    <row r="1416" spans="1:9" ht="15" customHeight="1" x14ac:dyDescent="0.25">
      <c r="A1416" s="117">
        <v>46290.782395833332</v>
      </c>
      <c r="B1416" s="114">
        <v>23</v>
      </c>
      <c r="C1416" s="114" t="s">
        <v>367</v>
      </c>
      <c r="D1416" s="114" t="s">
        <v>638</v>
      </c>
      <c r="E1416" s="114" t="s">
        <v>2370</v>
      </c>
      <c r="F1416" s="114" t="s">
        <v>180</v>
      </c>
      <c r="G1416" s="121">
        <v>-7.77451567719091E-4</v>
      </c>
      <c r="H1416" s="114">
        <v>-11.402622993213335</v>
      </c>
      <c r="I1416" s="118" t="s">
        <v>272</v>
      </c>
    </row>
    <row r="1417" spans="1:9" ht="15" customHeight="1" x14ac:dyDescent="0.25">
      <c r="A1417" s="117">
        <v>46290.782395833332</v>
      </c>
      <c r="B1417" s="114">
        <v>23</v>
      </c>
      <c r="C1417" s="114" t="s">
        <v>367</v>
      </c>
      <c r="D1417" s="114" t="s">
        <v>638</v>
      </c>
      <c r="E1417" s="114" t="s">
        <v>2371</v>
      </c>
      <c r="F1417" s="114" t="s">
        <v>180</v>
      </c>
      <c r="G1417" s="121">
        <v>-6.9678654646020881E-4</v>
      </c>
      <c r="H1417" s="114">
        <v>-10.21953601474973</v>
      </c>
      <c r="I1417" s="118" t="s">
        <v>272</v>
      </c>
    </row>
    <row r="1418" spans="1:9" ht="15" customHeight="1" x14ac:dyDescent="0.25">
      <c r="A1418" s="117">
        <v>46290.782395833332</v>
      </c>
      <c r="B1418" s="114">
        <v>23</v>
      </c>
      <c r="C1418" s="114" t="s">
        <v>367</v>
      </c>
      <c r="D1418" s="114" t="s">
        <v>638</v>
      </c>
      <c r="E1418" s="114" t="s">
        <v>2372</v>
      </c>
      <c r="F1418" s="114" t="s">
        <v>180</v>
      </c>
      <c r="G1418" s="121">
        <v>-6.9678654646020881E-4</v>
      </c>
      <c r="H1418" s="114">
        <v>-10.21953601474973</v>
      </c>
      <c r="I1418" s="118" t="s">
        <v>272</v>
      </c>
    </row>
    <row r="1419" spans="1:9" ht="15" customHeight="1" x14ac:dyDescent="0.25">
      <c r="A1419" s="117">
        <v>46290.782395833332</v>
      </c>
      <c r="B1419" s="114">
        <v>23</v>
      </c>
      <c r="C1419" s="114" t="s">
        <v>367</v>
      </c>
      <c r="D1419" s="114" t="s">
        <v>638</v>
      </c>
      <c r="E1419" s="114" t="s">
        <v>2373</v>
      </c>
      <c r="F1419" s="114" t="s">
        <v>180</v>
      </c>
      <c r="G1419" s="121">
        <v>-6.9678654646020892E-4</v>
      </c>
      <c r="H1419" s="114">
        <v>-10.21953601474973</v>
      </c>
      <c r="I1419" s="118" t="s">
        <v>272</v>
      </c>
    </row>
    <row r="1420" spans="1:9" ht="15" customHeight="1" x14ac:dyDescent="0.25">
      <c r="A1420" s="117">
        <v>46290.782395833332</v>
      </c>
      <c r="B1420" s="114">
        <v>23</v>
      </c>
      <c r="C1420" s="114" t="s">
        <v>367</v>
      </c>
      <c r="D1420" s="114" t="s">
        <v>638</v>
      </c>
      <c r="E1420" s="114" t="s">
        <v>2374</v>
      </c>
      <c r="F1420" s="114" t="s">
        <v>180</v>
      </c>
      <c r="G1420" s="121">
        <v>-6.9678654646020892E-4</v>
      </c>
      <c r="H1420" s="114">
        <v>-10.21953601474973</v>
      </c>
      <c r="I1420" s="118" t="s">
        <v>272</v>
      </c>
    </row>
    <row r="1421" spans="1:9" ht="15" customHeight="1" x14ac:dyDescent="0.25">
      <c r="A1421" s="117">
        <v>46290.782395833332</v>
      </c>
      <c r="B1421" s="114">
        <v>23</v>
      </c>
      <c r="C1421" s="114" t="s">
        <v>367</v>
      </c>
      <c r="D1421" s="114" t="s">
        <v>638</v>
      </c>
      <c r="E1421" s="114" t="s">
        <v>2375</v>
      </c>
      <c r="F1421" s="114" t="s">
        <v>180</v>
      </c>
      <c r="G1421" s="121">
        <v>-6.9678654646020892E-4</v>
      </c>
      <c r="H1421" s="114">
        <v>-10.21953601474973</v>
      </c>
      <c r="I1421" s="118" t="s">
        <v>272</v>
      </c>
    </row>
    <row r="1422" spans="1:9" ht="15" customHeight="1" x14ac:dyDescent="0.25">
      <c r="A1422" s="117">
        <v>46290.782395833332</v>
      </c>
      <c r="B1422" s="114">
        <v>23</v>
      </c>
      <c r="C1422" s="114" t="s">
        <v>367</v>
      </c>
      <c r="D1422" s="114" t="s">
        <v>638</v>
      </c>
      <c r="E1422" s="114" t="s">
        <v>2376</v>
      </c>
      <c r="F1422" s="114" t="s">
        <v>180</v>
      </c>
      <c r="G1422" s="121">
        <v>-6.9678654646020892E-4</v>
      </c>
      <c r="H1422" s="114">
        <v>-10.21953601474973</v>
      </c>
      <c r="I1422" s="118" t="s">
        <v>272</v>
      </c>
    </row>
    <row r="1423" spans="1:9" ht="15" customHeight="1" x14ac:dyDescent="0.25">
      <c r="A1423" s="117">
        <v>46290.782395833332</v>
      </c>
      <c r="B1423" s="114">
        <v>23</v>
      </c>
      <c r="C1423" s="114" t="s">
        <v>367</v>
      </c>
      <c r="D1423" s="114" t="s">
        <v>638</v>
      </c>
      <c r="E1423" s="114" t="s">
        <v>2377</v>
      </c>
      <c r="F1423" s="114" t="s">
        <v>180</v>
      </c>
      <c r="G1423" s="121">
        <v>-6.1612152520132684E-4</v>
      </c>
      <c r="H1423" s="114">
        <v>-9.0364490362861272</v>
      </c>
      <c r="I1423" s="118" t="s">
        <v>272</v>
      </c>
    </row>
    <row r="1424" spans="1:9" ht="15" customHeight="1" x14ac:dyDescent="0.25">
      <c r="A1424" s="117">
        <v>46290.782395833332</v>
      </c>
      <c r="B1424" s="114">
        <v>23</v>
      </c>
      <c r="C1424" s="114" t="s">
        <v>367</v>
      </c>
      <c r="D1424" s="114" t="s">
        <v>638</v>
      </c>
      <c r="E1424" s="114" t="s">
        <v>2378</v>
      </c>
      <c r="F1424" s="114" t="s">
        <v>180</v>
      </c>
      <c r="G1424" s="121">
        <v>-6.1612152520132684E-4</v>
      </c>
      <c r="H1424" s="114">
        <v>-9.0364490362861272</v>
      </c>
      <c r="I1424" s="118" t="s">
        <v>272</v>
      </c>
    </row>
    <row r="1425" spans="1:9" ht="15" customHeight="1" x14ac:dyDescent="0.25">
      <c r="A1425" s="117">
        <v>46290.782395833332</v>
      </c>
      <c r="B1425" s="114">
        <v>23</v>
      </c>
      <c r="C1425" s="114" t="s">
        <v>367</v>
      </c>
      <c r="D1425" s="114" t="s">
        <v>638</v>
      </c>
      <c r="E1425" s="114" t="s">
        <v>2379</v>
      </c>
      <c r="F1425" s="114" t="s">
        <v>180</v>
      </c>
      <c r="G1425" s="121">
        <v>-6.1612152520132684E-4</v>
      </c>
      <c r="H1425" s="114">
        <v>-9.0364490362861272</v>
      </c>
      <c r="I1425" s="118" t="s">
        <v>272</v>
      </c>
    </row>
    <row r="1426" spans="1:9" ht="15" customHeight="1" x14ac:dyDescent="0.25">
      <c r="A1426" s="117">
        <v>46290.782395833332</v>
      </c>
      <c r="B1426" s="114">
        <v>23</v>
      </c>
      <c r="C1426" s="114" t="s">
        <v>367</v>
      </c>
      <c r="D1426" s="114" t="s">
        <v>638</v>
      </c>
      <c r="E1426" s="114" t="s">
        <v>2380</v>
      </c>
      <c r="F1426" s="114" t="s">
        <v>180</v>
      </c>
      <c r="G1426" s="121">
        <v>-6.1612152520132684E-4</v>
      </c>
      <c r="H1426" s="114">
        <v>-9.0364490362861272</v>
      </c>
      <c r="I1426" s="118" t="s">
        <v>272</v>
      </c>
    </row>
    <row r="1427" spans="1:9" ht="15" customHeight="1" x14ac:dyDescent="0.25">
      <c r="A1427" s="117">
        <v>46290.782395833332</v>
      </c>
      <c r="B1427" s="114">
        <v>23</v>
      </c>
      <c r="C1427" s="114" t="s">
        <v>367</v>
      </c>
      <c r="D1427" s="114" t="s">
        <v>638</v>
      </c>
      <c r="E1427" s="114" t="s">
        <v>2381</v>
      </c>
      <c r="F1427" s="114" t="s">
        <v>180</v>
      </c>
      <c r="G1427" s="121">
        <v>-6.1612152520132684E-4</v>
      </c>
      <c r="H1427" s="114">
        <v>-9.0364490362861272</v>
      </c>
      <c r="I1427" s="118" t="s">
        <v>272</v>
      </c>
    </row>
    <row r="1428" spans="1:9" ht="15" customHeight="1" x14ac:dyDescent="0.25">
      <c r="A1428" s="117">
        <v>46290.782395833332</v>
      </c>
      <c r="B1428" s="114">
        <v>23</v>
      </c>
      <c r="C1428" s="114" t="s">
        <v>367</v>
      </c>
      <c r="D1428" s="114" t="s">
        <v>638</v>
      </c>
      <c r="E1428" s="114" t="s">
        <v>2382</v>
      </c>
      <c r="F1428" s="114" t="s">
        <v>180</v>
      </c>
      <c r="G1428" s="121">
        <v>-6.1612152520132684E-4</v>
      </c>
      <c r="H1428" s="114">
        <v>-9.0364490362861272</v>
      </c>
      <c r="I1428" s="118" t="s">
        <v>272</v>
      </c>
    </row>
    <row r="1429" spans="1:9" ht="15" customHeight="1" x14ac:dyDescent="0.25">
      <c r="A1429" s="117">
        <v>46290.782395833332</v>
      </c>
      <c r="B1429" s="114">
        <v>23</v>
      </c>
      <c r="C1429" s="114" t="s">
        <v>367</v>
      </c>
      <c r="D1429" s="114" t="s">
        <v>638</v>
      </c>
      <c r="E1429" s="114" t="s">
        <v>2383</v>
      </c>
      <c r="F1429" s="114" t="s">
        <v>180</v>
      </c>
      <c r="G1429" s="121">
        <v>-5.3545650394244476E-4</v>
      </c>
      <c r="H1429" s="114">
        <v>-7.8533620578225234</v>
      </c>
      <c r="I1429" s="118" t="s">
        <v>272</v>
      </c>
    </row>
    <row r="1430" spans="1:9" ht="15" customHeight="1" x14ac:dyDescent="0.25">
      <c r="A1430" s="117">
        <v>46290.782395833332</v>
      </c>
      <c r="B1430" s="114">
        <v>23</v>
      </c>
      <c r="C1430" s="114" t="s">
        <v>367</v>
      </c>
      <c r="D1430" s="114" t="s">
        <v>638</v>
      </c>
      <c r="E1430" s="114" t="s">
        <v>2384</v>
      </c>
      <c r="F1430" s="114" t="s">
        <v>180</v>
      </c>
      <c r="G1430" s="121">
        <v>-5.3545650394244476E-4</v>
      </c>
      <c r="H1430" s="114">
        <v>-7.8533620578225234</v>
      </c>
      <c r="I1430" s="118" t="s">
        <v>272</v>
      </c>
    </row>
    <row r="1431" spans="1:9" ht="15" customHeight="1" x14ac:dyDescent="0.25">
      <c r="A1431" s="117">
        <v>46290.782395833332</v>
      </c>
      <c r="B1431" s="114">
        <v>23</v>
      </c>
      <c r="C1431" s="114" t="s">
        <v>367</v>
      </c>
      <c r="D1431" s="114" t="s">
        <v>638</v>
      </c>
      <c r="E1431" s="114" t="s">
        <v>2385</v>
      </c>
      <c r="F1431" s="114" t="s">
        <v>180</v>
      </c>
      <c r="G1431" s="121">
        <v>-5.3545650394244476E-4</v>
      </c>
      <c r="H1431" s="114">
        <v>-7.8533620578225234</v>
      </c>
      <c r="I1431" s="118" t="s">
        <v>272</v>
      </c>
    </row>
    <row r="1432" spans="1:9" ht="15" customHeight="1" x14ac:dyDescent="0.25">
      <c r="A1432" s="117">
        <v>46290.782395833332</v>
      </c>
      <c r="B1432" s="114">
        <v>23</v>
      </c>
      <c r="C1432" s="114" t="s">
        <v>367</v>
      </c>
      <c r="D1432" s="114" t="s">
        <v>638</v>
      </c>
      <c r="E1432" s="114" t="s">
        <v>2386</v>
      </c>
      <c r="F1432" s="114" t="s">
        <v>180</v>
      </c>
      <c r="G1432" s="121">
        <v>-5.3545650394244476E-4</v>
      </c>
      <c r="H1432" s="114">
        <v>-7.8533620578225234</v>
      </c>
      <c r="I1432" s="118" t="s">
        <v>272</v>
      </c>
    </row>
    <row r="1433" spans="1:9" ht="15" customHeight="1" x14ac:dyDescent="0.25">
      <c r="A1433" s="117">
        <v>46290.782395833332</v>
      </c>
      <c r="B1433" s="114">
        <v>23</v>
      </c>
      <c r="C1433" s="114" t="s">
        <v>367</v>
      </c>
      <c r="D1433" s="114" t="s">
        <v>638</v>
      </c>
      <c r="E1433" s="114" t="s">
        <v>2387</v>
      </c>
      <c r="F1433" s="114" t="s">
        <v>180</v>
      </c>
      <c r="G1433" s="121">
        <v>-5.3545650394244487E-4</v>
      </c>
      <c r="H1433" s="114">
        <v>-7.8533620578225252</v>
      </c>
      <c r="I1433" s="118" t="s">
        <v>272</v>
      </c>
    </row>
    <row r="1434" spans="1:9" ht="15" customHeight="1" x14ac:dyDescent="0.25">
      <c r="A1434" s="117">
        <v>46290.782395833332</v>
      </c>
      <c r="B1434" s="114">
        <v>23</v>
      </c>
      <c r="C1434" s="114" t="s">
        <v>367</v>
      </c>
      <c r="D1434" s="114" t="s">
        <v>638</v>
      </c>
      <c r="E1434" s="114" t="s">
        <v>2388</v>
      </c>
      <c r="F1434" s="114" t="s">
        <v>180</v>
      </c>
      <c r="G1434" s="121">
        <v>-5.3545650394244487E-4</v>
      </c>
      <c r="H1434" s="114">
        <v>-7.8533620578225252</v>
      </c>
      <c r="I1434" s="118" t="s">
        <v>272</v>
      </c>
    </row>
    <row r="1435" spans="1:9" ht="15" customHeight="1" x14ac:dyDescent="0.25">
      <c r="A1435" s="117">
        <v>46290.782395833332</v>
      </c>
      <c r="B1435" s="114">
        <v>23</v>
      </c>
      <c r="C1435" s="114" t="s">
        <v>367</v>
      </c>
      <c r="D1435" s="114" t="s">
        <v>638</v>
      </c>
      <c r="E1435" s="114" t="s">
        <v>2389</v>
      </c>
      <c r="F1435" s="114" t="s">
        <v>180</v>
      </c>
      <c r="G1435" s="121">
        <v>-4.5479148268356273E-4</v>
      </c>
      <c r="H1435" s="114">
        <v>-6.6702750793589205</v>
      </c>
      <c r="I1435" s="118" t="s">
        <v>272</v>
      </c>
    </row>
    <row r="1436" spans="1:9" ht="15" customHeight="1" x14ac:dyDescent="0.25">
      <c r="A1436" s="117">
        <v>46290.782395833332</v>
      </c>
      <c r="B1436" s="114">
        <v>23</v>
      </c>
      <c r="C1436" s="114" t="s">
        <v>367</v>
      </c>
      <c r="D1436" s="114" t="s">
        <v>638</v>
      </c>
      <c r="E1436" s="114" t="s">
        <v>2390</v>
      </c>
      <c r="F1436" s="114" t="s">
        <v>180</v>
      </c>
      <c r="G1436" s="121">
        <v>-4.5479148268356273E-4</v>
      </c>
      <c r="H1436" s="114">
        <v>-6.6702750793589205</v>
      </c>
      <c r="I1436" s="118" t="s">
        <v>272</v>
      </c>
    </row>
    <row r="1437" spans="1:9" ht="15" customHeight="1" x14ac:dyDescent="0.25">
      <c r="A1437" s="117">
        <v>46290.782395833332</v>
      </c>
      <c r="B1437" s="114">
        <v>23</v>
      </c>
      <c r="C1437" s="114" t="s">
        <v>367</v>
      </c>
      <c r="D1437" s="114" t="s">
        <v>638</v>
      </c>
      <c r="E1437" s="114" t="s">
        <v>2391</v>
      </c>
      <c r="F1437" s="114" t="s">
        <v>180</v>
      </c>
      <c r="G1437" s="121">
        <v>-4.5479148268356273E-4</v>
      </c>
      <c r="H1437" s="114">
        <v>-6.6702750793589205</v>
      </c>
      <c r="I1437" s="118" t="s">
        <v>272</v>
      </c>
    </row>
    <row r="1438" spans="1:9" ht="15" customHeight="1" x14ac:dyDescent="0.25">
      <c r="A1438" s="117">
        <v>46290.782395833332</v>
      </c>
      <c r="B1438" s="114">
        <v>23</v>
      </c>
      <c r="C1438" s="114" t="s">
        <v>367</v>
      </c>
      <c r="D1438" s="114" t="s">
        <v>638</v>
      </c>
      <c r="E1438" s="114" t="s">
        <v>2392</v>
      </c>
      <c r="F1438" s="114" t="s">
        <v>180</v>
      </c>
      <c r="G1438" s="121">
        <v>-4.5479148268356279E-4</v>
      </c>
      <c r="H1438" s="114">
        <v>-6.6702750793589214</v>
      </c>
      <c r="I1438" s="118" t="s">
        <v>272</v>
      </c>
    </row>
    <row r="1439" spans="1:9" ht="15" customHeight="1" x14ac:dyDescent="0.25">
      <c r="A1439" s="117">
        <v>46290.782395833332</v>
      </c>
      <c r="B1439" s="114">
        <v>23</v>
      </c>
      <c r="C1439" s="114" t="s">
        <v>367</v>
      </c>
      <c r="D1439" s="114" t="s">
        <v>638</v>
      </c>
      <c r="E1439" s="114" t="s">
        <v>2393</v>
      </c>
      <c r="F1439" s="114" t="s">
        <v>180</v>
      </c>
      <c r="G1439" s="121">
        <v>-4.5479148268356279E-4</v>
      </c>
      <c r="H1439" s="114">
        <v>-6.6702750793589214</v>
      </c>
      <c r="I1439" s="118" t="s">
        <v>272</v>
      </c>
    </row>
    <row r="1440" spans="1:9" ht="15" customHeight="1" x14ac:dyDescent="0.25">
      <c r="A1440" s="117">
        <v>46290.782395833332</v>
      </c>
      <c r="B1440" s="114">
        <v>23</v>
      </c>
      <c r="C1440" s="114" t="s">
        <v>367</v>
      </c>
      <c r="D1440" s="114" t="s">
        <v>638</v>
      </c>
      <c r="E1440" s="114" t="s">
        <v>2394</v>
      </c>
      <c r="F1440" s="114" t="s">
        <v>180</v>
      </c>
      <c r="G1440" s="121">
        <v>-4.5479148268356279E-4</v>
      </c>
      <c r="H1440" s="114">
        <v>-6.6702750793589214</v>
      </c>
      <c r="I1440" s="118" t="s">
        <v>272</v>
      </c>
    </row>
    <row r="1441" spans="1:9" ht="15" customHeight="1" x14ac:dyDescent="0.25">
      <c r="A1441" s="117">
        <v>46290.782395833332</v>
      </c>
      <c r="B1441" s="114">
        <v>23</v>
      </c>
      <c r="C1441" s="114" t="s">
        <v>367</v>
      </c>
      <c r="D1441" s="114" t="s">
        <v>638</v>
      </c>
      <c r="E1441" s="114" t="s">
        <v>2395</v>
      </c>
      <c r="F1441" s="114" t="s">
        <v>180</v>
      </c>
      <c r="G1441" s="121">
        <v>-3.7412646142468071E-4</v>
      </c>
      <c r="H1441" s="114">
        <v>-5.4871881008953176</v>
      </c>
      <c r="I1441" s="118" t="s">
        <v>272</v>
      </c>
    </row>
    <row r="1442" spans="1:9" ht="15" customHeight="1" x14ac:dyDescent="0.25">
      <c r="A1442" s="117">
        <v>46290.782395833332</v>
      </c>
      <c r="B1442" s="114">
        <v>23</v>
      </c>
      <c r="C1442" s="114" t="s">
        <v>367</v>
      </c>
      <c r="D1442" s="114" t="s">
        <v>638</v>
      </c>
      <c r="E1442" s="114" t="s">
        <v>2396</v>
      </c>
      <c r="F1442" s="114" t="s">
        <v>180</v>
      </c>
      <c r="G1442" s="121">
        <v>-3.7412646142468071E-4</v>
      </c>
      <c r="H1442" s="114">
        <v>-5.4871881008953176</v>
      </c>
      <c r="I1442" s="118" t="s">
        <v>272</v>
      </c>
    </row>
    <row r="1443" spans="1:9" ht="15" customHeight="1" x14ac:dyDescent="0.25">
      <c r="A1443" s="117">
        <v>46290.782395833332</v>
      </c>
      <c r="B1443" s="114">
        <v>23</v>
      </c>
      <c r="C1443" s="114" t="s">
        <v>367</v>
      </c>
      <c r="D1443" s="114" t="s">
        <v>638</v>
      </c>
      <c r="E1443" s="114" t="s">
        <v>2397</v>
      </c>
      <c r="F1443" s="114" t="s">
        <v>180</v>
      </c>
      <c r="G1443" s="121">
        <v>-3.7412646142468071E-4</v>
      </c>
      <c r="H1443" s="114">
        <v>-5.4871881008953176</v>
      </c>
      <c r="I1443" s="118" t="s">
        <v>272</v>
      </c>
    </row>
    <row r="1444" spans="1:9" ht="15" customHeight="1" x14ac:dyDescent="0.25">
      <c r="A1444" s="117">
        <v>46290.782395833332</v>
      </c>
      <c r="B1444" s="114">
        <v>23</v>
      </c>
      <c r="C1444" s="114" t="s">
        <v>367</v>
      </c>
      <c r="D1444" s="114" t="s">
        <v>638</v>
      </c>
      <c r="E1444" s="114" t="s">
        <v>2398</v>
      </c>
      <c r="F1444" s="114" t="s">
        <v>180</v>
      </c>
      <c r="G1444" s="121">
        <v>-3.7412646142468071E-4</v>
      </c>
      <c r="H1444" s="114">
        <v>-5.4871881008953176</v>
      </c>
      <c r="I1444" s="118" t="s">
        <v>272</v>
      </c>
    </row>
    <row r="1445" spans="1:9" ht="15" customHeight="1" x14ac:dyDescent="0.25">
      <c r="A1445" s="117">
        <v>46290.782395833332</v>
      </c>
      <c r="B1445" s="114">
        <v>23</v>
      </c>
      <c r="C1445" s="114" t="s">
        <v>367</v>
      </c>
      <c r="D1445" s="114" t="s">
        <v>638</v>
      </c>
      <c r="E1445" s="114" t="s">
        <v>2399</v>
      </c>
      <c r="F1445" s="114" t="s">
        <v>180</v>
      </c>
      <c r="G1445" s="121">
        <v>-3.7412646142468071E-4</v>
      </c>
      <c r="H1445" s="114">
        <v>-5.4871881008953176</v>
      </c>
      <c r="I1445" s="118" t="s">
        <v>272</v>
      </c>
    </row>
    <row r="1446" spans="1:9" ht="15" customHeight="1" x14ac:dyDescent="0.25">
      <c r="A1446" s="117">
        <v>46290.782395833332</v>
      </c>
      <c r="B1446" s="114">
        <v>23</v>
      </c>
      <c r="C1446" s="114" t="s">
        <v>367</v>
      </c>
      <c r="D1446" s="114" t="s">
        <v>638</v>
      </c>
      <c r="E1446" s="114" t="s">
        <v>2400</v>
      </c>
      <c r="F1446" s="114" t="s">
        <v>180</v>
      </c>
      <c r="G1446" s="121">
        <v>-3.7412646142468076E-4</v>
      </c>
      <c r="H1446" s="114">
        <v>-5.4871881008953176</v>
      </c>
      <c r="I1446" s="118" t="s">
        <v>272</v>
      </c>
    </row>
    <row r="1447" spans="1:9" ht="15" customHeight="1" x14ac:dyDescent="0.25">
      <c r="A1447" s="117">
        <v>46290.782395833332</v>
      </c>
      <c r="B1447" s="114">
        <v>23</v>
      </c>
      <c r="C1447" s="114" t="s">
        <v>367</v>
      </c>
      <c r="D1447" s="114" t="s">
        <v>638</v>
      </c>
      <c r="E1447" s="114" t="s">
        <v>2401</v>
      </c>
      <c r="F1447" s="114" t="s">
        <v>180</v>
      </c>
      <c r="G1447" s="121">
        <v>-2.9346144016579863E-4</v>
      </c>
      <c r="H1447" s="114">
        <v>-4.3041011224317138</v>
      </c>
      <c r="I1447" s="118" t="s">
        <v>272</v>
      </c>
    </row>
    <row r="1448" spans="1:9" ht="15" customHeight="1" x14ac:dyDescent="0.25">
      <c r="A1448" s="117">
        <v>46290.782395833332</v>
      </c>
      <c r="B1448" s="114">
        <v>23</v>
      </c>
      <c r="C1448" s="114" t="s">
        <v>367</v>
      </c>
      <c r="D1448" s="114" t="s">
        <v>638</v>
      </c>
      <c r="E1448" s="114" t="s">
        <v>2402</v>
      </c>
      <c r="F1448" s="114" t="s">
        <v>180</v>
      </c>
      <c r="G1448" s="121">
        <v>-2.9346144016579863E-4</v>
      </c>
      <c r="H1448" s="114">
        <v>-4.3041011224317138</v>
      </c>
      <c r="I1448" s="118" t="s">
        <v>272</v>
      </c>
    </row>
    <row r="1449" spans="1:9" ht="15" customHeight="1" x14ac:dyDescent="0.25">
      <c r="A1449" s="117">
        <v>46290.782395833332</v>
      </c>
      <c r="B1449" s="114">
        <v>23</v>
      </c>
      <c r="C1449" s="114" t="s">
        <v>367</v>
      </c>
      <c r="D1449" s="114" t="s">
        <v>638</v>
      </c>
      <c r="E1449" s="114" t="s">
        <v>2403</v>
      </c>
      <c r="F1449" s="114" t="s">
        <v>180</v>
      </c>
      <c r="G1449" s="121">
        <v>-2.9346144016579863E-4</v>
      </c>
      <c r="H1449" s="114">
        <v>-4.3041011224317138</v>
      </c>
      <c r="I1449" s="118" t="s">
        <v>272</v>
      </c>
    </row>
    <row r="1450" spans="1:9" ht="15" customHeight="1" x14ac:dyDescent="0.25">
      <c r="A1450" s="117">
        <v>46290.782395833332</v>
      </c>
      <c r="B1450" s="114">
        <v>23</v>
      </c>
      <c r="C1450" s="114" t="s">
        <v>367</v>
      </c>
      <c r="D1450" s="114" t="s">
        <v>638</v>
      </c>
      <c r="E1450" s="114" t="s">
        <v>2404</v>
      </c>
      <c r="F1450" s="114" t="s">
        <v>180</v>
      </c>
      <c r="G1450" s="121">
        <v>-2.9346144016579868E-4</v>
      </c>
      <c r="H1450" s="114">
        <v>-4.3041011224317138</v>
      </c>
      <c r="I1450" s="118" t="s">
        <v>272</v>
      </c>
    </row>
    <row r="1451" spans="1:9" ht="15" customHeight="1" x14ac:dyDescent="0.25">
      <c r="A1451" s="117">
        <v>46290.782395833332</v>
      </c>
      <c r="B1451" s="114">
        <v>23</v>
      </c>
      <c r="C1451" s="114" t="s">
        <v>367</v>
      </c>
      <c r="D1451" s="114" t="s">
        <v>638</v>
      </c>
      <c r="E1451" s="114" t="s">
        <v>2405</v>
      </c>
      <c r="F1451" s="114" t="s">
        <v>180</v>
      </c>
      <c r="G1451" s="121">
        <v>-2.9346144016579868E-4</v>
      </c>
      <c r="H1451" s="114">
        <v>-4.3041011224317138</v>
      </c>
      <c r="I1451" s="118" t="s">
        <v>272</v>
      </c>
    </row>
    <row r="1452" spans="1:9" ht="15" customHeight="1" x14ac:dyDescent="0.25">
      <c r="A1452" s="117">
        <v>46290.782395833332</v>
      </c>
      <c r="B1452" s="114">
        <v>23</v>
      </c>
      <c r="C1452" s="114" t="s">
        <v>367</v>
      </c>
      <c r="D1452" s="114" t="s">
        <v>638</v>
      </c>
      <c r="E1452" s="114" t="s">
        <v>2406</v>
      </c>
      <c r="F1452" s="114" t="s">
        <v>180</v>
      </c>
      <c r="G1452" s="121">
        <v>-2.9346144016579868E-4</v>
      </c>
      <c r="H1452" s="114">
        <v>-4.3041011224317138</v>
      </c>
      <c r="I1452" s="118" t="s">
        <v>272</v>
      </c>
    </row>
    <row r="1453" spans="1:9" ht="15" customHeight="1" x14ac:dyDescent="0.25">
      <c r="A1453" s="117">
        <v>46290.782395833332</v>
      </c>
      <c r="B1453" s="114">
        <v>23</v>
      </c>
      <c r="C1453" s="114" t="s">
        <v>367</v>
      </c>
      <c r="D1453" s="114" t="s">
        <v>638</v>
      </c>
      <c r="E1453" s="114" t="s">
        <v>2407</v>
      </c>
      <c r="F1453" s="114" t="s">
        <v>180</v>
      </c>
      <c r="G1453" s="121">
        <v>-2.127964189069166E-4</v>
      </c>
      <c r="H1453" s="114">
        <v>-3.1210141439681105</v>
      </c>
      <c r="I1453" s="118" t="s">
        <v>272</v>
      </c>
    </row>
    <row r="1454" spans="1:9" ht="15" customHeight="1" x14ac:dyDescent="0.25">
      <c r="A1454" s="117">
        <v>46290.782395833332</v>
      </c>
      <c r="B1454" s="114">
        <v>23</v>
      </c>
      <c r="C1454" s="114" t="s">
        <v>367</v>
      </c>
      <c r="D1454" s="114" t="s">
        <v>638</v>
      </c>
      <c r="E1454" s="114" t="s">
        <v>2408</v>
      </c>
      <c r="F1454" s="114" t="s">
        <v>180</v>
      </c>
      <c r="G1454" s="121">
        <v>-2.127964189069166E-4</v>
      </c>
      <c r="H1454" s="114">
        <v>-3.1210141439681105</v>
      </c>
      <c r="I1454" s="118" t="s">
        <v>272</v>
      </c>
    </row>
    <row r="1455" spans="1:9" ht="15" customHeight="1" x14ac:dyDescent="0.25">
      <c r="A1455" s="117">
        <v>46290.782395833332</v>
      </c>
      <c r="B1455" s="114">
        <v>23</v>
      </c>
      <c r="C1455" s="114" t="s">
        <v>367</v>
      </c>
      <c r="D1455" s="114" t="s">
        <v>638</v>
      </c>
      <c r="E1455" s="114" t="s">
        <v>2409</v>
      </c>
      <c r="F1455" s="114" t="s">
        <v>180</v>
      </c>
      <c r="G1455" s="121">
        <v>-2.127964189069166E-4</v>
      </c>
      <c r="H1455" s="114">
        <v>-3.1210141439681105</v>
      </c>
      <c r="I1455" s="118" t="s">
        <v>272</v>
      </c>
    </row>
    <row r="1456" spans="1:9" ht="15" customHeight="1" x14ac:dyDescent="0.25">
      <c r="A1456" s="117">
        <v>46290.782395833332</v>
      </c>
      <c r="B1456" s="114">
        <v>23</v>
      </c>
      <c r="C1456" s="114" t="s">
        <v>367</v>
      </c>
      <c r="D1456" s="114" t="s">
        <v>638</v>
      </c>
      <c r="E1456" s="114" t="s">
        <v>2410</v>
      </c>
      <c r="F1456" s="114" t="s">
        <v>180</v>
      </c>
      <c r="G1456" s="121">
        <v>-2.1279641890691663E-4</v>
      </c>
      <c r="H1456" s="114">
        <v>-3.1210141439681109</v>
      </c>
      <c r="I1456" s="118" t="s">
        <v>272</v>
      </c>
    </row>
    <row r="1457" spans="1:9" ht="15" customHeight="1" x14ac:dyDescent="0.25">
      <c r="A1457" s="117">
        <v>46290.782395833332</v>
      </c>
      <c r="B1457" s="114">
        <v>23</v>
      </c>
      <c r="C1457" s="114" t="s">
        <v>367</v>
      </c>
      <c r="D1457" s="114" t="s">
        <v>638</v>
      </c>
      <c r="E1457" s="114" t="s">
        <v>2411</v>
      </c>
      <c r="F1457" s="114" t="s">
        <v>180</v>
      </c>
      <c r="G1457" s="121">
        <v>-2.1279641890691666E-4</v>
      </c>
      <c r="H1457" s="114">
        <v>-3.1210141439681114</v>
      </c>
      <c r="I1457" s="118" t="s">
        <v>272</v>
      </c>
    </row>
    <row r="1458" spans="1:9" ht="15" customHeight="1" x14ac:dyDescent="0.25">
      <c r="A1458" s="117">
        <v>46290.782395833332</v>
      </c>
      <c r="B1458" s="114">
        <v>23</v>
      </c>
      <c r="C1458" s="114" t="s">
        <v>367</v>
      </c>
      <c r="D1458" s="114" t="s">
        <v>638</v>
      </c>
      <c r="E1458" s="114" t="s">
        <v>2412</v>
      </c>
      <c r="F1458" s="114" t="s">
        <v>180</v>
      </c>
      <c r="G1458" s="121">
        <v>-2.1279641890691666E-4</v>
      </c>
      <c r="H1458" s="114">
        <v>-3.1210141439681114</v>
      </c>
      <c r="I1458" s="118" t="s">
        <v>272</v>
      </c>
    </row>
    <row r="1459" spans="1:9" ht="15" customHeight="1" x14ac:dyDescent="0.25">
      <c r="A1459" s="117">
        <v>46290.782395833332</v>
      </c>
      <c r="B1459" s="114">
        <v>23</v>
      </c>
      <c r="C1459" s="114" t="s">
        <v>367</v>
      </c>
      <c r="D1459" s="114" t="s">
        <v>638</v>
      </c>
      <c r="E1459" s="114" t="s">
        <v>2413</v>
      </c>
      <c r="F1459" s="114" t="s">
        <v>180</v>
      </c>
      <c r="G1459" s="121">
        <v>-1.3213139764803455E-4</v>
      </c>
      <c r="H1459" s="114">
        <v>-1.9379271655045072</v>
      </c>
      <c r="I1459" s="118" t="s">
        <v>272</v>
      </c>
    </row>
    <row r="1460" spans="1:9" ht="15" customHeight="1" x14ac:dyDescent="0.25">
      <c r="A1460" s="117">
        <v>46290.782395833332</v>
      </c>
      <c r="B1460" s="114">
        <v>23</v>
      </c>
      <c r="C1460" s="114" t="s">
        <v>367</v>
      </c>
      <c r="D1460" s="114" t="s">
        <v>638</v>
      </c>
      <c r="E1460" s="114" t="s">
        <v>2414</v>
      </c>
      <c r="F1460" s="114" t="s">
        <v>180</v>
      </c>
      <c r="G1460" s="121">
        <v>-1.3213139764803458E-4</v>
      </c>
      <c r="H1460" s="114">
        <v>-1.9379271655045074</v>
      </c>
      <c r="I1460" s="118" t="s">
        <v>272</v>
      </c>
    </row>
    <row r="1461" spans="1:9" ht="15" customHeight="1" x14ac:dyDescent="0.25">
      <c r="A1461" s="117">
        <v>46290.782395833332</v>
      </c>
      <c r="B1461" s="114">
        <v>23</v>
      </c>
      <c r="C1461" s="114" t="s">
        <v>367</v>
      </c>
      <c r="D1461" s="114" t="s">
        <v>638</v>
      </c>
      <c r="E1461" s="114" t="s">
        <v>2415</v>
      </c>
      <c r="F1461" s="114" t="s">
        <v>180</v>
      </c>
      <c r="G1461" s="121">
        <v>-1.3213139764803458E-4</v>
      </c>
      <c r="H1461" s="114">
        <v>-1.9379271655045074</v>
      </c>
      <c r="I1461" s="118" t="s">
        <v>272</v>
      </c>
    </row>
    <row r="1462" spans="1:9" ht="15" customHeight="1" x14ac:dyDescent="0.25">
      <c r="A1462" s="117">
        <v>46290.782395833332</v>
      </c>
      <c r="B1462" s="114">
        <v>23</v>
      </c>
      <c r="C1462" s="114" t="s">
        <v>367</v>
      </c>
      <c r="D1462" s="114" t="s">
        <v>638</v>
      </c>
      <c r="E1462" s="114" t="s">
        <v>2416</v>
      </c>
      <c r="F1462" s="114" t="s">
        <v>180</v>
      </c>
      <c r="G1462" s="121">
        <v>-1.321313976480346E-4</v>
      </c>
      <c r="H1462" s="114">
        <v>-1.9379271655045078</v>
      </c>
      <c r="I1462" s="118" t="s">
        <v>272</v>
      </c>
    </row>
    <row r="1463" spans="1:9" ht="15" customHeight="1" x14ac:dyDescent="0.25">
      <c r="A1463" s="117">
        <v>46290.782395833332</v>
      </c>
      <c r="B1463" s="114">
        <v>23</v>
      </c>
      <c r="C1463" s="114" t="s">
        <v>367</v>
      </c>
      <c r="D1463" s="114" t="s">
        <v>638</v>
      </c>
      <c r="E1463" s="114" t="s">
        <v>2417</v>
      </c>
      <c r="F1463" s="114" t="s">
        <v>180</v>
      </c>
      <c r="G1463" s="121">
        <v>-1.321313976480346E-4</v>
      </c>
      <c r="H1463" s="114">
        <v>-1.9379271655045078</v>
      </c>
      <c r="I1463" s="118" t="s">
        <v>272</v>
      </c>
    </row>
    <row r="1464" spans="1:9" ht="15" customHeight="1" x14ac:dyDescent="0.25">
      <c r="A1464" s="117">
        <v>46290.782395833332</v>
      </c>
      <c r="B1464" s="114">
        <v>23</v>
      </c>
      <c r="C1464" s="114" t="s">
        <v>367</v>
      </c>
      <c r="D1464" s="114" t="s">
        <v>638</v>
      </c>
      <c r="E1464" s="114" t="s">
        <v>2418</v>
      </c>
      <c r="F1464" s="114" t="s">
        <v>180</v>
      </c>
      <c r="G1464" s="121">
        <v>-1.321313976480346E-4</v>
      </c>
      <c r="H1464" s="114">
        <v>-1.9379271655045078</v>
      </c>
      <c r="I1464" s="118" t="s">
        <v>272</v>
      </c>
    </row>
    <row r="1465" spans="1:9" ht="15" customHeight="1" x14ac:dyDescent="0.25">
      <c r="A1465" s="117">
        <v>46290.782395833332</v>
      </c>
      <c r="B1465" s="114">
        <v>23</v>
      </c>
      <c r="C1465" s="114" t="s">
        <v>367</v>
      </c>
      <c r="D1465" s="114" t="s">
        <v>638</v>
      </c>
      <c r="E1465" s="114" t="s">
        <v>2419</v>
      </c>
      <c r="F1465" s="114" t="s">
        <v>180</v>
      </c>
      <c r="G1465" s="121">
        <v>-5.1466376389152516E-5</v>
      </c>
      <c r="H1465" s="114">
        <v>-0.75484018704090394</v>
      </c>
      <c r="I1465" s="118" t="s">
        <v>272</v>
      </c>
    </row>
    <row r="1466" spans="1:9" ht="15" customHeight="1" x14ac:dyDescent="0.25">
      <c r="A1466" s="117">
        <v>46290.782395833332</v>
      </c>
      <c r="B1466" s="114">
        <v>23</v>
      </c>
      <c r="C1466" s="114" t="s">
        <v>367</v>
      </c>
      <c r="D1466" s="114" t="s">
        <v>638</v>
      </c>
      <c r="E1466" s="114" t="s">
        <v>2420</v>
      </c>
      <c r="F1466" s="114" t="s">
        <v>180</v>
      </c>
      <c r="G1466" s="121">
        <v>-5.1466376389152523E-5</v>
      </c>
      <c r="H1466" s="114">
        <v>-0.75484018704090405</v>
      </c>
      <c r="I1466" s="118" t="s">
        <v>272</v>
      </c>
    </row>
    <row r="1467" spans="1:9" ht="15" customHeight="1" x14ac:dyDescent="0.25">
      <c r="A1467" s="117">
        <v>46290.782395833332</v>
      </c>
      <c r="B1467" s="114">
        <v>23</v>
      </c>
      <c r="C1467" s="114" t="s">
        <v>367</v>
      </c>
      <c r="D1467" s="114" t="s">
        <v>638</v>
      </c>
      <c r="E1467" s="114" t="s">
        <v>2421</v>
      </c>
      <c r="F1467" s="114" t="s">
        <v>180</v>
      </c>
      <c r="G1467" s="121">
        <v>-5.146637638915253E-5</v>
      </c>
      <c r="H1467" s="114">
        <v>-0.75484018704090416</v>
      </c>
      <c r="I1467" s="118" t="s">
        <v>272</v>
      </c>
    </row>
    <row r="1468" spans="1:9" ht="15" customHeight="1" x14ac:dyDescent="0.25">
      <c r="A1468" s="117">
        <v>46290.782395833332</v>
      </c>
      <c r="B1468" s="114">
        <v>23</v>
      </c>
      <c r="C1468" s="114" t="s">
        <v>367</v>
      </c>
      <c r="D1468" s="114" t="s">
        <v>638</v>
      </c>
      <c r="E1468" s="114" t="s">
        <v>2422</v>
      </c>
      <c r="F1468" s="114" t="s">
        <v>180</v>
      </c>
      <c r="G1468" s="121">
        <v>-5.146637638915253E-5</v>
      </c>
      <c r="H1468" s="114">
        <v>-0.75484018704090416</v>
      </c>
      <c r="I1468" s="118" t="s">
        <v>272</v>
      </c>
    </row>
    <row r="1469" spans="1:9" ht="15" customHeight="1" x14ac:dyDescent="0.25">
      <c r="A1469" s="117">
        <v>46290.782395833332</v>
      </c>
      <c r="B1469" s="114">
        <v>23</v>
      </c>
      <c r="C1469" s="114" t="s">
        <v>367</v>
      </c>
      <c r="D1469" s="114" t="s">
        <v>638</v>
      </c>
      <c r="E1469" s="114" t="s">
        <v>2423</v>
      </c>
      <c r="F1469" s="114" t="s">
        <v>180</v>
      </c>
      <c r="G1469" s="121">
        <v>-5.1466376389152537E-5</v>
      </c>
      <c r="H1469" s="114">
        <v>-0.75484018704090428</v>
      </c>
      <c r="I1469" s="118" t="s">
        <v>272</v>
      </c>
    </row>
    <row r="1470" spans="1:9" ht="15" customHeight="1" x14ac:dyDescent="0.25">
      <c r="A1470" s="117">
        <v>46290.782395833332</v>
      </c>
      <c r="B1470" s="114">
        <v>23</v>
      </c>
      <c r="C1470" s="114" t="s">
        <v>367</v>
      </c>
      <c r="D1470" s="114" t="s">
        <v>638</v>
      </c>
      <c r="E1470" s="114" t="s">
        <v>2424</v>
      </c>
      <c r="F1470" s="114" t="s">
        <v>180</v>
      </c>
      <c r="G1470" s="121">
        <v>-5.1466376389152544E-5</v>
      </c>
      <c r="H1470" s="114">
        <v>-0.75484018704090439</v>
      </c>
      <c r="I1470" s="118" t="s">
        <v>272</v>
      </c>
    </row>
    <row r="1471" spans="1:9" ht="15" customHeight="1" x14ac:dyDescent="0.25">
      <c r="A1471" s="117">
        <v>46290.782395833332</v>
      </c>
      <c r="B1471" s="114">
        <v>23</v>
      </c>
      <c r="C1471" s="114" t="s">
        <v>367</v>
      </c>
      <c r="D1471" s="114" t="s">
        <v>638</v>
      </c>
      <c r="E1471" s="114" t="s">
        <v>2425</v>
      </c>
      <c r="F1471" s="114" t="s">
        <v>180</v>
      </c>
      <c r="G1471" s="121">
        <v>-5.146637638915255E-5</v>
      </c>
      <c r="H1471" s="114">
        <v>-0.7548401870409045</v>
      </c>
      <c r="I1471" s="118" t="s">
        <v>272</v>
      </c>
    </row>
    <row r="1472" spans="1:9" ht="15" customHeight="1" x14ac:dyDescent="0.25">
      <c r="A1472" s="117">
        <v>46290.782395833332</v>
      </c>
      <c r="B1472" s="114">
        <v>23</v>
      </c>
      <c r="C1472" s="114" t="s">
        <v>367</v>
      </c>
      <c r="D1472" s="114" t="s">
        <v>638</v>
      </c>
      <c r="E1472" s="114" t="s">
        <v>2426</v>
      </c>
      <c r="F1472" s="114" t="s">
        <v>180</v>
      </c>
      <c r="G1472" s="121">
        <v>-5.1466376389152557E-5</v>
      </c>
      <c r="H1472" s="114">
        <v>-0.75484018704090461</v>
      </c>
      <c r="I1472" s="118" t="s">
        <v>272</v>
      </c>
    </row>
    <row r="1473" spans="1:9" ht="15" customHeight="1" x14ac:dyDescent="0.25">
      <c r="A1473" s="117">
        <v>46290.782395833332</v>
      </c>
      <c r="B1473" s="114">
        <v>23</v>
      </c>
      <c r="C1473" s="114" t="s">
        <v>367</v>
      </c>
      <c r="D1473" s="114" t="s">
        <v>638</v>
      </c>
      <c r="E1473" s="114" t="s">
        <v>2427</v>
      </c>
      <c r="F1473" s="114" t="s">
        <v>180</v>
      </c>
      <c r="G1473" s="121">
        <v>-5.1466376389152564E-5</v>
      </c>
      <c r="H1473" s="114">
        <v>-0.75484018704090472</v>
      </c>
      <c r="I1473" s="118" t="s">
        <v>272</v>
      </c>
    </row>
    <row r="1474" spans="1:9" ht="15" customHeight="1" x14ac:dyDescent="0.25">
      <c r="A1474" s="117">
        <v>46290.782395833332</v>
      </c>
      <c r="B1474" s="114">
        <v>23</v>
      </c>
      <c r="C1474" s="114" t="s">
        <v>367</v>
      </c>
      <c r="D1474" s="114" t="s">
        <v>638</v>
      </c>
      <c r="E1474" s="114" t="s">
        <v>2428</v>
      </c>
      <c r="F1474" s="114" t="s">
        <v>180</v>
      </c>
      <c r="G1474" s="121">
        <v>-5.1466376389152564E-5</v>
      </c>
      <c r="H1474" s="114">
        <v>-0.75484018704090472</v>
      </c>
      <c r="I1474" s="118" t="s">
        <v>272</v>
      </c>
    </row>
    <row r="1475" spans="1:9" ht="15" customHeight="1" x14ac:dyDescent="0.25">
      <c r="A1475" s="117">
        <v>46290.782395833332</v>
      </c>
      <c r="B1475" s="114">
        <v>23</v>
      </c>
      <c r="C1475" s="114" t="s">
        <v>367</v>
      </c>
      <c r="D1475" s="114" t="s">
        <v>638</v>
      </c>
      <c r="E1475" s="114" t="s">
        <v>2429</v>
      </c>
      <c r="F1475" s="114" t="s">
        <v>180</v>
      </c>
      <c r="G1475" s="121">
        <v>2.9198644869729523E-5</v>
      </c>
      <c r="H1475" s="114">
        <v>0</v>
      </c>
      <c r="I1475" s="118" t="s">
        <v>2469</v>
      </c>
    </row>
    <row r="1476" spans="1:9" ht="15" customHeight="1" x14ac:dyDescent="0.25">
      <c r="A1476" s="117">
        <v>46290.782395833332</v>
      </c>
      <c r="B1476" s="114">
        <v>23</v>
      </c>
      <c r="C1476" s="114" t="s">
        <v>367</v>
      </c>
      <c r="D1476" s="114" t="s">
        <v>638</v>
      </c>
      <c r="E1476" s="114" t="s">
        <v>2430</v>
      </c>
      <c r="F1476" s="114" t="s">
        <v>180</v>
      </c>
      <c r="G1476" s="121">
        <v>2.9198644869729516E-5</v>
      </c>
      <c r="H1476" s="114">
        <v>0</v>
      </c>
      <c r="I1476" s="118" t="s">
        <v>2469</v>
      </c>
    </row>
    <row r="1477" spans="1:9" ht="15" customHeight="1" x14ac:dyDescent="0.25">
      <c r="A1477" s="117">
        <v>46290.782395833332</v>
      </c>
      <c r="B1477" s="114">
        <v>23</v>
      </c>
      <c r="C1477" s="114" t="s">
        <v>367</v>
      </c>
      <c r="D1477" s="114" t="s">
        <v>638</v>
      </c>
      <c r="E1477" s="114" t="s">
        <v>2431</v>
      </c>
      <c r="F1477" s="114" t="s">
        <v>180</v>
      </c>
      <c r="G1477" s="121">
        <v>2.9198644869729509E-5</v>
      </c>
      <c r="H1477" s="114">
        <v>0</v>
      </c>
      <c r="I1477" s="118" t="s">
        <v>2469</v>
      </c>
    </row>
    <row r="1478" spans="1:9" ht="15" customHeight="1" x14ac:dyDescent="0.25">
      <c r="A1478" s="117">
        <v>46290.782395833332</v>
      </c>
      <c r="B1478" s="114">
        <v>23</v>
      </c>
      <c r="C1478" s="114" t="s">
        <v>367</v>
      </c>
      <c r="D1478" s="114" t="s">
        <v>638</v>
      </c>
      <c r="E1478" s="114" t="s">
        <v>2432</v>
      </c>
      <c r="F1478" s="114" t="s">
        <v>180</v>
      </c>
      <c r="G1478" s="121">
        <v>2.9198644869729506E-5</v>
      </c>
      <c r="H1478" s="114">
        <v>0</v>
      </c>
      <c r="I1478" s="118" t="s">
        <v>2469</v>
      </c>
    </row>
    <row r="1479" spans="1:9" ht="15" customHeight="1" x14ac:dyDescent="0.25">
      <c r="A1479" s="117">
        <v>46290.782395833332</v>
      </c>
      <c r="B1479" s="114">
        <v>23</v>
      </c>
      <c r="C1479" s="114" t="s">
        <v>367</v>
      </c>
      <c r="D1479" s="114" t="s">
        <v>638</v>
      </c>
      <c r="E1479" s="114" t="s">
        <v>2433</v>
      </c>
      <c r="F1479" s="114" t="s">
        <v>180</v>
      </c>
      <c r="G1479" s="121">
        <v>2.9198644869729499E-5</v>
      </c>
      <c r="H1479" s="114">
        <v>0</v>
      </c>
      <c r="I1479" s="118" t="s">
        <v>2469</v>
      </c>
    </row>
    <row r="1480" spans="1:9" ht="15" customHeight="1" x14ac:dyDescent="0.25">
      <c r="A1480" s="117">
        <v>46290.782395833332</v>
      </c>
      <c r="B1480" s="114">
        <v>23</v>
      </c>
      <c r="C1480" s="114" t="s">
        <v>367</v>
      </c>
      <c r="D1480" s="114" t="s">
        <v>638</v>
      </c>
      <c r="E1480" s="114" t="s">
        <v>2434</v>
      </c>
      <c r="F1480" s="114" t="s">
        <v>180</v>
      </c>
      <c r="G1480" s="121">
        <v>2.9198644869729492E-5</v>
      </c>
      <c r="H1480" s="114">
        <v>0</v>
      </c>
      <c r="I1480" s="118" t="s">
        <v>2469</v>
      </c>
    </row>
    <row r="1481" spans="1:9" ht="15" customHeight="1" x14ac:dyDescent="0.25">
      <c r="A1481" s="117">
        <v>46290.782395833332</v>
      </c>
      <c r="B1481" s="114">
        <v>23</v>
      </c>
      <c r="C1481" s="114" t="s">
        <v>367</v>
      </c>
      <c r="D1481" s="114" t="s">
        <v>638</v>
      </c>
      <c r="E1481" s="114" t="s">
        <v>2435</v>
      </c>
      <c r="F1481" s="114" t="s">
        <v>180</v>
      </c>
      <c r="G1481" s="121">
        <v>2.9198644869729489E-5</v>
      </c>
      <c r="H1481" s="114">
        <v>0</v>
      </c>
      <c r="I1481" s="118" t="s">
        <v>2469</v>
      </c>
    </row>
    <row r="1482" spans="1:9" ht="15" customHeight="1" x14ac:dyDescent="0.25">
      <c r="A1482" s="117">
        <v>46290.782395833332</v>
      </c>
      <c r="B1482" s="114">
        <v>23</v>
      </c>
      <c r="C1482" s="114" t="s">
        <v>367</v>
      </c>
      <c r="D1482" s="114" t="s">
        <v>638</v>
      </c>
      <c r="E1482" s="114" t="s">
        <v>2436</v>
      </c>
      <c r="F1482" s="114" t="s">
        <v>180</v>
      </c>
      <c r="G1482" s="121">
        <v>2.9198644869729482E-5</v>
      </c>
      <c r="H1482" s="114">
        <v>0</v>
      </c>
      <c r="I1482" s="118" t="s">
        <v>2469</v>
      </c>
    </row>
    <row r="1483" spans="1:9" ht="15" customHeight="1" x14ac:dyDescent="0.25">
      <c r="A1483" s="117">
        <v>46290.782395833332</v>
      </c>
      <c r="B1483" s="114">
        <v>23</v>
      </c>
      <c r="C1483" s="114" t="s">
        <v>367</v>
      </c>
      <c r="D1483" s="114" t="s">
        <v>638</v>
      </c>
      <c r="E1483" s="114" t="s">
        <v>2437</v>
      </c>
      <c r="F1483" s="114" t="s">
        <v>180</v>
      </c>
      <c r="G1483" s="121">
        <v>1.0986366612861156E-4</v>
      </c>
      <c r="H1483" s="114">
        <v>0</v>
      </c>
      <c r="I1483" s="118" t="s">
        <v>2469</v>
      </c>
    </row>
    <row r="1484" spans="1:9" ht="15" customHeight="1" x14ac:dyDescent="0.25">
      <c r="A1484" s="117">
        <v>46290.782395833332</v>
      </c>
      <c r="B1484" s="114">
        <v>23</v>
      </c>
      <c r="C1484" s="114" t="s">
        <v>367</v>
      </c>
      <c r="D1484" s="114" t="s">
        <v>638</v>
      </c>
      <c r="E1484" s="114" t="s">
        <v>2438</v>
      </c>
      <c r="F1484" s="114" t="s">
        <v>180</v>
      </c>
      <c r="G1484" s="121">
        <v>1.0986366612861156E-4</v>
      </c>
      <c r="H1484" s="114">
        <v>0</v>
      </c>
      <c r="I1484" s="118" t="s">
        <v>2469</v>
      </c>
    </row>
    <row r="1485" spans="1:9" ht="15" customHeight="1" x14ac:dyDescent="0.25">
      <c r="A1485" s="117">
        <v>46290.782395833332</v>
      </c>
      <c r="B1485" s="114">
        <v>23</v>
      </c>
      <c r="C1485" s="114" t="s">
        <v>367</v>
      </c>
      <c r="D1485" s="114" t="s">
        <v>638</v>
      </c>
      <c r="E1485" s="114" t="s">
        <v>2439</v>
      </c>
      <c r="F1485" s="114" t="s">
        <v>180</v>
      </c>
      <c r="G1485" s="121">
        <v>1.0986366612861154E-4</v>
      </c>
      <c r="H1485" s="114">
        <v>0</v>
      </c>
      <c r="I1485" s="118" t="s">
        <v>2469</v>
      </c>
    </row>
    <row r="1486" spans="1:9" ht="15" customHeight="1" x14ac:dyDescent="0.25">
      <c r="A1486" s="117">
        <v>46290.782395833332</v>
      </c>
      <c r="B1486" s="114">
        <v>23</v>
      </c>
      <c r="C1486" s="114" t="s">
        <v>367</v>
      </c>
      <c r="D1486" s="114" t="s">
        <v>638</v>
      </c>
      <c r="E1486" s="114" t="s">
        <v>2440</v>
      </c>
      <c r="F1486" s="114" t="s">
        <v>180</v>
      </c>
      <c r="G1486" s="121">
        <v>1.0986366612861154E-4</v>
      </c>
      <c r="H1486" s="114">
        <v>0</v>
      </c>
      <c r="I1486" s="118" t="s">
        <v>2469</v>
      </c>
    </row>
    <row r="1487" spans="1:9" ht="15" customHeight="1" x14ac:dyDescent="0.25">
      <c r="A1487" s="117">
        <v>46290.782395833332</v>
      </c>
      <c r="B1487" s="114">
        <v>23</v>
      </c>
      <c r="C1487" s="114" t="s">
        <v>367</v>
      </c>
      <c r="D1487" s="114" t="s">
        <v>638</v>
      </c>
      <c r="E1487" s="114" t="s">
        <v>2441</v>
      </c>
      <c r="F1487" s="114" t="s">
        <v>180</v>
      </c>
      <c r="G1487" s="121">
        <v>1.0986366612861154E-4</v>
      </c>
      <c r="H1487" s="114">
        <v>0</v>
      </c>
      <c r="I1487" s="118" t="s">
        <v>2469</v>
      </c>
    </row>
    <row r="1488" spans="1:9" ht="15" customHeight="1" x14ac:dyDescent="0.25">
      <c r="A1488" s="117">
        <v>46290.782395833332</v>
      </c>
      <c r="B1488" s="114">
        <v>23</v>
      </c>
      <c r="C1488" s="114" t="s">
        <v>367</v>
      </c>
      <c r="D1488" s="114" t="s">
        <v>638</v>
      </c>
      <c r="E1488" s="114" t="s">
        <v>2442</v>
      </c>
      <c r="F1488" s="114" t="s">
        <v>180</v>
      </c>
      <c r="G1488" s="121">
        <v>1.0986366612861153E-4</v>
      </c>
      <c r="H1488" s="114">
        <v>0</v>
      </c>
      <c r="I1488" s="118" t="s">
        <v>2469</v>
      </c>
    </row>
    <row r="1489" spans="1:9" ht="15" customHeight="1" x14ac:dyDescent="0.25">
      <c r="A1489" s="117">
        <v>46290.782395833332</v>
      </c>
      <c r="B1489" s="114">
        <v>23</v>
      </c>
      <c r="C1489" s="114" t="s">
        <v>367</v>
      </c>
      <c r="D1489" s="114" t="s">
        <v>638</v>
      </c>
      <c r="E1489" s="114" t="s">
        <v>567</v>
      </c>
      <c r="F1489" s="114" t="s">
        <v>2443</v>
      </c>
      <c r="G1489" s="121">
        <v>-4.0088960506446263E-5</v>
      </c>
      <c r="H1489" s="114">
        <v>-8.0177921012892703</v>
      </c>
      <c r="I1489" s="118" t="s">
        <v>272</v>
      </c>
    </row>
    <row r="1490" spans="1:9" ht="15" customHeight="1" x14ac:dyDescent="0.25">
      <c r="A1490" s="117">
        <v>46290.782395833332</v>
      </c>
      <c r="B1490" s="114">
        <v>23</v>
      </c>
      <c r="C1490" s="114" t="s">
        <v>367</v>
      </c>
      <c r="D1490" s="114" t="s">
        <v>638</v>
      </c>
      <c r="E1490" s="114" t="s">
        <v>569</v>
      </c>
      <c r="F1490" s="114" t="s">
        <v>2443</v>
      </c>
      <c r="G1490" s="121">
        <v>3.9519024608921806E-5</v>
      </c>
      <c r="H1490" s="114">
        <v>7.9038049217843609</v>
      </c>
      <c r="I1490" s="118" t="s">
        <v>274</v>
      </c>
    </row>
    <row r="1491" spans="1:9" ht="15" customHeight="1" x14ac:dyDescent="0.25">
      <c r="A1491" s="117">
        <v>46290.782395833332</v>
      </c>
      <c r="B1491" s="114">
        <v>23</v>
      </c>
      <c r="C1491" s="114" t="s">
        <v>367</v>
      </c>
      <c r="D1491" s="114" t="s">
        <v>638</v>
      </c>
      <c r="E1491" s="114" t="s">
        <v>2444</v>
      </c>
      <c r="F1491" s="114" t="s">
        <v>2443</v>
      </c>
      <c r="G1491" s="121">
        <v>8.1128367031977388E-5</v>
      </c>
      <c r="H1491" s="114">
        <v>16.225673406395476</v>
      </c>
      <c r="I1491" s="118" t="s">
        <v>274</v>
      </c>
    </row>
    <row r="1492" spans="1:9" ht="15" customHeight="1" x14ac:dyDescent="0.25">
      <c r="A1492" s="117">
        <v>46290.782395833332</v>
      </c>
      <c r="B1492" s="114">
        <v>23</v>
      </c>
      <c r="C1492" s="114" t="s">
        <v>367</v>
      </c>
      <c r="D1492" s="114" t="s">
        <v>638</v>
      </c>
      <c r="E1492" s="114" t="s">
        <v>2445</v>
      </c>
      <c r="F1492" s="114" t="s">
        <v>2443</v>
      </c>
      <c r="G1492" s="121">
        <v>8.5664159750946939E-5</v>
      </c>
      <c r="H1492" s="114">
        <v>17.132831950189388</v>
      </c>
      <c r="I1492" s="118" t="s">
        <v>274</v>
      </c>
    </row>
    <row r="1493" spans="1:9" ht="15" customHeight="1" x14ac:dyDescent="0.25">
      <c r="A1493" s="117">
        <v>46290.782395833332</v>
      </c>
      <c r="B1493" s="114">
        <v>23</v>
      </c>
      <c r="C1493" s="114" t="s">
        <v>367</v>
      </c>
      <c r="D1493" s="114" t="s">
        <v>638</v>
      </c>
      <c r="E1493" s="114" t="s">
        <v>2446</v>
      </c>
      <c r="F1493" s="114" t="s">
        <v>2443</v>
      </c>
      <c r="G1493" s="121">
        <v>8.5664159750946926E-5</v>
      </c>
      <c r="H1493" s="114">
        <v>17.132831950189384</v>
      </c>
      <c r="I1493" s="118" t="s">
        <v>274</v>
      </c>
    </row>
    <row r="1494" spans="1:9" ht="15" customHeight="1" x14ac:dyDescent="0.25">
      <c r="A1494" s="117">
        <v>46290.782395833332</v>
      </c>
      <c r="B1494" s="114">
        <v>23</v>
      </c>
      <c r="C1494" s="114" t="s">
        <v>367</v>
      </c>
      <c r="D1494" s="114" t="s">
        <v>638</v>
      </c>
      <c r="E1494" s="114" t="s">
        <v>2447</v>
      </c>
      <c r="F1494" s="114" t="s">
        <v>2443</v>
      </c>
      <c r="G1494" s="121">
        <v>8.1128367031977469E-5</v>
      </c>
      <c r="H1494" s="114">
        <v>16.225673406395494</v>
      </c>
      <c r="I1494" s="118" t="s">
        <v>274</v>
      </c>
    </row>
    <row r="1495" spans="1:9" ht="15" customHeight="1" x14ac:dyDescent="0.25">
      <c r="A1495" s="117">
        <v>46290.782395833332</v>
      </c>
      <c r="B1495" s="114">
        <v>23</v>
      </c>
      <c r="C1495" s="114" t="s">
        <v>367</v>
      </c>
      <c r="D1495" s="114" t="s">
        <v>638</v>
      </c>
      <c r="E1495" s="114" t="s">
        <v>2448</v>
      </c>
      <c r="F1495" s="114" t="s">
        <v>2443</v>
      </c>
      <c r="G1495" s="121">
        <v>3.951902460892186E-5</v>
      </c>
      <c r="H1495" s="114">
        <v>7.9038049217843716</v>
      </c>
      <c r="I1495" s="118" t="s">
        <v>274</v>
      </c>
    </row>
    <row r="1496" spans="1:9" ht="15" customHeight="1" x14ac:dyDescent="0.25">
      <c r="A1496" s="117">
        <v>46290.782395833332</v>
      </c>
      <c r="B1496" s="114">
        <v>23</v>
      </c>
      <c r="C1496" s="114" t="s">
        <v>367</v>
      </c>
      <c r="D1496" s="114" t="s">
        <v>638</v>
      </c>
      <c r="E1496" s="114" t="s">
        <v>2449</v>
      </c>
      <c r="F1496" s="114" t="s">
        <v>2443</v>
      </c>
      <c r="G1496" s="121">
        <v>-4.0088960506446033E-5</v>
      </c>
      <c r="H1496" s="114">
        <v>-8.0177921012892241</v>
      </c>
      <c r="I1496" s="118" t="s">
        <v>272</v>
      </c>
    </row>
    <row r="1497" spans="1:9" ht="15" customHeight="1" x14ac:dyDescent="0.25">
      <c r="A1497" s="117">
        <v>46290.782395833332</v>
      </c>
      <c r="B1497" s="114">
        <v>23</v>
      </c>
      <c r="C1497" s="114" t="s">
        <v>367</v>
      </c>
      <c r="D1497" s="114" t="s">
        <v>638</v>
      </c>
      <c r="E1497" s="114" t="s">
        <v>2450</v>
      </c>
      <c r="F1497" s="114" t="s">
        <v>2443</v>
      </c>
      <c r="G1497" s="121">
        <v>-9.5015902611956127E-4</v>
      </c>
      <c r="H1497" s="114">
        <v>-190.03180522391227</v>
      </c>
      <c r="I1497" s="118" t="s">
        <v>272</v>
      </c>
    </row>
    <row r="1498" spans="1:9" ht="15" customHeight="1" x14ac:dyDescent="0.25">
      <c r="A1498" s="117">
        <v>46290.782395833332</v>
      </c>
      <c r="B1498" s="114">
        <v>23</v>
      </c>
      <c r="C1498" s="114" t="s">
        <v>367</v>
      </c>
      <c r="D1498" s="114" t="s">
        <v>638</v>
      </c>
      <c r="E1498" s="114" t="s">
        <v>2451</v>
      </c>
      <c r="F1498" s="114" t="s">
        <v>2443</v>
      </c>
      <c r="G1498" s="121">
        <v>-1.0297670112349292E-3</v>
      </c>
      <c r="H1498" s="114">
        <v>-205.95340224698586</v>
      </c>
      <c r="I1498" s="118" t="s">
        <v>272</v>
      </c>
    </row>
    <row r="1499" spans="1:9" ht="15" customHeight="1" x14ac:dyDescent="0.25">
      <c r="A1499" s="117">
        <v>46290.782395833332</v>
      </c>
      <c r="B1499" s="114">
        <v>23</v>
      </c>
      <c r="C1499" s="114" t="s">
        <v>367</v>
      </c>
      <c r="D1499" s="114" t="s">
        <v>638</v>
      </c>
      <c r="E1499" s="114" t="s">
        <v>2452</v>
      </c>
      <c r="F1499" s="114" t="s">
        <v>2443</v>
      </c>
      <c r="G1499" s="121">
        <v>-1.0713763536579848E-3</v>
      </c>
      <c r="H1499" s="114">
        <v>-214.27527073159698</v>
      </c>
      <c r="I1499" s="118" t="s">
        <v>272</v>
      </c>
    </row>
    <row r="1500" spans="1:9" ht="15" customHeight="1" x14ac:dyDescent="0.25">
      <c r="A1500" s="117">
        <v>46290.782395833332</v>
      </c>
      <c r="B1500" s="114">
        <v>23</v>
      </c>
      <c r="C1500" s="114" t="s">
        <v>367</v>
      </c>
      <c r="D1500" s="114" t="s">
        <v>638</v>
      </c>
      <c r="E1500" s="114" t="s">
        <v>2453</v>
      </c>
      <c r="F1500" s="114" t="s">
        <v>2443</v>
      </c>
      <c r="G1500" s="121">
        <v>-1.0759121463769544E-3</v>
      </c>
      <c r="H1500" s="114">
        <v>-215.18242927539092</v>
      </c>
      <c r="I1500" s="118" t="s">
        <v>272</v>
      </c>
    </row>
    <row r="1501" spans="1:9" ht="15" customHeight="1" x14ac:dyDescent="0.25">
      <c r="A1501" s="117">
        <v>46290.782395833332</v>
      </c>
      <c r="B1501" s="114">
        <v>23</v>
      </c>
      <c r="C1501" s="114" t="s">
        <v>367</v>
      </c>
      <c r="D1501" s="114" t="s">
        <v>638</v>
      </c>
      <c r="E1501" s="114" t="s">
        <v>2454</v>
      </c>
      <c r="F1501" s="114" t="s">
        <v>2443</v>
      </c>
      <c r="G1501" s="121">
        <v>-1.0759121463769544E-3</v>
      </c>
      <c r="H1501" s="114">
        <v>-215.18242927539092</v>
      </c>
      <c r="I1501" s="118" t="s">
        <v>272</v>
      </c>
    </row>
    <row r="1502" spans="1:9" ht="15" customHeight="1" x14ac:dyDescent="0.25">
      <c r="A1502" s="117">
        <v>46290.782395833332</v>
      </c>
      <c r="B1502" s="114">
        <v>23</v>
      </c>
      <c r="C1502" s="114" t="s">
        <v>367</v>
      </c>
      <c r="D1502" s="114" t="s">
        <v>638</v>
      </c>
      <c r="E1502" s="114" t="s">
        <v>2455</v>
      </c>
      <c r="F1502" s="114" t="s">
        <v>2443</v>
      </c>
      <c r="G1502" s="121">
        <v>-1.071376353657985E-3</v>
      </c>
      <c r="H1502" s="114">
        <v>-214.27527073159703</v>
      </c>
      <c r="I1502" s="118" t="s">
        <v>272</v>
      </c>
    </row>
    <row r="1503" spans="1:9" ht="15" customHeight="1" x14ac:dyDescent="0.25">
      <c r="A1503" s="117">
        <v>46290.782395833332</v>
      </c>
      <c r="B1503" s="114">
        <v>23</v>
      </c>
      <c r="C1503" s="114" t="s">
        <v>367</v>
      </c>
      <c r="D1503" s="114" t="s">
        <v>638</v>
      </c>
      <c r="E1503" s="114" t="s">
        <v>2456</v>
      </c>
      <c r="F1503" s="114" t="s">
        <v>2443</v>
      </c>
      <c r="G1503" s="121">
        <v>-1.0297670112349294E-3</v>
      </c>
      <c r="H1503" s="114">
        <v>-205.95340224698592</v>
      </c>
      <c r="I1503" s="118" t="s">
        <v>272</v>
      </c>
    </row>
    <row r="1504" spans="1:9" ht="15" customHeight="1" x14ac:dyDescent="0.25">
      <c r="A1504" s="117">
        <v>46290.782395833332</v>
      </c>
      <c r="B1504" s="114">
        <v>23</v>
      </c>
      <c r="C1504" s="114" t="s">
        <v>367</v>
      </c>
      <c r="D1504" s="114" t="s">
        <v>638</v>
      </c>
      <c r="E1504" s="114" t="s">
        <v>2457</v>
      </c>
      <c r="F1504" s="114" t="s">
        <v>2443</v>
      </c>
      <c r="G1504" s="121">
        <v>-9.5015902611956149E-4</v>
      </c>
      <c r="H1504" s="114">
        <v>-190.03180522391233</v>
      </c>
      <c r="I1504" s="118" t="s">
        <v>272</v>
      </c>
    </row>
    <row r="1505" spans="1:9" ht="15" customHeight="1" x14ac:dyDescent="0.25">
      <c r="A1505" s="117">
        <v>46290.782395833332</v>
      </c>
      <c r="B1505" s="114">
        <v>23</v>
      </c>
      <c r="C1505" s="114" t="s">
        <v>367</v>
      </c>
      <c r="D1505" s="114" t="s">
        <v>638</v>
      </c>
      <c r="E1505" s="114" t="s">
        <v>2458</v>
      </c>
      <c r="F1505" s="114" t="s">
        <v>2443</v>
      </c>
      <c r="G1505" s="121">
        <v>-8.5005008685208464E-4</v>
      </c>
      <c r="H1505" s="114">
        <v>-170.01001737041693</v>
      </c>
      <c r="I1505" s="118" t="s">
        <v>272</v>
      </c>
    </row>
    <row r="1506" spans="1:9" ht="15" customHeight="1" x14ac:dyDescent="0.25">
      <c r="A1506" s="117">
        <v>46290.782395833332</v>
      </c>
      <c r="B1506" s="114">
        <v>23</v>
      </c>
      <c r="C1506" s="114" t="s">
        <v>367</v>
      </c>
      <c r="D1506" s="114" t="s">
        <v>638</v>
      </c>
      <c r="E1506" s="114" t="s">
        <v>2459</v>
      </c>
      <c r="F1506" s="114" t="s">
        <v>2443</v>
      </c>
      <c r="G1506" s="121">
        <v>-7.0807964943645234E-4</v>
      </c>
      <c r="H1506" s="114">
        <v>-141.61592988729049</v>
      </c>
      <c r="I1506" s="118" t="s">
        <v>272</v>
      </c>
    </row>
    <row r="1507" spans="1:9" ht="15" customHeight="1" x14ac:dyDescent="0.25">
      <c r="A1507" s="117">
        <v>46290.782395833332</v>
      </c>
      <c r="B1507" s="114">
        <v>23</v>
      </c>
      <c r="C1507" s="114" t="s">
        <v>367</v>
      </c>
      <c r="D1507" s="114" t="s">
        <v>638</v>
      </c>
      <c r="E1507" s="114" t="s">
        <v>2460</v>
      </c>
      <c r="F1507" s="114" t="s">
        <v>2443</v>
      </c>
      <c r="G1507" s="121">
        <v>-5.6610921202081992E-4</v>
      </c>
      <c r="H1507" s="114">
        <v>-113.22184240416401</v>
      </c>
      <c r="I1507" s="118" t="s">
        <v>272</v>
      </c>
    </row>
    <row r="1508" spans="1:9" ht="15" customHeight="1" x14ac:dyDescent="0.25">
      <c r="A1508" s="117">
        <v>46290.782395833332</v>
      </c>
      <c r="B1508" s="114">
        <v>23</v>
      </c>
      <c r="C1508" s="114" t="s">
        <v>367</v>
      </c>
      <c r="D1508" s="114" t="s">
        <v>638</v>
      </c>
      <c r="E1508" s="114" t="s">
        <v>2461</v>
      </c>
      <c r="F1508" s="114" t="s">
        <v>2443</v>
      </c>
      <c r="G1508" s="121">
        <v>-4.2413877460518757E-4</v>
      </c>
      <c r="H1508" s="114">
        <v>-84.827754921037524</v>
      </c>
      <c r="I1508" s="118" t="s">
        <v>272</v>
      </c>
    </row>
    <row r="1509" spans="1:9" ht="15" customHeight="1" x14ac:dyDescent="0.25">
      <c r="A1509" s="117">
        <v>46290.782395833332</v>
      </c>
      <c r="B1509" s="114">
        <v>23</v>
      </c>
      <c r="C1509" s="114" t="s">
        <v>367</v>
      </c>
      <c r="D1509" s="114" t="s">
        <v>638</v>
      </c>
      <c r="E1509" s="114" t="s">
        <v>2462</v>
      </c>
      <c r="F1509" s="114" t="s">
        <v>2443</v>
      </c>
      <c r="G1509" s="121">
        <v>-2.8216833718955515E-4</v>
      </c>
      <c r="H1509" s="114">
        <v>-56.433667437911048</v>
      </c>
      <c r="I1509" s="118" t="s">
        <v>272</v>
      </c>
    </row>
    <row r="1510" spans="1:9" ht="15" customHeight="1" x14ac:dyDescent="0.25">
      <c r="A1510" s="117">
        <v>46290.782395833332</v>
      </c>
      <c r="B1510" s="114">
        <v>23</v>
      </c>
      <c r="C1510" s="114" t="s">
        <v>367</v>
      </c>
      <c r="D1510" s="114" t="s">
        <v>638</v>
      </c>
      <c r="E1510" s="114" t="s">
        <v>2463</v>
      </c>
      <c r="F1510" s="114" t="s">
        <v>2443</v>
      </c>
      <c r="G1510" s="121">
        <v>-1.4019789977392282E-4</v>
      </c>
      <c r="H1510" s="114">
        <v>-28.039579954784582</v>
      </c>
      <c r="I1510" s="118" t="s">
        <v>272</v>
      </c>
    </row>
    <row r="1511" spans="1:9" ht="15" customHeight="1" x14ac:dyDescent="0.25">
      <c r="A1511" s="117">
        <v>46290.782395833332</v>
      </c>
      <c r="B1511" s="114">
        <v>23</v>
      </c>
      <c r="C1511" s="114" t="s">
        <v>367</v>
      </c>
      <c r="D1511" s="114" t="s">
        <v>638</v>
      </c>
      <c r="E1511" s="114" t="s">
        <v>2773</v>
      </c>
      <c r="F1511" s="114" t="s">
        <v>2443</v>
      </c>
      <c r="G1511" s="121">
        <v>-8.5005008685208475E-4</v>
      </c>
      <c r="H1511" s="114">
        <v>-170.01001737041696</v>
      </c>
      <c r="I1511" s="118" t="s">
        <v>272</v>
      </c>
    </row>
    <row r="1512" spans="1:9" ht="15" customHeight="1" x14ac:dyDescent="0.25">
      <c r="A1512" s="117">
        <v>46290.782395833332</v>
      </c>
      <c r="B1512" s="114">
        <v>23</v>
      </c>
      <c r="C1512" s="114" t="s">
        <v>367</v>
      </c>
      <c r="D1512" s="114" t="s">
        <v>638</v>
      </c>
      <c r="E1512" s="114" t="s">
        <v>2775</v>
      </c>
      <c r="F1512" s="114" t="s">
        <v>2443</v>
      </c>
      <c r="G1512" s="121">
        <v>-7.0807964943645234E-4</v>
      </c>
      <c r="H1512" s="114">
        <v>-141.61592988729049</v>
      </c>
      <c r="I1512" s="118" t="s">
        <v>272</v>
      </c>
    </row>
    <row r="1513" spans="1:9" ht="15" customHeight="1" x14ac:dyDescent="0.25">
      <c r="A1513" s="117">
        <v>46290.782395833332</v>
      </c>
      <c r="B1513" s="114">
        <v>23</v>
      </c>
      <c r="C1513" s="114" t="s">
        <v>367</v>
      </c>
      <c r="D1513" s="114" t="s">
        <v>638</v>
      </c>
      <c r="E1513" s="114" t="s">
        <v>2776</v>
      </c>
      <c r="F1513" s="114" t="s">
        <v>2443</v>
      </c>
      <c r="G1513" s="121">
        <v>-5.6610921202081992E-4</v>
      </c>
      <c r="H1513" s="114">
        <v>-113.22184240416401</v>
      </c>
      <c r="I1513" s="118" t="s">
        <v>272</v>
      </c>
    </row>
    <row r="1514" spans="1:9" ht="15" customHeight="1" x14ac:dyDescent="0.25">
      <c r="A1514" s="117">
        <v>46290.782395833332</v>
      </c>
      <c r="B1514" s="114">
        <v>23</v>
      </c>
      <c r="C1514" s="114" t="s">
        <v>367</v>
      </c>
      <c r="D1514" s="114" t="s">
        <v>638</v>
      </c>
      <c r="E1514" s="114" t="s">
        <v>2777</v>
      </c>
      <c r="F1514" s="114" t="s">
        <v>2443</v>
      </c>
      <c r="G1514" s="121">
        <v>-4.2413877460518762E-4</v>
      </c>
      <c r="H1514" s="114">
        <v>-84.827754921037538</v>
      </c>
      <c r="I1514" s="118" t="s">
        <v>272</v>
      </c>
    </row>
    <row r="1515" spans="1:9" ht="15" customHeight="1" x14ac:dyDescent="0.25">
      <c r="A1515" s="117">
        <v>46290.782395833332</v>
      </c>
      <c r="B1515" s="114">
        <v>23</v>
      </c>
      <c r="C1515" s="114" t="s">
        <v>367</v>
      </c>
      <c r="D1515" s="114" t="s">
        <v>638</v>
      </c>
      <c r="E1515" s="114" t="s">
        <v>2778</v>
      </c>
      <c r="F1515" s="114" t="s">
        <v>2443</v>
      </c>
      <c r="G1515" s="121">
        <v>-2.8216833718955521E-4</v>
      </c>
      <c r="H1515" s="114">
        <v>-56.433667437911062</v>
      </c>
      <c r="I1515" s="118" t="s">
        <v>272</v>
      </c>
    </row>
    <row r="1516" spans="1:9" ht="15" customHeight="1" x14ac:dyDescent="0.25">
      <c r="A1516" s="117">
        <v>46290.782395833332</v>
      </c>
      <c r="B1516" s="114">
        <v>23</v>
      </c>
      <c r="C1516" s="114" t="s">
        <v>367</v>
      </c>
      <c r="D1516" s="114" t="s">
        <v>638</v>
      </c>
      <c r="E1516" s="114" t="s">
        <v>2779</v>
      </c>
      <c r="F1516" s="114" t="s">
        <v>2443</v>
      </c>
      <c r="G1516" s="121">
        <v>-1.4019789977392285E-4</v>
      </c>
      <c r="H1516" s="114">
        <v>-28.039579954784589</v>
      </c>
      <c r="I1516" s="118" t="s">
        <v>272</v>
      </c>
    </row>
    <row r="1517" spans="1:9" ht="15" customHeight="1" x14ac:dyDescent="0.25">
      <c r="A1517" s="117">
        <v>46290.782395833332</v>
      </c>
      <c r="B1517" s="114">
        <v>23</v>
      </c>
      <c r="C1517" s="114" t="s">
        <v>367</v>
      </c>
      <c r="D1517" s="114" t="s">
        <v>434</v>
      </c>
      <c r="E1517" s="114" t="s">
        <v>2334</v>
      </c>
      <c r="F1517" s="114" t="s">
        <v>180</v>
      </c>
      <c r="G1517" s="121">
        <v>-1.5552550079030079E-3</v>
      </c>
      <c r="H1517" s="114">
        <v>-22</v>
      </c>
      <c r="I1517" s="118" t="s">
        <v>272</v>
      </c>
    </row>
    <row r="1518" spans="1:9" ht="15" customHeight="1" x14ac:dyDescent="0.25">
      <c r="A1518" s="117">
        <v>46290.782395833332</v>
      </c>
      <c r="B1518" s="114">
        <v>23</v>
      </c>
      <c r="C1518" s="114" t="s">
        <v>367</v>
      </c>
      <c r="D1518" s="114" t="s">
        <v>434</v>
      </c>
      <c r="E1518" s="114" t="s">
        <v>2336</v>
      </c>
      <c r="F1518" s="114" t="s">
        <v>180</v>
      </c>
      <c r="G1518" s="121">
        <v>-1.5552550079030079E-3</v>
      </c>
      <c r="H1518" s="114">
        <v>-22</v>
      </c>
      <c r="I1518" s="118" t="s">
        <v>272</v>
      </c>
    </row>
    <row r="1519" spans="1:9" ht="15" customHeight="1" x14ac:dyDescent="0.25">
      <c r="A1519" s="117">
        <v>46290.782395833332</v>
      </c>
      <c r="B1519" s="114">
        <v>23</v>
      </c>
      <c r="C1519" s="114" t="s">
        <v>367</v>
      </c>
      <c r="D1519" s="114" t="s">
        <v>434</v>
      </c>
      <c r="E1519" s="114" t="s">
        <v>2337</v>
      </c>
      <c r="F1519" s="114" t="s">
        <v>180</v>
      </c>
      <c r="G1519" s="121">
        <v>-1.5552550079030079E-3</v>
      </c>
      <c r="H1519" s="114">
        <v>-22</v>
      </c>
      <c r="I1519" s="118" t="s">
        <v>272</v>
      </c>
    </row>
    <row r="1520" spans="1:9" ht="15" customHeight="1" x14ac:dyDescent="0.25">
      <c r="A1520" s="117">
        <v>46290.782395833332</v>
      </c>
      <c r="B1520" s="114">
        <v>23</v>
      </c>
      <c r="C1520" s="114" t="s">
        <v>367</v>
      </c>
      <c r="D1520" s="114" t="s">
        <v>434</v>
      </c>
      <c r="E1520" s="114" t="s">
        <v>2338</v>
      </c>
      <c r="F1520" s="114" t="s">
        <v>180</v>
      </c>
      <c r="G1520" s="121">
        <v>-1.5552550079030079E-3</v>
      </c>
      <c r="H1520" s="114">
        <v>-22</v>
      </c>
      <c r="I1520" s="118" t="s">
        <v>272</v>
      </c>
    </row>
    <row r="1521" spans="1:9" ht="15" customHeight="1" x14ac:dyDescent="0.25">
      <c r="A1521" s="117">
        <v>46290.782395833332</v>
      </c>
      <c r="B1521" s="114">
        <v>23</v>
      </c>
      <c r="C1521" s="114" t="s">
        <v>367</v>
      </c>
      <c r="D1521" s="114" t="s">
        <v>434</v>
      </c>
      <c r="E1521" s="114" t="s">
        <v>2339</v>
      </c>
      <c r="F1521" s="114" t="s">
        <v>180</v>
      </c>
      <c r="G1521" s="121">
        <v>-1.5552550079030081E-3</v>
      </c>
      <c r="H1521" s="114">
        <v>-22</v>
      </c>
      <c r="I1521" s="118" t="s">
        <v>272</v>
      </c>
    </row>
    <row r="1522" spans="1:9" ht="15" customHeight="1" x14ac:dyDescent="0.25">
      <c r="A1522" s="117">
        <v>46290.782395833332</v>
      </c>
      <c r="B1522" s="114">
        <v>23</v>
      </c>
      <c r="C1522" s="114" t="s">
        <v>367</v>
      </c>
      <c r="D1522" s="114" t="s">
        <v>434</v>
      </c>
      <c r="E1522" s="114" t="s">
        <v>2340</v>
      </c>
      <c r="F1522" s="114" t="s">
        <v>180</v>
      </c>
      <c r="G1522" s="121">
        <v>-1.5552550079030081E-3</v>
      </c>
      <c r="H1522" s="114">
        <v>-22</v>
      </c>
      <c r="I1522" s="118" t="s">
        <v>272</v>
      </c>
    </row>
    <row r="1523" spans="1:9" ht="15" customHeight="1" x14ac:dyDescent="0.25">
      <c r="A1523" s="117">
        <v>46290.782395833332</v>
      </c>
      <c r="B1523" s="114">
        <v>23</v>
      </c>
      <c r="C1523" s="114" t="s">
        <v>367</v>
      </c>
      <c r="D1523" s="114" t="s">
        <v>434</v>
      </c>
      <c r="E1523" s="114" t="s">
        <v>2341</v>
      </c>
      <c r="F1523" s="114" t="s">
        <v>180</v>
      </c>
      <c r="G1523" s="121">
        <v>-1.4073317003491649E-3</v>
      </c>
      <c r="H1523" s="114">
        <v>-20.640864938454417</v>
      </c>
      <c r="I1523" s="118" t="s">
        <v>272</v>
      </c>
    </row>
    <row r="1524" spans="1:9" ht="15" customHeight="1" x14ac:dyDescent="0.25">
      <c r="A1524" s="117">
        <v>46290.782395833332</v>
      </c>
      <c r="B1524" s="114">
        <v>23</v>
      </c>
      <c r="C1524" s="114" t="s">
        <v>367</v>
      </c>
      <c r="D1524" s="114" t="s">
        <v>434</v>
      </c>
      <c r="E1524" s="114" t="s">
        <v>2342</v>
      </c>
      <c r="F1524" s="114" t="s">
        <v>180</v>
      </c>
      <c r="G1524" s="121">
        <v>-1.4073317003491649E-3</v>
      </c>
      <c r="H1524" s="114">
        <v>-20.640864938454417</v>
      </c>
      <c r="I1524" s="118" t="s">
        <v>272</v>
      </c>
    </row>
    <row r="1525" spans="1:9" ht="15" customHeight="1" x14ac:dyDescent="0.25">
      <c r="A1525" s="117">
        <v>46290.782395833332</v>
      </c>
      <c r="B1525" s="114">
        <v>23</v>
      </c>
      <c r="C1525" s="114" t="s">
        <v>367</v>
      </c>
      <c r="D1525" s="114" t="s">
        <v>434</v>
      </c>
      <c r="E1525" s="114" t="s">
        <v>2343</v>
      </c>
      <c r="F1525" s="114" t="s">
        <v>180</v>
      </c>
      <c r="G1525" s="121">
        <v>-1.4073317003491649E-3</v>
      </c>
      <c r="H1525" s="114">
        <v>-20.640864938454417</v>
      </c>
      <c r="I1525" s="118" t="s">
        <v>272</v>
      </c>
    </row>
    <row r="1526" spans="1:9" ht="15" customHeight="1" x14ac:dyDescent="0.25">
      <c r="A1526" s="117">
        <v>46290.782395833332</v>
      </c>
      <c r="B1526" s="114">
        <v>23</v>
      </c>
      <c r="C1526" s="114" t="s">
        <v>367</v>
      </c>
      <c r="D1526" s="114" t="s">
        <v>434</v>
      </c>
      <c r="E1526" s="114" t="s">
        <v>2344</v>
      </c>
      <c r="F1526" s="114" t="s">
        <v>180</v>
      </c>
      <c r="G1526" s="121">
        <v>-1.4073317003491649E-3</v>
      </c>
      <c r="H1526" s="114">
        <v>-20.640864938454417</v>
      </c>
      <c r="I1526" s="118" t="s">
        <v>272</v>
      </c>
    </row>
    <row r="1527" spans="1:9" ht="15" customHeight="1" x14ac:dyDescent="0.25">
      <c r="A1527" s="117">
        <v>46290.782395833332</v>
      </c>
      <c r="B1527" s="114">
        <v>23</v>
      </c>
      <c r="C1527" s="114" t="s">
        <v>367</v>
      </c>
      <c r="D1527" s="114" t="s">
        <v>434</v>
      </c>
      <c r="E1527" s="114" t="s">
        <v>2345</v>
      </c>
      <c r="F1527" s="114" t="s">
        <v>180</v>
      </c>
      <c r="G1527" s="121">
        <v>-1.4073317003491649E-3</v>
      </c>
      <c r="H1527" s="114">
        <v>-20.640864938454417</v>
      </c>
      <c r="I1527" s="118" t="s">
        <v>272</v>
      </c>
    </row>
    <row r="1528" spans="1:9" ht="15" customHeight="1" x14ac:dyDescent="0.25">
      <c r="A1528" s="117">
        <v>46290.782395833332</v>
      </c>
      <c r="B1528" s="114">
        <v>23</v>
      </c>
      <c r="C1528" s="114" t="s">
        <v>367</v>
      </c>
      <c r="D1528" s="114" t="s">
        <v>434</v>
      </c>
      <c r="E1528" s="114" t="s">
        <v>2346</v>
      </c>
      <c r="F1528" s="114" t="s">
        <v>180</v>
      </c>
      <c r="G1528" s="121">
        <v>-1.4073317003491649E-3</v>
      </c>
      <c r="H1528" s="114">
        <v>-20.640864938454417</v>
      </c>
      <c r="I1528" s="118" t="s">
        <v>272</v>
      </c>
    </row>
    <row r="1529" spans="1:9" ht="15" customHeight="1" x14ac:dyDescent="0.25">
      <c r="A1529" s="117">
        <v>46290.782395833332</v>
      </c>
      <c r="B1529" s="114">
        <v>23</v>
      </c>
      <c r="C1529" s="114" t="s">
        <v>367</v>
      </c>
      <c r="D1529" s="114" t="s">
        <v>434</v>
      </c>
      <c r="E1529" s="114" t="s">
        <v>2347</v>
      </c>
      <c r="F1529" s="114" t="s">
        <v>180</v>
      </c>
      <c r="G1529" s="121">
        <v>-1.4073317003491649E-3</v>
      </c>
      <c r="H1529" s="114">
        <v>-20.640864938454417</v>
      </c>
      <c r="I1529" s="118" t="s">
        <v>272</v>
      </c>
    </row>
    <row r="1530" spans="1:9" ht="15" customHeight="1" x14ac:dyDescent="0.25">
      <c r="A1530" s="117">
        <v>46290.782395833332</v>
      </c>
      <c r="B1530" s="114">
        <v>23</v>
      </c>
      <c r="C1530" s="114" t="s">
        <v>367</v>
      </c>
      <c r="D1530" s="114" t="s">
        <v>434</v>
      </c>
      <c r="E1530" s="114" t="s">
        <v>2348</v>
      </c>
      <c r="F1530" s="114" t="s">
        <v>180</v>
      </c>
      <c r="G1530" s="121">
        <v>-1.4073317003491651E-3</v>
      </c>
      <c r="H1530" s="114">
        <v>-20.64086493845442</v>
      </c>
      <c r="I1530" s="118" t="s">
        <v>272</v>
      </c>
    </row>
    <row r="1531" spans="1:9" ht="15" customHeight="1" x14ac:dyDescent="0.25">
      <c r="A1531" s="117">
        <v>46290.782395833332</v>
      </c>
      <c r="B1531" s="114">
        <v>23</v>
      </c>
      <c r="C1531" s="114" t="s">
        <v>367</v>
      </c>
      <c r="D1531" s="114" t="s">
        <v>434</v>
      </c>
      <c r="E1531" s="114" t="s">
        <v>2349</v>
      </c>
      <c r="F1531" s="114" t="s">
        <v>180</v>
      </c>
      <c r="G1531" s="121">
        <v>-1.2594083927953219E-3</v>
      </c>
      <c r="H1531" s="114">
        <v>-18.471323094331389</v>
      </c>
      <c r="I1531" s="118" t="s">
        <v>272</v>
      </c>
    </row>
    <row r="1532" spans="1:9" ht="15" customHeight="1" x14ac:dyDescent="0.25">
      <c r="A1532" s="117">
        <v>46290.782395833332</v>
      </c>
      <c r="B1532" s="114">
        <v>23</v>
      </c>
      <c r="C1532" s="114" t="s">
        <v>367</v>
      </c>
      <c r="D1532" s="114" t="s">
        <v>434</v>
      </c>
      <c r="E1532" s="114" t="s">
        <v>2350</v>
      </c>
      <c r="F1532" s="114" t="s">
        <v>180</v>
      </c>
      <c r="G1532" s="121">
        <v>-1.2594083927953219E-3</v>
      </c>
      <c r="H1532" s="114">
        <v>-18.471323094331389</v>
      </c>
      <c r="I1532" s="118" t="s">
        <v>272</v>
      </c>
    </row>
    <row r="1533" spans="1:9" ht="15" customHeight="1" x14ac:dyDescent="0.25">
      <c r="A1533" s="117">
        <v>46290.782395833332</v>
      </c>
      <c r="B1533" s="114">
        <v>23</v>
      </c>
      <c r="C1533" s="114" t="s">
        <v>367</v>
      </c>
      <c r="D1533" s="114" t="s">
        <v>434</v>
      </c>
      <c r="E1533" s="114" t="s">
        <v>2351</v>
      </c>
      <c r="F1533" s="114" t="s">
        <v>180</v>
      </c>
      <c r="G1533" s="121">
        <v>-1.2594083927953219E-3</v>
      </c>
      <c r="H1533" s="114">
        <v>-18.471323094331389</v>
      </c>
      <c r="I1533" s="118" t="s">
        <v>272</v>
      </c>
    </row>
    <row r="1534" spans="1:9" ht="15" customHeight="1" x14ac:dyDescent="0.25">
      <c r="A1534" s="117">
        <v>46290.782395833332</v>
      </c>
      <c r="B1534" s="114">
        <v>23</v>
      </c>
      <c r="C1534" s="114" t="s">
        <v>367</v>
      </c>
      <c r="D1534" s="114" t="s">
        <v>434</v>
      </c>
      <c r="E1534" s="114" t="s">
        <v>2352</v>
      </c>
      <c r="F1534" s="114" t="s">
        <v>180</v>
      </c>
      <c r="G1534" s="121">
        <v>-1.2594083927953219E-3</v>
      </c>
      <c r="H1534" s="114">
        <v>-18.471323094331389</v>
      </c>
      <c r="I1534" s="118" t="s">
        <v>272</v>
      </c>
    </row>
    <row r="1535" spans="1:9" ht="15" customHeight="1" x14ac:dyDescent="0.25">
      <c r="A1535" s="117">
        <v>46290.782395833332</v>
      </c>
      <c r="B1535" s="114">
        <v>23</v>
      </c>
      <c r="C1535" s="114" t="s">
        <v>367</v>
      </c>
      <c r="D1535" s="114" t="s">
        <v>434</v>
      </c>
      <c r="E1535" s="114" t="s">
        <v>2353</v>
      </c>
      <c r="F1535" s="114" t="s">
        <v>180</v>
      </c>
      <c r="G1535" s="121">
        <v>-1.2594083927953219E-3</v>
      </c>
      <c r="H1535" s="114">
        <v>-18.471323094331389</v>
      </c>
      <c r="I1535" s="118" t="s">
        <v>272</v>
      </c>
    </row>
    <row r="1536" spans="1:9" ht="15" customHeight="1" x14ac:dyDescent="0.25">
      <c r="A1536" s="117">
        <v>46290.782395833332</v>
      </c>
      <c r="B1536" s="114">
        <v>23</v>
      </c>
      <c r="C1536" s="114" t="s">
        <v>367</v>
      </c>
      <c r="D1536" s="114" t="s">
        <v>434</v>
      </c>
      <c r="E1536" s="114" t="s">
        <v>2354</v>
      </c>
      <c r="F1536" s="114" t="s">
        <v>180</v>
      </c>
      <c r="G1536" s="121">
        <v>-1.2594083927953219E-3</v>
      </c>
      <c r="H1536" s="114">
        <v>-18.471323094331389</v>
      </c>
      <c r="I1536" s="118" t="s">
        <v>272</v>
      </c>
    </row>
    <row r="1537" spans="1:9" ht="15" customHeight="1" x14ac:dyDescent="0.25">
      <c r="A1537" s="117">
        <v>46290.782395833332</v>
      </c>
      <c r="B1537" s="114">
        <v>23</v>
      </c>
      <c r="C1537" s="114" t="s">
        <v>367</v>
      </c>
      <c r="D1537" s="114" t="s">
        <v>434</v>
      </c>
      <c r="E1537" s="114" t="s">
        <v>2355</v>
      </c>
      <c r="F1537" s="114" t="s">
        <v>180</v>
      </c>
      <c r="G1537" s="121">
        <v>-1.2594083927953219E-3</v>
      </c>
      <c r="H1537" s="114">
        <v>-18.471323094331389</v>
      </c>
      <c r="I1537" s="118" t="s">
        <v>272</v>
      </c>
    </row>
    <row r="1538" spans="1:9" ht="15" customHeight="1" x14ac:dyDescent="0.25">
      <c r="A1538" s="117">
        <v>46290.782395833332</v>
      </c>
      <c r="B1538" s="114">
        <v>23</v>
      </c>
      <c r="C1538" s="114" t="s">
        <v>367</v>
      </c>
      <c r="D1538" s="114" t="s">
        <v>434</v>
      </c>
      <c r="E1538" s="114" t="s">
        <v>2356</v>
      </c>
      <c r="F1538" s="114" t="s">
        <v>180</v>
      </c>
      <c r="G1538" s="121">
        <v>-1.2594083927953219E-3</v>
      </c>
      <c r="H1538" s="114">
        <v>-18.471323094331389</v>
      </c>
      <c r="I1538" s="118" t="s">
        <v>272</v>
      </c>
    </row>
    <row r="1539" spans="1:9" ht="15" customHeight="1" x14ac:dyDescent="0.25">
      <c r="A1539" s="117">
        <v>46290.782395833332</v>
      </c>
      <c r="B1539" s="114">
        <v>23</v>
      </c>
      <c r="C1539" s="114" t="s">
        <v>367</v>
      </c>
      <c r="D1539" s="114" t="s">
        <v>434</v>
      </c>
      <c r="E1539" s="114" t="s">
        <v>2357</v>
      </c>
      <c r="F1539" s="114" t="s">
        <v>180</v>
      </c>
      <c r="G1539" s="121">
        <v>-1.2594083927953219E-3</v>
      </c>
      <c r="H1539" s="114">
        <v>-18.471323094331389</v>
      </c>
      <c r="I1539" s="118" t="s">
        <v>272</v>
      </c>
    </row>
    <row r="1540" spans="1:9" ht="15" customHeight="1" x14ac:dyDescent="0.25">
      <c r="A1540" s="117">
        <v>46290.782395833332</v>
      </c>
      <c r="B1540" s="114">
        <v>23</v>
      </c>
      <c r="C1540" s="114" t="s">
        <v>367</v>
      </c>
      <c r="D1540" s="114" t="s">
        <v>434</v>
      </c>
      <c r="E1540" s="114" t="s">
        <v>2358</v>
      </c>
      <c r="F1540" s="114" t="s">
        <v>180</v>
      </c>
      <c r="G1540" s="121">
        <v>-1.2594083927953219E-3</v>
      </c>
      <c r="H1540" s="114">
        <v>-18.471323094331389</v>
      </c>
      <c r="I1540" s="118" t="s">
        <v>272</v>
      </c>
    </row>
    <row r="1541" spans="1:9" ht="15" customHeight="1" x14ac:dyDescent="0.25">
      <c r="A1541" s="117">
        <v>46290.782395833332</v>
      </c>
      <c r="B1541" s="114">
        <v>23</v>
      </c>
      <c r="C1541" s="114" t="s">
        <v>367</v>
      </c>
      <c r="D1541" s="114" t="s">
        <v>434</v>
      </c>
      <c r="E1541" s="114" t="s">
        <v>2359</v>
      </c>
      <c r="F1541" s="114" t="s">
        <v>180</v>
      </c>
      <c r="G1541" s="121">
        <v>-1.1114850852414788E-3</v>
      </c>
      <c r="H1541" s="114">
        <v>-16.301781250208354</v>
      </c>
      <c r="I1541" s="118" t="s">
        <v>272</v>
      </c>
    </row>
    <row r="1542" spans="1:9" ht="15" customHeight="1" x14ac:dyDescent="0.25">
      <c r="A1542" s="117">
        <v>46290.782395833332</v>
      </c>
      <c r="B1542" s="114">
        <v>23</v>
      </c>
      <c r="C1542" s="114" t="s">
        <v>367</v>
      </c>
      <c r="D1542" s="114" t="s">
        <v>434</v>
      </c>
      <c r="E1542" s="114" t="s">
        <v>2360</v>
      </c>
      <c r="F1542" s="114" t="s">
        <v>180</v>
      </c>
      <c r="G1542" s="121">
        <v>-1.111485085241479E-3</v>
      </c>
      <c r="H1542" s="114">
        <v>-16.301781250208357</v>
      </c>
      <c r="I1542" s="118" t="s">
        <v>272</v>
      </c>
    </row>
    <row r="1543" spans="1:9" ht="15" customHeight="1" x14ac:dyDescent="0.25">
      <c r="A1543" s="117">
        <v>46290.782395833332</v>
      </c>
      <c r="B1543" s="114">
        <v>23</v>
      </c>
      <c r="C1543" s="114" t="s">
        <v>367</v>
      </c>
      <c r="D1543" s="114" t="s">
        <v>434</v>
      </c>
      <c r="E1543" s="114" t="s">
        <v>2361</v>
      </c>
      <c r="F1543" s="114" t="s">
        <v>180</v>
      </c>
      <c r="G1543" s="121">
        <v>-1.111485085241479E-3</v>
      </c>
      <c r="H1543" s="114">
        <v>-16.301781250208357</v>
      </c>
      <c r="I1543" s="118" t="s">
        <v>272</v>
      </c>
    </row>
    <row r="1544" spans="1:9" ht="15" customHeight="1" x14ac:dyDescent="0.25">
      <c r="A1544" s="117">
        <v>46290.782395833332</v>
      </c>
      <c r="B1544" s="114">
        <v>23</v>
      </c>
      <c r="C1544" s="114" t="s">
        <v>367</v>
      </c>
      <c r="D1544" s="114" t="s">
        <v>434</v>
      </c>
      <c r="E1544" s="114" t="s">
        <v>2362</v>
      </c>
      <c r="F1544" s="114" t="s">
        <v>180</v>
      </c>
      <c r="G1544" s="121">
        <v>-1.111485085241479E-3</v>
      </c>
      <c r="H1544" s="114">
        <v>-16.301781250208357</v>
      </c>
      <c r="I1544" s="118" t="s">
        <v>272</v>
      </c>
    </row>
    <row r="1545" spans="1:9" ht="15" customHeight="1" x14ac:dyDescent="0.25">
      <c r="A1545" s="117">
        <v>46290.782395833332</v>
      </c>
      <c r="B1545" s="114">
        <v>23</v>
      </c>
      <c r="C1545" s="114" t="s">
        <v>367</v>
      </c>
      <c r="D1545" s="114" t="s">
        <v>434</v>
      </c>
      <c r="E1545" s="114" t="s">
        <v>2363</v>
      </c>
      <c r="F1545" s="114" t="s">
        <v>180</v>
      </c>
      <c r="G1545" s="121">
        <v>-1.111485085241479E-3</v>
      </c>
      <c r="H1545" s="114">
        <v>-16.301781250208357</v>
      </c>
      <c r="I1545" s="118" t="s">
        <v>272</v>
      </c>
    </row>
    <row r="1546" spans="1:9" ht="15" customHeight="1" x14ac:dyDescent="0.25">
      <c r="A1546" s="117">
        <v>46290.782395833332</v>
      </c>
      <c r="B1546" s="114">
        <v>23</v>
      </c>
      <c r="C1546" s="114" t="s">
        <v>367</v>
      </c>
      <c r="D1546" s="114" t="s">
        <v>434</v>
      </c>
      <c r="E1546" s="114" t="s">
        <v>2364</v>
      </c>
      <c r="F1546" s="114" t="s">
        <v>180</v>
      </c>
      <c r="G1546" s="121">
        <v>-1.111485085241479E-3</v>
      </c>
      <c r="H1546" s="114">
        <v>-16.301781250208357</v>
      </c>
      <c r="I1546" s="118" t="s">
        <v>272</v>
      </c>
    </row>
    <row r="1547" spans="1:9" ht="15" customHeight="1" x14ac:dyDescent="0.25">
      <c r="A1547" s="117">
        <v>46290.782395833332</v>
      </c>
      <c r="B1547" s="114">
        <v>23</v>
      </c>
      <c r="C1547" s="114" t="s">
        <v>367</v>
      </c>
      <c r="D1547" s="114" t="s">
        <v>434</v>
      </c>
      <c r="E1547" s="114" t="s">
        <v>2365</v>
      </c>
      <c r="F1547" s="114" t="s">
        <v>180</v>
      </c>
      <c r="G1547" s="121">
        <v>-9.635617776876359E-4</v>
      </c>
      <c r="H1547" s="114">
        <v>-14.132239406085326</v>
      </c>
      <c r="I1547" s="118" t="s">
        <v>272</v>
      </c>
    </row>
    <row r="1548" spans="1:9" ht="15" customHeight="1" x14ac:dyDescent="0.25">
      <c r="A1548" s="117">
        <v>46290.782395833332</v>
      </c>
      <c r="B1548" s="114">
        <v>23</v>
      </c>
      <c r="C1548" s="114" t="s">
        <v>367</v>
      </c>
      <c r="D1548" s="114" t="s">
        <v>434</v>
      </c>
      <c r="E1548" s="114" t="s">
        <v>2366</v>
      </c>
      <c r="F1548" s="114" t="s">
        <v>180</v>
      </c>
      <c r="G1548" s="121">
        <v>-9.635617776876359E-4</v>
      </c>
      <c r="H1548" s="114">
        <v>-14.132239406085326</v>
      </c>
      <c r="I1548" s="118" t="s">
        <v>272</v>
      </c>
    </row>
    <row r="1549" spans="1:9" ht="15" customHeight="1" x14ac:dyDescent="0.25">
      <c r="A1549" s="117">
        <v>46290.782395833332</v>
      </c>
      <c r="B1549" s="114">
        <v>23</v>
      </c>
      <c r="C1549" s="114" t="s">
        <v>367</v>
      </c>
      <c r="D1549" s="114" t="s">
        <v>434</v>
      </c>
      <c r="E1549" s="114" t="s">
        <v>2367</v>
      </c>
      <c r="F1549" s="114" t="s">
        <v>180</v>
      </c>
      <c r="G1549" s="121">
        <v>-9.635617776876359E-4</v>
      </c>
      <c r="H1549" s="114">
        <v>-14.132239406085326</v>
      </c>
      <c r="I1549" s="118" t="s">
        <v>272</v>
      </c>
    </row>
    <row r="1550" spans="1:9" ht="15" customHeight="1" x14ac:dyDescent="0.25">
      <c r="A1550" s="117">
        <v>46290.782395833332</v>
      </c>
      <c r="B1550" s="114">
        <v>23</v>
      </c>
      <c r="C1550" s="114" t="s">
        <v>367</v>
      </c>
      <c r="D1550" s="114" t="s">
        <v>434</v>
      </c>
      <c r="E1550" s="114" t="s">
        <v>2368</v>
      </c>
      <c r="F1550" s="114" t="s">
        <v>180</v>
      </c>
      <c r="G1550" s="121">
        <v>-9.6356177768763601E-4</v>
      </c>
      <c r="H1550" s="114">
        <v>-14.132239406085327</v>
      </c>
      <c r="I1550" s="118" t="s">
        <v>272</v>
      </c>
    </row>
    <row r="1551" spans="1:9" ht="15" customHeight="1" x14ac:dyDescent="0.25">
      <c r="A1551" s="117">
        <v>46290.782395833332</v>
      </c>
      <c r="B1551" s="114">
        <v>23</v>
      </c>
      <c r="C1551" s="114" t="s">
        <v>367</v>
      </c>
      <c r="D1551" s="114" t="s">
        <v>434</v>
      </c>
      <c r="E1551" s="114" t="s">
        <v>2369</v>
      </c>
      <c r="F1551" s="114" t="s">
        <v>180</v>
      </c>
      <c r="G1551" s="121">
        <v>-9.6356177768763601E-4</v>
      </c>
      <c r="H1551" s="114">
        <v>-14.132239406085327</v>
      </c>
      <c r="I1551" s="118" t="s">
        <v>272</v>
      </c>
    </row>
    <row r="1552" spans="1:9" ht="15" customHeight="1" x14ac:dyDescent="0.25">
      <c r="A1552" s="117">
        <v>46290.782395833332</v>
      </c>
      <c r="B1552" s="114">
        <v>23</v>
      </c>
      <c r="C1552" s="114" t="s">
        <v>367</v>
      </c>
      <c r="D1552" s="114" t="s">
        <v>434</v>
      </c>
      <c r="E1552" s="114" t="s">
        <v>2370</v>
      </c>
      <c r="F1552" s="114" t="s">
        <v>180</v>
      </c>
      <c r="G1552" s="121">
        <v>-9.6356177768763601E-4</v>
      </c>
      <c r="H1552" s="114">
        <v>-14.132239406085327</v>
      </c>
      <c r="I1552" s="118" t="s">
        <v>272</v>
      </c>
    </row>
    <row r="1553" spans="1:9" ht="15" customHeight="1" x14ac:dyDescent="0.25">
      <c r="A1553" s="117">
        <v>46290.782395833332</v>
      </c>
      <c r="B1553" s="114">
        <v>23</v>
      </c>
      <c r="C1553" s="114" t="s">
        <v>367</v>
      </c>
      <c r="D1553" s="114" t="s">
        <v>434</v>
      </c>
      <c r="E1553" s="114" t="s">
        <v>2371</v>
      </c>
      <c r="F1553" s="114" t="s">
        <v>180</v>
      </c>
      <c r="G1553" s="121">
        <v>-8.1563847013379283E-4</v>
      </c>
      <c r="H1553" s="114">
        <v>-11.962697561962294</v>
      </c>
      <c r="I1553" s="118" t="s">
        <v>272</v>
      </c>
    </row>
    <row r="1554" spans="1:9" ht="15" customHeight="1" x14ac:dyDescent="0.25">
      <c r="A1554" s="117">
        <v>46290.782395833332</v>
      </c>
      <c r="B1554" s="114">
        <v>23</v>
      </c>
      <c r="C1554" s="114" t="s">
        <v>367</v>
      </c>
      <c r="D1554" s="114" t="s">
        <v>434</v>
      </c>
      <c r="E1554" s="114" t="s">
        <v>2372</v>
      </c>
      <c r="F1554" s="114" t="s">
        <v>180</v>
      </c>
      <c r="G1554" s="121">
        <v>-8.1563847013379283E-4</v>
      </c>
      <c r="H1554" s="114">
        <v>-11.962697561962294</v>
      </c>
      <c r="I1554" s="118" t="s">
        <v>272</v>
      </c>
    </row>
    <row r="1555" spans="1:9" ht="15" customHeight="1" x14ac:dyDescent="0.25">
      <c r="A1555" s="117">
        <v>46290.782395833332</v>
      </c>
      <c r="B1555" s="114">
        <v>23</v>
      </c>
      <c r="C1555" s="114" t="s">
        <v>367</v>
      </c>
      <c r="D1555" s="114" t="s">
        <v>434</v>
      </c>
      <c r="E1555" s="114" t="s">
        <v>2373</v>
      </c>
      <c r="F1555" s="114" t="s">
        <v>180</v>
      </c>
      <c r="G1555" s="121">
        <v>-8.1563847013379294E-4</v>
      </c>
      <c r="H1555" s="114">
        <v>-11.962697561962296</v>
      </c>
      <c r="I1555" s="118" t="s">
        <v>272</v>
      </c>
    </row>
    <row r="1556" spans="1:9" ht="15" customHeight="1" x14ac:dyDescent="0.25">
      <c r="A1556" s="117">
        <v>46290.782395833332</v>
      </c>
      <c r="B1556" s="114">
        <v>23</v>
      </c>
      <c r="C1556" s="114" t="s">
        <v>367</v>
      </c>
      <c r="D1556" s="114" t="s">
        <v>434</v>
      </c>
      <c r="E1556" s="114" t="s">
        <v>2374</v>
      </c>
      <c r="F1556" s="114" t="s">
        <v>180</v>
      </c>
      <c r="G1556" s="121">
        <v>-8.1563847013379294E-4</v>
      </c>
      <c r="H1556" s="114">
        <v>-11.962697561962296</v>
      </c>
      <c r="I1556" s="118" t="s">
        <v>272</v>
      </c>
    </row>
    <row r="1557" spans="1:9" ht="15" customHeight="1" x14ac:dyDescent="0.25">
      <c r="A1557" s="117">
        <v>46290.782395833332</v>
      </c>
      <c r="B1557" s="114">
        <v>23</v>
      </c>
      <c r="C1557" s="114" t="s">
        <v>367</v>
      </c>
      <c r="D1557" s="114" t="s">
        <v>434</v>
      </c>
      <c r="E1557" s="114" t="s">
        <v>2375</v>
      </c>
      <c r="F1557" s="114" t="s">
        <v>180</v>
      </c>
      <c r="G1557" s="121">
        <v>-8.1563847013379305E-4</v>
      </c>
      <c r="H1557" s="114">
        <v>-11.962697561962297</v>
      </c>
      <c r="I1557" s="118" t="s">
        <v>272</v>
      </c>
    </row>
    <row r="1558" spans="1:9" ht="15" customHeight="1" x14ac:dyDescent="0.25">
      <c r="A1558" s="117">
        <v>46290.782395833332</v>
      </c>
      <c r="B1558" s="114">
        <v>23</v>
      </c>
      <c r="C1558" s="114" t="s">
        <v>367</v>
      </c>
      <c r="D1558" s="114" t="s">
        <v>434</v>
      </c>
      <c r="E1558" s="114" t="s">
        <v>2376</v>
      </c>
      <c r="F1558" s="114" t="s">
        <v>180</v>
      </c>
      <c r="G1558" s="121">
        <v>-8.1563847013379305E-4</v>
      </c>
      <c r="H1558" s="114">
        <v>-11.962697561962297</v>
      </c>
      <c r="I1558" s="118" t="s">
        <v>272</v>
      </c>
    </row>
    <row r="1559" spans="1:9" ht="15" customHeight="1" x14ac:dyDescent="0.25">
      <c r="A1559" s="117">
        <v>46290.782395833332</v>
      </c>
      <c r="B1559" s="114">
        <v>23</v>
      </c>
      <c r="C1559" s="114" t="s">
        <v>367</v>
      </c>
      <c r="D1559" s="114" t="s">
        <v>434</v>
      </c>
      <c r="E1559" s="114" t="s">
        <v>2377</v>
      </c>
      <c r="F1559" s="114" t="s">
        <v>180</v>
      </c>
      <c r="G1559" s="121">
        <v>-6.6771516257994987E-4</v>
      </c>
      <c r="H1559" s="114">
        <v>-9.7931557178392641</v>
      </c>
      <c r="I1559" s="118" t="s">
        <v>272</v>
      </c>
    </row>
    <row r="1560" spans="1:9" ht="15" customHeight="1" x14ac:dyDescent="0.25">
      <c r="A1560" s="117">
        <v>46290.782395833332</v>
      </c>
      <c r="B1560" s="114">
        <v>23</v>
      </c>
      <c r="C1560" s="114" t="s">
        <v>367</v>
      </c>
      <c r="D1560" s="114" t="s">
        <v>434</v>
      </c>
      <c r="E1560" s="114" t="s">
        <v>2378</v>
      </c>
      <c r="F1560" s="114" t="s">
        <v>180</v>
      </c>
      <c r="G1560" s="121">
        <v>-6.6771516257994987E-4</v>
      </c>
      <c r="H1560" s="114">
        <v>-9.7931557178392641</v>
      </c>
      <c r="I1560" s="118" t="s">
        <v>272</v>
      </c>
    </row>
    <row r="1561" spans="1:9" ht="15" customHeight="1" x14ac:dyDescent="0.25">
      <c r="A1561" s="117">
        <v>46290.782395833332</v>
      </c>
      <c r="B1561" s="114">
        <v>23</v>
      </c>
      <c r="C1561" s="114" t="s">
        <v>367</v>
      </c>
      <c r="D1561" s="114" t="s">
        <v>434</v>
      </c>
      <c r="E1561" s="114" t="s">
        <v>2379</v>
      </c>
      <c r="F1561" s="114" t="s">
        <v>180</v>
      </c>
      <c r="G1561" s="121">
        <v>-6.6771516257994987E-4</v>
      </c>
      <c r="H1561" s="114">
        <v>-9.7931557178392641</v>
      </c>
      <c r="I1561" s="118" t="s">
        <v>272</v>
      </c>
    </row>
    <row r="1562" spans="1:9" ht="15" customHeight="1" x14ac:dyDescent="0.25">
      <c r="A1562" s="117">
        <v>46290.782395833332</v>
      </c>
      <c r="B1562" s="114">
        <v>23</v>
      </c>
      <c r="C1562" s="114" t="s">
        <v>367</v>
      </c>
      <c r="D1562" s="114" t="s">
        <v>434</v>
      </c>
      <c r="E1562" s="114" t="s">
        <v>2380</v>
      </c>
      <c r="F1562" s="114" t="s">
        <v>180</v>
      </c>
      <c r="G1562" s="121">
        <v>-6.6771516257994998E-4</v>
      </c>
      <c r="H1562" s="114">
        <v>-9.7931557178392659</v>
      </c>
      <c r="I1562" s="118" t="s">
        <v>272</v>
      </c>
    </row>
    <row r="1563" spans="1:9" ht="15" customHeight="1" x14ac:dyDescent="0.25">
      <c r="A1563" s="117">
        <v>46290.782395833332</v>
      </c>
      <c r="B1563" s="114">
        <v>23</v>
      </c>
      <c r="C1563" s="114" t="s">
        <v>367</v>
      </c>
      <c r="D1563" s="114" t="s">
        <v>434</v>
      </c>
      <c r="E1563" s="114" t="s">
        <v>2381</v>
      </c>
      <c r="F1563" s="114" t="s">
        <v>180</v>
      </c>
      <c r="G1563" s="121">
        <v>-6.6771516257994998E-4</v>
      </c>
      <c r="H1563" s="114">
        <v>-9.7931557178392659</v>
      </c>
      <c r="I1563" s="118" t="s">
        <v>272</v>
      </c>
    </row>
    <row r="1564" spans="1:9" ht="15" customHeight="1" x14ac:dyDescent="0.25">
      <c r="A1564" s="117">
        <v>46290.782395833332</v>
      </c>
      <c r="B1564" s="114">
        <v>23</v>
      </c>
      <c r="C1564" s="114" t="s">
        <v>367</v>
      </c>
      <c r="D1564" s="114" t="s">
        <v>434</v>
      </c>
      <c r="E1564" s="114" t="s">
        <v>2382</v>
      </c>
      <c r="F1564" s="114" t="s">
        <v>180</v>
      </c>
      <c r="G1564" s="121">
        <v>-6.6771516257994998E-4</v>
      </c>
      <c r="H1564" s="114">
        <v>-9.7931557178392659</v>
      </c>
      <c r="I1564" s="118" t="s">
        <v>272</v>
      </c>
    </row>
    <row r="1565" spans="1:9" ht="15" customHeight="1" x14ac:dyDescent="0.25">
      <c r="A1565" s="117">
        <v>46290.782395833332</v>
      </c>
      <c r="B1565" s="114">
        <v>23</v>
      </c>
      <c r="C1565" s="114" t="s">
        <v>367</v>
      </c>
      <c r="D1565" s="114" t="s">
        <v>434</v>
      </c>
      <c r="E1565" s="114" t="s">
        <v>2383</v>
      </c>
      <c r="F1565" s="114" t="s">
        <v>180</v>
      </c>
      <c r="G1565" s="121">
        <v>-5.197918550261068E-4</v>
      </c>
      <c r="H1565" s="114">
        <v>-7.6236138737162333</v>
      </c>
      <c r="I1565" s="118" t="s">
        <v>272</v>
      </c>
    </row>
    <row r="1566" spans="1:9" ht="15" customHeight="1" x14ac:dyDescent="0.25">
      <c r="A1566" s="117">
        <v>46290.782395833332</v>
      </c>
      <c r="B1566" s="114">
        <v>23</v>
      </c>
      <c r="C1566" s="114" t="s">
        <v>367</v>
      </c>
      <c r="D1566" s="114" t="s">
        <v>434</v>
      </c>
      <c r="E1566" s="114" t="s">
        <v>2384</v>
      </c>
      <c r="F1566" s="114" t="s">
        <v>180</v>
      </c>
      <c r="G1566" s="121">
        <v>-5.1979185502610691E-4</v>
      </c>
      <c r="H1566" s="114">
        <v>-7.6236138737162351</v>
      </c>
      <c r="I1566" s="118" t="s">
        <v>272</v>
      </c>
    </row>
    <row r="1567" spans="1:9" ht="15" customHeight="1" x14ac:dyDescent="0.25">
      <c r="A1567" s="117">
        <v>46290.782395833332</v>
      </c>
      <c r="B1567" s="114">
        <v>23</v>
      </c>
      <c r="C1567" s="114" t="s">
        <v>367</v>
      </c>
      <c r="D1567" s="114" t="s">
        <v>434</v>
      </c>
      <c r="E1567" s="114" t="s">
        <v>2385</v>
      </c>
      <c r="F1567" s="114" t="s">
        <v>180</v>
      </c>
      <c r="G1567" s="121">
        <v>-5.1979185502610691E-4</v>
      </c>
      <c r="H1567" s="114">
        <v>-7.6236138737162351</v>
      </c>
      <c r="I1567" s="118" t="s">
        <v>272</v>
      </c>
    </row>
    <row r="1568" spans="1:9" ht="15" customHeight="1" x14ac:dyDescent="0.25">
      <c r="A1568" s="117">
        <v>46290.782395833332</v>
      </c>
      <c r="B1568" s="114">
        <v>23</v>
      </c>
      <c r="C1568" s="114" t="s">
        <v>367</v>
      </c>
      <c r="D1568" s="114" t="s">
        <v>434</v>
      </c>
      <c r="E1568" s="114" t="s">
        <v>2386</v>
      </c>
      <c r="F1568" s="114" t="s">
        <v>180</v>
      </c>
      <c r="G1568" s="121">
        <v>-5.1979185502610702E-4</v>
      </c>
      <c r="H1568" s="114">
        <v>-7.623613873716236</v>
      </c>
      <c r="I1568" s="118" t="s">
        <v>272</v>
      </c>
    </row>
    <row r="1569" spans="1:9" ht="15" customHeight="1" x14ac:dyDescent="0.25">
      <c r="A1569" s="117">
        <v>46290.782395833332</v>
      </c>
      <c r="B1569" s="114">
        <v>23</v>
      </c>
      <c r="C1569" s="114" t="s">
        <v>367</v>
      </c>
      <c r="D1569" s="114" t="s">
        <v>434</v>
      </c>
      <c r="E1569" s="114" t="s">
        <v>2387</v>
      </c>
      <c r="F1569" s="114" t="s">
        <v>180</v>
      </c>
      <c r="G1569" s="121">
        <v>-5.1979185502610702E-4</v>
      </c>
      <c r="H1569" s="114">
        <v>-7.623613873716236</v>
      </c>
      <c r="I1569" s="118" t="s">
        <v>272</v>
      </c>
    </row>
    <row r="1570" spans="1:9" ht="15" customHeight="1" x14ac:dyDescent="0.25">
      <c r="A1570" s="117">
        <v>46290.782395833332</v>
      </c>
      <c r="B1570" s="114">
        <v>23</v>
      </c>
      <c r="C1570" s="114" t="s">
        <v>367</v>
      </c>
      <c r="D1570" s="114" t="s">
        <v>434</v>
      </c>
      <c r="E1570" s="114" t="s">
        <v>2388</v>
      </c>
      <c r="F1570" s="114" t="s">
        <v>180</v>
      </c>
      <c r="G1570" s="121">
        <v>-5.1979185502610702E-4</v>
      </c>
      <c r="H1570" s="114">
        <v>-7.623613873716236</v>
      </c>
      <c r="I1570" s="118" t="s">
        <v>272</v>
      </c>
    </row>
    <row r="1571" spans="1:9" ht="15" customHeight="1" x14ac:dyDescent="0.25">
      <c r="A1571" s="117">
        <v>46290.782395833332</v>
      </c>
      <c r="B1571" s="114">
        <v>23</v>
      </c>
      <c r="C1571" s="114" t="s">
        <v>367</v>
      </c>
      <c r="D1571" s="114" t="s">
        <v>434</v>
      </c>
      <c r="E1571" s="114" t="s">
        <v>2389</v>
      </c>
      <c r="F1571" s="114" t="s">
        <v>180</v>
      </c>
      <c r="G1571" s="121">
        <v>-3.7186854747226384E-4</v>
      </c>
      <c r="H1571" s="114">
        <v>-5.4540720295932035</v>
      </c>
      <c r="I1571" s="118" t="s">
        <v>272</v>
      </c>
    </row>
    <row r="1572" spans="1:9" ht="15" customHeight="1" x14ac:dyDescent="0.25">
      <c r="A1572" s="117">
        <v>46290.782395833332</v>
      </c>
      <c r="B1572" s="114">
        <v>23</v>
      </c>
      <c r="C1572" s="114" t="s">
        <v>367</v>
      </c>
      <c r="D1572" s="114" t="s">
        <v>434</v>
      </c>
      <c r="E1572" s="114" t="s">
        <v>2390</v>
      </c>
      <c r="F1572" s="114" t="s">
        <v>180</v>
      </c>
      <c r="G1572" s="121">
        <v>-3.7186854747226384E-4</v>
      </c>
      <c r="H1572" s="114">
        <v>-5.4540720295932035</v>
      </c>
      <c r="I1572" s="118" t="s">
        <v>272</v>
      </c>
    </row>
    <row r="1573" spans="1:9" ht="15" customHeight="1" x14ac:dyDescent="0.25">
      <c r="A1573" s="117">
        <v>46290.782395833332</v>
      </c>
      <c r="B1573" s="114">
        <v>23</v>
      </c>
      <c r="C1573" s="114" t="s">
        <v>367</v>
      </c>
      <c r="D1573" s="114" t="s">
        <v>434</v>
      </c>
      <c r="E1573" s="114" t="s">
        <v>2391</v>
      </c>
      <c r="F1573" s="114" t="s">
        <v>180</v>
      </c>
      <c r="G1573" s="121">
        <v>-3.7186854747226389E-4</v>
      </c>
      <c r="H1573" s="114">
        <v>-5.4540720295932044</v>
      </c>
      <c r="I1573" s="118" t="s">
        <v>272</v>
      </c>
    </row>
    <row r="1574" spans="1:9" ht="15" customHeight="1" x14ac:dyDescent="0.25">
      <c r="A1574" s="117">
        <v>46290.782395833332</v>
      </c>
      <c r="B1574" s="114">
        <v>23</v>
      </c>
      <c r="C1574" s="114" t="s">
        <v>367</v>
      </c>
      <c r="D1574" s="114" t="s">
        <v>434</v>
      </c>
      <c r="E1574" s="114" t="s">
        <v>2392</v>
      </c>
      <c r="F1574" s="114" t="s">
        <v>180</v>
      </c>
      <c r="G1574" s="121">
        <v>-3.7186854747226395E-4</v>
      </c>
      <c r="H1574" s="114">
        <v>-5.4540720295932044</v>
      </c>
      <c r="I1574" s="118" t="s">
        <v>272</v>
      </c>
    </row>
    <row r="1575" spans="1:9" ht="15" customHeight="1" x14ac:dyDescent="0.25">
      <c r="A1575" s="117">
        <v>46290.782395833332</v>
      </c>
      <c r="B1575" s="114">
        <v>23</v>
      </c>
      <c r="C1575" s="114" t="s">
        <v>367</v>
      </c>
      <c r="D1575" s="114" t="s">
        <v>434</v>
      </c>
      <c r="E1575" s="114" t="s">
        <v>2393</v>
      </c>
      <c r="F1575" s="114" t="s">
        <v>180</v>
      </c>
      <c r="G1575" s="121">
        <v>-3.71868547472264E-4</v>
      </c>
      <c r="H1575" s="114">
        <v>-5.4540720295932053</v>
      </c>
      <c r="I1575" s="118" t="s">
        <v>272</v>
      </c>
    </row>
    <row r="1576" spans="1:9" ht="15" customHeight="1" x14ac:dyDescent="0.25">
      <c r="A1576" s="117">
        <v>46290.782395833332</v>
      </c>
      <c r="B1576" s="114">
        <v>23</v>
      </c>
      <c r="C1576" s="114" t="s">
        <v>367</v>
      </c>
      <c r="D1576" s="114" t="s">
        <v>434</v>
      </c>
      <c r="E1576" s="114" t="s">
        <v>2394</v>
      </c>
      <c r="F1576" s="114" t="s">
        <v>180</v>
      </c>
      <c r="G1576" s="121">
        <v>-3.71868547472264E-4</v>
      </c>
      <c r="H1576" s="114">
        <v>-5.4540720295932053</v>
      </c>
      <c r="I1576" s="118" t="s">
        <v>272</v>
      </c>
    </row>
    <row r="1577" spans="1:9" ht="15" customHeight="1" x14ac:dyDescent="0.25">
      <c r="A1577" s="117">
        <v>46290.782395833332</v>
      </c>
      <c r="B1577" s="114">
        <v>23</v>
      </c>
      <c r="C1577" s="114" t="s">
        <v>367</v>
      </c>
      <c r="D1577" s="114" t="s">
        <v>434</v>
      </c>
      <c r="E1577" s="114" t="s">
        <v>2395</v>
      </c>
      <c r="F1577" s="114" t="s">
        <v>180</v>
      </c>
      <c r="G1577" s="121">
        <v>-2.2394523991842085E-4</v>
      </c>
      <c r="H1577" s="114">
        <v>-3.2845301854701727</v>
      </c>
      <c r="I1577" s="118" t="s">
        <v>272</v>
      </c>
    </row>
    <row r="1578" spans="1:9" ht="15" customHeight="1" x14ac:dyDescent="0.25">
      <c r="A1578" s="117">
        <v>46290.782395833332</v>
      </c>
      <c r="B1578" s="114">
        <v>23</v>
      </c>
      <c r="C1578" s="114" t="s">
        <v>367</v>
      </c>
      <c r="D1578" s="114" t="s">
        <v>434</v>
      </c>
      <c r="E1578" s="114" t="s">
        <v>2396</v>
      </c>
      <c r="F1578" s="114" t="s">
        <v>180</v>
      </c>
      <c r="G1578" s="121">
        <v>-2.2394523991842085E-4</v>
      </c>
      <c r="H1578" s="114">
        <v>-3.2845301854701727</v>
      </c>
      <c r="I1578" s="118" t="s">
        <v>272</v>
      </c>
    </row>
    <row r="1579" spans="1:9" ht="15" customHeight="1" x14ac:dyDescent="0.25">
      <c r="A1579" s="117">
        <v>46290.782395833332</v>
      </c>
      <c r="B1579" s="114">
        <v>23</v>
      </c>
      <c r="C1579" s="114" t="s">
        <v>367</v>
      </c>
      <c r="D1579" s="114" t="s">
        <v>434</v>
      </c>
      <c r="E1579" s="114" t="s">
        <v>2397</v>
      </c>
      <c r="F1579" s="114" t="s">
        <v>180</v>
      </c>
      <c r="G1579" s="121">
        <v>-2.2394523991842088E-4</v>
      </c>
      <c r="H1579" s="114">
        <v>-3.2845301854701732</v>
      </c>
      <c r="I1579" s="118" t="s">
        <v>272</v>
      </c>
    </row>
    <row r="1580" spans="1:9" ht="15" customHeight="1" x14ac:dyDescent="0.25">
      <c r="A1580" s="117">
        <v>46290.782395833332</v>
      </c>
      <c r="B1580" s="114">
        <v>23</v>
      </c>
      <c r="C1580" s="114" t="s">
        <v>367</v>
      </c>
      <c r="D1580" s="114" t="s">
        <v>434</v>
      </c>
      <c r="E1580" s="114" t="s">
        <v>2398</v>
      </c>
      <c r="F1580" s="114" t="s">
        <v>180</v>
      </c>
      <c r="G1580" s="121">
        <v>-2.2394523991842096E-4</v>
      </c>
      <c r="H1580" s="114">
        <v>-3.2845301854701745</v>
      </c>
      <c r="I1580" s="118" t="s">
        <v>272</v>
      </c>
    </row>
    <row r="1581" spans="1:9" ht="15" customHeight="1" x14ac:dyDescent="0.25">
      <c r="A1581" s="117">
        <v>46290.782395833332</v>
      </c>
      <c r="B1581" s="114">
        <v>23</v>
      </c>
      <c r="C1581" s="114" t="s">
        <v>367</v>
      </c>
      <c r="D1581" s="114" t="s">
        <v>434</v>
      </c>
      <c r="E1581" s="114" t="s">
        <v>2399</v>
      </c>
      <c r="F1581" s="114" t="s">
        <v>180</v>
      </c>
      <c r="G1581" s="121">
        <v>-2.2394523991842098E-4</v>
      </c>
      <c r="H1581" s="114">
        <v>-3.2845301854701749</v>
      </c>
      <c r="I1581" s="118" t="s">
        <v>272</v>
      </c>
    </row>
    <row r="1582" spans="1:9" ht="15" customHeight="1" x14ac:dyDescent="0.25">
      <c r="A1582" s="117">
        <v>46290.782395833332</v>
      </c>
      <c r="B1582" s="114">
        <v>23</v>
      </c>
      <c r="C1582" s="114" t="s">
        <v>367</v>
      </c>
      <c r="D1582" s="114" t="s">
        <v>434</v>
      </c>
      <c r="E1582" s="114" t="s">
        <v>2400</v>
      </c>
      <c r="F1582" s="114" t="s">
        <v>180</v>
      </c>
      <c r="G1582" s="121">
        <v>-2.2394523991842101E-4</v>
      </c>
      <c r="H1582" s="114">
        <v>-3.2845301854701749</v>
      </c>
      <c r="I1582" s="118" t="s">
        <v>272</v>
      </c>
    </row>
    <row r="1583" spans="1:9" ht="15" customHeight="1" x14ac:dyDescent="0.25">
      <c r="A1583" s="117">
        <v>46290.782395833332</v>
      </c>
      <c r="B1583" s="114">
        <v>23</v>
      </c>
      <c r="C1583" s="114" t="s">
        <v>367</v>
      </c>
      <c r="D1583" s="114" t="s">
        <v>434</v>
      </c>
      <c r="E1583" s="114" t="s">
        <v>2401</v>
      </c>
      <c r="F1583" s="114" t="s">
        <v>180</v>
      </c>
      <c r="G1583" s="121">
        <v>-7.6021932364577846E-5</v>
      </c>
      <c r="H1583" s="114">
        <v>-1.1149883413471422</v>
      </c>
      <c r="I1583" s="118" t="s">
        <v>272</v>
      </c>
    </row>
    <row r="1584" spans="1:9" ht="15" customHeight="1" x14ac:dyDescent="0.25">
      <c r="A1584" s="117">
        <v>46290.782395833332</v>
      </c>
      <c r="B1584" s="114">
        <v>23</v>
      </c>
      <c r="C1584" s="114" t="s">
        <v>367</v>
      </c>
      <c r="D1584" s="114" t="s">
        <v>434</v>
      </c>
      <c r="E1584" s="114" t="s">
        <v>2402</v>
      </c>
      <c r="F1584" s="114" t="s">
        <v>180</v>
      </c>
      <c r="G1584" s="121">
        <v>-7.602193236457786E-5</v>
      </c>
      <c r="H1584" s="114">
        <v>-1.1149883413471424</v>
      </c>
      <c r="I1584" s="118" t="s">
        <v>272</v>
      </c>
    </row>
    <row r="1585" spans="1:9" ht="15" customHeight="1" x14ac:dyDescent="0.25">
      <c r="A1585" s="117">
        <v>46290.782395833332</v>
      </c>
      <c r="B1585" s="114">
        <v>23</v>
      </c>
      <c r="C1585" s="114" t="s">
        <v>367</v>
      </c>
      <c r="D1585" s="114" t="s">
        <v>434</v>
      </c>
      <c r="E1585" s="114" t="s">
        <v>2403</v>
      </c>
      <c r="F1585" s="114" t="s">
        <v>180</v>
      </c>
      <c r="G1585" s="121">
        <v>-7.6021932364577874E-5</v>
      </c>
      <c r="H1585" s="114">
        <v>-1.1149883413471426</v>
      </c>
      <c r="I1585" s="118" t="s">
        <v>272</v>
      </c>
    </row>
    <row r="1586" spans="1:9" ht="15" customHeight="1" x14ac:dyDescent="0.25">
      <c r="A1586" s="117">
        <v>46290.782395833332</v>
      </c>
      <c r="B1586" s="114">
        <v>23</v>
      </c>
      <c r="C1586" s="114" t="s">
        <v>367</v>
      </c>
      <c r="D1586" s="114" t="s">
        <v>434</v>
      </c>
      <c r="E1586" s="114" t="s">
        <v>2404</v>
      </c>
      <c r="F1586" s="114" t="s">
        <v>180</v>
      </c>
      <c r="G1586" s="121">
        <v>-7.6021932364577968E-5</v>
      </c>
      <c r="H1586" s="114">
        <v>-1.114988341347144</v>
      </c>
      <c r="I1586" s="118" t="s">
        <v>272</v>
      </c>
    </row>
    <row r="1587" spans="1:9" ht="15" customHeight="1" x14ac:dyDescent="0.25">
      <c r="A1587" s="117">
        <v>46290.782395833332</v>
      </c>
      <c r="B1587" s="114">
        <v>23</v>
      </c>
      <c r="C1587" s="114" t="s">
        <v>367</v>
      </c>
      <c r="D1587" s="114" t="s">
        <v>434</v>
      </c>
      <c r="E1587" s="114" t="s">
        <v>2405</v>
      </c>
      <c r="F1587" s="114" t="s">
        <v>180</v>
      </c>
      <c r="G1587" s="121">
        <v>-7.6021932364577982E-5</v>
      </c>
      <c r="H1587" s="114">
        <v>-1.1149883413471442</v>
      </c>
      <c r="I1587" s="118" t="s">
        <v>272</v>
      </c>
    </row>
    <row r="1588" spans="1:9" ht="15" customHeight="1" x14ac:dyDescent="0.25">
      <c r="A1588" s="117">
        <v>46290.782395833332</v>
      </c>
      <c r="B1588" s="114">
        <v>23</v>
      </c>
      <c r="C1588" s="114" t="s">
        <v>367</v>
      </c>
      <c r="D1588" s="114" t="s">
        <v>434</v>
      </c>
      <c r="E1588" s="114" t="s">
        <v>2406</v>
      </c>
      <c r="F1588" s="114" t="s">
        <v>180</v>
      </c>
      <c r="G1588" s="121">
        <v>-7.6021932364577996E-5</v>
      </c>
      <c r="H1588" s="114">
        <v>-1.1149883413471444</v>
      </c>
      <c r="I1588" s="118" t="s">
        <v>272</v>
      </c>
    </row>
    <row r="1589" spans="1:9" ht="15" customHeight="1" x14ac:dyDescent="0.25">
      <c r="A1589" s="117">
        <v>46290.782395833332</v>
      </c>
      <c r="B1589" s="114">
        <v>23</v>
      </c>
      <c r="C1589" s="114" t="s">
        <v>367</v>
      </c>
      <c r="D1589" s="114" t="s">
        <v>434</v>
      </c>
      <c r="E1589" s="114" t="s">
        <v>2407</v>
      </c>
      <c r="F1589" s="114" t="s">
        <v>180</v>
      </c>
      <c r="G1589" s="121">
        <v>7.1901375189265156E-5</v>
      </c>
      <c r="H1589" s="114">
        <v>0</v>
      </c>
      <c r="I1589" s="118" t="s">
        <v>2469</v>
      </c>
    </row>
    <row r="1590" spans="1:9" ht="15" customHeight="1" x14ac:dyDescent="0.25">
      <c r="A1590" s="117">
        <v>46290.782395833332</v>
      </c>
      <c r="B1590" s="114">
        <v>23</v>
      </c>
      <c r="C1590" s="114" t="s">
        <v>367</v>
      </c>
      <c r="D1590" s="114" t="s">
        <v>434</v>
      </c>
      <c r="E1590" s="114" t="s">
        <v>2408</v>
      </c>
      <c r="F1590" s="114" t="s">
        <v>180</v>
      </c>
      <c r="G1590" s="121">
        <v>7.1901375189265142E-5</v>
      </c>
      <c r="H1590" s="114">
        <v>0</v>
      </c>
      <c r="I1590" s="118" t="s">
        <v>2469</v>
      </c>
    </row>
    <row r="1591" spans="1:9" ht="15" customHeight="1" x14ac:dyDescent="0.25">
      <c r="A1591" s="117">
        <v>46290.782395833332</v>
      </c>
      <c r="B1591" s="114">
        <v>23</v>
      </c>
      <c r="C1591" s="114" t="s">
        <v>367</v>
      </c>
      <c r="D1591" s="114" t="s">
        <v>434</v>
      </c>
      <c r="E1591" s="114" t="s">
        <v>2409</v>
      </c>
      <c r="F1591" s="114" t="s">
        <v>180</v>
      </c>
      <c r="G1591" s="121">
        <v>7.1901375189265129E-5</v>
      </c>
      <c r="H1591" s="114">
        <v>0</v>
      </c>
      <c r="I1591" s="118" t="s">
        <v>2469</v>
      </c>
    </row>
    <row r="1592" spans="1:9" ht="15" customHeight="1" x14ac:dyDescent="0.25">
      <c r="A1592" s="117">
        <v>46290.782395833332</v>
      </c>
      <c r="B1592" s="114">
        <v>23</v>
      </c>
      <c r="C1592" s="114" t="s">
        <v>367</v>
      </c>
      <c r="D1592" s="114" t="s">
        <v>434</v>
      </c>
      <c r="E1592" s="114" t="s">
        <v>2410</v>
      </c>
      <c r="F1592" s="114" t="s">
        <v>180</v>
      </c>
      <c r="G1592" s="121">
        <v>7.1901375189265034E-5</v>
      </c>
      <c r="H1592" s="114">
        <v>0</v>
      </c>
      <c r="I1592" s="118" t="s">
        <v>2469</v>
      </c>
    </row>
    <row r="1593" spans="1:9" ht="15" customHeight="1" x14ac:dyDescent="0.25">
      <c r="A1593" s="117">
        <v>46290.782395833332</v>
      </c>
      <c r="B1593" s="114">
        <v>23</v>
      </c>
      <c r="C1593" s="114" t="s">
        <v>367</v>
      </c>
      <c r="D1593" s="114" t="s">
        <v>434</v>
      </c>
      <c r="E1593" s="114" t="s">
        <v>2411</v>
      </c>
      <c r="F1593" s="114" t="s">
        <v>180</v>
      </c>
      <c r="G1593" s="121">
        <v>7.190137518926502E-5</v>
      </c>
      <c r="H1593" s="114">
        <v>0</v>
      </c>
      <c r="I1593" s="118" t="s">
        <v>2469</v>
      </c>
    </row>
    <row r="1594" spans="1:9" ht="15" customHeight="1" x14ac:dyDescent="0.25">
      <c r="A1594" s="117">
        <v>46290.782395833332</v>
      </c>
      <c r="B1594" s="114">
        <v>23</v>
      </c>
      <c r="C1594" s="114" t="s">
        <v>367</v>
      </c>
      <c r="D1594" s="114" t="s">
        <v>434</v>
      </c>
      <c r="E1594" s="114" t="s">
        <v>2412</v>
      </c>
      <c r="F1594" s="114" t="s">
        <v>180</v>
      </c>
      <c r="G1594" s="121">
        <v>7.1901375189265007E-5</v>
      </c>
      <c r="H1594" s="114">
        <v>0</v>
      </c>
      <c r="I1594" s="118" t="s">
        <v>2469</v>
      </c>
    </row>
    <row r="1595" spans="1:9" ht="15" customHeight="1" x14ac:dyDescent="0.25">
      <c r="A1595" s="117">
        <v>46290.782395833332</v>
      </c>
      <c r="B1595" s="114">
        <v>23</v>
      </c>
      <c r="C1595" s="114" t="s">
        <v>367</v>
      </c>
      <c r="D1595" s="114" t="s">
        <v>434</v>
      </c>
      <c r="E1595" s="114" t="s">
        <v>2413</v>
      </c>
      <c r="F1595" s="114" t="s">
        <v>180</v>
      </c>
      <c r="G1595" s="121">
        <v>2.1982468274310817E-4</v>
      </c>
      <c r="H1595" s="114">
        <v>0</v>
      </c>
      <c r="I1595" s="118" t="s">
        <v>2469</v>
      </c>
    </row>
    <row r="1596" spans="1:9" ht="15" customHeight="1" x14ac:dyDescent="0.25">
      <c r="A1596" s="117">
        <v>46290.782395833332</v>
      </c>
      <c r="B1596" s="114">
        <v>23</v>
      </c>
      <c r="C1596" s="114" t="s">
        <v>367</v>
      </c>
      <c r="D1596" s="114" t="s">
        <v>434</v>
      </c>
      <c r="E1596" s="114" t="s">
        <v>2414</v>
      </c>
      <c r="F1596" s="114" t="s">
        <v>180</v>
      </c>
      <c r="G1596" s="121">
        <v>2.1982468274310814E-4</v>
      </c>
      <c r="H1596" s="114">
        <v>0</v>
      </c>
      <c r="I1596" s="118" t="s">
        <v>2469</v>
      </c>
    </row>
    <row r="1597" spans="1:9" ht="15" customHeight="1" x14ac:dyDescent="0.25">
      <c r="A1597" s="117">
        <v>46290.782395833332</v>
      </c>
      <c r="B1597" s="114">
        <v>23</v>
      </c>
      <c r="C1597" s="114" t="s">
        <v>367</v>
      </c>
      <c r="D1597" s="114" t="s">
        <v>434</v>
      </c>
      <c r="E1597" s="114" t="s">
        <v>2415</v>
      </c>
      <c r="F1597" s="114" t="s">
        <v>180</v>
      </c>
      <c r="G1597" s="121">
        <v>2.1982468274310812E-4</v>
      </c>
      <c r="H1597" s="114">
        <v>0</v>
      </c>
      <c r="I1597" s="118" t="s">
        <v>2469</v>
      </c>
    </row>
    <row r="1598" spans="1:9" ht="15" customHeight="1" x14ac:dyDescent="0.25">
      <c r="A1598" s="117">
        <v>46290.782395833332</v>
      </c>
      <c r="B1598" s="114">
        <v>23</v>
      </c>
      <c r="C1598" s="114" t="s">
        <v>367</v>
      </c>
      <c r="D1598" s="114" t="s">
        <v>434</v>
      </c>
      <c r="E1598" s="114" t="s">
        <v>2416</v>
      </c>
      <c r="F1598" s="114" t="s">
        <v>180</v>
      </c>
      <c r="G1598" s="121">
        <v>2.1982468274310804E-4</v>
      </c>
      <c r="H1598" s="114">
        <v>0</v>
      </c>
      <c r="I1598" s="118" t="s">
        <v>2469</v>
      </c>
    </row>
    <row r="1599" spans="1:9" ht="15" customHeight="1" x14ac:dyDescent="0.25">
      <c r="A1599" s="117">
        <v>46290.782395833332</v>
      </c>
      <c r="B1599" s="114">
        <v>23</v>
      </c>
      <c r="C1599" s="114" t="s">
        <v>367</v>
      </c>
      <c r="D1599" s="114" t="s">
        <v>434</v>
      </c>
      <c r="E1599" s="114" t="s">
        <v>2417</v>
      </c>
      <c r="F1599" s="114" t="s">
        <v>180</v>
      </c>
      <c r="G1599" s="121">
        <v>2.1982468274310801E-4</v>
      </c>
      <c r="H1599" s="114">
        <v>0</v>
      </c>
      <c r="I1599" s="118" t="s">
        <v>2469</v>
      </c>
    </row>
    <row r="1600" spans="1:9" ht="15" customHeight="1" x14ac:dyDescent="0.25">
      <c r="A1600" s="117">
        <v>46290.782395833332</v>
      </c>
      <c r="B1600" s="114">
        <v>23</v>
      </c>
      <c r="C1600" s="114" t="s">
        <v>367</v>
      </c>
      <c r="D1600" s="114" t="s">
        <v>434</v>
      </c>
      <c r="E1600" s="114" t="s">
        <v>2418</v>
      </c>
      <c r="F1600" s="114" t="s">
        <v>180</v>
      </c>
      <c r="G1600" s="121">
        <v>2.1982468274310801E-4</v>
      </c>
      <c r="H1600" s="114">
        <v>0</v>
      </c>
      <c r="I1600" s="118" t="s">
        <v>2469</v>
      </c>
    </row>
    <row r="1601" spans="1:9" ht="15" customHeight="1" x14ac:dyDescent="0.25">
      <c r="A1601" s="117">
        <v>46290.782395833332</v>
      </c>
      <c r="B1601" s="114">
        <v>23</v>
      </c>
      <c r="C1601" s="114" t="s">
        <v>367</v>
      </c>
      <c r="D1601" s="114" t="s">
        <v>434</v>
      </c>
      <c r="E1601" s="114" t="s">
        <v>2419</v>
      </c>
      <c r="F1601" s="114" t="s">
        <v>180</v>
      </c>
      <c r="G1601" s="121">
        <v>3.6774799029695119E-4</v>
      </c>
      <c r="H1601" s="114">
        <v>0</v>
      </c>
      <c r="I1601" s="118" t="s">
        <v>2469</v>
      </c>
    </row>
    <row r="1602" spans="1:9" ht="15" customHeight="1" x14ac:dyDescent="0.25">
      <c r="A1602" s="117">
        <v>46290.782395833332</v>
      </c>
      <c r="B1602" s="114">
        <v>23</v>
      </c>
      <c r="C1602" s="114" t="s">
        <v>367</v>
      </c>
      <c r="D1602" s="114" t="s">
        <v>434</v>
      </c>
      <c r="E1602" s="114" t="s">
        <v>2420</v>
      </c>
      <c r="F1602" s="114" t="s">
        <v>180</v>
      </c>
      <c r="G1602" s="121">
        <v>3.6774799029695113E-4</v>
      </c>
      <c r="H1602" s="114">
        <v>0</v>
      </c>
      <c r="I1602" s="118" t="s">
        <v>2469</v>
      </c>
    </row>
    <row r="1603" spans="1:9" ht="15" customHeight="1" x14ac:dyDescent="0.25">
      <c r="A1603" s="117">
        <v>46290.782395833332</v>
      </c>
      <c r="B1603" s="114">
        <v>23</v>
      </c>
      <c r="C1603" s="114" t="s">
        <v>367</v>
      </c>
      <c r="D1603" s="114" t="s">
        <v>434</v>
      </c>
      <c r="E1603" s="114" t="s">
        <v>2421</v>
      </c>
      <c r="F1603" s="114" t="s">
        <v>180</v>
      </c>
      <c r="G1603" s="121">
        <v>3.6774799029695113E-4</v>
      </c>
      <c r="H1603" s="114">
        <v>0</v>
      </c>
      <c r="I1603" s="118" t="s">
        <v>2469</v>
      </c>
    </row>
    <row r="1604" spans="1:9" ht="15" customHeight="1" x14ac:dyDescent="0.25">
      <c r="A1604" s="117">
        <v>46290.782395833332</v>
      </c>
      <c r="B1604" s="114">
        <v>23</v>
      </c>
      <c r="C1604" s="114" t="s">
        <v>367</v>
      </c>
      <c r="D1604" s="114" t="s">
        <v>434</v>
      </c>
      <c r="E1604" s="114" t="s">
        <v>2422</v>
      </c>
      <c r="F1604" s="114" t="s">
        <v>180</v>
      </c>
      <c r="G1604" s="121">
        <v>3.6774799029695113E-4</v>
      </c>
      <c r="H1604" s="114">
        <v>0</v>
      </c>
      <c r="I1604" s="118" t="s">
        <v>2469</v>
      </c>
    </row>
    <row r="1605" spans="1:9" ht="15" customHeight="1" x14ac:dyDescent="0.25">
      <c r="A1605" s="117">
        <v>46290.782395833332</v>
      </c>
      <c r="B1605" s="114">
        <v>23</v>
      </c>
      <c r="C1605" s="114" t="s">
        <v>367</v>
      </c>
      <c r="D1605" s="114" t="s">
        <v>434</v>
      </c>
      <c r="E1605" s="114" t="s">
        <v>2423</v>
      </c>
      <c r="F1605" s="114" t="s">
        <v>180</v>
      </c>
      <c r="G1605" s="121">
        <v>3.6774799029695108E-4</v>
      </c>
      <c r="H1605" s="114">
        <v>0</v>
      </c>
      <c r="I1605" s="118" t="s">
        <v>2469</v>
      </c>
    </row>
    <row r="1606" spans="1:9" ht="15" customHeight="1" x14ac:dyDescent="0.25">
      <c r="A1606" s="117">
        <v>46290.782395833332</v>
      </c>
      <c r="B1606" s="114">
        <v>23</v>
      </c>
      <c r="C1606" s="114" t="s">
        <v>367</v>
      </c>
      <c r="D1606" s="114" t="s">
        <v>434</v>
      </c>
      <c r="E1606" s="114" t="s">
        <v>2424</v>
      </c>
      <c r="F1606" s="114" t="s">
        <v>180</v>
      </c>
      <c r="G1606" s="121">
        <v>3.6774799029695108E-4</v>
      </c>
      <c r="H1606" s="114">
        <v>0</v>
      </c>
      <c r="I1606" s="118" t="s">
        <v>2469</v>
      </c>
    </row>
    <row r="1607" spans="1:9" ht="15" customHeight="1" x14ac:dyDescent="0.25">
      <c r="A1607" s="117">
        <v>46290.782395833332</v>
      </c>
      <c r="B1607" s="114">
        <v>23</v>
      </c>
      <c r="C1607" s="114" t="s">
        <v>367</v>
      </c>
      <c r="D1607" s="114" t="s">
        <v>434</v>
      </c>
      <c r="E1607" s="114" t="s">
        <v>2425</v>
      </c>
      <c r="F1607" s="114" t="s">
        <v>180</v>
      </c>
      <c r="G1607" s="121">
        <v>3.6774799029695108E-4</v>
      </c>
      <c r="H1607" s="114">
        <v>0</v>
      </c>
      <c r="I1607" s="118" t="s">
        <v>2469</v>
      </c>
    </row>
    <row r="1608" spans="1:9" ht="15" customHeight="1" x14ac:dyDescent="0.25">
      <c r="A1608" s="117">
        <v>46290.782395833332</v>
      </c>
      <c r="B1608" s="114">
        <v>23</v>
      </c>
      <c r="C1608" s="114" t="s">
        <v>367</v>
      </c>
      <c r="D1608" s="114" t="s">
        <v>434</v>
      </c>
      <c r="E1608" s="114" t="s">
        <v>2426</v>
      </c>
      <c r="F1608" s="114" t="s">
        <v>180</v>
      </c>
      <c r="G1608" s="121">
        <v>3.6774799029695102E-4</v>
      </c>
      <c r="H1608" s="114">
        <v>0</v>
      </c>
      <c r="I1608" s="118" t="s">
        <v>2469</v>
      </c>
    </row>
    <row r="1609" spans="1:9" ht="15" customHeight="1" x14ac:dyDescent="0.25">
      <c r="A1609" s="117">
        <v>46290.782395833332</v>
      </c>
      <c r="B1609" s="114">
        <v>23</v>
      </c>
      <c r="C1609" s="114" t="s">
        <v>367</v>
      </c>
      <c r="D1609" s="114" t="s">
        <v>434</v>
      </c>
      <c r="E1609" s="114" t="s">
        <v>2427</v>
      </c>
      <c r="F1609" s="114" t="s">
        <v>180</v>
      </c>
      <c r="G1609" s="121">
        <v>3.6774799029695102E-4</v>
      </c>
      <c r="H1609" s="114">
        <v>0</v>
      </c>
      <c r="I1609" s="118" t="s">
        <v>2469</v>
      </c>
    </row>
    <row r="1610" spans="1:9" ht="15" customHeight="1" x14ac:dyDescent="0.25">
      <c r="A1610" s="117">
        <v>46290.782395833332</v>
      </c>
      <c r="B1610" s="114">
        <v>23</v>
      </c>
      <c r="C1610" s="114" t="s">
        <v>367</v>
      </c>
      <c r="D1610" s="114" t="s">
        <v>434</v>
      </c>
      <c r="E1610" s="114" t="s">
        <v>2428</v>
      </c>
      <c r="F1610" s="114" t="s">
        <v>180</v>
      </c>
      <c r="G1610" s="121">
        <v>3.6774799029695102E-4</v>
      </c>
      <c r="H1610" s="114">
        <v>0</v>
      </c>
      <c r="I1610" s="118" t="s">
        <v>2469</v>
      </c>
    </row>
    <row r="1611" spans="1:9" ht="15" customHeight="1" x14ac:dyDescent="0.25">
      <c r="A1611" s="117">
        <v>46290.782395833332</v>
      </c>
      <c r="B1611" s="114">
        <v>23</v>
      </c>
      <c r="C1611" s="114" t="s">
        <v>367</v>
      </c>
      <c r="D1611" s="114" t="s">
        <v>434</v>
      </c>
      <c r="E1611" s="114" t="s">
        <v>2429</v>
      </c>
      <c r="F1611" s="114" t="s">
        <v>180</v>
      </c>
      <c r="G1611" s="121">
        <v>5.1567129785079415E-4</v>
      </c>
      <c r="H1611" s="114">
        <v>0</v>
      </c>
      <c r="I1611" s="118" t="s">
        <v>2469</v>
      </c>
    </row>
    <row r="1612" spans="1:9" ht="15" customHeight="1" x14ac:dyDescent="0.25">
      <c r="A1612" s="117">
        <v>46290.782395833332</v>
      </c>
      <c r="B1612" s="114">
        <v>23</v>
      </c>
      <c r="C1612" s="114" t="s">
        <v>367</v>
      </c>
      <c r="D1612" s="114" t="s">
        <v>434</v>
      </c>
      <c r="E1612" s="114" t="s">
        <v>2430</v>
      </c>
      <c r="F1612" s="114" t="s">
        <v>180</v>
      </c>
      <c r="G1612" s="121">
        <v>5.1567129785079415E-4</v>
      </c>
      <c r="H1612" s="114">
        <v>0</v>
      </c>
      <c r="I1612" s="118" t="s">
        <v>2469</v>
      </c>
    </row>
    <row r="1613" spans="1:9" ht="15" customHeight="1" x14ac:dyDescent="0.25">
      <c r="A1613" s="117">
        <v>46290.782395833332</v>
      </c>
      <c r="B1613" s="114">
        <v>23</v>
      </c>
      <c r="C1613" s="114" t="s">
        <v>367</v>
      </c>
      <c r="D1613" s="114" t="s">
        <v>434</v>
      </c>
      <c r="E1613" s="114" t="s">
        <v>2431</v>
      </c>
      <c r="F1613" s="114" t="s">
        <v>180</v>
      </c>
      <c r="G1613" s="121">
        <v>5.1567129785079415E-4</v>
      </c>
      <c r="H1613" s="114">
        <v>0</v>
      </c>
      <c r="I1613" s="118" t="s">
        <v>2469</v>
      </c>
    </row>
    <row r="1614" spans="1:9" ht="15" customHeight="1" x14ac:dyDescent="0.25">
      <c r="A1614" s="117">
        <v>46290.782395833332</v>
      </c>
      <c r="B1614" s="114">
        <v>23</v>
      </c>
      <c r="C1614" s="114" t="s">
        <v>367</v>
      </c>
      <c r="D1614" s="114" t="s">
        <v>434</v>
      </c>
      <c r="E1614" s="114" t="s">
        <v>2432</v>
      </c>
      <c r="F1614" s="114" t="s">
        <v>180</v>
      </c>
      <c r="G1614" s="121">
        <v>5.1567129785079415E-4</v>
      </c>
      <c r="H1614" s="114">
        <v>0</v>
      </c>
      <c r="I1614" s="118" t="s">
        <v>2469</v>
      </c>
    </row>
    <row r="1615" spans="1:9" ht="15" customHeight="1" x14ac:dyDescent="0.25">
      <c r="A1615" s="117">
        <v>46290.782395833332</v>
      </c>
      <c r="B1615" s="114">
        <v>23</v>
      </c>
      <c r="C1615" s="114" t="s">
        <v>367</v>
      </c>
      <c r="D1615" s="114" t="s">
        <v>434</v>
      </c>
      <c r="E1615" s="114" t="s">
        <v>2433</v>
      </c>
      <c r="F1615" s="114" t="s">
        <v>180</v>
      </c>
      <c r="G1615" s="121">
        <v>5.1567129785079404E-4</v>
      </c>
      <c r="H1615" s="114">
        <v>0</v>
      </c>
      <c r="I1615" s="118" t="s">
        <v>2469</v>
      </c>
    </row>
    <row r="1616" spans="1:9" ht="15" customHeight="1" x14ac:dyDescent="0.25">
      <c r="A1616" s="117">
        <v>46290.782395833332</v>
      </c>
      <c r="B1616" s="114">
        <v>23</v>
      </c>
      <c r="C1616" s="114" t="s">
        <v>367</v>
      </c>
      <c r="D1616" s="114" t="s">
        <v>434</v>
      </c>
      <c r="E1616" s="114" t="s">
        <v>2434</v>
      </c>
      <c r="F1616" s="114" t="s">
        <v>180</v>
      </c>
      <c r="G1616" s="121">
        <v>5.1567129785079404E-4</v>
      </c>
      <c r="H1616" s="114">
        <v>0</v>
      </c>
      <c r="I1616" s="118" t="s">
        <v>2469</v>
      </c>
    </row>
    <row r="1617" spans="1:9" ht="15" customHeight="1" x14ac:dyDescent="0.25">
      <c r="A1617" s="117">
        <v>46290.782395833332</v>
      </c>
      <c r="B1617" s="114">
        <v>23</v>
      </c>
      <c r="C1617" s="114" t="s">
        <v>367</v>
      </c>
      <c r="D1617" s="114" t="s">
        <v>434</v>
      </c>
      <c r="E1617" s="114" t="s">
        <v>2435</v>
      </c>
      <c r="F1617" s="114" t="s">
        <v>180</v>
      </c>
      <c r="G1617" s="121">
        <v>5.1567129785079404E-4</v>
      </c>
      <c r="H1617" s="114">
        <v>0</v>
      </c>
      <c r="I1617" s="118" t="s">
        <v>2469</v>
      </c>
    </row>
    <row r="1618" spans="1:9" ht="15" customHeight="1" x14ac:dyDescent="0.25">
      <c r="A1618" s="117">
        <v>46290.782395833332</v>
      </c>
      <c r="B1618" s="114">
        <v>23</v>
      </c>
      <c r="C1618" s="114" t="s">
        <v>367</v>
      </c>
      <c r="D1618" s="114" t="s">
        <v>434</v>
      </c>
      <c r="E1618" s="114" t="s">
        <v>2436</v>
      </c>
      <c r="F1618" s="114" t="s">
        <v>180</v>
      </c>
      <c r="G1618" s="121">
        <v>5.1567129785079404E-4</v>
      </c>
      <c r="H1618" s="114">
        <v>0</v>
      </c>
      <c r="I1618" s="118" t="s">
        <v>2469</v>
      </c>
    </row>
    <row r="1619" spans="1:9" ht="15" customHeight="1" x14ac:dyDescent="0.25">
      <c r="A1619" s="117">
        <v>46290.782395833332</v>
      </c>
      <c r="B1619" s="114">
        <v>23</v>
      </c>
      <c r="C1619" s="114" t="s">
        <v>367</v>
      </c>
      <c r="D1619" s="114" t="s">
        <v>434</v>
      </c>
      <c r="E1619" s="114" t="s">
        <v>2437</v>
      </c>
      <c r="F1619" s="114" t="s">
        <v>180</v>
      </c>
      <c r="G1619" s="121">
        <v>6.6359460540463711E-4</v>
      </c>
      <c r="H1619" s="114">
        <v>0</v>
      </c>
      <c r="I1619" s="118" t="s">
        <v>2469</v>
      </c>
    </row>
    <row r="1620" spans="1:9" ht="15" customHeight="1" x14ac:dyDescent="0.25">
      <c r="A1620" s="117">
        <v>46290.782395833332</v>
      </c>
      <c r="B1620" s="114">
        <v>23</v>
      </c>
      <c r="C1620" s="114" t="s">
        <v>367</v>
      </c>
      <c r="D1620" s="114" t="s">
        <v>434</v>
      </c>
      <c r="E1620" s="114" t="s">
        <v>2438</v>
      </c>
      <c r="F1620" s="114" t="s">
        <v>180</v>
      </c>
      <c r="G1620" s="121">
        <v>6.6359460540463711E-4</v>
      </c>
      <c r="H1620" s="114">
        <v>0</v>
      </c>
      <c r="I1620" s="118" t="s">
        <v>2469</v>
      </c>
    </row>
    <row r="1621" spans="1:9" ht="15" customHeight="1" x14ac:dyDescent="0.25">
      <c r="A1621" s="117">
        <v>46290.782395833332</v>
      </c>
      <c r="B1621" s="114">
        <v>23</v>
      </c>
      <c r="C1621" s="114" t="s">
        <v>367</v>
      </c>
      <c r="D1621" s="114" t="s">
        <v>434</v>
      </c>
      <c r="E1621" s="114" t="s">
        <v>2439</v>
      </c>
      <c r="F1621" s="114" t="s">
        <v>180</v>
      </c>
      <c r="G1621" s="121">
        <v>6.6359460540463711E-4</v>
      </c>
      <c r="H1621" s="114">
        <v>0</v>
      </c>
      <c r="I1621" s="118" t="s">
        <v>2469</v>
      </c>
    </row>
    <row r="1622" spans="1:9" ht="15" customHeight="1" x14ac:dyDescent="0.25">
      <c r="A1622" s="117">
        <v>46290.782395833332</v>
      </c>
      <c r="B1622" s="114">
        <v>23</v>
      </c>
      <c r="C1622" s="114" t="s">
        <v>367</v>
      </c>
      <c r="D1622" s="114" t="s">
        <v>434</v>
      </c>
      <c r="E1622" s="114" t="s">
        <v>2440</v>
      </c>
      <c r="F1622" s="114" t="s">
        <v>180</v>
      </c>
      <c r="G1622" s="121">
        <v>6.6359460540463711E-4</v>
      </c>
      <c r="H1622" s="114">
        <v>0</v>
      </c>
      <c r="I1622" s="118" t="s">
        <v>2469</v>
      </c>
    </row>
    <row r="1623" spans="1:9" ht="15" customHeight="1" x14ac:dyDescent="0.25">
      <c r="A1623" s="117">
        <v>46290.782395833332</v>
      </c>
      <c r="B1623" s="114">
        <v>23</v>
      </c>
      <c r="C1623" s="114" t="s">
        <v>367</v>
      </c>
      <c r="D1623" s="114" t="s">
        <v>434</v>
      </c>
      <c r="E1623" s="114" t="s">
        <v>2441</v>
      </c>
      <c r="F1623" s="114" t="s">
        <v>180</v>
      </c>
      <c r="G1623" s="121">
        <v>6.6359460540463711E-4</v>
      </c>
      <c r="H1623" s="114">
        <v>0</v>
      </c>
      <c r="I1623" s="118" t="s">
        <v>2469</v>
      </c>
    </row>
    <row r="1624" spans="1:9" ht="15" customHeight="1" x14ac:dyDescent="0.25">
      <c r="A1624" s="117">
        <v>46290.782395833332</v>
      </c>
      <c r="B1624" s="114">
        <v>23</v>
      </c>
      <c r="C1624" s="114" t="s">
        <v>367</v>
      </c>
      <c r="D1624" s="114" t="s">
        <v>434</v>
      </c>
      <c r="E1624" s="114" t="s">
        <v>2442</v>
      </c>
      <c r="F1624" s="114" t="s">
        <v>180</v>
      </c>
      <c r="G1624" s="121">
        <v>6.63594605404637E-4</v>
      </c>
      <c r="H1624" s="114">
        <v>0</v>
      </c>
      <c r="I1624" s="118" t="s">
        <v>2469</v>
      </c>
    </row>
    <row r="1625" spans="1:9" ht="15" customHeight="1" x14ac:dyDescent="0.25">
      <c r="A1625" s="117">
        <v>46290.782395833332</v>
      </c>
      <c r="B1625" s="114">
        <v>23</v>
      </c>
      <c r="C1625" s="114" t="s">
        <v>367</v>
      </c>
      <c r="D1625" s="114" t="s">
        <v>434</v>
      </c>
      <c r="E1625" s="114" t="s">
        <v>567</v>
      </c>
      <c r="F1625" s="114" t="s">
        <v>2443</v>
      </c>
      <c r="G1625" s="121">
        <v>3.8861186614450412E-4</v>
      </c>
      <c r="H1625" s="114">
        <v>77.722373228900821</v>
      </c>
      <c r="I1625" s="118" t="s">
        <v>274</v>
      </c>
    </row>
    <row r="1626" spans="1:9" ht="15" customHeight="1" x14ac:dyDescent="0.25">
      <c r="A1626" s="117">
        <v>46290.782395833332</v>
      </c>
      <c r="B1626" s="114">
        <v>23</v>
      </c>
      <c r="C1626" s="114" t="s">
        <v>367</v>
      </c>
      <c r="D1626" s="114" t="s">
        <v>434</v>
      </c>
      <c r="E1626" s="114" t="s">
        <v>569</v>
      </c>
      <c r="F1626" s="114" t="s">
        <v>2443</v>
      </c>
      <c r="G1626" s="121">
        <v>5.3459678354965141E-4</v>
      </c>
      <c r="H1626" s="114">
        <v>106.91935670993028</v>
      </c>
      <c r="I1626" s="118" t="s">
        <v>274</v>
      </c>
    </row>
    <row r="1627" spans="1:9" ht="15" customHeight="1" x14ac:dyDescent="0.25">
      <c r="A1627" s="117">
        <v>46290.782395833332</v>
      </c>
      <c r="B1627" s="114">
        <v>23</v>
      </c>
      <c r="C1627" s="114" t="s">
        <v>367</v>
      </c>
      <c r="D1627" s="114" t="s">
        <v>434</v>
      </c>
      <c r="E1627" s="114" t="s">
        <v>2444</v>
      </c>
      <c r="F1627" s="114" t="s">
        <v>2443</v>
      </c>
      <c r="G1627" s="121">
        <v>6.1089988817049216E-4</v>
      </c>
      <c r="H1627" s="114">
        <v>122.17997763409844</v>
      </c>
      <c r="I1627" s="118" t="s">
        <v>274</v>
      </c>
    </row>
    <row r="1628" spans="1:9" ht="15" customHeight="1" x14ac:dyDescent="0.25">
      <c r="A1628" s="117">
        <v>46290.782395833332</v>
      </c>
      <c r="B1628" s="114">
        <v>23</v>
      </c>
      <c r="C1628" s="114" t="s">
        <v>367</v>
      </c>
      <c r="D1628" s="114" t="s">
        <v>434</v>
      </c>
      <c r="E1628" s="114" t="s">
        <v>2445</v>
      </c>
      <c r="F1628" s="114" t="s">
        <v>2443</v>
      </c>
      <c r="G1628" s="121">
        <v>6.1921761313848424E-4</v>
      </c>
      <c r="H1628" s="114">
        <v>123.84352262769684</v>
      </c>
      <c r="I1628" s="118" t="s">
        <v>274</v>
      </c>
    </row>
    <row r="1629" spans="1:9" ht="15" customHeight="1" x14ac:dyDescent="0.25">
      <c r="A1629" s="117">
        <v>46290.782395833332</v>
      </c>
      <c r="B1629" s="114">
        <v>23</v>
      </c>
      <c r="C1629" s="114" t="s">
        <v>367</v>
      </c>
      <c r="D1629" s="114" t="s">
        <v>434</v>
      </c>
      <c r="E1629" s="114" t="s">
        <v>2446</v>
      </c>
      <c r="F1629" s="114" t="s">
        <v>2443</v>
      </c>
      <c r="G1629" s="121">
        <v>6.1921761313848413E-4</v>
      </c>
      <c r="H1629" s="114">
        <v>123.84352262769683</v>
      </c>
      <c r="I1629" s="118" t="s">
        <v>274</v>
      </c>
    </row>
    <row r="1630" spans="1:9" ht="15" customHeight="1" x14ac:dyDescent="0.25">
      <c r="A1630" s="117">
        <v>46290.782395833332</v>
      </c>
      <c r="B1630" s="114">
        <v>23</v>
      </c>
      <c r="C1630" s="114" t="s">
        <v>367</v>
      </c>
      <c r="D1630" s="114" t="s">
        <v>434</v>
      </c>
      <c r="E1630" s="114" t="s">
        <v>2447</v>
      </c>
      <c r="F1630" s="114" t="s">
        <v>2443</v>
      </c>
      <c r="G1630" s="121">
        <v>6.1089988817049226E-4</v>
      </c>
      <c r="H1630" s="114">
        <v>122.17997763409845</v>
      </c>
      <c r="I1630" s="118" t="s">
        <v>274</v>
      </c>
    </row>
    <row r="1631" spans="1:9" ht="15" customHeight="1" x14ac:dyDescent="0.25">
      <c r="A1631" s="117">
        <v>46290.782395833332</v>
      </c>
      <c r="B1631" s="114">
        <v>23</v>
      </c>
      <c r="C1631" s="114" t="s">
        <v>367</v>
      </c>
      <c r="D1631" s="114" t="s">
        <v>434</v>
      </c>
      <c r="E1631" s="114" t="s">
        <v>2448</v>
      </c>
      <c r="F1631" s="114" t="s">
        <v>2443</v>
      </c>
      <c r="G1631" s="121">
        <v>5.3459678354965152E-4</v>
      </c>
      <c r="H1631" s="114">
        <v>106.9193567099303</v>
      </c>
      <c r="I1631" s="118" t="s">
        <v>274</v>
      </c>
    </row>
    <row r="1632" spans="1:9" ht="15" customHeight="1" x14ac:dyDescent="0.25">
      <c r="A1632" s="117">
        <v>46290.782395833332</v>
      </c>
      <c r="B1632" s="114">
        <v>23</v>
      </c>
      <c r="C1632" s="114" t="s">
        <v>367</v>
      </c>
      <c r="D1632" s="114" t="s">
        <v>434</v>
      </c>
      <c r="E1632" s="114" t="s">
        <v>2449</v>
      </c>
      <c r="F1632" s="114" t="s">
        <v>2443</v>
      </c>
      <c r="G1632" s="121">
        <v>3.886118661445045E-4</v>
      </c>
      <c r="H1632" s="114">
        <v>77.722373228900906</v>
      </c>
      <c r="I1632" s="118" t="s">
        <v>274</v>
      </c>
    </row>
    <row r="1633" spans="1:9" ht="15" customHeight="1" x14ac:dyDescent="0.25">
      <c r="A1633" s="117">
        <v>46290.782395833332</v>
      </c>
      <c r="B1633" s="114">
        <v>23</v>
      </c>
      <c r="C1633" s="114" t="s">
        <v>367</v>
      </c>
      <c r="D1633" s="114" t="s">
        <v>434</v>
      </c>
      <c r="E1633" s="114" t="s">
        <v>2450</v>
      </c>
      <c r="F1633" s="114" t="s">
        <v>2443</v>
      </c>
      <c r="G1633" s="121">
        <v>-1.2802722686428749E-3</v>
      </c>
      <c r="H1633" s="114">
        <v>-256.05445372857503</v>
      </c>
      <c r="I1633" s="118" t="s">
        <v>272</v>
      </c>
    </row>
    <row r="1634" spans="1:9" ht="15" customHeight="1" x14ac:dyDescent="0.25">
      <c r="A1634" s="117">
        <v>46290.782395833332</v>
      </c>
      <c r="B1634" s="114">
        <v>23</v>
      </c>
      <c r="C1634" s="114" t="s">
        <v>367</v>
      </c>
      <c r="D1634" s="114" t="s">
        <v>434</v>
      </c>
      <c r="E1634" s="114" t="s">
        <v>2451</v>
      </c>
      <c r="F1634" s="114" t="s">
        <v>2443</v>
      </c>
      <c r="G1634" s="121">
        <v>-1.4262571860480223E-3</v>
      </c>
      <c r="H1634" s="114">
        <v>-285.25143720960449</v>
      </c>
      <c r="I1634" s="118" t="s">
        <v>272</v>
      </c>
    </row>
    <row r="1635" spans="1:9" ht="15" customHeight="1" x14ac:dyDescent="0.25">
      <c r="A1635" s="117">
        <v>46290.782395833332</v>
      </c>
      <c r="B1635" s="114">
        <v>23</v>
      </c>
      <c r="C1635" s="114" t="s">
        <v>367</v>
      </c>
      <c r="D1635" s="114" t="s">
        <v>434</v>
      </c>
      <c r="E1635" s="114" t="s">
        <v>2452</v>
      </c>
      <c r="F1635" s="114" t="s">
        <v>2443</v>
      </c>
      <c r="G1635" s="121">
        <v>-1.5025602906688629E-3</v>
      </c>
      <c r="H1635" s="114">
        <v>-300.5120581337726</v>
      </c>
      <c r="I1635" s="118" t="s">
        <v>272</v>
      </c>
    </row>
    <row r="1636" spans="1:9" ht="15" customHeight="1" x14ac:dyDescent="0.25">
      <c r="A1636" s="117">
        <v>46290.782395833332</v>
      </c>
      <c r="B1636" s="114">
        <v>23</v>
      </c>
      <c r="C1636" s="114" t="s">
        <v>367</v>
      </c>
      <c r="D1636" s="114" t="s">
        <v>434</v>
      </c>
      <c r="E1636" s="114" t="s">
        <v>2453</v>
      </c>
      <c r="F1636" s="114" t="s">
        <v>2443</v>
      </c>
      <c r="G1636" s="121">
        <v>-1.5108780156368551E-3</v>
      </c>
      <c r="H1636" s="114">
        <v>-302.17560312737106</v>
      </c>
      <c r="I1636" s="118" t="s">
        <v>272</v>
      </c>
    </row>
    <row r="1637" spans="1:9" ht="15" customHeight="1" x14ac:dyDescent="0.25">
      <c r="A1637" s="117">
        <v>46290.782395833332</v>
      </c>
      <c r="B1637" s="114">
        <v>23</v>
      </c>
      <c r="C1637" s="114" t="s">
        <v>367</v>
      </c>
      <c r="D1637" s="114" t="s">
        <v>434</v>
      </c>
      <c r="E1637" s="114" t="s">
        <v>2454</v>
      </c>
      <c r="F1637" s="114" t="s">
        <v>2443</v>
      </c>
      <c r="G1637" s="121">
        <v>-1.5108780156368551E-3</v>
      </c>
      <c r="H1637" s="114">
        <v>-302.17560312737106</v>
      </c>
      <c r="I1637" s="118" t="s">
        <v>272</v>
      </c>
    </row>
    <row r="1638" spans="1:9" ht="15" customHeight="1" x14ac:dyDescent="0.25">
      <c r="A1638" s="117">
        <v>46290.782395833332</v>
      </c>
      <c r="B1638" s="114">
        <v>23</v>
      </c>
      <c r="C1638" s="114" t="s">
        <v>367</v>
      </c>
      <c r="D1638" s="114" t="s">
        <v>434</v>
      </c>
      <c r="E1638" s="114" t="s">
        <v>2455</v>
      </c>
      <c r="F1638" s="114" t="s">
        <v>2443</v>
      </c>
      <c r="G1638" s="121">
        <v>-1.5025602906688631E-3</v>
      </c>
      <c r="H1638" s="114">
        <v>-300.51205813377265</v>
      </c>
      <c r="I1638" s="118" t="s">
        <v>272</v>
      </c>
    </row>
    <row r="1639" spans="1:9" ht="15" customHeight="1" x14ac:dyDescent="0.25">
      <c r="A1639" s="117">
        <v>46290.782395833332</v>
      </c>
      <c r="B1639" s="114">
        <v>23</v>
      </c>
      <c r="C1639" s="114" t="s">
        <v>367</v>
      </c>
      <c r="D1639" s="114" t="s">
        <v>434</v>
      </c>
      <c r="E1639" s="114" t="s">
        <v>2456</v>
      </c>
      <c r="F1639" s="114" t="s">
        <v>2443</v>
      </c>
      <c r="G1639" s="121">
        <v>-1.4262571860480225E-3</v>
      </c>
      <c r="H1639" s="114">
        <v>-285.25143720960449</v>
      </c>
      <c r="I1639" s="118" t="s">
        <v>272</v>
      </c>
    </row>
    <row r="1640" spans="1:9" ht="15" customHeight="1" x14ac:dyDescent="0.25">
      <c r="A1640" s="117">
        <v>46290.782395833332</v>
      </c>
      <c r="B1640" s="114">
        <v>23</v>
      </c>
      <c r="C1640" s="114" t="s">
        <v>367</v>
      </c>
      <c r="D1640" s="114" t="s">
        <v>434</v>
      </c>
      <c r="E1640" s="114" t="s">
        <v>2457</v>
      </c>
      <c r="F1640" s="114" t="s">
        <v>2443</v>
      </c>
      <c r="G1640" s="121">
        <v>-1.2802722686428754E-3</v>
      </c>
      <c r="H1640" s="114">
        <v>-256.05445372857508</v>
      </c>
      <c r="I1640" s="118" t="s">
        <v>272</v>
      </c>
    </row>
    <row r="1641" spans="1:9" ht="15" customHeight="1" x14ac:dyDescent="0.25">
      <c r="A1641" s="117">
        <v>46290.782395833332</v>
      </c>
      <c r="B1641" s="114">
        <v>23</v>
      </c>
      <c r="C1641" s="114" t="s">
        <v>367</v>
      </c>
      <c r="D1641" s="114" t="s">
        <v>434</v>
      </c>
      <c r="E1641" s="114" t="s">
        <v>2458</v>
      </c>
      <c r="F1641" s="114" t="s">
        <v>2443</v>
      </c>
      <c r="G1641" s="121">
        <v>-1.0966927544860945E-3</v>
      </c>
      <c r="H1641" s="114">
        <v>-219.33855089721891</v>
      </c>
      <c r="I1641" s="118" t="s">
        <v>272</v>
      </c>
    </row>
    <row r="1642" spans="1:9" ht="15" customHeight="1" x14ac:dyDescent="0.25">
      <c r="A1642" s="117">
        <v>46290.782395833332</v>
      </c>
      <c r="B1642" s="114">
        <v>23</v>
      </c>
      <c r="C1642" s="114" t="s">
        <v>367</v>
      </c>
      <c r="D1642" s="114" t="s">
        <v>434</v>
      </c>
      <c r="E1642" s="114" t="s">
        <v>2459</v>
      </c>
      <c r="F1642" s="114" t="s">
        <v>2443</v>
      </c>
      <c r="G1642" s="121">
        <v>-8.3634773319133076E-4</v>
      </c>
      <c r="H1642" s="114">
        <v>-167.26954663826618</v>
      </c>
      <c r="I1642" s="118" t="s">
        <v>272</v>
      </c>
    </row>
    <row r="1643" spans="1:9" ht="15" customHeight="1" x14ac:dyDescent="0.25">
      <c r="A1643" s="117">
        <v>46290.782395833332</v>
      </c>
      <c r="B1643" s="114">
        <v>23</v>
      </c>
      <c r="C1643" s="114" t="s">
        <v>367</v>
      </c>
      <c r="D1643" s="114" t="s">
        <v>434</v>
      </c>
      <c r="E1643" s="114" t="s">
        <v>2460</v>
      </c>
      <c r="F1643" s="114" t="s">
        <v>2443</v>
      </c>
      <c r="G1643" s="121">
        <v>-5.7600271189656713E-4</v>
      </c>
      <c r="H1643" s="114">
        <v>-115.20054237931345</v>
      </c>
      <c r="I1643" s="118" t="s">
        <v>272</v>
      </c>
    </row>
    <row r="1644" spans="1:9" ht="15" customHeight="1" x14ac:dyDescent="0.25">
      <c r="A1644" s="117">
        <v>46290.782395833332</v>
      </c>
      <c r="B1644" s="114">
        <v>23</v>
      </c>
      <c r="C1644" s="114" t="s">
        <v>367</v>
      </c>
      <c r="D1644" s="114" t="s">
        <v>434</v>
      </c>
      <c r="E1644" s="114" t="s">
        <v>2461</v>
      </c>
      <c r="F1644" s="114" t="s">
        <v>2443</v>
      </c>
      <c r="G1644" s="121">
        <v>-3.1565769060180356E-4</v>
      </c>
      <c r="H1644" s="114">
        <v>-63.13153812036073</v>
      </c>
      <c r="I1644" s="118" t="s">
        <v>272</v>
      </c>
    </row>
    <row r="1645" spans="1:9" ht="15" customHeight="1" x14ac:dyDescent="0.25">
      <c r="A1645" s="117">
        <v>46290.782395833332</v>
      </c>
      <c r="B1645" s="114">
        <v>23</v>
      </c>
      <c r="C1645" s="114" t="s">
        <v>367</v>
      </c>
      <c r="D1645" s="114" t="s">
        <v>434</v>
      </c>
      <c r="E1645" s="114" t="s">
        <v>2462</v>
      </c>
      <c r="F1645" s="114" t="s">
        <v>2443</v>
      </c>
      <c r="G1645" s="121">
        <v>-5.5312669307039826E-5</v>
      </c>
      <c r="H1645" s="114">
        <v>-11.062533861407983</v>
      </c>
      <c r="I1645" s="118" t="s">
        <v>272</v>
      </c>
    </row>
    <row r="1646" spans="1:9" ht="15" customHeight="1" x14ac:dyDescent="0.25">
      <c r="A1646" s="117">
        <v>46290.782395833332</v>
      </c>
      <c r="B1646" s="114">
        <v>23</v>
      </c>
      <c r="C1646" s="114" t="s">
        <v>367</v>
      </c>
      <c r="D1646" s="114" t="s">
        <v>434</v>
      </c>
      <c r="E1646" s="114" t="s">
        <v>2463</v>
      </c>
      <c r="F1646" s="114" t="s">
        <v>2443</v>
      </c>
      <c r="G1646" s="121">
        <v>2.0503235198772378E-4</v>
      </c>
      <c r="H1646" s="114">
        <v>41.00647039754476</v>
      </c>
      <c r="I1646" s="118" t="s">
        <v>274</v>
      </c>
    </row>
    <row r="1647" spans="1:9" ht="15" customHeight="1" x14ac:dyDescent="0.25">
      <c r="A1647" s="117">
        <v>46290.782395833332</v>
      </c>
      <c r="B1647" s="114">
        <v>23</v>
      </c>
      <c r="C1647" s="114" t="s">
        <v>367</v>
      </c>
      <c r="D1647" s="114" t="s">
        <v>434</v>
      </c>
      <c r="E1647" s="114" t="s">
        <v>2773</v>
      </c>
      <c r="F1647" s="114" t="s">
        <v>2443</v>
      </c>
      <c r="G1647" s="121">
        <v>-1.0966927544860947E-3</v>
      </c>
      <c r="H1647" s="114">
        <v>-219.33855089721897</v>
      </c>
      <c r="I1647" s="118" t="s">
        <v>272</v>
      </c>
    </row>
    <row r="1648" spans="1:9" ht="15" customHeight="1" x14ac:dyDescent="0.25">
      <c r="A1648" s="117">
        <v>46290.782395833332</v>
      </c>
      <c r="B1648" s="114">
        <v>23</v>
      </c>
      <c r="C1648" s="114" t="s">
        <v>367</v>
      </c>
      <c r="D1648" s="114" t="s">
        <v>434</v>
      </c>
      <c r="E1648" s="114" t="s">
        <v>2775</v>
      </c>
      <c r="F1648" s="114" t="s">
        <v>2443</v>
      </c>
      <c r="G1648" s="121">
        <v>-8.3634773319133098E-4</v>
      </c>
      <c r="H1648" s="114">
        <v>-167.26954663826621</v>
      </c>
      <c r="I1648" s="118" t="s">
        <v>272</v>
      </c>
    </row>
    <row r="1649" spans="1:9" ht="15" customHeight="1" x14ac:dyDescent="0.25">
      <c r="A1649" s="117">
        <v>46290.782395833332</v>
      </c>
      <c r="B1649" s="114">
        <v>23</v>
      </c>
      <c r="C1649" s="114" t="s">
        <v>367</v>
      </c>
      <c r="D1649" s="114" t="s">
        <v>434</v>
      </c>
      <c r="E1649" s="114" t="s">
        <v>2776</v>
      </c>
      <c r="F1649" s="114" t="s">
        <v>2443</v>
      </c>
      <c r="G1649" s="121">
        <v>-5.7600271189656735E-4</v>
      </c>
      <c r="H1649" s="114">
        <v>-115.20054237931349</v>
      </c>
      <c r="I1649" s="118" t="s">
        <v>272</v>
      </c>
    </row>
    <row r="1650" spans="1:9" ht="15" customHeight="1" x14ac:dyDescent="0.25">
      <c r="A1650" s="117">
        <v>46290.782395833332</v>
      </c>
      <c r="B1650" s="114">
        <v>23</v>
      </c>
      <c r="C1650" s="114" t="s">
        <v>367</v>
      </c>
      <c r="D1650" s="114" t="s">
        <v>434</v>
      </c>
      <c r="E1650" s="114" t="s">
        <v>2777</v>
      </c>
      <c r="F1650" s="114" t="s">
        <v>2443</v>
      </c>
      <c r="G1650" s="121">
        <v>-3.1565769060180372E-4</v>
      </c>
      <c r="H1650" s="114">
        <v>-63.131538120360759</v>
      </c>
      <c r="I1650" s="118" t="s">
        <v>272</v>
      </c>
    </row>
    <row r="1651" spans="1:9" ht="15" customHeight="1" x14ac:dyDescent="0.25">
      <c r="A1651" s="117">
        <v>46290.782395833332</v>
      </c>
      <c r="B1651" s="114">
        <v>23</v>
      </c>
      <c r="C1651" s="114" t="s">
        <v>367</v>
      </c>
      <c r="D1651" s="114" t="s">
        <v>434</v>
      </c>
      <c r="E1651" s="114" t="s">
        <v>2778</v>
      </c>
      <c r="F1651" s="114" t="s">
        <v>2443</v>
      </c>
      <c r="G1651" s="121">
        <v>-5.5312669307039975E-5</v>
      </c>
      <c r="H1651" s="114">
        <v>-11.062533861408014</v>
      </c>
      <c r="I1651" s="118" t="s">
        <v>272</v>
      </c>
    </row>
    <row r="1652" spans="1:9" ht="15" customHeight="1" x14ac:dyDescent="0.25">
      <c r="A1652" s="117">
        <v>46290.782395833332</v>
      </c>
      <c r="B1652" s="114">
        <v>23</v>
      </c>
      <c r="C1652" s="114" t="s">
        <v>367</v>
      </c>
      <c r="D1652" s="114" t="s">
        <v>434</v>
      </c>
      <c r="E1652" s="114" t="s">
        <v>2779</v>
      </c>
      <c r="F1652" s="114" t="s">
        <v>2443</v>
      </c>
      <c r="G1652" s="121">
        <v>2.0503235198772362E-4</v>
      </c>
      <c r="H1652" s="114">
        <v>41.006470397544724</v>
      </c>
      <c r="I1652" s="118" t="s">
        <v>274</v>
      </c>
    </row>
    <row r="1653" spans="1:9" ht="15" customHeight="1" x14ac:dyDescent="0.25">
      <c r="A1653" s="117">
        <v>46290.782395833332</v>
      </c>
      <c r="B1653" s="114">
        <v>24</v>
      </c>
      <c r="C1653" s="114" t="s">
        <v>367</v>
      </c>
      <c r="D1653" s="114" t="s">
        <v>637</v>
      </c>
      <c r="E1653" s="114" t="s">
        <v>2334</v>
      </c>
      <c r="F1653" s="114" t="s">
        <v>180</v>
      </c>
      <c r="G1653" s="121">
        <v>-9.2623218907730528E-4</v>
      </c>
      <c r="H1653" s="114">
        <v>-16.071475020774312</v>
      </c>
      <c r="I1653" s="118" t="s">
        <v>272</v>
      </c>
    </row>
    <row r="1654" spans="1:9" ht="15" customHeight="1" x14ac:dyDescent="0.25">
      <c r="A1654" s="117">
        <v>46290.782395833332</v>
      </c>
      <c r="B1654" s="114">
        <v>24</v>
      </c>
      <c r="C1654" s="114" t="s">
        <v>367</v>
      </c>
      <c r="D1654" s="114" t="s">
        <v>637</v>
      </c>
      <c r="E1654" s="114" t="s">
        <v>2336</v>
      </c>
      <c r="F1654" s="114" t="s">
        <v>180</v>
      </c>
      <c r="G1654" s="121">
        <v>-9.2623218907730549E-4</v>
      </c>
      <c r="H1654" s="114">
        <v>-16.071475020774312</v>
      </c>
      <c r="I1654" s="118" t="s">
        <v>272</v>
      </c>
    </row>
    <row r="1655" spans="1:9" ht="15" customHeight="1" x14ac:dyDescent="0.25">
      <c r="A1655" s="117">
        <v>46290.782395833332</v>
      </c>
      <c r="B1655" s="114">
        <v>24</v>
      </c>
      <c r="C1655" s="114" t="s">
        <v>367</v>
      </c>
      <c r="D1655" s="114" t="s">
        <v>637</v>
      </c>
      <c r="E1655" s="114" t="s">
        <v>2337</v>
      </c>
      <c r="F1655" s="114" t="s">
        <v>180</v>
      </c>
      <c r="G1655" s="121">
        <v>-9.2623218907730582E-4</v>
      </c>
      <c r="H1655" s="114">
        <v>-16.071475020774315</v>
      </c>
      <c r="I1655" s="118" t="s">
        <v>272</v>
      </c>
    </row>
    <row r="1656" spans="1:9" ht="15" customHeight="1" x14ac:dyDescent="0.25">
      <c r="A1656" s="117">
        <v>46290.782395833332</v>
      </c>
      <c r="B1656" s="114">
        <v>24</v>
      </c>
      <c r="C1656" s="114" t="s">
        <v>367</v>
      </c>
      <c r="D1656" s="114" t="s">
        <v>637</v>
      </c>
      <c r="E1656" s="114" t="s">
        <v>2338</v>
      </c>
      <c r="F1656" s="114" t="s">
        <v>180</v>
      </c>
      <c r="G1656" s="121">
        <v>-9.2623218907730604E-4</v>
      </c>
      <c r="H1656" s="114">
        <v>-16.071475020774315</v>
      </c>
      <c r="I1656" s="118" t="s">
        <v>272</v>
      </c>
    </row>
    <row r="1657" spans="1:9" ht="15" customHeight="1" x14ac:dyDescent="0.25">
      <c r="A1657" s="117">
        <v>46290.782395833332</v>
      </c>
      <c r="B1657" s="114">
        <v>24</v>
      </c>
      <c r="C1657" s="114" t="s">
        <v>367</v>
      </c>
      <c r="D1657" s="114" t="s">
        <v>637</v>
      </c>
      <c r="E1657" s="114" t="s">
        <v>2339</v>
      </c>
      <c r="F1657" s="114" t="s">
        <v>180</v>
      </c>
      <c r="G1657" s="121">
        <v>-9.2623218907730625E-4</v>
      </c>
      <c r="H1657" s="114">
        <v>-16.071475020774315</v>
      </c>
      <c r="I1657" s="118" t="s">
        <v>272</v>
      </c>
    </row>
    <row r="1658" spans="1:9" ht="15" customHeight="1" x14ac:dyDescent="0.25">
      <c r="A1658" s="117">
        <v>46290.782395833332</v>
      </c>
      <c r="B1658" s="114">
        <v>24</v>
      </c>
      <c r="C1658" s="114" t="s">
        <v>367</v>
      </c>
      <c r="D1658" s="114" t="s">
        <v>637</v>
      </c>
      <c r="E1658" s="114" t="s">
        <v>2340</v>
      </c>
      <c r="F1658" s="114" t="s">
        <v>180</v>
      </c>
      <c r="G1658" s="121">
        <v>-9.2623218907730647E-4</v>
      </c>
      <c r="H1658" s="114">
        <v>-16.071475020774319</v>
      </c>
      <c r="I1658" s="118" t="s">
        <v>272</v>
      </c>
    </row>
    <row r="1659" spans="1:9" ht="15" customHeight="1" x14ac:dyDescent="0.25">
      <c r="A1659" s="117">
        <v>46290.782395833332</v>
      </c>
      <c r="B1659" s="114">
        <v>24</v>
      </c>
      <c r="C1659" s="114" t="s">
        <v>367</v>
      </c>
      <c r="D1659" s="114" t="s">
        <v>637</v>
      </c>
      <c r="E1659" s="114" t="s">
        <v>2341</v>
      </c>
      <c r="F1659" s="114" t="s">
        <v>180</v>
      </c>
      <c r="G1659" s="121">
        <v>-8.5448337647215376E-4</v>
      </c>
      <c r="H1659" s="114">
        <v>-15.675332928012278</v>
      </c>
      <c r="I1659" s="118" t="s">
        <v>272</v>
      </c>
    </row>
    <row r="1660" spans="1:9" ht="15" customHeight="1" x14ac:dyDescent="0.25">
      <c r="A1660" s="117">
        <v>46290.782395833332</v>
      </c>
      <c r="B1660" s="114">
        <v>24</v>
      </c>
      <c r="C1660" s="114" t="s">
        <v>367</v>
      </c>
      <c r="D1660" s="114" t="s">
        <v>637</v>
      </c>
      <c r="E1660" s="114" t="s">
        <v>2342</v>
      </c>
      <c r="F1660" s="114" t="s">
        <v>180</v>
      </c>
      <c r="G1660" s="121">
        <v>-8.5448337647215397E-4</v>
      </c>
      <c r="H1660" s="114">
        <v>-15.67533292801228</v>
      </c>
      <c r="I1660" s="118" t="s">
        <v>272</v>
      </c>
    </row>
    <row r="1661" spans="1:9" ht="15" customHeight="1" x14ac:dyDescent="0.25">
      <c r="A1661" s="117">
        <v>46290.782395833332</v>
      </c>
      <c r="B1661" s="114">
        <v>24</v>
      </c>
      <c r="C1661" s="114" t="s">
        <v>367</v>
      </c>
      <c r="D1661" s="114" t="s">
        <v>637</v>
      </c>
      <c r="E1661" s="114" t="s">
        <v>2343</v>
      </c>
      <c r="F1661" s="114" t="s">
        <v>180</v>
      </c>
      <c r="G1661" s="121">
        <v>-8.5448337647215419E-4</v>
      </c>
      <c r="H1661" s="114">
        <v>-15.67533292801228</v>
      </c>
      <c r="I1661" s="118" t="s">
        <v>272</v>
      </c>
    </row>
    <row r="1662" spans="1:9" ht="15" customHeight="1" x14ac:dyDescent="0.25">
      <c r="A1662" s="117">
        <v>46290.782395833332</v>
      </c>
      <c r="B1662" s="114">
        <v>24</v>
      </c>
      <c r="C1662" s="114" t="s">
        <v>367</v>
      </c>
      <c r="D1662" s="114" t="s">
        <v>637</v>
      </c>
      <c r="E1662" s="114" t="s">
        <v>2344</v>
      </c>
      <c r="F1662" s="114" t="s">
        <v>180</v>
      </c>
      <c r="G1662" s="121">
        <v>-8.5448337647215441E-4</v>
      </c>
      <c r="H1662" s="114">
        <v>-15.675332928012281</v>
      </c>
      <c r="I1662" s="118" t="s">
        <v>272</v>
      </c>
    </row>
    <row r="1663" spans="1:9" ht="15" customHeight="1" x14ac:dyDescent="0.25">
      <c r="A1663" s="117">
        <v>46290.782395833332</v>
      </c>
      <c r="B1663" s="114">
        <v>24</v>
      </c>
      <c r="C1663" s="114" t="s">
        <v>367</v>
      </c>
      <c r="D1663" s="114" t="s">
        <v>637</v>
      </c>
      <c r="E1663" s="114" t="s">
        <v>2345</v>
      </c>
      <c r="F1663" s="114" t="s">
        <v>180</v>
      </c>
      <c r="G1663" s="121">
        <v>-8.5448337647215462E-4</v>
      </c>
      <c r="H1663" s="114">
        <v>-15.675332928012283</v>
      </c>
      <c r="I1663" s="118" t="s">
        <v>272</v>
      </c>
    </row>
    <row r="1664" spans="1:9" ht="15" customHeight="1" x14ac:dyDescent="0.25">
      <c r="A1664" s="117">
        <v>46290.782395833332</v>
      </c>
      <c r="B1664" s="114">
        <v>24</v>
      </c>
      <c r="C1664" s="114" t="s">
        <v>367</v>
      </c>
      <c r="D1664" s="114" t="s">
        <v>637</v>
      </c>
      <c r="E1664" s="114" t="s">
        <v>2346</v>
      </c>
      <c r="F1664" s="114" t="s">
        <v>180</v>
      </c>
      <c r="G1664" s="121">
        <v>-8.5448337647215484E-4</v>
      </c>
      <c r="H1664" s="114">
        <v>-15.675332928012283</v>
      </c>
      <c r="I1664" s="118" t="s">
        <v>272</v>
      </c>
    </row>
    <row r="1665" spans="1:9" ht="15" customHeight="1" x14ac:dyDescent="0.25">
      <c r="A1665" s="117">
        <v>46290.782395833332</v>
      </c>
      <c r="B1665" s="114">
        <v>24</v>
      </c>
      <c r="C1665" s="114" t="s">
        <v>367</v>
      </c>
      <c r="D1665" s="114" t="s">
        <v>637</v>
      </c>
      <c r="E1665" s="114" t="s">
        <v>2347</v>
      </c>
      <c r="F1665" s="114" t="s">
        <v>180</v>
      </c>
      <c r="G1665" s="121">
        <v>-8.5448337647215506E-4</v>
      </c>
      <c r="H1665" s="114">
        <v>-15.675332928012285</v>
      </c>
      <c r="I1665" s="118" t="s">
        <v>272</v>
      </c>
    </row>
    <row r="1666" spans="1:9" ht="15" customHeight="1" x14ac:dyDescent="0.25">
      <c r="A1666" s="117">
        <v>46290.782395833332</v>
      </c>
      <c r="B1666" s="114">
        <v>24</v>
      </c>
      <c r="C1666" s="114" t="s">
        <v>367</v>
      </c>
      <c r="D1666" s="114" t="s">
        <v>637</v>
      </c>
      <c r="E1666" s="114" t="s">
        <v>2348</v>
      </c>
      <c r="F1666" s="114" t="s">
        <v>180</v>
      </c>
      <c r="G1666" s="121">
        <v>-8.5448337647215538E-4</v>
      </c>
      <c r="H1666" s="114">
        <v>-15.675332928012287</v>
      </c>
      <c r="I1666" s="118" t="s">
        <v>272</v>
      </c>
    </row>
    <row r="1667" spans="1:9" ht="15" customHeight="1" x14ac:dyDescent="0.25">
      <c r="A1667" s="117">
        <v>46290.782395833332</v>
      </c>
      <c r="B1667" s="114">
        <v>24</v>
      </c>
      <c r="C1667" s="114" t="s">
        <v>367</v>
      </c>
      <c r="D1667" s="114" t="s">
        <v>637</v>
      </c>
      <c r="E1667" s="114" t="s">
        <v>2349</v>
      </c>
      <c r="F1667" s="114" t="s">
        <v>180</v>
      </c>
      <c r="G1667" s="121">
        <v>-7.8273456386700213E-4</v>
      </c>
      <c r="H1667" s="114">
        <v>-15.279190835250244</v>
      </c>
      <c r="I1667" s="118" t="s">
        <v>272</v>
      </c>
    </row>
    <row r="1668" spans="1:9" ht="15" customHeight="1" x14ac:dyDescent="0.25">
      <c r="A1668" s="117">
        <v>46290.782395833332</v>
      </c>
      <c r="B1668" s="114">
        <v>24</v>
      </c>
      <c r="C1668" s="114" t="s">
        <v>367</v>
      </c>
      <c r="D1668" s="114" t="s">
        <v>637</v>
      </c>
      <c r="E1668" s="114" t="s">
        <v>2350</v>
      </c>
      <c r="F1668" s="114" t="s">
        <v>180</v>
      </c>
      <c r="G1668" s="121">
        <v>-7.8273456386700234E-4</v>
      </c>
      <c r="H1668" s="114">
        <v>-15.279190835250244</v>
      </c>
      <c r="I1668" s="118" t="s">
        <v>272</v>
      </c>
    </row>
    <row r="1669" spans="1:9" ht="15" customHeight="1" x14ac:dyDescent="0.25">
      <c r="A1669" s="117">
        <v>46290.782395833332</v>
      </c>
      <c r="B1669" s="114">
        <v>24</v>
      </c>
      <c r="C1669" s="114" t="s">
        <v>367</v>
      </c>
      <c r="D1669" s="114" t="s">
        <v>637</v>
      </c>
      <c r="E1669" s="114" t="s">
        <v>2351</v>
      </c>
      <c r="F1669" s="114" t="s">
        <v>180</v>
      </c>
      <c r="G1669" s="121">
        <v>-7.8273456386700256E-4</v>
      </c>
      <c r="H1669" s="114">
        <v>-15.279190835250246</v>
      </c>
      <c r="I1669" s="118" t="s">
        <v>272</v>
      </c>
    </row>
    <row r="1670" spans="1:9" ht="15" customHeight="1" x14ac:dyDescent="0.25">
      <c r="A1670" s="117">
        <v>46290.782395833332</v>
      </c>
      <c r="B1670" s="114">
        <v>24</v>
      </c>
      <c r="C1670" s="114" t="s">
        <v>367</v>
      </c>
      <c r="D1670" s="114" t="s">
        <v>637</v>
      </c>
      <c r="E1670" s="114" t="s">
        <v>2352</v>
      </c>
      <c r="F1670" s="114" t="s">
        <v>180</v>
      </c>
      <c r="G1670" s="121">
        <v>-7.8273456386700278E-4</v>
      </c>
      <c r="H1670" s="114">
        <v>-15.279190835250247</v>
      </c>
      <c r="I1670" s="118" t="s">
        <v>272</v>
      </c>
    </row>
    <row r="1671" spans="1:9" ht="15" customHeight="1" x14ac:dyDescent="0.25">
      <c r="A1671" s="117">
        <v>46290.782395833332</v>
      </c>
      <c r="B1671" s="114">
        <v>24</v>
      </c>
      <c r="C1671" s="114" t="s">
        <v>367</v>
      </c>
      <c r="D1671" s="114" t="s">
        <v>637</v>
      </c>
      <c r="E1671" s="114" t="s">
        <v>2353</v>
      </c>
      <c r="F1671" s="114" t="s">
        <v>180</v>
      </c>
      <c r="G1671" s="121">
        <v>-7.8273456386700299E-4</v>
      </c>
      <c r="H1671" s="114">
        <v>-15.279190835250247</v>
      </c>
      <c r="I1671" s="118" t="s">
        <v>272</v>
      </c>
    </row>
    <row r="1672" spans="1:9" ht="15" customHeight="1" x14ac:dyDescent="0.25">
      <c r="A1672" s="117">
        <v>46290.782395833332</v>
      </c>
      <c r="B1672" s="114">
        <v>24</v>
      </c>
      <c r="C1672" s="114" t="s">
        <v>367</v>
      </c>
      <c r="D1672" s="114" t="s">
        <v>637</v>
      </c>
      <c r="E1672" s="114" t="s">
        <v>2354</v>
      </c>
      <c r="F1672" s="114" t="s">
        <v>180</v>
      </c>
      <c r="G1672" s="121">
        <v>-7.8273456386700321E-4</v>
      </c>
      <c r="H1672" s="114">
        <v>-15.279190835250249</v>
      </c>
      <c r="I1672" s="118" t="s">
        <v>272</v>
      </c>
    </row>
    <row r="1673" spans="1:9" ht="15" customHeight="1" x14ac:dyDescent="0.25">
      <c r="A1673" s="117">
        <v>46290.782395833332</v>
      </c>
      <c r="B1673" s="114">
        <v>24</v>
      </c>
      <c r="C1673" s="114" t="s">
        <v>367</v>
      </c>
      <c r="D1673" s="114" t="s">
        <v>637</v>
      </c>
      <c r="E1673" s="114" t="s">
        <v>2355</v>
      </c>
      <c r="F1673" s="114" t="s">
        <v>180</v>
      </c>
      <c r="G1673" s="121">
        <v>-7.8273456386700354E-4</v>
      </c>
      <c r="H1673" s="114">
        <v>-15.279190835250251</v>
      </c>
      <c r="I1673" s="118" t="s">
        <v>272</v>
      </c>
    </row>
    <row r="1674" spans="1:9" ht="15" customHeight="1" x14ac:dyDescent="0.25">
      <c r="A1674" s="117">
        <v>46290.782395833332</v>
      </c>
      <c r="B1674" s="114">
        <v>24</v>
      </c>
      <c r="C1674" s="114" t="s">
        <v>367</v>
      </c>
      <c r="D1674" s="114" t="s">
        <v>637</v>
      </c>
      <c r="E1674" s="114" t="s">
        <v>2356</v>
      </c>
      <c r="F1674" s="114" t="s">
        <v>180</v>
      </c>
      <c r="G1674" s="121">
        <v>-7.8273456386700375E-4</v>
      </c>
      <c r="H1674" s="114">
        <v>-15.279190835250253</v>
      </c>
      <c r="I1674" s="118" t="s">
        <v>272</v>
      </c>
    </row>
    <row r="1675" spans="1:9" ht="15" customHeight="1" x14ac:dyDescent="0.25">
      <c r="A1675" s="117">
        <v>46290.782395833332</v>
      </c>
      <c r="B1675" s="114">
        <v>24</v>
      </c>
      <c r="C1675" s="114" t="s">
        <v>367</v>
      </c>
      <c r="D1675" s="114" t="s">
        <v>637</v>
      </c>
      <c r="E1675" s="114" t="s">
        <v>2357</v>
      </c>
      <c r="F1675" s="114" t="s">
        <v>180</v>
      </c>
      <c r="G1675" s="121">
        <v>-7.8273456386700397E-4</v>
      </c>
      <c r="H1675" s="114">
        <v>-15.279190835250253</v>
      </c>
      <c r="I1675" s="118" t="s">
        <v>272</v>
      </c>
    </row>
    <row r="1676" spans="1:9" ht="15" customHeight="1" x14ac:dyDescent="0.25">
      <c r="A1676" s="117">
        <v>46290.782395833332</v>
      </c>
      <c r="B1676" s="114">
        <v>24</v>
      </c>
      <c r="C1676" s="114" t="s">
        <v>367</v>
      </c>
      <c r="D1676" s="114" t="s">
        <v>637</v>
      </c>
      <c r="E1676" s="114" t="s">
        <v>2358</v>
      </c>
      <c r="F1676" s="114" t="s">
        <v>180</v>
      </c>
      <c r="G1676" s="121">
        <v>-7.8273456386700419E-4</v>
      </c>
      <c r="H1676" s="114">
        <v>-15.279190835250255</v>
      </c>
      <c r="I1676" s="118" t="s">
        <v>272</v>
      </c>
    </row>
    <row r="1677" spans="1:9" ht="15" customHeight="1" x14ac:dyDescent="0.25">
      <c r="A1677" s="117">
        <v>46290.782395833332</v>
      </c>
      <c r="B1677" s="114">
        <v>24</v>
      </c>
      <c r="C1677" s="114" t="s">
        <v>367</v>
      </c>
      <c r="D1677" s="114" t="s">
        <v>637</v>
      </c>
      <c r="E1677" s="114" t="s">
        <v>2359</v>
      </c>
      <c r="F1677" s="114" t="s">
        <v>180</v>
      </c>
      <c r="G1677" s="121">
        <v>-7.1098575126185071E-4</v>
      </c>
      <c r="H1677" s="114">
        <v>-14.88304874248821</v>
      </c>
      <c r="I1677" s="118" t="s">
        <v>272</v>
      </c>
    </row>
    <row r="1678" spans="1:9" ht="15" customHeight="1" x14ac:dyDescent="0.25">
      <c r="A1678" s="117">
        <v>46290.782395833332</v>
      </c>
      <c r="B1678" s="114">
        <v>24</v>
      </c>
      <c r="C1678" s="114" t="s">
        <v>367</v>
      </c>
      <c r="D1678" s="114" t="s">
        <v>637</v>
      </c>
      <c r="E1678" s="114" t="s">
        <v>2360</v>
      </c>
      <c r="F1678" s="114" t="s">
        <v>180</v>
      </c>
      <c r="G1678" s="121">
        <v>-7.1098575126185093E-4</v>
      </c>
      <c r="H1678" s="114">
        <v>-14.883048742488212</v>
      </c>
      <c r="I1678" s="118" t="s">
        <v>272</v>
      </c>
    </row>
    <row r="1679" spans="1:9" ht="15" customHeight="1" x14ac:dyDescent="0.25">
      <c r="A1679" s="117">
        <v>46290.782395833332</v>
      </c>
      <c r="B1679" s="114">
        <v>24</v>
      </c>
      <c r="C1679" s="114" t="s">
        <v>367</v>
      </c>
      <c r="D1679" s="114" t="s">
        <v>637</v>
      </c>
      <c r="E1679" s="114" t="s">
        <v>2361</v>
      </c>
      <c r="F1679" s="114" t="s">
        <v>180</v>
      </c>
      <c r="G1679" s="121">
        <v>-7.1098575126185115E-4</v>
      </c>
      <c r="H1679" s="114">
        <v>-14.883048742488214</v>
      </c>
      <c r="I1679" s="118" t="s">
        <v>272</v>
      </c>
    </row>
    <row r="1680" spans="1:9" ht="15" customHeight="1" x14ac:dyDescent="0.25">
      <c r="A1680" s="117">
        <v>46290.782395833332</v>
      </c>
      <c r="B1680" s="114">
        <v>24</v>
      </c>
      <c r="C1680" s="114" t="s">
        <v>367</v>
      </c>
      <c r="D1680" s="114" t="s">
        <v>637</v>
      </c>
      <c r="E1680" s="114" t="s">
        <v>2362</v>
      </c>
      <c r="F1680" s="114" t="s">
        <v>180</v>
      </c>
      <c r="G1680" s="121">
        <v>-7.1098575126185234E-4</v>
      </c>
      <c r="H1680" s="114">
        <v>-14.883048742488219</v>
      </c>
      <c r="I1680" s="118" t="s">
        <v>272</v>
      </c>
    </row>
    <row r="1681" spans="1:9" ht="15" customHeight="1" x14ac:dyDescent="0.25">
      <c r="A1681" s="117">
        <v>46290.782395833332</v>
      </c>
      <c r="B1681" s="114">
        <v>24</v>
      </c>
      <c r="C1681" s="114" t="s">
        <v>367</v>
      </c>
      <c r="D1681" s="114" t="s">
        <v>637</v>
      </c>
      <c r="E1681" s="114" t="s">
        <v>2363</v>
      </c>
      <c r="F1681" s="114" t="s">
        <v>180</v>
      </c>
      <c r="G1681" s="121">
        <v>-7.1098575126185256E-4</v>
      </c>
      <c r="H1681" s="114">
        <v>-14.883048742488221</v>
      </c>
      <c r="I1681" s="118" t="s">
        <v>272</v>
      </c>
    </row>
    <row r="1682" spans="1:9" ht="15" customHeight="1" x14ac:dyDescent="0.25">
      <c r="A1682" s="117">
        <v>46290.782395833332</v>
      </c>
      <c r="B1682" s="114">
        <v>24</v>
      </c>
      <c r="C1682" s="114" t="s">
        <v>367</v>
      </c>
      <c r="D1682" s="114" t="s">
        <v>637</v>
      </c>
      <c r="E1682" s="114" t="s">
        <v>2364</v>
      </c>
      <c r="F1682" s="114" t="s">
        <v>180</v>
      </c>
      <c r="G1682" s="121">
        <v>-7.1098575126185277E-4</v>
      </c>
      <c r="H1682" s="114">
        <v>-14.883048742488223</v>
      </c>
      <c r="I1682" s="118" t="s">
        <v>272</v>
      </c>
    </row>
    <row r="1683" spans="1:9" ht="15" customHeight="1" x14ac:dyDescent="0.25">
      <c r="A1683" s="117">
        <v>46290.782395833332</v>
      </c>
      <c r="B1683" s="114">
        <v>24</v>
      </c>
      <c r="C1683" s="114" t="s">
        <v>367</v>
      </c>
      <c r="D1683" s="114" t="s">
        <v>637</v>
      </c>
      <c r="E1683" s="114" t="s">
        <v>2365</v>
      </c>
      <c r="F1683" s="114" t="s">
        <v>180</v>
      </c>
      <c r="G1683" s="121">
        <v>-6.3923693865669941E-4</v>
      </c>
      <c r="H1683" s="114">
        <v>-14.486906649726178</v>
      </c>
      <c r="I1683" s="118" t="s">
        <v>272</v>
      </c>
    </row>
    <row r="1684" spans="1:9" ht="15" customHeight="1" x14ac:dyDescent="0.25">
      <c r="A1684" s="117">
        <v>46290.782395833332</v>
      </c>
      <c r="B1684" s="114">
        <v>24</v>
      </c>
      <c r="C1684" s="114" t="s">
        <v>367</v>
      </c>
      <c r="D1684" s="114" t="s">
        <v>637</v>
      </c>
      <c r="E1684" s="114" t="s">
        <v>2366</v>
      </c>
      <c r="F1684" s="114" t="s">
        <v>180</v>
      </c>
      <c r="G1684" s="121">
        <v>-6.3923693865669963E-4</v>
      </c>
      <c r="H1684" s="114">
        <v>-14.48690664972618</v>
      </c>
      <c r="I1684" s="118" t="s">
        <v>272</v>
      </c>
    </row>
    <row r="1685" spans="1:9" ht="15" customHeight="1" x14ac:dyDescent="0.25">
      <c r="A1685" s="117">
        <v>46290.782395833332</v>
      </c>
      <c r="B1685" s="114">
        <v>24</v>
      </c>
      <c r="C1685" s="114" t="s">
        <v>367</v>
      </c>
      <c r="D1685" s="114" t="s">
        <v>637</v>
      </c>
      <c r="E1685" s="114" t="s">
        <v>2367</v>
      </c>
      <c r="F1685" s="114" t="s">
        <v>180</v>
      </c>
      <c r="G1685" s="121">
        <v>-6.3923693865669984E-4</v>
      </c>
      <c r="H1685" s="114">
        <v>-14.48690664972618</v>
      </c>
      <c r="I1685" s="118" t="s">
        <v>272</v>
      </c>
    </row>
    <row r="1686" spans="1:9" ht="15" customHeight="1" x14ac:dyDescent="0.25">
      <c r="A1686" s="117">
        <v>46290.782395833332</v>
      </c>
      <c r="B1686" s="114">
        <v>24</v>
      </c>
      <c r="C1686" s="114" t="s">
        <v>367</v>
      </c>
      <c r="D1686" s="114" t="s">
        <v>637</v>
      </c>
      <c r="E1686" s="114" t="s">
        <v>2368</v>
      </c>
      <c r="F1686" s="114" t="s">
        <v>180</v>
      </c>
      <c r="G1686" s="121">
        <v>-6.3923693865670103E-4</v>
      </c>
      <c r="H1686" s="114">
        <v>-14.486906649726187</v>
      </c>
      <c r="I1686" s="118" t="s">
        <v>272</v>
      </c>
    </row>
    <row r="1687" spans="1:9" ht="15" customHeight="1" x14ac:dyDescent="0.25">
      <c r="A1687" s="117">
        <v>46290.782395833332</v>
      </c>
      <c r="B1687" s="114">
        <v>24</v>
      </c>
      <c r="C1687" s="114" t="s">
        <v>367</v>
      </c>
      <c r="D1687" s="114" t="s">
        <v>637</v>
      </c>
      <c r="E1687" s="114" t="s">
        <v>2369</v>
      </c>
      <c r="F1687" s="114" t="s">
        <v>180</v>
      </c>
      <c r="G1687" s="121">
        <v>-6.3923693865670125E-4</v>
      </c>
      <c r="H1687" s="114">
        <v>-14.486906649726189</v>
      </c>
      <c r="I1687" s="118" t="s">
        <v>272</v>
      </c>
    </row>
    <row r="1688" spans="1:9" ht="15" customHeight="1" x14ac:dyDescent="0.25">
      <c r="A1688" s="117">
        <v>46290.782395833332</v>
      </c>
      <c r="B1688" s="114">
        <v>24</v>
      </c>
      <c r="C1688" s="114" t="s">
        <v>367</v>
      </c>
      <c r="D1688" s="114" t="s">
        <v>637</v>
      </c>
      <c r="E1688" s="114" t="s">
        <v>2370</v>
      </c>
      <c r="F1688" s="114" t="s">
        <v>180</v>
      </c>
      <c r="G1688" s="121">
        <v>-6.3923693865670147E-4</v>
      </c>
      <c r="H1688" s="114">
        <v>-14.486906649726189</v>
      </c>
      <c r="I1688" s="118" t="s">
        <v>272</v>
      </c>
    </row>
    <row r="1689" spans="1:9" ht="15" customHeight="1" x14ac:dyDescent="0.25">
      <c r="A1689" s="117">
        <v>46290.782395833332</v>
      </c>
      <c r="B1689" s="114">
        <v>24</v>
      </c>
      <c r="C1689" s="114" t="s">
        <v>367</v>
      </c>
      <c r="D1689" s="114" t="s">
        <v>637</v>
      </c>
      <c r="E1689" s="114" t="s">
        <v>2371</v>
      </c>
      <c r="F1689" s="114" t="s">
        <v>180</v>
      </c>
      <c r="G1689" s="121">
        <v>-5.67488126051548E-4</v>
      </c>
      <c r="H1689" s="114">
        <v>-14.090764556964146</v>
      </c>
      <c r="I1689" s="118" t="s">
        <v>272</v>
      </c>
    </row>
    <row r="1690" spans="1:9" ht="15" customHeight="1" x14ac:dyDescent="0.25">
      <c r="A1690" s="117">
        <v>46290.782395833332</v>
      </c>
      <c r="B1690" s="114">
        <v>24</v>
      </c>
      <c r="C1690" s="114" t="s">
        <v>367</v>
      </c>
      <c r="D1690" s="114" t="s">
        <v>637</v>
      </c>
      <c r="E1690" s="114" t="s">
        <v>2372</v>
      </c>
      <c r="F1690" s="114" t="s">
        <v>180</v>
      </c>
      <c r="G1690" s="121">
        <v>-5.6748812605154821E-4</v>
      </c>
      <c r="H1690" s="114">
        <v>-14.090764556964146</v>
      </c>
      <c r="I1690" s="118" t="s">
        <v>272</v>
      </c>
    </row>
    <row r="1691" spans="1:9" ht="15" customHeight="1" x14ac:dyDescent="0.25">
      <c r="A1691" s="117">
        <v>46290.782395833332</v>
      </c>
      <c r="B1691" s="114">
        <v>24</v>
      </c>
      <c r="C1691" s="114" t="s">
        <v>367</v>
      </c>
      <c r="D1691" s="114" t="s">
        <v>637</v>
      </c>
      <c r="E1691" s="114" t="s">
        <v>2373</v>
      </c>
      <c r="F1691" s="114" t="s">
        <v>180</v>
      </c>
      <c r="G1691" s="121">
        <v>-5.6748812605154843E-4</v>
      </c>
      <c r="H1691" s="114">
        <v>-14.090764556964148</v>
      </c>
      <c r="I1691" s="118" t="s">
        <v>272</v>
      </c>
    </row>
    <row r="1692" spans="1:9" ht="15" customHeight="1" x14ac:dyDescent="0.25">
      <c r="A1692" s="117">
        <v>46290.782395833332</v>
      </c>
      <c r="B1692" s="114">
        <v>24</v>
      </c>
      <c r="C1692" s="114" t="s">
        <v>367</v>
      </c>
      <c r="D1692" s="114" t="s">
        <v>637</v>
      </c>
      <c r="E1692" s="114" t="s">
        <v>2374</v>
      </c>
      <c r="F1692" s="114" t="s">
        <v>180</v>
      </c>
      <c r="G1692" s="121">
        <v>-5.6748812605154962E-4</v>
      </c>
      <c r="H1692" s="114">
        <v>-14.090764556964155</v>
      </c>
      <c r="I1692" s="118" t="s">
        <v>272</v>
      </c>
    </row>
    <row r="1693" spans="1:9" ht="15" customHeight="1" x14ac:dyDescent="0.25">
      <c r="A1693" s="117">
        <v>46290.782395833332</v>
      </c>
      <c r="B1693" s="114">
        <v>24</v>
      </c>
      <c r="C1693" s="114" t="s">
        <v>367</v>
      </c>
      <c r="D1693" s="114" t="s">
        <v>637</v>
      </c>
      <c r="E1693" s="114" t="s">
        <v>2375</v>
      </c>
      <c r="F1693" s="114" t="s">
        <v>180</v>
      </c>
      <c r="G1693" s="121">
        <v>-5.6748812605154984E-4</v>
      </c>
      <c r="H1693" s="114">
        <v>-14.090764556964155</v>
      </c>
      <c r="I1693" s="118" t="s">
        <v>272</v>
      </c>
    </row>
    <row r="1694" spans="1:9" ht="15" customHeight="1" x14ac:dyDescent="0.25">
      <c r="A1694" s="117">
        <v>46290.782395833332</v>
      </c>
      <c r="B1694" s="114">
        <v>24</v>
      </c>
      <c r="C1694" s="114" t="s">
        <v>367</v>
      </c>
      <c r="D1694" s="114" t="s">
        <v>637</v>
      </c>
      <c r="E1694" s="114" t="s">
        <v>2376</v>
      </c>
      <c r="F1694" s="114" t="s">
        <v>180</v>
      </c>
      <c r="G1694" s="121">
        <v>-5.6748812605155006E-4</v>
      </c>
      <c r="H1694" s="114">
        <v>-14.090764556964157</v>
      </c>
      <c r="I1694" s="118" t="s">
        <v>272</v>
      </c>
    </row>
    <row r="1695" spans="1:9" ht="15" customHeight="1" x14ac:dyDescent="0.25">
      <c r="A1695" s="117">
        <v>46290.782395833332</v>
      </c>
      <c r="B1695" s="114">
        <v>24</v>
      </c>
      <c r="C1695" s="114" t="s">
        <v>367</v>
      </c>
      <c r="D1695" s="114" t="s">
        <v>637</v>
      </c>
      <c r="E1695" s="114" t="s">
        <v>2377</v>
      </c>
      <c r="F1695" s="114" t="s">
        <v>180</v>
      </c>
      <c r="G1695" s="121">
        <v>-4.9573931344639658E-4</v>
      </c>
      <c r="H1695" s="114">
        <v>-13.694622464202112</v>
      </c>
      <c r="I1695" s="118" t="s">
        <v>272</v>
      </c>
    </row>
    <row r="1696" spans="1:9" ht="15" customHeight="1" x14ac:dyDescent="0.25">
      <c r="A1696" s="117">
        <v>46290.782395833332</v>
      </c>
      <c r="B1696" s="114">
        <v>24</v>
      </c>
      <c r="C1696" s="114" t="s">
        <v>367</v>
      </c>
      <c r="D1696" s="114" t="s">
        <v>637</v>
      </c>
      <c r="E1696" s="114" t="s">
        <v>2378</v>
      </c>
      <c r="F1696" s="114" t="s">
        <v>180</v>
      </c>
      <c r="G1696" s="121">
        <v>-4.957393134463968E-4</v>
      </c>
      <c r="H1696" s="114">
        <v>-13.694622464202114</v>
      </c>
      <c r="I1696" s="118" t="s">
        <v>272</v>
      </c>
    </row>
    <row r="1697" spans="1:9" ht="15" customHeight="1" x14ac:dyDescent="0.25">
      <c r="A1697" s="117">
        <v>46290.782395833332</v>
      </c>
      <c r="B1697" s="114">
        <v>24</v>
      </c>
      <c r="C1697" s="114" t="s">
        <v>367</v>
      </c>
      <c r="D1697" s="114" t="s">
        <v>637</v>
      </c>
      <c r="E1697" s="114" t="s">
        <v>2379</v>
      </c>
      <c r="F1697" s="114" t="s">
        <v>180</v>
      </c>
      <c r="G1697" s="121">
        <v>-4.9573931344639713E-4</v>
      </c>
      <c r="H1697" s="114">
        <v>-13.694622464202116</v>
      </c>
      <c r="I1697" s="118" t="s">
        <v>272</v>
      </c>
    </row>
    <row r="1698" spans="1:9" ht="15" customHeight="1" x14ac:dyDescent="0.25">
      <c r="A1698" s="117">
        <v>46290.782395833332</v>
      </c>
      <c r="B1698" s="114">
        <v>24</v>
      </c>
      <c r="C1698" s="114" t="s">
        <v>367</v>
      </c>
      <c r="D1698" s="114" t="s">
        <v>637</v>
      </c>
      <c r="E1698" s="114" t="s">
        <v>2380</v>
      </c>
      <c r="F1698" s="114" t="s">
        <v>180</v>
      </c>
      <c r="G1698" s="121">
        <v>-4.9573931344639821E-4</v>
      </c>
      <c r="H1698" s="114">
        <v>-13.694622464202121</v>
      </c>
      <c r="I1698" s="118" t="s">
        <v>272</v>
      </c>
    </row>
    <row r="1699" spans="1:9" ht="15" customHeight="1" x14ac:dyDescent="0.25">
      <c r="A1699" s="117">
        <v>46290.782395833332</v>
      </c>
      <c r="B1699" s="114">
        <v>24</v>
      </c>
      <c r="C1699" s="114" t="s">
        <v>367</v>
      </c>
      <c r="D1699" s="114" t="s">
        <v>637</v>
      </c>
      <c r="E1699" s="114" t="s">
        <v>2381</v>
      </c>
      <c r="F1699" s="114" t="s">
        <v>180</v>
      </c>
      <c r="G1699" s="121">
        <v>-4.9573931344639843E-4</v>
      </c>
      <c r="H1699" s="114">
        <v>-13.694622464202123</v>
      </c>
      <c r="I1699" s="118" t="s">
        <v>272</v>
      </c>
    </row>
    <row r="1700" spans="1:9" ht="15" customHeight="1" x14ac:dyDescent="0.25">
      <c r="A1700" s="117">
        <v>46290.782395833332</v>
      </c>
      <c r="B1700" s="114">
        <v>24</v>
      </c>
      <c r="C1700" s="114" t="s">
        <v>367</v>
      </c>
      <c r="D1700" s="114" t="s">
        <v>637</v>
      </c>
      <c r="E1700" s="114" t="s">
        <v>2382</v>
      </c>
      <c r="F1700" s="114" t="s">
        <v>180</v>
      </c>
      <c r="G1700" s="121">
        <v>-4.9573931344639875E-4</v>
      </c>
      <c r="H1700" s="114">
        <v>-13.694622464202125</v>
      </c>
      <c r="I1700" s="118" t="s">
        <v>272</v>
      </c>
    </row>
    <row r="1701" spans="1:9" ht="15" customHeight="1" x14ac:dyDescent="0.25">
      <c r="A1701" s="117">
        <v>46290.782395833332</v>
      </c>
      <c r="B1701" s="114">
        <v>24</v>
      </c>
      <c r="C1701" s="114" t="s">
        <v>367</v>
      </c>
      <c r="D1701" s="114" t="s">
        <v>637</v>
      </c>
      <c r="E1701" s="114" t="s">
        <v>2383</v>
      </c>
      <c r="F1701" s="114" t="s">
        <v>180</v>
      </c>
      <c r="G1701" s="121">
        <v>-4.2399050084124522E-4</v>
      </c>
      <c r="H1701" s="114">
        <v>-13.29848037144008</v>
      </c>
      <c r="I1701" s="118" t="s">
        <v>272</v>
      </c>
    </row>
    <row r="1702" spans="1:9" ht="15" customHeight="1" x14ac:dyDescent="0.25">
      <c r="A1702" s="117">
        <v>46290.782395833332</v>
      </c>
      <c r="B1702" s="114">
        <v>24</v>
      </c>
      <c r="C1702" s="114" t="s">
        <v>367</v>
      </c>
      <c r="D1702" s="114" t="s">
        <v>637</v>
      </c>
      <c r="E1702" s="114" t="s">
        <v>2384</v>
      </c>
      <c r="F1702" s="114" t="s">
        <v>180</v>
      </c>
      <c r="G1702" s="121">
        <v>-4.239905008412455E-4</v>
      </c>
      <c r="H1702" s="114">
        <v>-13.298480371440082</v>
      </c>
      <c r="I1702" s="118" t="s">
        <v>272</v>
      </c>
    </row>
    <row r="1703" spans="1:9" ht="15" customHeight="1" x14ac:dyDescent="0.25">
      <c r="A1703" s="117">
        <v>46290.782395833332</v>
      </c>
      <c r="B1703" s="114">
        <v>24</v>
      </c>
      <c r="C1703" s="114" t="s">
        <v>367</v>
      </c>
      <c r="D1703" s="114" t="s">
        <v>637</v>
      </c>
      <c r="E1703" s="114" t="s">
        <v>2385</v>
      </c>
      <c r="F1703" s="114" t="s">
        <v>180</v>
      </c>
      <c r="G1703" s="121">
        <v>-4.2399050084124571E-4</v>
      </c>
      <c r="H1703" s="114">
        <v>-13.298480371440082</v>
      </c>
      <c r="I1703" s="118" t="s">
        <v>272</v>
      </c>
    </row>
    <row r="1704" spans="1:9" ht="15" customHeight="1" x14ac:dyDescent="0.25">
      <c r="A1704" s="117">
        <v>46290.782395833332</v>
      </c>
      <c r="B1704" s="114">
        <v>24</v>
      </c>
      <c r="C1704" s="114" t="s">
        <v>367</v>
      </c>
      <c r="D1704" s="114" t="s">
        <v>637</v>
      </c>
      <c r="E1704" s="114" t="s">
        <v>2386</v>
      </c>
      <c r="F1704" s="114" t="s">
        <v>180</v>
      </c>
      <c r="G1704" s="121">
        <v>-4.2399050084124685E-4</v>
      </c>
      <c r="H1704" s="114">
        <v>-13.298480371440089</v>
      </c>
      <c r="I1704" s="118" t="s">
        <v>272</v>
      </c>
    </row>
    <row r="1705" spans="1:9" ht="15" customHeight="1" x14ac:dyDescent="0.25">
      <c r="A1705" s="117">
        <v>46290.782395833332</v>
      </c>
      <c r="B1705" s="114">
        <v>24</v>
      </c>
      <c r="C1705" s="114" t="s">
        <v>367</v>
      </c>
      <c r="D1705" s="114" t="s">
        <v>637</v>
      </c>
      <c r="E1705" s="114" t="s">
        <v>2387</v>
      </c>
      <c r="F1705" s="114" t="s">
        <v>180</v>
      </c>
      <c r="G1705" s="121">
        <v>-4.2399050084124712E-4</v>
      </c>
      <c r="H1705" s="114">
        <v>-13.298480371440091</v>
      </c>
      <c r="I1705" s="118" t="s">
        <v>272</v>
      </c>
    </row>
    <row r="1706" spans="1:9" ht="15" customHeight="1" x14ac:dyDescent="0.25">
      <c r="A1706" s="117">
        <v>46290.782395833332</v>
      </c>
      <c r="B1706" s="114">
        <v>24</v>
      </c>
      <c r="C1706" s="114" t="s">
        <v>367</v>
      </c>
      <c r="D1706" s="114" t="s">
        <v>637</v>
      </c>
      <c r="E1706" s="114" t="s">
        <v>2388</v>
      </c>
      <c r="F1706" s="114" t="s">
        <v>180</v>
      </c>
      <c r="G1706" s="121">
        <v>-4.2399050084124734E-4</v>
      </c>
      <c r="H1706" s="114">
        <v>-13.298480371440091</v>
      </c>
      <c r="I1706" s="118" t="s">
        <v>272</v>
      </c>
    </row>
    <row r="1707" spans="1:9" ht="15" customHeight="1" x14ac:dyDescent="0.25">
      <c r="A1707" s="117">
        <v>46290.782395833332</v>
      </c>
      <c r="B1707" s="114">
        <v>24</v>
      </c>
      <c r="C1707" s="114" t="s">
        <v>367</v>
      </c>
      <c r="D1707" s="114" t="s">
        <v>637</v>
      </c>
      <c r="E1707" s="114" t="s">
        <v>2389</v>
      </c>
      <c r="F1707" s="114" t="s">
        <v>180</v>
      </c>
      <c r="G1707" s="121">
        <v>-3.5224168823609387E-4</v>
      </c>
      <c r="H1707" s="114">
        <v>-11.447854867673051</v>
      </c>
      <c r="I1707" s="118" t="s">
        <v>272</v>
      </c>
    </row>
    <row r="1708" spans="1:9" ht="15" customHeight="1" x14ac:dyDescent="0.25">
      <c r="A1708" s="117">
        <v>46290.782395833332</v>
      </c>
      <c r="B1708" s="114">
        <v>24</v>
      </c>
      <c r="C1708" s="114" t="s">
        <v>367</v>
      </c>
      <c r="D1708" s="114" t="s">
        <v>637</v>
      </c>
      <c r="E1708" s="114" t="s">
        <v>2390</v>
      </c>
      <c r="F1708" s="114" t="s">
        <v>180</v>
      </c>
      <c r="G1708" s="121">
        <v>-3.5224168823609408E-4</v>
      </c>
      <c r="H1708" s="114">
        <v>-11.447854867673058</v>
      </c>
      <c r="I1708" s="118" t="s">
        <v>272</v>
      </c>
    </row>
    <row r="1709" spans="1:9" ht="15" customHeight="1" x14ac:dyDescent="0.25">
      <c r="A1709" s="117">
        <v>46290.782395833332</v>
      </c>
      <c r="B1709" s="114">
        <v>24</v>
      </c>
      <c r="C1709" s="114" t="s">
        <v>367</v>
      </c>
      <c r="D1709" s="114" t="s">
        <v>637</v>
      </c>
      <c r="E1709" s="114" t="s">
        <v>2391</v>
      </c>
      <c r="F1709" s="114" t="s">
        <v>180</v>
      </c>
      <c r="G1709" s="121">
        <v>-3.5224168823609435E-4</v>
      </c>
      <c r="H1709" s="114">
        <v>-11.447854867673067</v>
      </c>
      <c r="I1709" s="118" t="s">
        <v>272</v>
      </c>
    </row>
    <row r="1710" spans="1:9" ht="15" customHeight="1" x14ac:dyDescent="0.25">
      <c r="A1710" s="117">
        <v>46290.782395833332</v>
      </c>
      <c r="B1710" s="114">
        <v>24</v>
      </c>
      <c r="C1710" s="114" t="s">
        <v>367</v>
      </c>
      <c r="D1710" s="114" t="s">
        <v>637</v>
      </c>
      <c r="E1710" s="114" t="s">
        <v>2392</v>
      </c>
      <c r="F1710" s="114" t="s">
        <v>180</v>
      </c>
      <c r="G1710" s="121">
        <v>-3.5224168823609549E-4</v>
      </c>
      <c r="H1710" s="114">
        <v>-11.447854867673104</v>
      </c>
      <c r="I1710" s="118" t="s">
        <v>272</v>
      </c>
    </row>
    <row r="1711" spans="1:9" ht="15" customHeight="1" x14ac:dyDescent="0.25">
      <c r="A1711" s="117">
        <v>46290.782395833332</v>
      </c>
      <c r="B1711" s="114">
        <v>24</v>
      </c>
      <c r="C1711" s="114" t="s">
        <v>367</v>
      </c>
      <c r="D1711" s="114" t="s">
        <v>637</v>
      </c>
      <c r="E1711" s="114" t="s">
        <v>2393</v>
      </c>
      <c r="F1711" s="114" t="s">
        <v>180</v>
      </c>
      <c r="G1711" s="121">
        <v>-3.5224168823609571E-4</v>
      </c>
      <c r="H1711" s="114">
        <v>-11.447854867673112</v>
      </c>
      <c r="I1711" s="118" t="s">
        <v>272</v>
      </c>
    </row>
    <row r="1712" spans="1:9" ht="15" customHeight="1" x14ac:dyDescent="0.25">
      <c r="A1712" s="117">
        <v>46290.782395833332</v>
      </c>
      <c r="B1712" s="114">
        <v>24</v>
      </c>
      <c r="C1712" s="114" t="s">
        <v>367</v>
      </c>
      <c r="D1712" s="114" t="s">
        <v>637</v>
      </c>
      <c r="E1712" s="114" t="s">
        <v>2394</v>
      </c>
      <c r="F1712" s="114" t="s">
        <v>180</v>
      </c>
      <c r="G1712" s="121">
        <v>-3.5224168823609598E-4</v>
      </c>
      <c r="H1712" s="114">
        <v>-11.447854867673119</v>
      </c>
      <c r="I1712" s="118" t="s">
        <v>272</v>
      </c>
    </row>
    <row r="1713" spans="1:9" ht="15" customHeight="1" x14ac:dyDescent="0.25">
      <c r="A1713" s="117">
        <v>46290.782395833332</v>
      </c>
      <c r="B1713" s="114">
        <v>24</v>
      </c>
      <c r="C1713" s="114" t="s">
        <v>367</v>
      </c>
      <c r="D1713" s="114" t="s">
        <v>637</v>
      </c>
      <c r="E1713" s="114" t="s">
        <v>2395</v>
      </c>
      <c r="F1713" s="114" t="s">
        <v>180</v>
      </c>
      <c r="G1713" s="121">
        <v>-2.8049287563094251E-4</v>
      </c>
      <c r="H1713" s="114">
        <v>-9.116018458005632</v>
      </c>
      <c r="I1713" s="118" t="s">
        <v>272</v>
      </c>
    </row>
    <row r="1714" spans="1:9" ht="15" customHeight="1" x14ac:dyDescent="0.25">
      <c r="A1714" s="117">
        <v>46290.782395833332</v>
      </c>
      <c r="B1714" s="114">
        <v>24</v>
      </c>
      <c r="C1714" s="114" t="s">
        <v>367</v>
      </c>
      <c r="D1714" s="114" t="s">
        <v>637</v>
      </c>
      <c r="E1714" s="114" t="s">
        <v>2396</v>
      </c>
      <c r="F1714" s="114" t="s">
        <v>180</v>
      </c>
      <c r="G1714" s="121">
        <v>-2.8049287563094272E-4</v>
      </c>
      <c r="H1714" s="114">
        <v>-9.1160184580056391</v>
      </c>
      <c r="I1714" s="118" t="s">
        <v>272</v>
      </c>
    </row>
    <row r="1715" spans="1:9" ht="15" customHeight="1" x14ac:dyDescent="0.25">
      <c r="A1715" s="117">
        <v>46290.782395833332</v>
      </c>
      <c r="B1715" s="114">
        <v>24</v>
      </c>
      <c r="C1715" s="114" t="s">
        <v>367</v>
      </c>
      <c r="D1715" s="114" t="s">
        <v>637</v>
      </c>
      <c r="E1715" s="114" t="s">
        <v>2397</v>
      </c>
      <c r="F1715" s="114" t="s">
        <v>180</v>
      </c>
      <c r="G1715" s="121">
        <v>-2.8049287563094294E-4</v>
      </c>
      <c r="H1715" s="114">
        <v>-9.1160184580056463</v>
      </c>
      <c r="I1715" s="118" t="s">
        <v>272</v>
      </c>
    </row>
    <row r="1716" spans="1:9" ht="15" customHeight="1" x14ac:dyDescent="0.25">
      <c r="A1716" s="117">
        <v>46290.782395833332</v>
      </c>
      <c r="B1716" s="114">
        <v>24</v>
      </c>
      <c r="C1716" s="114" t="s">
        <v>367</v>
      </c>
      <c r="D1716" s="114" t="s">
        <v>637</v>
      </c>
      <c r="E1716" s="114" t="s">
        <v>2398</v>
      </c>
      <c r="F1716" s="114" t="s">
        <v>180</v>
      </c>
      <c r="G1716" s="121">
        <v>-2.8049287563094413E-4</v>
      </c>
      <c r="H1716" s="114">
        <v>-9.1160184580056853</v>
      </c>
      <c r="I1716" s="118" t="s">
        <v>272</v>
      </c>
    </row>
    <row r="1717" spans="1:9" ht="15" customHeight="1" x14ac:dyDescent="0.25">
      <c r="A1717" s="117">
        <v>46290.782395833332</v>
      </c>
      <c r="B1717" s="114">
        <v>24</v>
      </c>
      <c r="C1717" s="114" t="s">
        <v>367</v>
      </c>
      <c r="D1717" s="114" t="s">
        <v>637</v>
      </c>
      <c r="E1717" s="114" t="s">
        <v>2399</v>
      </c>
      <c r="F1717" s="114" t="s">
        <v>180</v>
      </c>
      <c r="G1717" s="121">
        <v>-2.8049287563094435E-4</v>
      </c>
      <c r="H1717" s="114">
        <v>-9.1160184580056924</v>
      </c>
      <c r="I1717" s="118" t="s">
        <v>272</v>
      </c>
    </row>
    <row r="1718" spans="1:9" ht="15" customHeight="1" x14ac:dyDescent="0.25">
      <c r="A1718" s="117">
        <v>46290.782395833332</v>
      </c>
      <c r="B1718" s="114">
        <v>24</v>
      </c>
      <c r="C1718" s="114" t="s">
        <v>367</v>
      </c>
      <c r="D1718" s="114" t="s">
        <v>637</v>
      </c>
      <c r="E1718" s="114" t="s">
        <v>2400</v>
      </c>
      <c r="F1718" s="114" t="s">
        <v>180</v>
      </c>
      <c r="G1718" s="121">
        <v>-2.8049287563094457E-4</v>
      </c>
      <c r="H1718" s="114">
        <v>-9.1160184580056978</v>
      </c>
      <c r="I1718" s="118" t="s">
        <v>272</v>
      </c>
    </row>
    <row r="1719" spans="1:9" ht="15" customHeight="1" x14ac:dyDescent="0.25">
      <c r="A1719" s="117">
        <v>46290.782395833332</v>
      </c>
      <c r="B1719" s="114">
        <v>24</v>
      </c>
      <c r="C1719" s="114" t="s">
        <v>367</v>
      </c>
      <c r="D1719" s="114" t="s">
        <v>637</v>
      </c>
      <c r="E1719" s="114" t="s">
        <v>2401</v>
      </c>
      <c r="F1719" s="114" t="s">
        <v>180</v>
      </c>
      <c r="G1719" s="121">
        <v>-2.0874406302579112E-4</v>
      </c>
      <c r="H1719" s="114">
        <v>-6.784182048338212</v>
      </c>
      <c r="I1719" s="118" t="s">
        <v>272</v>
      </c>
    </row>
    <row r="1720" spans="1:9" ht="15" customHeight="1" x14ac:dyDescent="0.25">
      <c r="A1720" s="117">
        <v>46290.782395833332</v>
      </c>
      <c r="B1720" s="114">
        <v>24</v>
      </c>
      <c r="C1720" s="114" t="s">
        <v>367</v>
      </c>
      <c r="D1720" s="114" t="s">
        <v>637</v>
      </c>
      <c r="E1720" s="114" t="s">
        <v>2402</v>
      </c>
      <c r="F1720" s="114" t="s">
        <v>180</v>
      </c>
      <c r="G1720" s="121">
        <v>-2.0874406302579137E-4</v>
      </c>
      <c r="H1720" s="114">
        <v>-6.7841820483382191</v>
      </c>
      <c r="I1720" s="118" t="s">
        <v>272</v>
      </c>
    </row>
    <row r="1721" spans="1:9" ht="15" customHeight="1" x14ac:dyDescent="0.25">
      <c r="A1721" s="117">
        <v>46290.782395833332</v>
      </c>
      <c r="B1721" s="114">
        <v>24</v>
      </c>
      <c r="C1721" s="114" t="s">
        <v>367</v>
      </c>
      <c r="D1721" s="114" t="s">
        <v>637</v>
      </c>
      <c r="E1721" s="114" t="s">
        <v>2403</v>
      </c>
      <c r="F1721" s="114" t="s">
        <v>180</v>
      </c>
      <c r="G1721" s="121">
        <v>-2.0874406302579158E-4</v>
      </c>
      <c r="H1721" s="114">
        <v>-6.7841820483382262</v>
      </c>
      <c r="I1721" s="118" t="s">
        <v>272</v>
      </c>
    </row>
    <row r="1722" spans="1:9" ht="15" customHeight="1" x14ac:dyDescent="0.25">
      <c r="A1722" s="117">
        <v>46290.782395833332</v>
      </c>
      <c r="B1722" s="114">
        <v>24</v>
      </c>
      <c r="C1722" s="114" t="s">
        <v>367</v>
      </c>
      <c r="D1722" s="114" t="s">
        <v>637</v>
      </c>
      <c r="E1722" s="114" t="s">
        <v>2404</v>
      </c>
      <c r="F1722" s="114" t="s">
        <v>180</v>
      </c>
      <c r="G1722" s="121">
        <v>-2.0874406302579275E-4</v>
      </c>
      <c r="H1722" s="114">
        <v>-6.7841820483382644</v>
      </c>
      <c r="I1722" s="118" t="s">
        <v>272</v>
      </c>
    </row>
    <row r="1723" spans="1:9" ht="15" customHeight="1" x14ac:dyDescent="0.25">
      <c r="A1723" s="117">
        <v>46290.782395833332</v>
      </c>
      <c r="B1723" s="114">
        <v>24</v>
      </c>
      <c r="C1723" s="114" t="s">
        <v>367</v>
      </c>
      <c r="D1723" s="114" t="s">
        <v>637</v>
      </c>
      <c r="E1723" s="114" t="s">
        <v>2405</v>
      </c>
      <c r="F1723" s="114" t="s">
        <v>180</v>
      </c>
      <c r="G1723" s="121">
        <v>-2.0874406302579299E-4</v>
      </c>
      <c r="H1723" s="114">
        <v>-6.7841820483382724</v>
      </c>
      <c r="I1723" s="118" t="s">
        <v>272</v>
      </c>
    </row>
    <row r="1724" spans="1:9" ht="15" customHeight="1" x14ac:dyDescent="0.25">
      <c r="A1724" s="117">
        <v>46290.782395833332</v>
      </c>
      <c r="B1724" s="114">
        <v>24</v>
      </c>
      <c r="C1724" s="114" t="s">
        <v>367</v>
      </c>
      <c r="D1724" s="114" t="s">
        <v>637</v>
      </c>
      <c r="E1724" s="114" t="s">
        <v>2406</v>
      </c>
      <c r="F1724" s="114" t="s">
        <v>180</v>
      </c>
      <c r="G1724" s="121">
        <v>-2.0874406302579321E-4</v>
      </c>
      <c r="H1724" s="114">
        <v>-6.7841820483382795</v>
      </c>
      <c r="I1724" s="118" t="s">
        <v>272</v>
      </c>
    </row>
    <row r="1725" spans="1:9" ht="15" customHeight="1" x14ac:dyDescent="0.25">
      <c r="A1725" s="117">
        <v>46290.782395833332</v>
      </c>
      <c r="B1725" s="114">
        <v>24</v>
      </c>
      <c r="C1725" s="114" t="s">
        <v>367</v>
      </c>
      <c r="D1725" s="114" t="s">
        <v>637</v>
      </c>
      <c r="E1725" s="114" t="s">
        <v>2407</v>
      </c>
      <c r="F1725" s="114" t="s">
        <v>180</v>
      </c>
      <c r="G1725" s="121">
        <v>-1.3699525042063976E-4</v>
      </c>
      <c r="H1725" s="114">
        <v>-4.452345638670792</v>
      </c>
      <c r="I1725" s="118" t="s">
        <v>272</v>
      </c>
    </row>
    <row r="1726" spans="1:9" ht="15" customHeight="1" x14ac:dyDescent="0.25">
      <c r="A1726" s="117">
        <v>46290.782395833332</v>
      </c>
      <c r="B1726" s="114">
        <v>24</v>
      </c>
      <c r="C1726" s="114" t="s">
        <v>367</v>
      </c>
      <c r="D1726" s="114" t="s">
        <v>637</v>
      </c>
      <c r="E1726" s="114" t="s">
        <v>2408</v>
      </c>
      <c r="F1726" s="114" t="s">
        <v>180</v>
      </c>
      <c r="G1726" s="121">
        <v>-1.3699525042063998E-4</v>
      </c>
      <c r="H1726" s="114">
        <v>-4.4523456386707991</v>
      </c>
      <c r="I1726" s="118" t="s">
        <v>272</v>
      </c>
    </row>
    <row r="1727" spans="1:9" ht="15" customHeight="1" x14ac:dyDescent="0.25">
      <c r="A1727" s="117">
        <v>46290.782395833332</v>
      </c>
      <c r="B1727" s="114">
        <v>24</v>
      </c>
      <c r="C1727" s="114" t="s">
        <v>367</v>
      </c>
      <c r="D1727" s="114" t="s">
        <v>637</v>
      </c>
      <c r="E1727" s="114" t="s">
        <v>2409</v>
      </c>
      <c r="F1727" s="114" t="s">
        <v>180</v>
      </c>
      <c r="G1727" s="121">
        <v>-1.3699525042064022E-4</v>
      </c>
      <c r="H1727" s="114">
        <v>-4.4523456386708071</v>
      </c>
      <c r="I1727" s="118" t="s">
        <v>272</v>
      </c>
    </row>
    <row r="1728" spans="1:9" ht="15" customHeight="1" x14ac:dyDescent="0.25">
      <c r="A1728" s="117">
        <v>46290.782395833332</v>
      </c>
      <c r="B1728" s="114">
        <v>24</v>
      </c>
      <c r="C1728" s="114" t="s">
        <v>367</v>
      </c>
      <c r="D1728" s="114" t="s">
        <v>637</v>
      </c>
      <c r="E1728" s="114" t="s">
        <v>2410</v>
      </c>
      <c r="F1728" s="114" t="s">
        <v>180</v>
      </c>
      <c r="G1728" s="121">
        <v>-1.3699525042064139E-4</v>
      </c>
      <c r="H1728" s="114">
        <v>-4.4523456386708453</v>
      </c>
      <c r="I1728" s="118" t="s">
        <v>272</v>
      </c>
    </row>
    <row r="1729" spans="1:9" ht="15" customHeight="1" x14ac:dyDescent="0.25">
      <c r="A1729" s="117">
        <v>46290.782395833332</v>
      </c>
      <c r="B1729" s="114">
        <v>24</v>
      </c>
      <c r="C1729" s="114" t="s">
        <v>367</v>
      </c>
      <c r="D1729" s="114" t="s">
        <v>637</v>
      </c>
      <c r="E1729" s="114" t="s">
        <v>2411</v>
      </c>
      <c r="F1729" s="114" t="s">
        <v>180</v>
      </c>
      <c r="G1729" s="121">
        <v>-1.3699525042064161E-4</v>
      </c>
      <c r="H1729" s="114">
        <v>-4.4523456386708524</v>
      </c>
      <c r="I1729" s="118" t="s">
        <v>272</v>
      </c>
    </row>
    <row r="1730" spans="1:9" ht="15" customHeight="1" x14ac:dyDescent="0.25">
      <c r="A1730" s="117">
        <v>46290.782395833332</v>
      </c>
      <c r="B1730" s="114">
        <v>24</v>
      </c>
      <c r="C1730" s="114" t="s">
        <v>367</v>
      </c>
      <c r="D1730" s="114" t="s">
        <v>637</v>
      </c>
      <c r="E1730" s="114" t="s">
        <v>2412</v>
      </c>
      <c r="F1730" s="114" t="s">
        <v>180</v>
      </c>
      <c r="G1730" s="121">
        <v>-1.3699525042064185E-4</v>
      </c>
      <c r="H1730" s="114">
        <v>-4.4523456386708604</v>
      </c>
      <c r="I1730" s="118" t="s">
        <v>272</v>
      </c>
    </row>
    <row r="1731" spans="1:9" ht="15" customHeight="1" x14ac:dyDescent="0.25">
      <c r="A1731" s="117">
        <v>46290.782395833332</v>
      </c>
      <c r="B1731" s="114">
        <v>24</v>
      </c>
      <c r="C1731" s="114" t="s">
        <v>367</v>
      </c>
      <c r="D1731" s="114" t="s">
        <v>637</v>
      </c>
      <c r="E1731" s="114" t="s">
        <v>2413</v>
      </c>
      <c r="F1731" s="114" t="s">
        <v>180</v>
      </c>
      <c r="G1731" s="121">
        <v>-6.5246437815488377E-5</v>
      </c>
      <c r="H1731" s="114">
        <v>-2.1205092290033725</v>
      </c>
      <c r="I1731" s="118" t="s">
        <v>272</v>
      </c>
    </row>
    <row r="1732" spans="1:9" ht="15" customHeight="1" x14ac:dyDescent="0.25">
      <c r="A1732" s="117">
        <v>46290.782395833332</v>
      </c>
      <c r="B1732" s="114">
        <v>24</v>
      </c>
      <c r="C1732" s="114" t="s">
        <v>367</v>
      </c>
      <c r="D1732" s="114" t="s">
        <v>637</v>
      </c>
      <c r="E1732" s="114" t="s">
        <v>2414</v>
      </c>
      <c r="F1732" s="114" t="s">
        <v>180</v>
      </c>
      <c r="G1732" s="121">
        <v>-6.5246437815488621E-5</v>
      </c>
      <c r="H1732" s="114">
        <v>-2.1205092290033805</v>
      </c>
      <c r="I1732" s="118" t="s">
        <v>272</v>
      </c>
    </row>
    <row r="1733" spans="1:9" ht="15" customHeight="1" x14ac:dyDescent="0.25">
      <c r="A1733" s="117">
        <v>46290.782395833332</v>
      </c>
      <c r="B1733" s="114">
        <v>24</v>
      </c>
      <c r="C1733" s="114" t="s">
        <v>367</v>
      </c>
      <c r="D1733" s="114" t="s">
        <v>637</v>
      </c>
      <c r="E1733" s="114" t="s">
        <v>2415</v>
      </c>
      <c r="F1733" s="114" t="s">
        <v>180</v>
      </c>
      <c r="G1733" s="121">
        <v>-6.5246437815488851E-5</v>
      </c>
      <c r="H1733" s="114">
        <v>-2.120509229003388</v>
      </c>
      <c r="I1733" s="118" t="s">
        <v>272</v>
      </c>
    </row>
    <row r="1734" spans="1:9" ht="15" customHeight="1" x14ac:dyDescent="0.25">
      <c r="A1734" s="117">
        <v>46290.782395833332</v>
      </c>
      <c r="B1734" s="114">
        <v>24</v>
      </c>
      <c r="C1734" s="114" t="s">
        <v>367</v>
      </c>
      <c r="D1734" s="114" t="s">
        <v>637</v>
      </c>
      <c r="E1734" s="114" t="s">
        <v>2416</v>
      </c>
      <c r="F1734" s="114" t="s">
        <v>180</v>
      </c>
      <c r="G1734" s="121">
        <v>-6.5246437815490017E-5</v>
      </c>
      <c r="H1734" s="114">
        <v>-2.1205092290034258</v>
      </c>
      <c r="I1734" s="118" t="s">
        <v>272</v>
      </c>
    </row>
    <row r="1735" spans="1:9" ht="15" customHeight="1" x14ac:dyDescent="0.25">
      <c r="A1735" s="117">
        <v>46290.782395833332</v>
      </c>
      <c r="B1735" s="114">
        <v>24</v>
      </c>
      <c r="C1735" s="114" t="s">
        <v>367</v>
      </c>
      <c r="D1735" s="114" t="s">
        <v>637</v>
      </c>
      <c r="E1735" s="114" t="s">
        <v>2417</v>
      </c>
      <c r="F1735" s="114" t="s">
        <v>180</v>
      </c>
      <c r="G1735" s="121">
        <v>-6.5246437815490247E-5</v>
      </c>
      <c r="H1735" s="114">
        <v>-2.1205092290034333</v>
      </c>
      <c r="I1735" s="118" t="s">
        <v>272</v>
      </c>
    </row>
    <row r="1736" spans="1:9" ht="15" customHeight="1" x14ac:dyDescent="0.25">
      <c r="A1736" s="117">
        <v>46290.782395833332</v>
      </c>
      <c r="B1736" s="114">
        <v>24</v>
      </c>
      <c r="C1736" s="114" t="s">
        <v>367</v>
      </c>
      <c r="D1736" s="114" t="s">
        <v>637</v>
      </c>
      <c r="E1736" s="114" t="s">
        <v>2418</v>
      </c>
      <c r="F1736" s="114" t="s">
        <v>180</v>
      </c>
      <c r="G1736" s="121">
        <v>-6.5246437815490478E-5</v>
      </c>
      <c r="H1736" s="114">
        <v>-2.1205092290034409</v>
      </c>
      <c r="I1736" s="118" t="s">
        <v>272</v>
      </c>
    </row>
    <row r="1737" spans="1:9" ht="15" customHeight="1" x14ac:dyDescent="0.25">
      <c r="A1737" s="117">
        <v>46290.782395833332</v>
      </c>
      <c r="B1737" s="114">
        <v>24</v>
      </c>
      <c r="C1737" s="114" t="s">
        <v>367</v>
      </c>
      <c r="D1737" s="114" t="s">
        <v>637</v>
      </c>
      <c r="E1737" s="114" t="s">
        <v>2419</v>
      </c>
      <c r="F1737" s="114" t="s">
        <v>180</v>
      </c>
      <c r="G1737" s="121">
        <v>6.5023747896629893E-6</v>
      </c>
      <c r="H1737" s="114">
        <v>0.21132718066404718</v>
      </c>
      <c r="I1737" s="118" t="s">
        <v>274</v>
      </c>
    </row>
    <row r="1738" spans="1:9" ht="15" customHeight="1" x14ac:dyDescent="0.25">
      <c r="A1738" s="117">
        <v>46290.782395833332</v>
      </c>
      <c r="B1738" s="114">
        <v>24</v>
      </c>
      <c r="C1738" s="114" t="s">
        <v>367</v>
      </c>
      <c r="D1738" s="114" t="s">
        <v>637</v>
      </c>
      <c r="E1738" s="114" t="s">
        <v>2420</v>
      </c>
      <c r="F1738" s="114" t="s">
        <v>180</v>
      </c>
      <c r="G1738" s="121">
        <v>6.5023747896627572E-6</v>
      </c>
      <c r="H1738" s="114">
        <v>0.21132718066403963</v>
      </c>
      <c r="I1738" s="118" t="s">
        <v>274</v>
      </c>
    </row>
    <row r="1739" spans="1:9" ht="15" customHeight="1" x14ac:dyDescent="0.25">
      <c r="A1739" s="117">
        <v>46290.782395833332</v>
      </c>
      <c r="B1739" s="114">
        <v>24</v>
      </c>
      <c r="C1739" s="114" t="s">
        <v>367</v>
      </c>
      <c r="D1739" s="114" t="s">
        <v>637</v>
      </c>
      <c r="E1739" s="114" t="s">
        <v>2421</v>
      </c>
      <c r="F1739" s="114" t="s">
        <v>180</v>
      </c>
      <c r="G1739" s="121">
        <v>6.5023747896625243E-6</v>
      </c>
      <c r="H1739" s="114">
        <v>0.21132718066403205</v>
      </c>
      <c r="I1739" s="118" t="s">
        <v>274</v>
      </c>
    </row>
    <row r="1740" spans="1:9" ht="15" customHeight="1" x14ac:dyDescent="0.25">
      <c r="A1740" s="117">
        <v>46290.782395833332</v>
      </c>
      <c r="B1740" s="114">
        <v>24</v>
      </c>
      <c r="C1740" s="114" t="s">
        <v>367</v>
      </c>
      <c r="D1740" s="114" t="s">
        <v>637</v>
      </c>
      <c r="E1740" s="114" t="s">
        <v>2422</v>
      </c>
      <c r="F1740" s="114" t="s">
        <v>180</v>
      </c>
      <c r="G1740" s="121">
        <v>6.5023747896622914E-6</v>
      </c>
      <c r="H1740" s="114">
        <v>0.21132718066402451</v>
      </c>
      <c r="I1740" s="118" t="s">
        <v>274</v>
      </c>
    </row>
    <row r="1741" spans="1:9" ht="15" customHeight="1" x14ac:dyDescent="0.25">
      <c r="A1741" s="117">
        <v>46290.782395833332</v>
      </c>
      <c r="B1741" s="114">
        <v>24</v>
      </c>
      <c r="C1741" s="114" t="s">
        <v>367</v>
      </c>
      <c r="D1741" s="114" t="s">
        <v>637</v>
      </c>
      <c r="E1741" s="114" t="s">
        <v>2423</v>
      </c>
      <c r="F1741" s="114" t="s">
        <v>180</v>
      </c>
      <c r="G1741" s="121">
        <v>6.5023747896620593E-6</v>
      </c>
      <c r="H1741" s="114">
        <v>0.21132718066401696</v>
      </c>
      <c r="I1741" s="118" t="s">
        <v>274</v>
      </c>
    </row>
    <row r="1742" spans="1:9" ht="15" customHeight="1" x14ac:dyDescent="0.25">
      <c r="A1742" s="117">
        <v>46290.782395833332</v>
      </c>
      <c r="B1742" s="114">
        <v>24</v>
      </c>
      <c r="C1742" s="114" t="s">
        <v>367</v>
      </c>
      <c r="D1742" s="114" t="s">
        <v>637</v>
      </c>
      <c r="E1742" s="114" t="s">
        <v>2424</v>
      </c>
      <c r="F1742" s="114" t="s">
        <v>180</v>
      </c>
      <c r="G1742" s="121">
        <v>6.5023747896618264E-6</v>
      </c>
      <c r="H1742" s="114">
        <v>0.21132718066400938</v>
      </c>
      <c r="I1742" s="118" t="s">
        <v>274</v>
      </c>
    </row>
    <row r="1743" spans="1:9" ht="15" customHeight="1" x14ac:dyDescent="0.25">
      <c r="A1743" s="117">
        <v>46290.782395833332</v>
      </c>
      <c r="B1743" s="114">
        <v>24</v>
      </c>
      <c r="C1743" s="114" t="s">
        <v>367</v>
      </c>
      <c r="D1743" s="114" t="s">
        <v>637</v>
      </c>
      <c r="E1743" s="114" t="s">
        <v>2425</v>
      </c>
      <c r="F1743" s="114" t="s">
        <v>180</v>
      </c>
      <c r="G1743" s="121">
        <v>6.5023747896615934E-6</v>
      </c>
      <c r="H1743" s="114">
        <v>0.2113271806640018</v>
      </c>
      <c r="I1743" s="118" t="s">
        <v>274</v>
      </c>
    </row>
    <row r="1744" spans="1:9" ht="15" customHeight="1" x14ac:dyDescent="0.25">
      <c r="A1744" s="117">
        <v>46290.782395833332</v>
      </c>
      <c r="B1744" s="114">
        <v>24</v>
      </c>
      <c r="C1744" s="114" t="s">
        <v>367</v>
      </c>
      <c r="D1744" s="114" t="s">
        <v>637</v>
      </c>
      <c r="E1744" s="114" t="s">
        <v>2426</v>
      </c>
      <c r="F1744" s="114" t="s">
        <v>180</v>
      </c>
      <c r="G1744" s="121">
        <v>6.5023747896613613E-6</v>
      </c>
      <c r="H1744" s="114">
        <v>0.21132718066399428</v>
      </c>
      <c r="I1744" s="118" t="s">
        <v>274</v>
      </c>
    </row>
    <row r="1745" spans="1:9" ht="15" customHeight="1" x14ac:dyDescent="0.25">
      <c r="A1745" s="117">
        <v>46290.782395833332</v>
      </c>
      <c r="B1745" s="114">
        <v>24</v>
      </c>
      <c r="C1745" s="114" t="s">
        <v>367</v>
      </c>
      <c r="D1745" s="114" t="s">
        <v>637</v>
      </c>
      <c r="E1745" s="114" t="s">
        <v>2427</v>
      </c>
      <c r="F1745" s="114" t="s">
        <v>180</v>
      </c>
      <c r="G1745" s="121">
        <v>6.5023747896611284E-6</v>
      </c>
      <c r="H1745" s="114">
        <v>0.2113271806639867</v>
      </c>
      <c r="I1745" s="118" t="s">
        <v>274</v>
      </c>
    </row>
    <row r="1746" spans="1:9" ht="15" customHeight="1" x14ac:dyDescent="0.25">
      <c r="A1746" s="117">
        <v>46290.782395833332</v>
      </c>
      <c r="B1746" s="114">
        <v>24</v>
      </c>
      <c r="C1746" s="114" t="s">
        <v>367</v>
      </c>
      <c r="D1746" s="114" t="s">
        <v>637</v>
      </c>
      <c r="E1746" s="114" t="s">
        <v>2428</v>
      </c>
      <c r="F1746" s="114" t="s">
        <v>180</v>
      </c>
      <c r="G1746" s="121">
        <v>6.5023747896608955E-6</v>
      </c>
      <c r="H1746" s="114">
        <v>0.21132718066397913</v>
      </c>
      <c r="I1746" s="118" t="s">
        <v>274</v>
      </c>
    </row>
    <row r="1747" spans="1:9" ht="15" customHeight="1" x14ac:dyDescent="0.25">
      <c r="A1747" s="117">
        <v>46290.782395833332</v>
      </c>
      <c r="B1747" s="114">
        <v>24</v>
      </c>
      <c r="C1747" s="114" t="s">
        <v>367</v>
      </c>
      <c r="D1747" s="114" t="s">
        <v>637</v>
      </c>
      <c r="E1747" s="114" t="s">
        <v>2429</v>
      </c>
      <c r="F1747" s="114" t="s">
        <v>180</v>
      </c>
      <c r="G1747" s="121">
        <v>7.8251187394814123E-5</v>
      </c>
      <c r="H1747" s="114">
        <v>1.5654736336583643</v>
      </c>
      <c r="I1747" s="118" t="s">
        <v>274</v>
      </c>
    </row>
    <row r="1748" spans="1:9" ht="15" customHeight="1" x14ac:dyDescent="0.25">
      <c r="A1748" s="117">
        <v>46290.782395833332</v>
      </c>
      <c r="B1748" s="114">
        <v>24</v>
      </c>
      <c r="C1748" s="114" t="s">
        <v>367</v>
      </c>
      <c r="D1748" s="114" t="s">
        <v>637</v>
      </c>
      <c r="E1748" s="114" t="s">
        <v>2430</v>
      </c>
      <c r="F1748" s="114" t="s">
        <v>180</v>
      </c>
      <c r="G1748" s="121">
        <v>7.8251187394813893E-5</v>
      </c>
      <c r="H1748" s="114">
        <v>1.5654736336583619</v>
      </c>
      <c r="I1748" s="118" t="s">
        <v>274</v>
      </c>
    </row>
    <row r="1749" spans="1:9" ht="15" customHeight="1" x14ac:dyDescent="0.25">
      <c r="A1749" s="117">
        <v>46290.782395833332</v>
      </c>
      <c r="B1749" s="114">
        <v>24</v>
      </c>
      <c r="C1749" s="114" t="s">
        <v>367</v>
      </c>
      <c r="D1749" s="114" t="s">
        <v>637</v>
      </c>
      <c r="E1749" s="114" t="s">
        <v>2431</v>
      </c>
      <c r="F1749" s="114" t="s">
        <v>180</v>
      </c>
      <c r="G1749" s="121">
        <v>7.8251187394813663E-5</v>
      </c>
      <c r="H1749" s="114">
        <v>1.5654736336583592</v>
      </c>
      <c r="I1749" s="118" t="s">
        <v>274</v>
      </c>
    </row>
    <row r="1750" spans="1:9" ht="15" customHeight="1" x14ac:dyDescent="0.25">
      <c r="A1750" s="117">
        <v>46290.782395833332</v>
      </c>
      <c r="B1750" s="114">
        <v>24</v>
      </c>
      <c r="C1750" s="114" t="s">
        <v>367</v>
      </c>
      <c r="D1750" s="114" t="s">
        <v>637</v>
      </c>
      <c r="E1750" s="114" t="s">
        <v>2432</v>
      </c>
      <c r="F1750" s="114" t="s">
        <v>180</v>
      </c>
      <c r="G1750" s="121">
        <v>7.8251187394813432E-5</v>
      </c>
      <c r="H1750" s="114">
        <v>1.5654736336583568</v>
      </c>
      <c r="I1750" s="118" t="s">
        <v>274</v>
      </c>
    </row>
    <row r="1751" spans="1:9" ht="15" customHeight="1" x14ac:dyDescent="0.25">
      <c r="A1751" s="117">
        <v>46290.782395833332</v>
      </c>
      <c r="B1751" s="114">
        <v>24</v>
      </c>
      <c r="C1751" s="114" t="s">
        <v>367</v>
      </c>
      <c r="D1751" s="114" t="s">
        <v>637</v>
      </c>
      <c r="E1751" s="114" t="s">
        <v>2433</v>
      </c>
      <c r="F1751" s="114" t="s">
        <v>180</v>
      </c>
      <c r="G1751" s="121">
        <v>7.8251187394813202E-5</v>
      </c>
      <c r="H1751" s="114">
        <v>1.5654736336583543</v>
      </c>
      <c r="I1751" s="118" t="s">
        <v>274</v>
      </c>
    </row>
    <row r="1752" spans="1:9" ht="15" customHeight="1" x14ac:dyDescent="0.25">
      <c r="A1752" s="117">
        <v>46290.782395833332</v>
      </c>
      <c r="B1752" s="114">
        <v>24</v>
      </c>
      <c r="C1752" s="114" t="s">
        <v>367</v>
      </c>
      <c r="D1752" s="114" t="s">
        <v>637</v>
      </c>
      <c r="E1752" s="114" t="s">
        <v>2434</v>
      </c>
      <c r="F1752" s="114" t="s">
        <v>180</v>
      </c>
      <c r="G1752" s="121">
        <v>7.8251187394812972E-5</v>
      </c>
      <c r="H1752" s="114">
        <v>1.5654736336583519</v>
      </c>
      <c r="I1752" s="118" t="s">
        <v>274</v>
      </c>
    </row>
    <row r="1753" spans="1:9" ht="15" customHeight="1" x14ac:dyDescent="0.25">
      <c r="A1753" s="117">
        <v>46290.782395833332</v>
      </c>
      <c r="B1753" s="114">
        <v>24</v>
      </c>
      <c r="C1753" s="114" t="s">
        <v>367</v>
      </c>
      <c r="D1753" s="114" t="s">
        <v>637</v>
      </c>
      <c r="E1753" s="114" t="s">
        <v>2435</v>
      </c>
      <c r="F1753" s="114" t="s">
        <v>180</v>
      </c>
      <c r="G1753" s="121">
        <v>7.8251187394812728E-5</v>
      </c>
      <c r="H1753" s="114">
        <v>1.5654736336583492</v>
      </c>
      <c r="I1753" s="118" t="s">
        <v>274</v>
      </c>
    </row>
    <row r="1754" spans="1:9" ht="15" customHeight="1" x14ac:dyDescent="0.25">
      <c r="A1754" s="117">
        <v>46290.782395833332</v>
      </c>
      <c r="B1754" s="114">
        <v>24</v>
      </c>
      <c r="C1754" s="114" t="s">
        <v>367</v>
      </c>
      <c r="D1754" s="114" t="s">
        <v>637</v>
      </c>
      <c r="E1754" s="114" t="s">
        <v>2436</v>
      </c>
      <c r="F1754" s="114" t="s">
        <v>180</v>
      </c>
      <c r="G1754" s="121">
        <v>7.8251187394812497E-5</v>
      </c>
      <c r="H1754" s="114">
        <v>1.5654736336583468</v>
      </c>
      <c r="I1754" s="118" t="s">
        <v>274</v>
      </c>
    </row>
    <row r="1755" spans="1:9" ht="15" customHeight="1" x14ac:dyDescent="0.25">
      <c r="A1755" s="117">
        <v>46290.782395833332</v>
      </c>
      <c r="B1755" s="114">
        <v>24</v>
      </c>
      <c r="C1755" s="114" t="s">
        <v>367</v>
      </c>
      <c r="D1755" s="114" t="s">
        <v>637</v>
      </c>
      <c r="E1755" s="114" t="s">
        <v>2437</v>
      </c>
      <c r="F1755" s="114" t="s">
        <v>180</v>
      </c>
      <c r="G1755" s="121">
        <v>1.4999999999996527E-4</v>
      </c>
      <c r="H1755" s="114">
        <v>1.8</v>
      </c>
      <c r="I1755" s="118" t="s">
        <v>274</v>
      </c>
    </row>
    <row r="1756" spans="1:9" ht="15" customHeight="1" x14ac:dyDescent="0.25">
      <c r="A1756" s="117">
        <v>46290.782395833332</v>
      </c>
      <c r="B1756" s="114">
        <v>24</v>
      </c>
      <c r="C1756" s="114" t="s">
        <v>367</v>
      </c>
      <c r="D1756" s="114" t="s">
        <v>637</v>
      </c>
      <c r="E1756" s="114" t="s">
        <v>2438</v>
      </c>
      <c r="F1756" s="114" t="s">
        <v>180</v>
      </c>
      <c r="G1756" s="121">
        <v>1.4999999999996505E-4</v>
      </c>
      <c r="H1756" s="114">
        <v>1.8</v>
      </c>
      <c r="I1756" s="118" t="s">
        <v>274</v>
      </c>
    </row>
    <row r="1757" spans="1:9" ht="15" customHeight="1" x14ac:dyDescent="0.25">
      <c r="A1757" s="117">
        <v>46290.782395833332</v>
      </c>
      <c r="B1757" s="114">
        <v>24</v>
      </c>
      <c r="C1757" s="114" t="s">
        <v>367</v>
      </c>
      <c r="D1757" s="114" t="s">
        <v>637</v>
      </c>
      <c r="E1757" s="114" t="s">
        <v>2439</v>
      </c>
      <c r="F1757" s="114" t="s">
        <v>180</v>
      </c>
      <c r="G1757" s="121">
        <v>1.499999999999648E-4</v>
      </c>
      <c r="H1757" s="114">
        <v>1.8</v>
      </c>
      <c r="I1757" s="118" t="s">
        <v>274</v>
      </c>
    </row>
    <row r="1758" spans="1:9" ht="15" customHeight="1" x14ac:dyDescent="0.25">
      <c r="A1758" s="117">
        <v>46290.782395833332</v>
      </c>
      <c r="B1758" s="114">
        <v>24</v>
      </c>
      <c r="C1758" s="114" t="s">
        <v>367</v>
      </c>
      <c r="D1758" s="114" t="s">
        <v>637</v>
      </c>
      <c r="E1758" s="114" t="s">
        <v>2440</v>
      </c>
      <c r="F1758" s="114" t="s">
        <v>180</v>
      </c>
      <c r="G1758" s="121">
        <v>1.4999999999996456E-4</v>
      </c>
      <c r="H1758" s="114">
        <v>1.8</v>
      </c>
      <c r="I1758" s="118" t="s">
        <v>274</v>
      </c>
    </row>
    <row r="1759" spans="1:9" ht="15" customHeight="1" x14ac:dyDescent="0.25">
      <c r="A1759" s="117">
        <v>46290.782395833332</v>
      </c>
      <c r="B1759" s="114">
        <v>24</v>
      </c>
      <c r="C1759" s="114" t="s">
        <v>367</v>
      </c>
      <c r="D1759" s="114" t="s">
        <v>637</v>
      </c>
      <c r="E1759" s="114" t="s">
        <v>2441</v>
      </c>
      <c r="F1759" s="114" t="s">
        <v>180</v>
      </c>
      <c r="G1759" s="121">
        <v>1.4999999999996434E-4</v>
      </c>
      <c r="H1759" s="114">
        <v>1.8</v>
      </c>
      <c r="I1759" s="118" t="s">
        <v>274</v>
      </c>
    </row>
    <row r="1760" spans="1:9" ht="15" customHeight="1" x14ac:dyDescent="0.25">
      <c r="A1760" s="117">
        <v>46290.782395833332</v>
      </c>
      <c r="B1760" s="114">
        <v>24</v>
      </c>
      <c r="C1760" s="114" t="s">
        <v>367</v>
      </c>
      <c r="D1760" s="114" t="s">
        <v>637</v>
      </c>
      <c r="E1760" s="114" t="s">
        <v>2442</v>
      </c>
      <c r="F1760" s="114" t="s">
        <v>180</v>
      </c>
      <c r="G1760" s="121">
        <v>1.499999999999641E-4</v>
      </c>
      <c r="H1760" s="114">
        <v>1.8</v>
      </c>
      <c r="I1760" s="118" t="s">
        <v>274</v>
      </c>
    </row>
    <row r="1761" spans="1:9" ht="15" customHeight="1" x14ac:dyDescent="0.25">
      <c r="A1761" s="117">
        <v>46290.782395833332</v>
      </c>
      <c r="B1761" s="114">
        <v>24</v>
      </c>
      <c r="C1761" s="114" t="s">
        <v>367</v>
      </c>
      <c r="D1761" s="114" t="s">
        <v>637</v>
      </c>
      <c r="E1761" s="114" t="s">
        <v>567</v>
      </c>
      <c r="F1761" s="114" t="s">
        <v>2443</v>
      </c>
      <c r="G1761" s="121">
        <v>1.6622202037700417E-5</v>
      </c>
      <c r="H1761" s="114">
        <v>3.3244404075400835</v>
      </c>
      <c r="I1761" s="118" t="s">
        <v>274</v>
      </c>
    </row>
    <row r="1762" spans="1:9" ht="15" customHeight="1" x14ac:dyDescent="0.25">
      <c r="A1762" s="117">
        <v>46290.782395833332</v>
      </c>
      <c r="B1762" s="114">
        <v>24</v>
      </c>
      <c r="C1762" s="114" t="s">
        <v>367</v>
      </c>
      <c r="D1762" s="114" t="s">
        <v>637</v>
      </c>
      <c r="E1762" s="114" t="s">
        <v>569</v>
      </c>
      <c r="F1762" s="114" t="s">
        <v>2443</v>
      </c>
      <c r="G1762" s="121">
        <v>8.7430816685989297E-5</v>
      </c>
      <c r="H1762" s="114">
        <v>17.486163337197858</v>
      </c>
      <c r="I1762" s="118" t="s">
        <v>274</v>
      </c>
    </row>
    <row r="1763" spans="1:9" ht="15" customHeight="1" x14ac:dyDescent="0.25">
      <c r="A1763" s="117">
        <v>46290.782395833332</v>
      </c>
      <c r="B1763" s="114">
        <v>24</v>
      </c>
      <c r="C1763" s="114" t="s">
        <v>367</v>
      </c>
      <c r="D1763" s="114" t="s">
        <v>637</v>
      </c>
      <c r="E1763" s="114" t="s">
        <v>2444</v>
      </c>
      <c r="F1763" s="114" t="s">
        <v>2443</v>
      </c>
      <c r="G1763" s="121">
        <v>1.2444092175438215E-4</v>
      </c>
      <c r="H1763" s="114">
        <v>24.888184350876429</v>
      </c>
      <c r="I1763" s="118" t="s">
        <v>274</v>
      </c>
    </row>
    <row r="1764" spans="1:9" ht="15" customHeight="1" x14ac:dyDescent="0.25">
      <c r="A1764" s="117">
        <v>46290.782395833332</v>
      </c>
      <c r="B1764" s="114">
        <v>24</v>
      </c>
      <c r="C1764" s="114" t="s">
        <v>367</v>
      </c>
      <c r="D1764" s="114" t="s">
        <v>637</v>
      </c>
      <c r="E1764" s="114" t="s">
        <v>2445</v>
      </c>
      <c r="F1764" s="114" t="s">
        <v>2443</v>
      </c>
      <c r="G1764" s="121">
        <v>1.2847535621841942E-4</v>
      </c>
      <c r="H1764" s="114">
        <v>25.695071243683884</v>
      </c>
      <c r="I1764" s="118" t="s">
        <v>274</v>
      </c>
    </row>
    <row r="1765" spans="1:9" ht="15" customHeight="1" x14ac:dyDescent="0.25">
      <c r="A1765" s="117">
        <v>46290.782395833332</v>
      </c>
      <c r="B1765" s="114">
        <v>24</v>
      </c>
      <c r="C1765" s="114" t="s">
        <v>367</v>
      </c>
      <c r="D1765" s="114" t="s">
        <v>637</v>
      </c>
      <c r="E1765" s="114" t="s">
        <v>2446</v>
      </c>
      <c r="F1765" s="114" t="s">
        <v>2443</v>
      </c>
      <c r="G1765" s="121">
        <v>1.2847535621841912E-4</v>
      </c>
      <c r="H1765" s="114">
        <v>25.695071243683824</v>
      </c>
      <c r="I1765" s="118" t="s">
        <v>274</v>
      </c>
    </row>
    <row r="1766" spans="1:9" ht="15" customHeight="1" x14ac:dyDescent="0.25">
      <c r="A1766" s="117">
        <v>46290.782395833332</v>
      </c>
      <c r="B1766" s="114">
        <v>24</v>
      </c>
      <c r="C1766" s="114" t="s">
        <v>367</v>
      </c>
      <c r="D1766" s="114" t="s">
        <v>637</v>
      </c>
      <c r="E1766" s="114" t="s">
        <v>2447</v>
      </c>
      <c r="F1766" s="114" t="s">
        <v>2443</v>
      </c>
      <c r="G1766" s="121">
        <v>1.2444092175438134E-4</v>
      </c>
      <c r="H1766" s="114">
        <v>24.888184350876269</v>
      </c>
      <c r="I1766" s="118" t="s">
        <v>274</v>
      </c>
    </row>
    <row r="1767" spans="1:9" ht="15" customHeight="1" x14ac:dyDescent="0.25">
      <c r="A1767" s="117">
        <v>46290.782395833332</v>
      </c>
      <c r="B1767" s="114">
        <v>24</v>
      </c>
      <c r="C1767" s="114" t="s">
        <v>367</v>
      </c>
      <c r="D1767" s="114" t="s">
        <v>637</v>
      </c>
      <c r="E1767" s="114" t="s">
        <v>2448</v>
      </c>
      <c r="F1767" s="114" t="s">
        <v>2443</v>
      </c>
      <c r="G1767" s="121">
        <v>8.7430816685987929E-5</v>
      </c>
      <c r="H1767" s="114">
        <v>17.486163337197585</v>
      </c>
      <c r="I1767" s="118" t="s">
        <v>274</v>
      </c>
    </row>
    <row r="1768" spans="1:9" ht="15" customHeight="1" x14ac:dyDescent="0.25">
      <c r="A1768" s="117">
        <v>46290.782395833332</v>
      </c>
      <c r="B1768" s="114">
        <v>24</v>
      </c>
      <c r="C1768" s="114" t="s">
        <v>367</v>
      </c>
      <c r="D1768" s="114" t="s">
        <v>637</v>
      </c>
      <c r="E1768" s="114" t="s">
        <v>2449</v>
      </c>
      <c r="F1768" s="114" t="s">
        <v>2443</v>
      </c>
      <c r="G1768" s="121">
        <v>1.6622202037698845E-5</v>
      </c>
      <c r="H1768" s="114">
        <v>3.3244404075397691</v>
      </c>
      <c r="I1768" s="118" t="s">
        <v>274</v>
      </c>
    </row>
    <row r="1769" spans="1:9" ht="15" customHeight="1" x14ac:dyDescent="0.25">
      <c r="A1769" s="117">
        <v>46290.782395833332</v>
      </c>
      <c r="B1769" s="114">
        <v>24</v>
      </c>
      <c r="C1769" s="114" t="s">
        <v>367</v>
      </c>
      <c r="D1769" s="114" t="s">
        <v>637</v>
      </c>
      <c r="E1769" s="114" t="s">
        <v>2450</v>
      </c>
      <c r="F1769" s="114" t="s">
        <v>2443</v>
      </c>
      <c r="G1769" s="121">
        <v>-7.9285439111503983E-4</v>
      </c>
      <c r="H1769" s="114">
        <v>-158.57087822300798</v>
      </c>
      <c r="I1769" s="118" t="s">
        <v>272</v>
      </c>
    </row>
    <row r="1770" spans="1:9" ht="15" customHeight="1" x14ac:dyDescent="0.25">
      <c r="A1770" s="117">
        <v>46290.782395833332</v>
      </c>
      <c r="B1770" s="114">
        <v>24</v>
      </c>
      <c r="C1770" s="114" t="s">
        <v>367</v>
      </c>
      <c r="D1770" s="114" t="s">
        <v>637</v>
      </c>
      <c r="E1770" s="114" t="s">
        <v>2451</v>
      </c>
      <c r="F1770" s="114" t="s">
        <v>2443</v>
      </c>
      <c r="G1770" s="121">
        <v>-8.6366300576332902E-4</v>
      </c>
      <c r="H1770" s="114">
        <v>-172.73260115266584</v>
      </c>
      <c r="I1770" s="118" t="s">
        <v>272</v>
      </c>
    </row>
    <row r="1771" spans="1:9" ht="15" customHeight="1" x14ac:dyDescent="0.25">
      <c r="A1771" s="117">
        <v>46290.782395833332</v>
      </c>
      <c r="B1771" s="114">
        <v>24</v>
      </c>
      <c r="C1771" s="114" t="s">
        <v>367</v>
      </c>
      <c r="D1771" s="114" t="s">
        <v>637</v>
      </c>
      <c r="E1771" s="114" t="s">
        <v>2452</v>
      </c>
      <c r="F1771" s="114" t="s">
        <v>2443</v>
      </c>
      <c r="G1771" s="121">
        <v>-9.0067311083172244E-4</v>
      </c>
      <c r="H1771" s="114">
        <v>-180.13462216634451</v>
      </c>
      <c r="I1771" s="118" t="s">
        <v>272</v>
      </c>
    </row>
    <row r="1772" spans="1:9" ht="15" customHeight="1" x14ac:dyDescent="0.25">
      <c r="A1772" s="117">
        <v>46290.782395833332</v>
      </c>
      <c r="B1772" s="114">
        <v>24</v>
      </c>
      <c r="C1772" s="114" t="s">
        <v>367</v>
      </c>
      <c r="D1772" s="114" t="s">
        <v>637</v>
      </c>
      <c r="E1772" s="114" t="s">
        <v>2453</v>
      </c>
      <c r="F1772" s="114" t="s">
        <v>2443</v>
      </c>
      <c r="G1772" s="121">
        <v>-9.047075452957603E-4</v>
      </c>
      <c r="H1772" s="114">
        <v>-180.94150905915208</v>
      </c>
      <c r="I1772" s="118" t="s">
        <v>272</v>
      </c>
    </row>
    <row r="1773" spans="1:9" ht="15" customHeight="1" x14ac:dyDescent="0.25">
      <c r="A1773" s="117">
        <v>46290.782395833332</v>
      </c>
      <c r="B1773" s="114">
        <v>24</v>
      </c>
      <c r="C1773" s="114" t="s">
        <v>367</v>
      </c>
      <c r="D1773" s="114" t="s">
        <v>637</v>
      </c>
      <c r="E1773" s="114" t="s">
        <v>2454</v>
      </c>
      <c r="F1773" s="114" t="s">
        <v>2443</v>
      </c>
      <c r="G1773" s="121">
        <v>-9.0470754529576062E-4</v>
      </c>
      <c r="H1773" s="114">
        <v>-180.94150905915214</v>
      </c>
      <c r="I1773" s="118" t="s">
        <v>272</v>
      </c>
    </row>
    <row r="1774" spans="1:9" ht="15" customHeight="1" x14ac:dyDescent="0.25">
      <c r="A1774" s="117">
        <v>46290.782395833332</v>
      </c>
      <c r="B1774" s="114">
        <v>24</v>
      </c>
      <c r="C1774" s="114" t="s">
        <v>367</v>
      </c>
      <c r="D1774" s="114" t="s">
        <v>637</v>
      </c>
      <c r="E1774" s="114" t="s">
        <v>2455</v>
      </c>
      <c r="F1774" s="114" t="s">
        <v>2443</v>
      </c>
      <c r="G1774" s="121">
        <v>-9.0067311083172341E-4</v>
      </c>
      <c r="H1774" s="114">
        <v>-180.13462216634471</v>
      </c>
      <c r="I1774" s="118" t="s">
        <v>272</v>
      </c>
    </row>
    <row r="1775" spans="1:9" ht="15" customHeight="1" x14ac:dyDescent="0.25">
      <c r="A1775" s="117">
        <v>46290.782395833332</v>
      </c>
      <c r="B1775" s="114">
        <v>24</v>
      </c>
      <c r="C1775" s="114" t="s">
        <v>367</v>
      </c>
      <c r="D1775" s="114" t="s">
        <v>637</v>
      </c>
      <c r="E1775" s="114" t="s">
        <v>2456</v>
      </c>
      <c r="F1775" s="114" t="s">
        <v>2443</v>
      </c>
      <c r="G1775" s="121">
        <v>-8.6366300576333054E-4</v>
      </c>
      <c r="H1775" s="114">
        <v>-172.73260115266612</v>
      </c>
      <c r="I1775" s="118" t="s">
        <v>272</v>
      </c>
    </row>
    <row r="1776" spans="1:9" ht="15" customHeight="1" x14ac:dyDescent="0.25">
      <c r="A1776" s="117">
        <v>46290.782395833332</v>
      </c>
      <c r="B1776" s="114">
        <v>24</v>
      </c>
      <c r="C1776" s="114" t="s">
        <v>367</v>
      </c>
      <c r="D1776" s="114" t="s">
        <v>637</v>
      </c>
      <c r="E1776" s="114" t="s">
        <v>2457</v>
      </c>
      <c r="F1776" s="114" t="s">
        <v>2443</v>
      </c>
      <c r="G1776" s="121">
        <v>-7.9285439111504178E-4</v>
      </c>
      <c r="H1776" s="114">
        <v>-158.57087822300838</v>
      </c>
      <c r="I1776" s="118" t="s">
        <v>272</v>
      </c>
    </row>
    <row r="1777" spans="1:9" ht="15" customHeight="1" x14ac:dyDescent="0.25">
      <c r="A1777" s="117">
        <v>46290.782395833332</v>
      </c>
      <c r="B1777" s="114">
        <v>24</v>
      </c>
      <c r="C1777" s="114" t="s">
        <v>367</v>
      </c>
      <c r="D1777" s="114" t="s">
        <v>637</v>
      </c>
      <c r="E1777" s="114" t="s">
        <v>2458</v>
      </c>
      <c r="F1777" s="114" t="s">
        <v>2443</v>
      </c>
      <c r="G1777" s="121">
        <v>-7.0381087000133565E-4</v>
      </c>
      <c r="H1777" s="114">
        <v>-140.76217400026715</v>
      </c>
      <c r="I1777" s="118" t="s">
        <v>272</v>
      </c>
    </row>
    <row r="1778" spans="1:9" ht="15" customHeight="1" x14ac:dyDescent="0.25">
      <c r="A1778" s="117">
        <v>46290.782395833332</v>
      </c>
      <c r="B1778" s="114">
        <v>24</v>
      </c>
      <c r="C1778" s="114" t="s">
        <v>367</v>
      </c>
      <c r="D1778" s="114" t="s">
        <v>637</v>
      </c>
      <c r="E1778" s="114" t="s">
        <v>2459</v>
      </c>
      <c r="F1778" s="114" t="s">
        <v>2443</v>
      </c>
      <c r="G1778" s="121">
        <v>-5.7753295981626917E-4</v>
      </c>
      <c r="H1778" s="114">
        <v>-115.50659196325385</v>
      </c>
      <c r="I1778" s="118" t="s">
        <v>272</v>
      </c>
    </row>
    <row r="1779" spans="1:9" ht="15" customHeight="1" x14ac:dyDescent="0.25">
      <c r="A1779" s="117">
        <v>46290.782395833332</v>
      </c>
      <c r="B1779" s="114">
        <v>24</v>
      </c>
      <c r="C1779" s="114" t="s">
        <v>367</v>
      </c>
      <c r="D1779" s="114" t="s">
        <v>637</v>
      </c>
      <c r="E1779" s="114" t="s">
        <v>2460</v>
      </c>
      <c r="F1779" s="114" t="s">
        <v>2443</v>
      </c>
      <c r="G1779" s="121">
        <v>-4.5125504963120281E-4</v>
      </c>
      <c r="H1779" s="114">
        <v>-90.251009926240584</v>
      </c>
      <c r="I1779" s="118" t="s">
        <v>272</v>
      </c>
    </row>
    <row r="1780" spans="1:9" ht="15" customHeight="1" x14ac:dyDescent="0.25">
      <c r="A1780" s="117">
        <v>46290.782395833332</v>
      </c>
      <c r="B1780" s="114">
        <v>24</v>
      </c>
      <c r="C1780" s="114" t="s">
        <v>367</v>
      </c>
      <c r="D1780" s="114" t="s">
        <v>637</v>
      </c>
      <c r="E1780" s="114" t="s">
        <v>2461</v>
      </c>
      <c r="F1780" s="114" t="s">
        <v>2443</v>
      </c>
      <c r="G1780" s="121">
        <v>-3.2497713944613644E-4</v>
      </c>
      <c r="H1780" s="114">
        <v>-64.995427889227301</v>
      </c>
      <c r="I1780" s="118" t="s">
        <v>272</v>
      </c>
    </row>
    <row r="1781" spans="1:9" ht="15" customHeight="1" x14ac:dyDescent="0.25">
      <c r="A1781" s="117">
        <v>46290.782395833332</v>
      </c>
      <c r="B1781" s="114">
        <v>24</v>
      </c>
      <c r="C1781" s="114" t="s">
        <v>367</v>
      </c>
      <c r="D1781" s="114" t="s">
        <v>637</v>
      </c>
      <c r="E1781" s="114" t="s">
        <v>2462</v>
      </c>
      <c r="F1781" s="114" t="s">
        <v>2443</v>
      </c>
      <c r="G1781" s="121">
        <v>-1.9869922926107E-4</v>
      </c>
      <c r="H1781" s="114">
        <v>-39.739845852214017</v>
      </c>
      <c r="I1781" s="118" t="s">
        <v>272</v>
      </c>
    </row>
    <row r="1782" spans="1:9" ht="15" customHeight="1" x14ac:dyDescent="0.25">
      <c r="A1782" s="117">
        <v>46290.782395833332</v>
      </c>
      <c r="B1782" s="114">
        <v>24</v>
      </c>
      <c r="C1782" s="114" t="s">
        <v>367</v>
      </c>
      <c r="D1782" s="114" t="s">
        <v>637</v>
      </c>
      <c r="E1782" s="114" t="s">
        <v>2463</v>
      </c>
      <c r="F1782" s="114" t="s">
        <v>2443</v>
      </c>
      <c r="G1782" s="121">
        <v>-7.2421319076003632E-5</v>
      </c>
      <c r="H1782" s="114">
        <v>-14.484263815200745</v>
      </c>
      <c r="I1782" s="118" t="s">
        <v>272</v>
      </c>
    </row>
    <row r="1783" spans="1:9" ht="15" customHeight="1" x14ac:dyDescent="0.25">
      <c r="A1783" s="117">
        <v>46290.782395833332</v>
      </c>
      <c r="B1783" s="114">
        <v>24</v>
      </c>
      <c r="C1783" s="114" t="s">
        <v>367</v>
      </c>
      <c r="D1783" s="114" t="s">
        <v>637</v>
      </c>
      <c r="E1783" s="114" t="s">
        <v>2773</v>
      </c>
      <c r="F1783" s="114" t="s">
        <v>2443</v>
      </c>
      <c r="G1783" s="121">
        <v>-7.038108700013376E-4</v>
      </c>
      <c r="H1783" s="114">
        <v>-140.76217400026755</v>
      </c>
      <c r="I1783" s="118" t="s">
        <v>272</v>
      </c>
    </row>
    <row r="1784" spans="1:9" ht="15" customHeight="1" x14ac:dyDescent="0.25">
      <c r="A1784" s="117">
        <v>46290.782395833332</v>
      </c>
      <c r="B1784" s="114">
        <v>24</v>
      </c>
      <c r="C1784" s="114" t="s">
        <v>367</v>
      </c>
      <c r="D1784" s="114" t="s">
        <v>637</v>
      </c>
      <c r="E1784" s="114" t="s">
        <v>2775</v>
      </c>
      <c r="F1784" s="114" t="s">
        <v>2443</v>
      </c>
      <c r="G1784" s="121">
        <v>-5.7753295981627113E-4</v>
      </c>
      <c r="H1784" s="114">
        <v>-115.50659196325424</v>
      </c>
      <c r="I1784" s="118" t="s">
        <v>272</v>
      </c>
    </row>
    <row r="1785" spans="1:9" ht="15" customHeight="1" x14ac:dyDescent="0.25">
      <c r="A1785" s="117">
        <v>46290.782395833332</v>
      </c>
      <c r="B1785" s="114">
        <v>24</v>
      </c>
      <c r="C1785" s="114" t="s">
        <v>367</v>
      </c>
      <c r="D1785" s="114" t="s">
        <v>637</v>
      </c>
      <c r="E1785" s="114" t="s">
        <v>2776</v>
      </c>
      <c r="F1785" s="114" t="s">
        <v>2443</v>
      </c>
      <c r="G1785" s="121">
        <v>-4.5125504963120476E-4</v>
      </c>
      <c r="H1785" s="114">
        <v>-90.251009926240968</v>
      </c>
      <c r="I1785" s="118" t="s">
        <v>272</v>
      </c>
    </row>
    <row r="1786" spans="1:9" ht="15" customHeight="1" x14ac:dyDescent="0.25">
      <c r="A1786" s="117">
        <v>46290.782395833332</v>
      </c>
      <c r="B1786" s="114">
        <v>24</v>
      </c>
      <c r="C1786" s="114" t="s">
        <v>367</v>
      </c>
      <c r="D1786" s="114" t="s">
        <v>637</v>
      </c>
      <c r="E1786" s="114" t="s">
        <v>2777</v>
      </c>
      <c r="F1786" s="114" t="s">
        <v>2443</v>
      </c>
      <c r="G1786" s="121">
        <v>-3.249771394461384E-4</v>
      </c>
      <c r="H1786" s="114">
        <v>-64.995427889227699</v>
      </c>
      <c r="I1786" s="118" t="s">
        <v>272</v>
      </c>
    </row>
    <row r="1787" spans="1:9" ht="15" customHeight="1" x14ac:dyDescent="0.25">
      <c r="A1787" s="117">
        <v>46290.782395833332</v>
      </c>
      <c r="B1787" s="114">
        <v>24</v>
      </c>
      <c r="C1787" s="114" t="s">
        <v>367</v>
      </c>
      <c r="D1787" s="114" t="s">
        <v>637</v>
      </c>
      <c r="E1787" s="114" t="s">
        <v>2778</v>
      </c>
      <c r="F1787" s="114" t="s">
        <v>2443</v>
      </c>
      <c r="G1787" s="121">
        <v>-1.9869922926107195E-4</v>
      </c>
      <c r="H1787" s="114">
        <v>-39.739845852214408</v>
      </c>
      <c r="I1787" s="118" t="s">
        <v>272</v>
      </c>
    </row>
    <row r="1788" spans="1:9" ht="15" customHeight="1" x14ac:dyDescent="0.25">
      <c r="A1788" s="117">
        <v>46290.782395833332</v>
      </c>
      <c r="B1788" s="114">
        <v>24</v>
      </c>
      <c r="C1788" s="114" t="s">
        <v>367</v>
      </c>
      <c r="D1788" s="114" t="s">
        <v>637</v>
      </c>
      <c r="E1788" s="114" t="s">
        <v>2779</v>
      </c>
      <c r="F1788" s="114" t="s">
        <v>2443</v>
      </c>
      <c r="G1788" s="121">
        <v>-7.2421319076005584E-5</v>
      </c>
      <c r="H1788" s="114">
        <v>-14.484263815201135</v>
      </c>
      <c r="I1788" s="118" t="s">
        <v>272</v>
      </c>
    </row>
    <row r="1789" spans="1:9" ht="15" customHeight="1" x14ac:dyDescent="0.25">
      <c r="A1789" s="117">
        <v>46290.782395833332</v>
      </c>
      <c r="B1789" s="114">
        <v>24</v>
      </c>
      <c r="C1789" s="114" t="s">
        <v>367</v>
      </c>
      <c r="D1789" s="114" t="s">
        <v>638</v>
      </c>
      <c r="E1789" s="114" t="s">
        <v>2334</v>
      </c>
      <c r="F1789" s="114" t="s">
        <v>180</v>
      </c>
      <c r="G1789" s="121">
        <v>-1.087742990945248E-3</v>
      </c>
      <c r="H1789" s="114">
        <v>-15.953563867196971</v>
      </c>
      <c r="I1789" s="118" t="s">
        <v>272</v>
      </c>
    </row>
    <row r="1790" spans="1:9" ht="15" customHeight="1" x14ac:dyDescent="0.25">
      <c r="A1790" s="117">
        <v>46290.782395833332</v>
      </c>
      <c r="B1790" s="114">
        <v>24</v>
      </c>
      <c r="C1790" s="114" t="s">
        <v>367</v>
      </c>
      <c r="D1790" s="114" t="s">
        <v>638</v>
      </c>
      <c r="E1790" s="114" t="s">
        <v>2336</v>
      </c>
      <c r="F1790" s="114" t="s">
        <v>180</v>
      </c>
      <c r="G1790" s="121">
        <v>-1.087742990945248E-3</v>
      </c>
      <c r="H1790" s="114">
        <v>-15.953563867196971</v>
      </c>
      <c r="I1790" s="118" t="s">
        <v>272</v>
      </c>
    </row>
    <row r="1791" spans="1:9" ht="15" customHeight="1" x14ac:dyDescent="0.25">
      <c r="A1791" s="117">
        <v>46290.782395833332</v>
      </c>
      <c r="B1791" s="114">
        <v>24</v>
      </c>
      <c r="C1791" s="114" t="s">
        <v>367</v>
      </c>
      <c r="D1791" s="114" t="s">
        <v>638</v>
      </c>
      <c r="E1791" s="114" t="s">
        <v>2337</v>
      </c>
      <c r="F1791" s="114" t="s">
        <v>180</v>
      </c>
      <c r="G1791" s="121">
        <v>-1.087742990945248E-3</v>
      </c>
      <c r="H1791" s="114">
        <v>-15.953563867196971</v>
      </c>
      <c r="I1791" s="118" t="s">
        <v>272</v>
      </c>
    </row>
    <row r="1792" spans="1:9" ht="15" customHeight="1" x14ac:dyDescent="0.25">
      <c r="A1792" s="117">
        <v>46290.782395833332</v>
      </c>
      <c r="B1792" s="114">
        <v>24</v>
      </c>
      <c r="C1792" s="114" t="s">
        <v>367</v>
      </c>
      <c r="D1792" s="114" t="s">
        <v>638</v>
      </c>
      <c r="E1792" s="114" t="s">
        <v>2338</v>
      </c>
      <c r="F1792" s="114" t="s">
        <v>180</v>
      </c>
      <c r="G1792" s="121">
        <v>-1.087742990945248E-3</v>
      </c>
      <c r="H1792" s="114">
        <v>-15.953563867196971</v>
      </c>
      <c r="I1792" s="118" t="s">
        <v>272</v>
      </c>
    </row>
    <row r="1793" spans="1:9" ht="15" customHeight="1" x14ac:dyDescent="0.25">
      <c r="A1793" s="117">
        <v>46290.782395833332</v>
      </c>
      <c r="B1793" s="114">
        <v>24</v>
      </c>
      <c r="C1793" s="114" t="s">
        <v>367</v>
      </c>
      <c r="D1793" s="114" t="s">
        <v>638</v>
      </c>
      <c r="E1793" s="114" t="s">
        <v>2339</v>
      </c>
      <c r="F1793" s="114" t="s">
        <v>180</v>
      </c>
      <c r="G1793" s="121">
        <v>-1.087742990945248E-3</v>
      </c>
      <c r="H1793" s="114">
        <v>-15.953563867196971</v>
      </c>
      <c r="I1793" s="118" t="s">
        <v>272</v>
      </c>
    </row>
    <row r="1794" spans="1:9" ht="15" customHeight="1" x14ac:dyDescent="0.25">
      <c r="A1794" s="117">
        <v>46290.782395833332</v>
      </c>
      <c r="B1794" s="114">
        <v>24</v>
      </c>
      <c r="C1794" s="114" t="s">
        <v>367</v>
      </c>
      <c r="D1794" s="114" t="s">
        <v>638</v>
      </c>
      <c r="E1794" s="114" t="s">
        <v>2340</v>
      </c>
      <c r="F1794" s="114" t="s">
        <v>180</v>
      </c>
      <c r="G1794" s="121">
        <v>-1.087742990945248E-3</v>
      </c>
      <c r="H1794" s="114">
        <v>-15.953563867196971</v>
      </c>
      <c r="I1794" s="118" t="s">
        <v>272</v>
      </c>
    </row>
    <row r="1795" spans="1:9" ht="15" customHeight="1" x14ac:dyDescent="0.25">
      <c r="A1795" s="117">
        <v>46290.782395833332</v>
      </c>
      <c r="B1795" s="114">
        <v>24</v>
      </c>
      <c r="C1795" s="114" t="s">
        <v>367</v>
      </c>
      <c r="D1795" s="114" t="s">
        <v>638</v>
      </c>
      <c r="E1795" s="114" t="s">
        <v>2341</v>
      </c>
      <c r="F1795" s="114" t="s">
        <v>180</v>
      </c>
      <c r="G1795" s="121">
        <v>-1.0077262636890676E-3</v>
      </c>
      <c r="H1795" s="114">
        <v>-14.779985200772991</v>
      </c>
      <c r="I1795" s="118" t="s">
        <v>272</v>
      </c>
    </row>
    <row r="1796" spans="1:9" ht="15" customHeight="1" x14ac:dyDescent="0.25">
      <c r="A1796" s="117">
        <v>46290.782395833332</v>
      </c>
      <c r="B1796" s="114">
        <v>24</v>
      </c>
      <c r="C1796" s="114" t="s">
        <v>367</v>
      </c>
      <c r="D1796" s="114" t="s">
        <v>638</v>
      </c>
      <c r="E1796" s="114" t="s">
        <v>2342</v>
      </c>
      <c r="F1796" s="114" t="s">
        <v>180</v>
      </c>
      <c r="G1796" s="121">
        <v>-1.0077262636890676E-3</v>
      </c>
      <c r="H1796" s="114">
        <v>-14.779985200772991</v>
      </c>
      <c r="I1796" s="118" t="s">
        <v>272</v>
      </c>
    </row>
    <row r="1797" spans="1:9" ht="15" customHeight="1" x14ac:dyDescent="0.25">
      <c r="A1797" s="117">
        <v>46290.782395833332</v>
      </c>
      <c r="B1797" s="114">
        <v>24</v>
      </c>
      <c r="C1797" s="114" t="s">
        <v>367</v>
      </c>
      <c r="D1797" s="114" t="s">
        <v>638</v>
      </c>
      <c r="E1797" s="114" t="s">
        <v>2343</v>
      </c>
      <c r="F1797" s="114" t="s">
        <v>180</v>
      </c>
      <c r="G1797" s="121">
        <v>-1.0077262636890676E-3</v>
      </c>
      <c r="H1797" s="114">
        <v>-14.779985200772991</v>
      </c>
      <c r="I1797" s="118" t="s">
        <v>272</v>
      </c>
    </row>
    <row r="1798" spans="1:9" ht="15" customHeight="1" x14ac:dyDescent="0.25">
      <c r="A1798" s="117">
        <v>46290.782395833332</v>
      </c>
      <c r="B1798" s="114">
        <v>24</v>
      </c>
      <c r="C1798" s="114" t="s">
        <v>367</v>
      </c>
      <c r="D1798" s="114" t="s">
        <v>638</v>
      </c>
      <c r="E1798" s="114" t="s">
        <v>2344</v>
      </c>
      <c r="F1798" s="114" t="s">
        <v>180</v>
      </c>
      <c r="G1798" s="121">
        <v>-1.0077262636890676E-3</v>
      </c>
      <c r="H1798" s="114">
        <v>-14.779985200772991</v>
      </c>
      <c r="I1798" s="118" t="s">
        <v>272</v>
      </c>
    </row>
    <row r="1799" spans="1:9" ht="15" customHeight="1" x14ac:dyDescent="0.25">
      <c r="A1799" s="117">
        <v>46290.782395833332</v>
      </c>
      <c r="B1799" s="114">
        <v>24</v>
      </c>
      <c r="C1799" s="114" t="s">
        <v>367</v>
      </c>
      <c r="D1799" s="114" t="s">
        <v>638</v>
      </c>
      <c r="E1799" s="114" t="s">
        <v>2345</v>
      </c>
      <c r="F1799" s="114" t="s">
        <v>180</v>
      </c>
      <c r="G1799" s="121">
        <v>-1.0077262636890676E-3</v>
      </c>
      <c r="H1799" s="114">
        <v>-14.779985200772991</v>
      </c>
      <c r="I1799" s="118" t="s">
        <v>272</v>
      </c>
    </row>
    <row r="1800" spans="1:9" ht="15" customHeight="1" x14ac:dyDescent="0.25">
      <c r="A1800" s="117">
        <v>46290.782395833332</v>
      </c>
      <c r="B1800" s="114">
        <v>24</v>
      </c>
      <c r="C1800" s="114" t="s">
        <v>367</v>
      </c>
      <c r="D1800" s="114" t="s">
        <v>638</v>
      </c>
      <c r="E1800" s="114" t="s">
        <v>2346</v>
      </c>
      <c r="F1800" s="114" t="s">
        <v>180</v>
      </c>
      <c r="G1800" s="121">
        <v>-1.0077262636890676E-3</v>
      </c>
      <c r="H1800" s="114">
        <v>-14.779985200772991</v>
      </c>
      <c r="I1800" s="118" t="s">
        <v>272</v>
      </c>
    </row>
    <row r="1801" spans="1:9" ht="15" customHeight="1" x14ac:dyDescent="0.25">
      <c r="A1801" s="117">
        <v>46290.782395833332</v>
      </c>
      <c r="B1801" s="114">
        <v>24</v>
      </c>
      <c r="C1801" s="114" t="s">
        <v>367</v>
      </c>
      <c r="D1801" s="114" t="s">
        <v>638</v>
      </c>
      <c r="E1801" s="114" t="s">
        <v>2347</v>
      </c>
      <c r="F1801" s="114" t="s">
        <v>180</v>
      </c>
      <c r="G1801" s="121">
        <v>-1.0077262636890676E-3</v>
      </c>
      <c r="H1801" s="114">
        <v>-14.779985200772991</v>
      </c>
      <c r="I1801" s="118" t="s">
        <v>272</v>
      </c>
    </row>
    <row r="1802" spans="1:9" ht="15" customHeight="1" x14ac:dyDescent="0.25">
      <c r="A1802" s="117">
        <v>46290.782395833332</v>
      </c>
      <c r="B1802" s="114">
        <v>24</v>
      </c>
      <c r="C1802" s="114" t="s">
        <v>367</v>
      </c>
      <c r="D1802" s="114" t="s">
        <v>638</v>
      </c>
      <c r="E1802" s="114" t="s">
        <v>2348</v>
      </c>
      <c r="F1802" s="114" t="s">
        <v>180</v>
      </c>
      <c r="G1802" s="121">
        <v>-1.0077262636890676E-3</v>
      </c>
      <c r="H1802" s="114">
        <v>-14.779985200772991</v>
      </c>
      <c r="I1802" s="118" t="s">
        <v>272</v>
      </c>
    </row>
    <row r="1803" spans="1:9" ht="15" customHeight="1" x14ac:dyDescent="0.25">
      <c r="A1803" s="117">
        <v>46290.782395833332</v>
      </c>
      <c r="B1803" s="114">
        <v>24</v>
      </c>
      <c r="C1803" s="114" t="s">
        <v>367</v>
      </c>
      <c r="D1803" s="114" t="s">
        <v>638</v>
      </c>
      <c r="E1803" s="114" t="s">
        <v>2349</v>
      </c>
      <c r="F1803" s="114" t="s">
        <v>180</v>
      </c>
      <c r="G1803" s="121">
        <v>-9.2770953643288724E-4</v>
      </c>
      <c r="H1803" s="114">
        <v>-13.606406534349013</v>
      </c>
      <c r="I1803" s="118" t="s">
        <v>272</v>
      </c>
    </row>
    <row r="1804" spans="1:9" ht="15" customHeight="1" x14ac:dyDescent="0.25">
      <c r="A1804" s="117">
        <v>46290.782395833332</v>
      </c>
      <c r="B1804" s="114">
        <v>24</v>
      </c>
      <c r="C1804" s="114" t="s">
        <v>367</v>
      </c>
      <c r="D1804" s="114" t="s">
        <v>638</v>
      </c>
      <c r="E1804" s="114" t="s">
        <v>2350</v>
      </c>
      <c r="F1804" s="114" t="s">
        <v>180</v>
      </c>
      <c r="G1804" s="121">
        <v>-9.2770953643288724E-4</v>
      </c>
      <c r="H1804" s="114">
        <v>-13.606406534349013</v>
      </c>
      <c r="I1804" s="118" t="s">
        <v>272</v>
      </c>
    </row>
    <row r="1805" spans="1:9" ht="15" customHeight="1" x14ac:dyDescent="0.25">
      <c r="A1805" s="117">
        <v>46290.782395833332</v>
      </c>
      <c r="B1805" s="114">
        <v>24</v>
      </c>
      <c r="C1805" s="114" t="s">
        <v>367</v>
      </c>
      <c r="D1805" s="114" t="s">
        <v>638</v>
      </c>
      <c r="E1805" s="114" t="s">
        <v>2351</v>
      </c>
      <c r="F1805" s="114" t="s">
        <v>180</v>
      </c>
      <c r="G1805" s="121">
        <v>-9.2770953643288724E-4</v>
      </c>
      <c r="H1805" s="114">
        <v>-13.606406534349013</v>
      </c>
      <c r="I1805" s="118" t="s">
        <v>272</v>
      </c>
    </row>
    <row r="1806" spans="1:9" ht="15" customHeight="1" x14ac:dyDescent="0.25">
      <c r="A1806" s="117">
        <v>46290.782395833332</v>
      </c>
      <c r="B1806" s="114">
        <v>24</v>
      </c>
      <c r="C1806" s="114" t="s">
        <v>367</v>
      </c>
      <c r="D1806" s="114" t="s">
        <v>638</v>
      </c>
      <c r="E1806" s="114" t="s">
        <v>2352</v>
      </c>
      <c r="F1806" s="114" t="s">
        <v>180</v>
      </c>
      <c r="G1806" s="121">
        <v>-9.2770953643288724E-4</v>
      </c>
      <c r="H1806" s="114">
        <v>-13.606406534349013</v>
      </c>
      <c r="I1806" s="118" t="s">
        <v>272</v>
      </c>
    </row>
    <row r="1807" spans="1:9" ht="15" customHeight="1" x14ac:dyDescent="0.25">
      <c r="A1807" s="117">
        <v>46290.782395833332</v>
      </c>
      <c r="B1807" s="114">
        <v>24</v>
      </c>
      <c r="C1807" s="114" t="s">
        <v>367</v>
      </c>
      <c r="D1807" s="114" t="s">
        <v>638</v>
      </c>
      <c r="E1807" s="114" t="s">
        <v>2353</v>
      </c>
      <c r="F1807" s="114" t="s">
        <v>180</v>
      </c>
      <c r="G1807" s="121">
        <v>-9.2770953643288724E-4</v>
      </c>
      <c r="H1807" s="114">
        <v>-13.606406534349013</v>
      </c>
      <c r="I1807" s="118" t="s">
        <v>272</v>
      </c>
    </row>
    <row r="1808" spans="1:9" ht="15" customHeight="1" x14ac:dyDescent="0.25">
      <c r="A1808" s="117">
        <v>46290.782395833332</v>
      </c>
      <c r="B1808" s="114">
        <v>24</v>
      </c>
      <c r="C1808" s="114" t="s">
        <v>367</v>
      </c>
      <c r="D1808" s="114" t="s">
        <v>638</v>
      </c>
      <c r="E1808" s="114" t="s">
        <v>2354</v>
      </c>
      <c r="F1808" s="114" t="s">
        <v>180</v>
      </c>
      <c r="G1808" s="121">
        <v>-9.2770953643288724E-4</v>
      </c>
      <c r="H1808" s="114">
        <v>-13.606406534349013</v>
      </c>
      <c r="I1808" s="118" t="s">
        <v>272</v>
      </c>
    </row>
    <row r="1809" spans="1:9" ht="15" customHeight="1" x14ac:dyDescent="0.25">
      <c r="A1809" s="117">
        <v>46290.782395833332</v>
      </c>
      <c r="B1809" s="114">
        <v>24</v>
      </c>
      <c r="C1809" s="114" t="s">
        <v>367</v>
      </c>
      <c r="D1809" s="114" t="s">
        <v>638</v>
      </c>
      <c r="E1809" s="114" t="s">
        <v>2355</v>
      </c>
      <c r="F1809" s="114" t="s">
        <v>180</v>
      </c>
      <c r="G1809" s="121">
        <v>-9.2770953643288724E-4</v>
      </c>
      <c r="H1809" s="114">
        <v>-13.606406534349013</v>
      </c>
      <c r="I1809" s="118" t="s">
        <v>272</v>
      </c>
    </row>
    <row r="1810" spans="1:9" ht="15" customHeight="1" x14ac:dyDescent="0.25">
      <c r="A1810" s="117">
        <v>46290.782395833332</v>
      </c>
      <c r="B1810" s="114">
        <v>24</v>
      </c>
      <c r="C1810" s="114" t="s">
        <v>367</v>
      </c>
      <c r="D1810" s="114" t="s">
        <v>638</v>
      </c>
      <c r="E1810" s="114" t="s">
        <v>2356</v>
      </c>
      <c r="F1810" s="114" t="s">
        <v>180</v>
      </c>
      <c r="G1810" s="121">
        <v>-9.2770953643288724E-4</v>
      </c>
      <c r="H1810" s="114">
        <v>-13.606406534349013</v>
      </c>
      <c r="I1810" s="118" t="s">
        <v>272</v>
      </c>
    </row>
    <row r="1811" spans="1:9" ht="15" customHeight="1" x14ac:dyDescent="0.25">
      <c r="A1811" s="117">
        <v>46290.782395833332</v>
      </c>
      <c r="B1811" s="114">
        <v>24</v>
      </c>
      <c r="C1811" s="114" t="s">
        <v>367</v>
      </c>
      <c r="D1811" s="114" t="s">
        <v>638</v>
      </c>
      <c r="E1811" s="114" t="s">
        <v>2357</v>
      </c>
      <c r="F1811" s="114" t="s">
        <v>180</v>
      </c>
      <c r="G1811" s="121">
        <v>-9.2770953643288724E-4</v>
      </c>
      <c r="H1811" s="114">
        <v>-13.606406534349013</v>
      </c>
      <c r="I1811" s="118" t="s">
        <v>272</v>
      </c>
    </row>
    <row r="1812" spans="1:9" ht="15" customHeight="1" x14ac:dyDescent="0.25">
      <c r="A1812" s="117">
        <v>46290.782395833332</v>
      </c>
      <c r="B1812" s="114">
        <v>24</v>
      </c>
      <c r="C1812" s="114" t="s">
        <v>367</v>
      </c>
      <c r="D1812" s="114" t="s">
        <v>638</v>
      </c>
      <c r="E1812" s="114" t="s">
        <v>2358</v>
      </c>
      <c r="F1812" s="114" t="s">
        <v>180</v>
      </c>
      <c r="G1812" s="121">
        <v>-9.2770953643288724E-4</v>
      </c>
      <c r="H1812" s="114">
        <v>-13.606406534349013</v>
      </c>
      <c r="I1812" s="118" t="s">
        <v>272</v>
      </c>
    </row>
    <row r="1813" spans="1:9" ht="15" customHeight="1" x14ac:dyDescent="0.25">
      <c r="A1813" s="117">
        <v>46290.782395833332</v>
      </c>
      <c r="B1813" s="114">
        <v>24</v>
      </c>
      <c r="C1813" s="114" t="s">
        <v>367</v>
      </c>
      <c r="D1813" s="114" t="s">
        <v>638</v>
      </c>
      <c r="E1813" s="114" t="s">
        <v>2359</v>
      </c>
      <c r="F1813" s="114" t="s">
        <v>180</v>
      </c>
      <c r="G1813" s="121">
        <v>-8.476928091767068E-4</v>
      </c>
      <c r="H1813" s="114">
        <v>-12.432827867925033</v>
      </c>
      <c r="I1813" s="118" t="s">
        <v>272</v>
      </c>
    </row>
    <row r="1814" spans="1:9" ht="15" customHeight="1" x14ac:dyDescent="0.25">
      <c r="A1814" s="117">
        <v>46290.782395833332</v>
      </c>
      <c r="B1814" s="114">
        <v>24</v>
      </c>
      <c r="C1814" s="114" t="s">
        <v>367</v>
      </c>
      <c r="D1814" s="114" t="s">
        <v>638</v>
      </c>
      <c r="E1814" s="114" t="s">
        <v>2360</v>
      </c>
      <c r="F1814" s="114" t="s">
        <v>180</v>
      </c>
      <c r="G1814" s="121">
        <v>-8.476928091767068E-4</v>
      </c>
      <c r="H1814" s="114">
        <v>-12.432827867925033</v>
      </c>
      <c r="I1814" s="118" t="s">
        <v>272</v>
      </c>
    </row>
    <row r="1815" spans="1:9" ht="15" customHeight="1" x14ac:dyDescent="0.25">
      <c r="A1815" s="117">
        <v>46290.782395833332</v>
      </c>
      <c r="B1815" s="114">
        <v>24</v>
      </c>
      <c r="C1815" s="114" t="s">
        <v>367</v>
      </c>
      <c r="D1815" s="114" t="s">
        <v>638</v>
      </c>
      <c r="E1815" s="114" t="s">
        <v>2361</v>
      </c>
      <c r="F1815" s="114" t="s">
        <v>180</v>
      </c>
      <c r="G1815" s="121">
        <v>-8.476928091767068E-4</v>
      </c>
      <c r="H1815" s="114">
        <v>-12.432827867925033</v>
      </c>
      <c r="I1815" s="118" t="s">
        <v>272</v>
      </c>
    </row>
    <row r="1816" spans="1:9" ht="15" customHeight="1" x14ac:dyDescent="0.25">
      <c r="A1816" s="117">
        <v>46290.782395833332</v>
      </c>
      <c r="B1816" s="114">
        <v>24</v>
      </c>
      <c r="C1816" s="114" t="s">
        <v>367</v>
      </c>
      <c r="D1816" s="114" t="s">
        <v>638</v>
      </c>
      <c r="E1816" s="114" t="s">
        <v>2362</v>
      </c>
      <c r="F1816" s="114" t="s">
        <v>180</v>
      </c>
      <c r="G1816" s="121">
        <v>-8.4769280917670691E-4</v>
      </c>
      <c r="H1816" s="114">
        <v>-12.432827867925035</v>
      </c>
      <c r="I1816" s="118" t="s">
        <v>272</v>
      </c>
    </row>
    <row r="1817" spans="1:9" ht="15" customHeight="1" x14ac:dyDescent="0.25">
      <c r="A1817" s="117">
        <v>46290.782395833332</v>
      </c>
      <c r="B1817" s="114">
        <v>24</v>
      </c>
      <c r="C1817" s="114" t="s">
        <v>367</v>
      </c>
      <c r="D1817" s="114" t="s">
        <v>638</v>
      </c>
      <c r="E1817" s="114" t="s">
        <v>2363</v>
      </c>
      <c r="F1817" s="114" t="s">
        <v>180</v>
      </c>
      <c r="G1817" s="121">
        <v>-8.4769280917670691E-4</v>
      </c>
      <c r="H1817" s="114">
        <v>-12.432827867925035</v>
      </c>
      <c r="I1817" s="118" t="s">
        <v>272</v>
      </c>
    </row>
    <row r="1818" spans="1:9" ht="15" customHeight="1" x14ac:dyDescent="0.25">
      <c r="A1818" s="117">
        <v>46290.782395833332</v>
      </c>
      <c r="B1818" s="114">
        <v>24</v>
      </c>
      <c r="C1818" s="114" t="s">
        <v>367</v>
      </c>
      <c r="D1818" s="114" t="s">
        <v>638</v>
      </c>
      <c r="E1818" s="114" t="s">
        <v>2364</v>
      </c>
      <c r="F1818" s="114" t="s">
        <v>180</v>
      </c>
      <c r="G1818" s="121">
        <v>-8.4769280917670691E-4</v>
      </c>
      <c r="H1818" s="114">
        <v>-12.432827867925035</v>
      </c>
      <c r="I1818" s="118" t="s">
        <v>272</v>
      </c>
    </row>
    <row r="1819" spans="1:9" ht="15" customHeight="1" x14ac:dyDescent="0.25">
      <c r="A1819" s="117">
        <v>46290.782395833332</v>
      </c>
      <c r="B1819" s="114">
        <v>24</v>
      </c>
      <c r="C1819" s="114" t="s">
        <v>367</v>
      </c>
      <c r="D1819" s="114" t="s">
        <v>638</v>
      </c>
      <c r="E1819" s="114" t="s">
        <v>2365</v>
      </c>
      <c r="F1819" s="114" t="s">
        <v>180</v>
      </c>
      <c r="G1819" s="121">
        <v>-7.6767608192052647E-4</v>
      </c>
      <c r="H1819" s="114">
        <v>-11.259249201501055</v>
      </c>
      <c r="I1819" s="118" t="s">
        <v>272</v>
      </c>
    </row>
    <row r="1820" spans="1:9" ht="15" customHeight="1" x14ac:dyDescent="0.25">
      <c r="A1820" s="117">
        <v>46290.782395833332</v>
      </c>
      <c r="B1820" s="114">
        <v>24</v>
      </c>
      <c r="C1820" s="114" t="s">
        <v>367</v>
      </c>
      <c r="D1820" s="114" t="s">
        <v>638</v>
      </c>
      <c r="E1820" s="114" t="s">
        <v>2366</v>
      </c>
      <c r="F1820" s="114" t="s">
        <v>180</v>
      </c>
      <c r="G1820" s="121">
        <v>-7.6767608192052647E-4</v>
      </c>
      <c r="H1820" s="114">
        <v>-11.259249201501055</v>
      </c>
      <c r="I1820" s="118" t="s">
        <v>272</v>
      </c>
    </row>
    <row r="1821" spans="1:9" ht="15" customHeight="1" x14ac:dyDescent="0.25">
      <c r="A1821" s="117">
        <v>46290.782395833332</v>
      </c>
      <c r="B1821" s="114">
        <v>24</v>
      </c>
      <c r="C1821" s="114" t="s">
        <v>367</v>
      </c>
      <c r="D1821" s="114" t="s">
        <v>638</v>
      </c>
      <c r="E1821" s="114" t="s">
        <v>2367</v>
      </c>
      <c r="F1821" s="114" t="s">
        <v>180</v>
      </c>
      <c r="G1821" s="121">
        <v>-7.6767608192052647E-4</v>
      </c>
      <c r="H1821" s="114">
        <v>-11.259249201501055</v>
      </c>
      <c r="I1821" s="118" t="s">
        <v>272</v>
      </c>
    </row>
    <row r="1822" spans="1:9" ht="15" customHeight="1" x14ac:dyDescent="0.25">
      <c r="A1822" s="117">
        <v>46290.782395833332</v>
      </c>
      <c r="B1822" s="114">
        <v>24</v>
      </c>
      <c r="C1822" s="114" t="s">
        <v>367</v>
      </c>
      <c r="D1822" s="114" t="s">
        <v>638</v>
      </c>
      <c r="E1822" s="114" t="s">
        <v>2368</v>
      </c>
      <c r="F1822" s="114" t="s">
        <v>180</v>
      </c>
      <c r="G1822" s="121">
        <v>-7.6767608192052647E-4</v>
      </c>
      <c r="H1822" s="114">
        <v>-11.259249201501055</v>
      </c>
      <c r="I1822" s="118" t="s">
        <v>272</v>
      </c>
    </row>
    <row r="1823" spans="1:9" ht="15" customHeight="1" x14ac:dyDescent="0.25">
      <c r="A1823" s="117">
        <v>46290.782395833332</v>
      </c>
      <c r="B1823" s="114">
        <v>24</v>
      </c>
      <c r="C1823" s="114" t="s">
        <v>367</v>
      </c>
      <c r="D1823" s="114" t="s">
        <v>638</v>
      </c>
      <c r="E1823" s="114" t="s">
        <v>2369</v>
      </c>
      <c r="F1823" s="114" t="s">
        <v>180</v>
      </c>
      <c r="G1823" s="121">
        <v>-7.6767608192052647E-4</v>
      </c>
      <c r="H1823" s="114">
        <v>-11.259249201501055</v>
      </c>
      <c r="I1823" s="118" t="s">
        <v>272</v>
      </c>
    </row>
    <row r="1824" spans="1:9" ht="15" customHeight="1" x14ac:dyDescent="0.25">
      <c r="A1824" s="117">
        <v>46290.782395833332</v>
      </c>
      <c r="B1824" s="114">
        <v>24</v>
      </c>
      <c r="C1824" s="114" t="s">
        <v>367</v>
      </c>
      <c r="D1824" s="114" t="s">
        <v>638</v>
      </c>
      <c r="E1824" s="114" t="s">
        <v>2370</v>
      </c>
      <c r="F1824" s="114" t="s">
        <v>180</v>
      </c>
      <c r="G1824" s="121">
        <v>-7.6767608192052647E-4</v>
      </c>
      <c r="H1824" s="114">
        <v>-11.259249201501055</v>
      </c>
      <c r="I1824" s="118" t="s">
        <v>272</v>
      </c>
    </row>
    <row r="1825" spans="1:9" ht="15" customHeight="1" x14ac:dyDescent="0.25">
      <c r="A1825" s="117">
        <v>46290.782395833332</v>
      </c>
      <c r="B1825" s="114">
        <v>24</v>
      </c>
      <c r="C1825" s="114" t="s">
        <v>367</v>
      </c>
      <c r="D1825" s="114" t="s">
        <v>638</v>
      </c>
      <c r="E1825" s="114" t="s">
        <v>2371</v>
      </c>
      <c r="F1825" s="114" t="s">
        <v>180</v>
      </c>
      <c r="G1825" s="121">
        <v>-6.8765935466434604E-4</v>
      </c>
      <c r="H1825" s="114">
        <v>-10.085670535077075</v>
      </c>
      <c r="I1825" s="118" t="s">
        <v>272</v>
      </c>
    </row>
    <row r="1826" spans="1:9" ht="15" customHeight="1" x14ac:dyDescent="0.25">
      <c r="A1826" s="117">
        <v>46290.782395833332</v>
      </c>
      <c r="B1826" s="114">
        <v>24</v>
      </c>
      <c r="C1826" s="114" t="s">
        <v>367</v>
      </c>
      <c r="D1826" s="114" t="s">
        <v>638</v>
      </c>
      <c r="E1826" s="114" t="s">
        <v>2372</v>
      </c>
      <c r="F1826" s="114" t="s">
        <v>180</v>
      </c>
      <c r="G1826" s="121">
        <v>-6.8765935466434604E-4</v>
      </c>
      <c r="H1826" s="114">
        <v>-10.085670535077075</v>
      </c>
      <c r="I1826" s="118" t="s">
        <v>272</v>
      </c>
    </row>
    <row r="1827" spans="1:9" ht="15" customHeight="1" x14ac:dyDescent="0.25">
      <c r="A1827" s="117">
        <v>46290.782395833332</v>
      </c>
      <c r="B1827" s="114">
        <v>24</v>
      </c>
      <c r="C1827" s="114" t="s">
        <v>367</v>
      </c>
      <c r="D1827" s="114" t="s">
        <v>638</v>
      </c>
      <c r="E1827" s="114" t="s">
        <v>2373</v>
      </c>
      <c r="F1827" s="114" t="s">
        <v>180</v>
      </c>
      <c r="G1827" s="121">
        <v>-6.8765935466434604E-4</v>
      </c>
      <c r="H1827" s="114">
        <v>-10.085670535077075</v>
      </c>
      <c r="I1827" s="118" t="s">
        <v>272</v>
      </c>
    </row>
    <row r="1828" spans="1:9" ht="15" customHeight="1" x14ac:dyDescent="0.25">
      <c r="A1828" s="117">
        <v>46290.782395833332</v>
      </c>
      <c r="B1828" s="114">
        <v>24</v>
      </c>
      <c r="C1828" s="114" t="s">
        <v>367</v>
      </c>
      <c r="D1828" s="114" t="s">
        <v>638</v>
      </c>
      <c r="E1828" s="114" t="s">
        <v>2374</v>
      </c>
      <c r="F1828" s="114" t="s">
        <v>180</v>
      </c>
      <c r="G1828" s="121">
        <v>-6.8765935466434604E-4</v>
      </c>
      <c r="H1828" s="114">
        <v>-10.085670535077075</v>
      </c>
      <c r="I1828" s="118" t="s">
        <v>272</v>
      </c>
    </row>
    <row r="1829" spans="1:9" ht="15" customHeight="1" x14ac:dyDescent="0.25">
      <c r="A1829" s="117">
        <v>46290.782395833332</v>
      </c>
      <c r="B1829" s="114">
        <v>24</v>
      </c>
      <c r="C1829" s="114" t="s">
        <v>367</v>
      </c>
      <c r="D1829" s="114" t="s">
        <v>638</v>
      </c>
      <c r="E1829" s="114" t="s">
        <v>2375</v>
      </c>
      <c r="F1829" s="114" t="s">
        <v>180</v>
      </c>
      <c r="G1829" s="121">
        <v>-6.8765935466434604E-4</v>
      </c>
      <c r="H1829" s="114">
        <v>-10.085670535077075</v>
      </c>
      <c r="I1829" s="118" t="s">
        <v>272</v>
      </c>
    </row>
    <row r="1830" spans="1:9" ht="15" customHeight="1" x14ac:dyDescent="0.25">
      <c r="A1830" s="117">
        <v>46290.782395833332</v>
      </c>
      <c r="B1830" s="114">
        <v>24</v>
      </c>
      <c r="C1830" s="114" t="s">
        <v>367</v>
      </c>
      <c r="D1830" s="114" t="s">
        <v>638</v>
      </c>
      <c r="E1830" s="114" t="s">
        <v>2376</v>
      </c>
      <c r="F1830" s="114" t="s">
        <v>180</v>
      </c>
      <c r="G1830" s="121">
        <v>-6.8765935466434604E-4</v>
      </c>
      <c r="H1830" s="114">
        <v>-10.085670535077075</v>
      </c>
      <c r="I1830" s="118" t="s">
        <v>272</v>
      </c>
    </row>
    <row r="1831" spans="1:9" ht="15" customHeight="1" x14ac:dyDescent="0.25">
      <c r="A1831" s="117">
        <v>46290.782395833332</v>
      </c>
      <c r="B1831" s="114">
        <v>24</v>
      </c>
      <c r="C1831" s="114" t="s">
        <v>367</v>
      </c>
      <c r="D1831" s="114" t="s">
        <v>638</v>
      </c>
      <c r="E1831" s="114" t="s">
        <v>2377</v>
      </c>
      <c r="F1831" s="114" t="s">
        <v>180</v>
      </c>
      <c r="G1831" s="121">
        <v>-6.076426274081656E-4</v>
      </c>
      <c r="H1831" s="114">
        <v>-8.9120918686530963</v>
      </c>
      <c r="I1831" s="118" t="s">
        <v>272</v>
      </c>
    </row>
    <row r="1832" spans="1:9" ht="15" customHeight="1" x14ac:dyDescent="0.25">
      <c r="A1832" s="117">
        <v>46290.782395833332</v>
      </c>
      <c r="B1832" s="114">
        <v>24</v>
      </c>
      <c r="C1832" s="114" t="s">
        <v>367</v>
      </c>
      <c r="D1832" s="114" t="s">
        <v>638</v>
      </c>
      <c r="E1832" s="114" t="s">
        <v>2378</v>
      </c>
      <c r="F1832" s="114" t="s">
        <v>180</v>
      </c>
      <c r="G1832" s="121">
        <v>-6.076426274081656E-4</v>
      </c>
      <c r="H1832" s="114">
        <v>-8.9120918686530963</v>
      </c>
      <c r="I1832" s="118" t="s">
        <v>272</v>
      </c>
    </row>
    <row r="1833" spans="1:9" ht="15" customHeight="1" x14ac:dyDescent="0.25">
      <c r="A1833" s="117">
        <v>46290.782395833332</v>
      </c>
      <c r="B1833" s="114">
        <v>24</v>
      </c>
      <c r="C1833" s="114" t="s">
        <v>367</v>
      </c>
      <c r="D1833" s="114" t="s">
        <v>638</v>
      </c>
      <c r="E1833" s="114" t="s">
        <v>2379</v>
      </c>
      <c r="F1833" s="114" t="s">
        <v>180</v>
      </c>
      <c r="G1833" s="121">
        <v>-6.076426274081656E-4</v>
      </c>
      <c r="H1833" s="114">
        <v>-8.9120918686530963</v>
      </c>
      <c r="I1833" s="118" t="s">
        <v>272</v>
      </c>
    </row>
    <row r="1834" spans="1:9" ht="15" customHeight="1" x14ac:dyDescent="0.25">
      <c r="A1834" s="117">
        <v>46290.782395833332</v>
      </c>
      <c r="B1834" s="114">
        <v>24</v>
      </c>
      <c r="C1834" s="114" t="s">
        <v>367</v>
      </c>
      <c r="D1834" s="114" t="s">
        <v>638</v>
      </c>
      <c r="E1834" s="114" t="s">
        <v>2380</v>
      </c>
      <c r="F1834" s="114" t="s">
        <v>180</v>
      </c>
      <c r="G1834" s="121">
        <v>-6.0764262740816571E-4</v>
      </c>
      <c r="H1834" s="114">
        <v>-8.9120918686530963</v>
      </c>
      <c r="I1834" s="118" t="s">
        <v>272</v>
      </c>
    </row>
    <row r="1835" spans="1:9" ht="15" customHeight="1" x14ac:dyDescent="0.25">
      <c r="A1835" s="117">
        <v>46290.782395833332</v>
      </c>
      <c r="B1835" s="114">
        <v>24</v>
      </c>
      <c r="C1835" s="114" t="s">
        <v>367</v>
      </c>
      <c r="D1835" s="114" t="s">
        <v>638</v>
      </c>
      <c r="E1835" s="114" t="s">
        <v>2381</v>
      </c>
      <c r="F1835" s="114" t="s">
        <v>180</v>
      </c>
      <c r="G1835" s="121">
        <v>-6.0764262740816571E-4</v>
      </c>
      <c r="H1835" s="114">
        <v>-8.9120918686530963</v>
      </c>
      <c r="I1835" s="118" t="s">
        <v>272</v>
      </c>
    </row>
    <row r="1836" spans="1:9" ht="15" customHeight="1" x14ac:dyDescent="0.25">
      <c r="A1836" s="117">
        <v>46290.782395833332</v>
      </c>
      <c r="B1836" s="114">
        <v>24</v>
      </c>
      <c r="C1836" s="114" t="s">
        <v>367</v>
      </c>
      <c r="D1836" s="114" t="s">
        <v>638</v>
      </c>
      <c r="E1836" s="114" t="s">
        <v>2382</v>
      </c>
      <c r="F1836" s="114" t="s">
        <v>180</v>
      </c>
      <c r="G1836" s="121">
        <v>-6.0764262740816571E-4</v>
      </c>
      <c r="H1836" s="114">
        <v>-8.9120918686530963</v>
      </c>
      <c r="I1836" s="118" t="s">
        <v>272</v>
      </c>
    </row>
    <row r="1837" spans="1:9" ht="15" customHeight="1" x14ac:dyDescent="0.25">
      <c r="A1837" s="117">
        <v>46290.782395833332</v>
      </c>
      <c r="B1837" s="114">
        <v>24</v>
      </c>
      <c r="C1837" s="114" t="s">
        <v>367</v>
      </c>
      <c r="D1837" s="114" t="s">
        <v>638</v>
      </c>
      <c r="E1837" s="114" t="s">
        <v>2383</v>
      </c>
      <c r="F1837" s="114" t="s">
        <v>180</v>
      </c>
      <c r="G1837" s="121">
        <v>-5.2762590015198528E-4</v>
      </c>
      <c r="H1837" s="114">
        <v>-7.7385132022291172</v>
      </c>
      <c r="I1837" s="118" t="s">
        <v>272</v>
      </c>
    </row>
    <row r="1838" spans="1:9" ht="15" customHeight="1" x14ac:dyDescent="0.25">
      <c r="A1838" s="117">
        <v>46290.782395833332</v>
      </c>
      <c r="B1838" s="114">
        <v>24</v>
      </c>
      <c r="C1838" s="114" t="s">
        <v>367</v>
      </c>
      <c r="D1838" s="114" t="s">
        <v>638</v>
      </c>
      <c r="E1838" s="114" t="s">
        <v>2384</v>
      </c>
      <c r="F1838" s="114" t="s">
        <v>180</v>
      </c>
      <c r="G1838" s="121">
        <v>-5.2762590015198528E-4</v>
      </c>
      <c r="H1838" s="114">
        <v>-7.7385132022291172</v>
      </c>
      <c r="I1838" s="118" t="s">
        <v>272</v>
      </c>
    </row>
    <row r="1839" spans="1:9" ht="15" customHeight="1" x14ac:dyDescent="0.25">
      <c r="A1839" s="117">
        <v>46290.782395833332</v>
      </c>
      <c r="B1839" s="114">
        <v>24</v>
      </c>
      <c r="C1839" s="114" t="s">
        <v>367</v>
      </c>
      <c r="D1839" s="114" t="s">
        <v>638</v>
      </c>
      <c r="E1839" s="114" t="s">
        <v>2385</v>
      </c>
      <c r="F1839" s="114" t="s">
        <v>180</v>
      </c>
      <c r="G1839" s="121">
        <v>-5.2762590015198528E-4</v>
      </c>
      <c r="H1839" s="114">
        <v>-7.7385132022291172</v>
      </c>
      <c r="I1839" s="118" t="s">
        <v>272</v>
      </c>
    </row>
    <row r="1840" spans="1:9" ht="15" customHeight="1" x14ac:dyDescent="0.25">
      <c r="A1840" s="117">
        <v>46290.782395833332</v>
      </c>
      <c r="B1840" s="114">
        <v>24</v>
      </c>
      <c r="C1840" s="114" t="s">
        <v>367</v>
      </c>
      <c r="D1840" s="114" t="s">
        <v>638</v>
      </c>
      <c r="E1840" s="114" t="s">
        <v>2386</v>
      </c>
      <c r="F1840" s="114" t="s">
        <v>180</v>
      </c>
      <c r="G1840" s="121">
        <v>-5.2762590015198528E-4</v>
      </c>
      <c r="H1840" s="114">
        <v>-7.7385132022291172</v>
      </c>
      <c r="I1840" s="118" t="s">
        <v>272</v>
      </c>
    </row>
    <row r="1841" spans="1:9" ht="15" customHeight="1" x14ac:dyDescent="0.25">
      <c r="A1841" s="117">
        <v>46290.782395833332</v>
      </c>
      <c r="B1841" s="114">
        <v>24</v>
      </c>
      <c r="C1841" s="114" t="s">
        <v>367</v>
      </c>
      <c r="D1841" s="114" t="s">
        <v>638</v>
      </c>
      <c r="E1841" s="114" t="s">
        <v>2387</v>
      </c>
      <c r="F1841" s="114" t="s">
        <v>180</v>
      </c>
      <c r="G1841" s="121">
        <v>-5.2762590015198528E-4</v>
      </c>
      <c r="H1841" s="114">
        <v>-7.7385132022291172</v>
      </c>
      <c r="I1841" s="118" t="s">
        <v>272</v>
      </c>
    </row>
    <row r="1842" spans="1:9" ht="15" customHeight="1" x14ac:dyDescent="0.25">
      <c r="A1842" s="117">
        <v>46290.782395833332</v>
      </c>
      <c r="B1842" s="114">
        <v>24</v>
      </c>
      <c r="C1842" s="114" t="s">
        <v>367</v>
      </c>
      <c r="D1842" s="114" t="s">
        <v>638</v>
      </c>
      <c r="E1842" s="114" t="s">
        <v>2388</v>
      </c>
      <c r="F1842" s="114" t="s">
        <v>180</v>
      </c>
      <c r="G1842" s="121">
        <v>-5.2762590015198528E-4</v>
      </c>
      <c r="H1842" s="114">
        <v>-7.7385132022291172</v>
      </c>
      <c r="I1842" s="118" t="s">
        <v>272</v>
      </c>
    </row>
    <row r="1843" spans="1:9" ht="15" customHeight="1" x14ac:dyDescent="0.25">
      <c r="A1843" s="117">
        <v>46290.782395833332</v>
      </c>
      <c r="B1843" s="114">
        <v>24</v>
      </c>
      <c r="C1843" s="114" t="s">
        <v>367</v>
      </c>
      <c r="D1843" s="114" t="s">
        <v>638</v>
      </c>
      <c r="E1843" s="114" t="s">
        <v>2389</v>
      </c>
      <c r="F1843" s="114" t="s">
        <v>180</v>
      </c>
      <c r="G1843" s="121">
        <v>-4.4760917289580484E-4</v>
      </c>
      <c r="H1843" s="114">
        <v>-6.5649345358051381</v>
      </c>
      <c r="I1843" s="118" t="s">
        <v>272</v>
      </c>
    </row>
    <row r="1844" spans="1:9" ht="15" customHeight="1" x14ac:dyDescent="0.25">
      <c r="A1844" s="117">
        <v>46290.782395833332</v>
      </c>
      <c r="B1844" s="114">
        <v>24</v>
      </c>
      <c r="C1844" s="114" t="s">
        <v>367</v>
      </c>
      <c r="D1844" s="114" t="s">
        <v>638</v>
      </c>
      <c r="E1844" s="114" t="s">
        <v>2390</v>
      </c>
      <c r="F1844" s="114" t="s">
        <v>180</v>
      </c>
      <c r="G1844" s="121">
        <v>-4.4760917289580484E-4</v>
      </c>
      <c r="H1844" s="114">
        <v>-6.5649345358051381</v>
      </c>
      <c r="I1844" s="118" t="s">
        <v>272</v>
      </c>
    </row>
    <row r="1845" spans="1:9" ht="15" customHeight="1" x14ac:dyDescent="0.25">
      <c r="A1845" s="117">
        <v>46290.782395833332</v>
      </c>
      <c r="B1845" s="114">
        <v>24</v>
      </c>
      <c r="C1845" s="114" t="s">
        <v>367</v>
      </c>
      <c r="D1845" s="114" t="s">
        <v>638</v>
      </c>
      <c r="E1845" s="114" t="s">
        <v>2391</v>
      </c>
      <c r="F1845" s="114" t="s">
        <v>180</v>
      </c>
      <c r="G1845" s="121">
        <v>-4.4760917289580484E-4</v>
      </c>
      <c r="H1845" s="114">
        <v>-6.5649345358051381</v>
      </c>
      <c r="I1845" s="118" t="s">
        <v>272</v>
      </c>
    </row>
    <row r="1846" spans="1:9" ht="15" customHeight="1" x14ac:dyDescent="0.25">
      <c r="A1846" s="117">
        <v>46290.782395833332</v>
      </c>
      <c r="B1846" s="114">
        <v>24</v>
      </c>
      <c r="C1846" s="114" t="s">
        <v>367</v>
      </c>
      <c r="D1846" s="114" t="s">
        <v>638</v>
      </c>
      <c r="E1846" s="114" t="s">
        <v>2392</v>
      </c>
      <c r="F1846" s="114" t="s">
        <v>180</v>
      </c>
      <c r="G1846" s="121">
        <v>-4.4760917289580489E-4</v>
      </c>
      <c r="H1846" s="114">
        <v>-6.564934535805139</v>
      </c>
      <c r="I1846" s="118" t="s">
        <v>272</v>
      </c>
    </row>
    <row r="1847" spans="1:9" ht="15" customHeight="1" x14ac:dyDescent="0.25">
      <c r="A1847" s="117">
        <v>46290.782395833332</v>
      </c>
      <c r="B1847" s="114">
        <v>24</v>
      </c>
      <c r="C1847" s="114" t="s">
        <v>367</v>
      </c>
      <c r="D1847" s="114" t="s">
        <v>638</v>
      </c>
      <c r="E1847" s="114" t="s">
        <v>2393</v>
      </c>
      <c r="F1847" s="114" t="s">
        <v>180</v>
      </c>
      <c r="G1847" s="121">
        <v>-4.4760917289580489E-4</v>
      </c>
      <c r="H1847" s="114">
        <v>-6.564934535805139</v>
      </c>
      <c r="I1847" s="118" t="s">
        <v>272</v>
      </c>
    </row>
    <row r="1848" spans="1:9" ht="15" customHeight="1" x14ac:dyDescent="0.25">
      <c r="A1848" s="117">
        <v>46290.782395833332</v>
      </c>
      <c r="B1848" s="114">
        <v>24</v>
      </c>
      <c r="C1848" s="114" t="s">
        <v>367</v>
      </c>
      <c r="D1848" s="114" t="s">
        <v>638</v>
      </c>
      <c r="E1848" s="114" t="s">
        <v>2394</v>
      </c>
      <c r="F1848" s="114" t="s">
        <v>180</v>
      </c>
      <c r="G1848" s="121">
        <v>-4.4760917289580489E-4</v>
      </c>
      <c r="H1848" s="114">
        <v>-6.564934535805139</v>
      </c>
      <c r="I1848" s="118" t="s">
        <v>272</v>
      </c>
    </row>
    <row r="1849" spans="1:9" ht="15" customHeight="1" x14ac:dyDescent="0.25">
      <c r="A1849" s="117">
        <v>46290.782395833332</v>
      </c>
      <c r="B1849" s="114">
        <v>24</v>
      </c>
      <c r="C1849" s="114" t="s">
        <v>367</v>
      </c>
      <c r="D1849" s="114" t="s">
        <v>638</v>
      </c>
      <c r="E1849" s="114" t="s">
        <v>2395</v>
      </c>
      <c r="F1849" s="114" t="s">
        <v>180</v>
      </c>
      <c r="G1849" s="121">
        <v>-3.6759244563962446E-4</v>
      </c>
      <c r="H1849" s="114">
        <v>-5.391355869381159</v>
      </c>
      <c r="I1849" s="118" t="s">
        <v>272</v>
      </c>
    </row>
    <row r="1850" spans="1:9" ht="15" customHeight="1" x14ac:dyDescent="0.25">
      <c r="A1850" s="117">
        <v>46290.782395833332</v>
      </c>
      <c r="B1850" s="114">
        <v>24</v>
      </c>
      <c r="C1850" s="114" t="s">
        <v>367</v>
      </c>
      <c r="D1850" s="114" t="s">
        <v>638</v>
      </c>
      <c r="E1850" s="114" t="s">
        <v>2396</v>
      </c>
      <c r="F1850" s="114" t="s">
        <v>180</v>
      </c>
      <c r="G1850" s="121">
        <v>-3.6759244563962446E-4</v>
      </c>
      <c r="H1850" s="114">
        <v>-5.391355869381159</v>
      </c>
      <c r="I1850" s="118" t="s">
        <v>272</v>
      </c>
    </row>
    <row r="1851" spans="1:9" ht="15" customHeight="1" x14ac:dyDescent="0.25">
      <c r="A1851" s="117">
        <v>46290.782395833332</v>
      </c>
      <c r="B1851" s="114">
        <v>24</v>
      </c>
      <c r="C1851" s="114" t="s">
        <v>367</v>
      </c>
      <c r="D1851" s="114" t="s">
        <v>638</v>
      </c>
      <c r="E1851" s="114" t="s">
        <v>2397</v>
      </c>
      <c r="F1851" s="114" t="s">
        <v>180</v>
      </c>
      <c r="G1851" s="121">
        <v>-3.6759244563962446E-4</v>
      </c>
      <c r="H1851" s="114">
        <v>-5.391355869381159</v>
      </c>
      <c r="I1851" s="118" t="s">
        <v>272</v>
      </c>
    </row>
    <row r="1852" spans="1:9" ht="15" customHeight="1" x14ac:dyDescent="0.25">
      <c r="A1852" s="117">
        <v>46290.782395833332</v>
      </c>
      <c r="B1852" s="114">
        <v>24</v>
      </c>
      <c r="C1852" s="114" t="s">
        <v>367</v>
      </c>
      <c r="D1852" s="114" t="s">
        <v>638</v>
      </c>
      <c r="E1852" s="114" t="s">
        <v>2398</v>
      </c>
      <c r="F1852" s="114" t="s">
        <v>180</v>
      </c>
      <c r="G1852" s="121">
        <v>-3.6759244563962446E-4</v>
      </c>
      <c r="H1852" s="114">
        <v>-5.391355869381159</v>
      </c>
      <c r="I1852" s="118" t="s">
        <v>272</v>
      </c>
    </row>
    <row r="1853" spans="1:9" ht="15" customHeight="1" x14ac:dyDescent="0.25">
      <c r="A1853" s="117">
        <v>46290.782395833332</v>
      </c>
      <c r="B1853" s="114">
        <v>24</v>
      </c>
      <c r="C1853" s="114" t="s">
        <v>367</v>
      </c>
      <c r="D1853" s="114" t="s">
        <v>638</v>
      </c>
      <c r="E1853" s="114" t="s">
        <v>2399</v>
      </c>
      <c r="F1853" s="114" t="s">
        <v>180</v>
      </c>
      <c r="G1853" s="121">
        <v>-3.6759244563962446E-4</v>
      </c>
      <c r="H1853" s="114">
        <v>-5.391355869381159</v>
      </c>
      <c r="I1853" s="118" t="s">
        <v>272</v>
      </c>
    </row>
    <row r="1854" spans="1:9" ht="15" customHeight="1" x14ac:dyDescent="0.25">
      <c r="A1854" s="117">
        <v>46290.782395833332</v>
      </c>
      <c r="B1854" s="114">
        <v>24</v>
      </c>
      <c r="C1854" s="114" t="s">
        <v>367</v>
      </c>
      <c r="D1854" s="114" t="s">
        <v>638</v>
      </c>
      <c r="E1854" s="114" t="s">
        <v>2400</v>
      </c>
      <c r="F1854" s="114" t="s">
        <v>180</v>
      </c>
      <c r="G1854" s="121">
        <v>-3.6759244563962451E-4</v>
      </c>
      <c r="H1854" s="114">
        <v>-5.3913558693811598</v>
      </c>
      <c r="I1854" s="118" t="s">
        <v>272</v>
      </c>
    </row>
    <row r="1855" spans="1:9" ht="15" customHeight="1" x14ac:dyDescent="0.25">
      <c r="A1855" s="117">
        <v>46290.782395833332</v>
      </c>
      <c r="B1855" s="114">
        <v>24</v>
      </c>
      <c r="C1855" s="114" t="s">
        <v>367</v>
      </c>
      <c r="D1855" s="114" t="s">
        <v>638</v>
      </c>
      <c r="E1855" s="114" t="s">
        <v>2401</v>
      </c>
      <c r="F1855" s="114" t="s">
        <v>180</v>
      </c>
      <c r="G1855" s="121">
        <v>-2.8757571838344402E-4</v>
      </c>
      <c r="H1855" s="114">
        <v>-4.217777202957179</v>
      </c>
      <c r="I1855" s="118" t="s">
        <v>272</v>
      </c>
    </row>
    <row r="1856" spans="1:9" ht="15" customHeight="1" x14ac:dyDescent="0.25">
      <c r="A1856" s="117">
        <v>46290.782395833332</v>
      </c>
      <c r="B1856" s="114">
        <v>24</v>
      </c>
      <c r="C1856" s="114" t="s">
        <v>367</v>
      </c>
      <c r="D1856" s="114" t="s">
        <v>638</v>
      </c>
      <c r="E1856" s="114" t="s">
        <v>2402</v>
      </c>
      <c r="F1856" s="114" t="s">
        <v>180</v>
      </c>
      <c r="G1856" s="121">
        <v>-2.8757571838344402E-4</v>
      </c>
      <c r="H1856" s="114">
        <v>-4.217777202957179</v>
      </c>
      <c r="I1856" s="118" t="s">
        <v>272</v>
      </c>
    </row>
    <row r="1857" spans="1:9" ht="15" customHeight="1" x14ac:dyDescent="0.25">
      <c r="A1857" s="117">
        <v>46290.782395833332</v>
      </c>
      <c r="B1857" s="114">
        <v>24</v>
      </c>
      <c r="C1857" s="114" t="s">
        <v>367</v>
      </c>
      <c r="D1857" s="114" t="s">
        <v>638</v>
      </c>
      <c r="E1857" s="114" t="s">
        <v>2403</v>
      </c>
      <c r="F1857" s="114" t="s">
        <v>180</v>
      </c>
      <c r="G1857" s="121">
        <v>-2.8757571838344408E-4</v>
      </c>
      <c r="H1857" s="114">
        <v>-4.2177772029571798</v>
      </c>
      <c r="I1857" s="118" t="s">
        <v>272</v>
      </c>
    </row>
    <row r="1858" spans="1:9" ht="15" customHeight="1" x14ac:dyDescent="0.25">
      <c r="A1858" s="117">
        <v>46290.782395833332</v>
      </c>
      <c r="B1858" s="114">
        <v>24</v>
      </c>
      <c r="C1858" s="114" t="s">
        <v>367</v>
      </c>
      <c r="D1858" s="114" t="s">
        <v>638</v>
      </c>
      <c r="E1858" s="114" t="s">
        <v>2404</v>
      </c>
      <c r="F1858" s="114" t="s">
        <v>180</v>
      </c>
      <c r="G1858" s="121">
        <v>-2.8757571838344408E-4</v>
      </c>
      <c r="H1858" s="114">
        <v>-4.2177772029571798</v>
      </c>
      <c r="I1858" s="118" t="s">
        <v>272</v>
      </c>
    </row>
    <row r="1859" spans="1:9" ht="15" customHeight="1" x14ac:dyDescent="0.25">
      <c r="A1859" s="117">
        <v>46290.782395833332</v>
      </c>
      <c r="B1859" s="114">
        <v>24</v>
      </c>
      <c r="C1859" s="114" t="s">
        <v>367</v>
      </c>
      <c r="D1859" s="114" t="s">
        <v>638</v>
      </c>
      <c r="E1859" s="114" t="s">
        <v>2405</v>
      </c>
      <c r="F1859" s="114" t="s">
        <v>180</v>
      </c>
      <c r="G1859" s="121">
        <v>-2.8757571838344408E-4</v>
      </c>
      <c r="H1859" s="114">
        <v>-4.2177772029571798</v>
      </c>
      <c r="I1859" s="118" t="s">
        <v>272</v>
      </c>
    </row>
    <row r="1860" spans="1:9" ht="15" customHeight="1" x14ac:dyDescent="0.25">
      <c r="A1860" s="117">
        <v>46290.782395833332</v>
      </c>
      <c r="B1860" s="114">
        <v>24</v>
      </c>
      <c r="C1860" s="114" t="s">
        <v>367</v>
      </c>
      <c r="D1860" s="114" t="s">
        <v>638</v>
      </c>
      <c r="E1860" s="114" t="s">
        <v>2406</v>
      </c>
      <c r="F1860" s="114" t="s">
        <v>180</v>
      </c>
      <c r="G1860" s="121">
        <v>-2.8757571838344408E-4</v>
      </c>
      <c r="H1860" s="114">
        <v>-4.2177772029571798</v>
      </c>
      <c r="I1860" s="118" t="s">
        <v>272</v>
      </c>
    </row>
    <row r="1861" spans="1:9" ht="15" customHeight="1" x14ac:dyDescent="0.25">
      <c r="A1861" s="117">
        <v>46290.782395833332</v>
      </c>
      <c r="B1861" s="114">
        <v>24</v>
      </c>
      <c r="C1861" s="114" t="s">
        <v>367</v>
      </c>
      <c r="D1861" s="114" t="s">
        <v>638</v>
      </c>
      <c r="E1861" s="114" t="s">
        <v>2407</v>
      </c>
      <c r="F1861" s="114" t="s">
        <v>180</v>
      </c>
      <c r="G1861" s="121">
        <v>-2.0755899112726364E-4</v>
      </c>
      <c r="H1861" s="114">
        <v>-3.0441985365332003</v>
      </c>
      <c r="I1861" s="118" t="s">
        <v>272</v>
      </c>
    </row>
    <row r="1862" spans="1:9" ht="15" customHeight="1" x14ac:dyDescent="0.25">
      <c r="A1862" s="117">
        <v>46290.782395833332</v>
      </c>
      <c r="B1862" s="114">
        <v>24</v>
      </c>
      <c r="C1862" s="114" t="s">
        <v>367</v>
      </c>
      <c r="D1862" s="114" t="s">
        <v>638</v>
      </c>
      <c r="E1862" s="114" t="s">
        <v>2408</v>
      </c>
      <c r="F1862" s="114" t="s">
        <v>180</v>
      </c>
      <c r="G1862" s="121">
        <v>-2.0755899112726364E-4</v>
      </c>
      <c r="H1862" s="114">
        <v>-3.0441985365332003</v>
      </c>
      <c r="I1862" s="118" t="s">
        <v>272</v>
      </c>
    </row>
    <row r="1863" spans="1:9" ht="15" customHeight="1" x14ac:dyDescent="0.25">
      <c r="A1863" s="117">
        <v>46290.782395833332</v>
      </c>
      <c r="B1863" s="114">
        <v>24</v>
      </c>
      <c r="C1863" s="114" t="s">
        <v>367</v>
      </c>
      <c r="D1863" s="114" t="s">
        <v>638</v>
      </c>
      <c r="E1863" s="114" t="s">
        <v>2409</v>
      </c>
      <c r="F1863" s="114" t="s">
        <v>180</v>
      </c>
      <c r="G1863" s="121">
        <v>-2.0755899112726364E-4</v>
      </c>
      <c r="H1863" s="114">
        <v>-3.0441985365332003</v>
      </c>
      <c r="I1863" s="118" t="s">
        <v>272</v>
      </c>
    </row>
    <row r="1864" spans="1:9" ht="15" customHeight="1" x14ac:dyDescent="0.25">
      <c r="A1864" s="117">
        <v>46290.782395833332</v>
      </c>
      <c r="B1864" s="114">
        <v>24</v>
      </c>
      <c r="C1864" s="114" t="s">
        <v>367</v>
      </c>
      <c r="D1864" s="114" t="s">
        <v>638</v>
      </c>
      <c r="E1864" s="114" t="s">
        <v>2410</v>
      </c>
      <c r="F1864" s="114" t="s">
        <v>180</v>
      </c>
      <c r="G1864" s="121">
        <v>-2.0755899112726367E-4</v>
      </c>
      <c r="H1864" s="114">
        <v>-3.0441985365332007</v>
      </c>
      <c r="I1864" s="118" t="s">
        <v>272</v>
      </c>
    </row>
    <row r="1865" spans="1:9" ht="15" customHeight="1" x14ac:dyDescent="0.25">
      <c r="A1865" s="117">
        <v>46290.782395833332</v>
      </c>
      <c r="B1865" s="114">
        <v>24</v>
      </c>
      <c r="C1865" s="114" t="s">
        <v>367</v>
      </c>
      <c r="D1865" s="114" t="s">
        <v>638</v>
      </c>
      <c r="E1865" s="114" t="s">
        <v>2411</v>
      </c>
      <c r="F1865" s="114" t="s">
        <v>180</v>
      </c>
      <c r="G1865" s="121">
        <v>-2.075589911272637E-4</v>
      </c>
      <c r="H1865" s="114">
        <v>-3.0441985365332012</v>
      </c>
      <c r="I1865" s="118" t="s">
        <v>272</v>
      </c>
    </row>
    <row r="1866" spans="1:9" ht="15" customHeight="1" x14ac:dyDescent="0.25">
      <c r="A1866" s="117">
        <v>46290.782395833332</v>
      </c>
      <c r="B1866" s="114">
        <v>24</v>
      </c>
      <c r="C1866" s="114" t="s">
        <v>367</v>
      </c>
      <c r="D1866" s="114" t="s">
        <v>638</v>
      </c>
      <c r="E1866" s="114" t="s">
        <v>2412</v>
      </c>
      <c r="F1866" s="114" t="s">
        <v>180</v>
      </c>
      <c r="G1866" s="121">
        <v>-2.075589911272637E-4</v>
      </c>
      <c r="H1866" s="114">
        <v>-3.0441985365332012</v>
      </c>
      <c r="I1866" s="118" t="s">
        <v>272</v>
      </c>
    </row>
    <row r="1867" spans="1:9" ht="15" customHeight="1" x14ac:dyDescent="0.25">
      <c r="A1867" s="117">
        <v>46290.782395833332</v>
      </c>
      <c r="B1867" s="114">
        <v>24</v>
      </c>
      <c r="C1867" s="114" t="s">
        <v>367</v>
      </c>
      <c r="D1867" s="114" t="s">
        <v>638</v>
      </c>
      <c r="E1867" s="114" t="s">
        <v>2413</v>
      </c>
      <c r="F1867" s="114" t="s">
        <v>180</v>
      </c>
      <c r="G1867" s="121">
        <v>-1.2754226387108323E-4</v>
      </c>
      <c r="H1867" s="114">
        <v>-1.8706198701092212</v>
      </c>
      <c r="I1867" s="118" t="s">
        <v>272</v>
      </c>
    </row>
    <row r="1868" spans="1:9" ht="15" customHeight="1" x14ac:dyDescent="0.25">
      <c r="A1868" s="117">
        <v>46290.782395833332</v>
      </c>
      <c r="B1868" s="114">
        <v>24</v>
      </c>
      <c r="C1868" s="114" t="s">
        <v>367</v>
      </c>
      <c r="D1868" s="114" t="s">
        <v>638</v>
      </c>
      <c r="E1868" s="114" t="s">
        <v>2414</v>
      </c>
      <c r="F1868" s="114" t="s">
        <v>180</v>
      </c>
      <c r="G1868" s="121">
        <v>-1.2754226387108326E-4</v>
      </c>
      <c r="H1868" s="114">
        <v>-1.8706198701092216</v>
      </c>
      <c r="I1868" s="118" t="s">
        <v>272</v>
      </c>
    </row>
    <row r="1869" spans="1:9" ht="15" customHeight="1" x14ac:dyDescent="0.25">
      <c r="A1869" s="117">
        <v>46290.782395833332</v>
      </c>
      <c r="B1869" s="114">
        <v>24</v>
      </c>
      <c r="C1869" s="114" t="s">
        <v>367</v>
      </c>
      <c r="D1869" s="114" t="s">
        <v>638</v>
      </c>
      <c r="E1869" s="114" t="s">
        <v>2415</v>
      </c>
      <c r="F1869" s="114" t="s">
        <v>180</v>
      </c>
      <c r="G1869" s="121">
        <v>-1.2754226387108326E-4</v>
      </c>
      <c r="H1869" s="114">
        <v>-1.8706198701092216</v>
      </c>
      <c r="I1869" s="118" t="s">
        <v>272</v>
      </c>
    </row>
    <row r="1870" spans="1:9" ht="15" customHeight="1" x14ac:dyDescent="0.25">
      <c r="A1870" s="117">
        <v>46290.782395833332</v>
      </c>
      <c r="B1870" s="114">
        <v>24</v>
      </c>
      <c r="C1870" s="114" t="s">
        <v>367</v>
      </c>
      <c r="D1870" s="114" t="s">
        <v>638</v>
      </c>
      <c r="E1870" s="114" t="s">
        <v>2416</v>
      </c>
      <c r="F1870" s="114" t="s">
        <v>180</v>
      </c>
      <c r="G1870" s="121">
        <v>-1.2754226387108329E-4</v>
      </c>
      <c r="H1870" s="114">
        <v>-1.870619870109222</v>
      </c>
      <c r="I1870" s="118" t="s">
        <v>272</v>
      </c>
    </row>
    <row r="1871" spans="1:9" ht="15" customHeight="1" x14ac:dyDescent="0.25">
      <c r="A1871" s="117">
        <v>46290.782395833332</v>
      </c>
      <c r="B1871" s="114">
        <v>24</v>
      </c>
      <c r="C1871" s="114" t="s">
        <v>367</v>
      </c>
      <c r="D1871" s="114" t="s">
        <v>638</v>
      </c>
      <c r="E1871" s="114" t="s">
        <v>2417</v>
      </c>
      <c r="F1871" s="114" t="s">
        <v>180</v>
      </c>
      <c r="G1871" s="121">
        <v>-1.2754226387108329E-4</v>
      </c>
      <c r="H1871" s="114">
        <v>-1.870619870109222</v>
      </c>
      <c r="I1871" s="118" t="s">
        <v>272</v>
      </c>
    </row>
    <row r="1872" spans="1:9" ht="15" customHeight="1" x14ac:dyDescent="0.25">
      <c r="A1872" s="117">
        <v>46290.782395833332</v>
      </c>
      <c r="B1872" s="114">
        <v>24</v>
      </c>
      <c r="C1872" s="114" t="s">
        <v>367</v>
      </c>
      <c r="D1872" s="114" t="s">
        <v>638</v>
      </c>
      <c r="E1872" s="114" t="s">
        <v>2418</v>
      </c>
      <c r="F1872" s="114" t="s">
        <v>180</v>
      </c>
      <c r="G1872" s="121">
        <v>-1.2754226387108329E-4</v>
      </c>
      <c r="H1872" s="114">
        <v>-1.870619870109222</v>
      </c>
      <c r="I1872" s="118" t="s">
        <v>272</v>
      </c>
    </row>
    <row r="1873" spans="1:9" ht="15" customHeight="1" x14ac:dyDescent="0.25">
      <c r="A1873" s="117">
        <v>46290.782395833332</v>
      </c>
      <c r="B1873" s="114">
        <v>24</v>
      </c>
      <c r="C1873" s="114" t="s">
        <v>367</v>
      </c>
      <c r="D1873" s="114" t="s">
        <v>638</v>
      </c>
      <c r="E1873" s="114" t="s">
        <v>2419</v>
      </c>
      <c r="F1873" s="114" t="s">
        <v>180</v>
      </c>
      <c r="G1873" s="121">
        <v>-4.7525536614902846E-5</v>
      </c>
      <c r="H1873" s="114">
        <v>-0.69704120368524214</v>
      </c>
      <c r="I1873" s="118" t="s">
        <v>272</v>
      </c>
    </row>
    <row r="1874" spans="1:9" ht="15" customHeight="1" x14ac:dyDescent="0.25">
      <c r="A1874" s="117">
        <v>46290.782395833332</v>
      </c>
      <c r="B1874" s="114">
        <v>24</v>
      </c>
      <c r="C1874" s="114" t="s">
        <v>367</v>
      </c>
      <c r="D1874" s="114" t="s">
        <v>638</v>
      </c>
      <c r="E1874" s="114" t="s">
        <v>2420</v>
      </c>
      <c r="F1874" s="114" t="s">
        <v>180</v>
      </c>
      <c r="G1874" s="121">
        <v>-4.7525536614902853E-5</v>
      </c>
      <c r="H1874" s="114">
        <v>-0.69704120368524225</v>
      </c>
      <c r="I1874" s="118" t="s">
        <v>272</v>
      </c>
    </row>
    <row r="1875" spans="1:9" ht="15" customHeight="1" x14ac:dyDescent="0.25">
      <c r="A1875" s="117">
        <v>46290.782395833332</v>
      </c>
      <c r="B1875" s="114">
        <v>24</v>
      </c>
      <c r="C1875" s="114" t="s">
        <v>367</v>
      </c>
      <c r="D1875" s="114" t="s">
        <v>638</v>
      </c>
      <c r="E1875" s="114" t="s">
        <v>2421</v>
      </c>
      <c r="F1875" s="114" t="s">
        <v>180</v>
      </c>
      <c r="G1875" s="121">
        <v>-4.7525536614902859E-5</v>
      </c>
      <c r="H1875" s="114">
        <v>-0.69704120368524236</v>
      </c>
      <c r="I1875" s="118" t="s">
        <v>272</v>
      </c>
    </row>
    <row r="1876" spans="1:9" ht="15" customHeight="1" x14ac:dyDescent="0.25">
      <c r="A1876" s="117">
        <v>46290.782395833332</v>
      </c>
      <c r="B1876" s="114">
        <v>24</v>
      </c>
      <c r="C1876" s="114" t="s">
        <v>367</v>
      </c>
      <c r="D1876" s="114" t="s">
        <v>638</v>
      </c>
      <c r="E1876" s="114" t="s">
        <v>2422</v>
      </c>
      <c r="F1876" s="114" t="s">
        <v>180</v>
      </c>
      <c r="G1876" s="121">
        <v>-4.7525536614902866E-5</v>
      </c>
      <c r="H1876" s="114">
        <v>-0.69704120368524247</v>
      </c>
      <c r="I1876" s="118" t="s">
        <v>272</v>
      </c>
    </row>
    <row r="1877" spans="1:9" ht="15" customHeight="1" x14ac:dyDescent="0.25">
      <c r="A1877" s="117">
        <v>46290.782395833332</v>
      </c>
      <c r="B1877" s="114">
        <v>24</v>
      </c>
      <c r="C1877" s="114" t="s">
        <v>367</v>
      </c>
      <c r="D1877" s="114" t="s">
        <v>638</v>
      </c>
      <c r="E1877" s="114" t="s">
        <v>2423</v>
      </c>
      <c r="F1877" s="114" t="s">
        <v>180</v>
      </c>
      <c r="G1877" s="121">
        <v>-4.7525536614902873E-5</v>
      </c>
      <c r="H1877" s="114">
        <v>-0.69704120368524258</v>
      </c>
      <c r="I1877" s="118" t="s">
        <v>272</v>
      </c>
    </row>
    <row r="1878" spans="1:9" ht="15" customHeight="1" x14ac:dyDescent="0.25">
      <c r="A1878" s="117">
        <v>46290.782395833332</v>
      </c>
      <c r="B1878" s="114">
        <v>24</v>
      </c>
      <c r="C1878" s="114" t="s">
        <v>367</v>
      </c>
      <c r="D1878" s="114" t="s">
        <v>638</v>
      </c>
      <c r="E1878" s="114" t="s">
        <v>2424</v>
      </c>
      <c r="F1878" s="114" t="s">
        <v>180</v>
      </c>
      <c r="G1878" s="121">
        <v>-4.7525536614902873E-5</v>
      </c>
      <c r="H1878" s="114">
        <v>-0.69704120368524258</v>
      </c>
      <c r="I1878" s="118" t="s">
        <v>272</v>
      </c>
    </row>
    <row r="1879" spans="1:9" ht="15" customHeight="1" x14ac:dyDescent="0.25">
      <c r="A1879" s="117">
        <v>46290.782395833332</v>
      </c>
      <c r="B1879" s="114">
        <v>24</v>
      </c>
      <c r="C1879" s="114" t="s">
        <v>367</v>
      </c>
      <c r="D1879" s="114" t="s">
        <v>638</v>
      </c>
      <c r="E1879" s="114" t="s">
        <v>2425</v>
      </c>
      <c r="F1879" s="114" t="s">
        <v>180</v>
      </c>
      <c r="G1879" s="121">
        <v>-4.752553661490288E-5</v>
      </c>
      <c r="H1879" s="114">
        <v>-0.69704120368524269</v>
      </c>
      <c r="I1879" s="118" t="s">
        <v>272</v>
      </c>
    </row>
    <row r="1880" spans="1:9" ht="15" customHeight="1" x14ac:dyDescent="0.25">
      <c r="A1880" s="117">
        <v>46290.782395833332</v>
      </c>
      <c r="B1880" s="114">
        <v>24</v>
      </c>
      <c r="C1880" s="114" t="s">
        <v>367</v>
      </c>
      <c r="D1880" s="114" t="s">
        <v>638</v>
      </c>
      <c r="E1880" s="114" t="s">
        <v>2426</v>
      </c>
      <c r="F1880" s="114" t="s">
        <v>180</v>
      </c>
      <c r="G1880" s="121">
        <v>-4.7525536614902886E-5</v>
      </c>
      <c r="H1880" s="114">
        <v>-0.69704120368524281</v>
      </c>
      <c r="I1880" s="118" t="s">
        <v>272</v>
      </c>
    </row>
    <row r="1881" spans="1:9" ht="15" customHeight="1" x14ac:dyDescent="0.25">
      <c r="A1881" s="117">
        <v>46290.782395833332</v>
      </c>
      <c r="B1881" s="114">
        <v>24</v>
      </c>
      <c r="C1881" s="114" t="s">
        <v>367</v>
      </c>
      <c r="D1881" s="114" t="s">
        <v>638</v>
      </c>
      <c r="E1881" s="114" t="s">
        <v>2427</v>
      </c>
      <c r="F1881" s="114" t="s">
        <v>180</v>
      </c>
      <c r="G1881" s="121">
        <v>-4.7525536614902893E-5</v>
      </c>
      <c r="H1881" s="114">
        <v>-0.69704120368524281</v>
      </c>
      <c r="I1881" s="118" t="s">
        <v>272</v>
      </c>
    </row>
    <row r="1882" spans="1:9" ht="15" customHeight="1" x14ac:dyDescent="0.25">
      <c r="A1882" s="117">
        <v>46290.782395833332</v>
      </c>
      <c r="B1882" s="114">
        <v>24</v>
      </c>
      <c r="C1882" s="114" t="s">
        <v>367</v>
      </c>
      <c r="D1882" s="114" t="s">
        <v>638</v>
      </c>
      <c r="E1882" s="114" t="s">
        <v>2428</v>
      </c>
      <c r="F1882" s="114" t="s">
        <v>180</v>
      </c>
      <c r="G1882" s="121">
        <v>-4.75255366149029E-5</v>
      </c>
      <c r="H1882" s="114">
        <v>-0.69704120368524292</v>
      </c>
      <c r="I1882" s="118" t="s">
        <v>272</v>
      </c>
    </row>
    <row r="1883" spans="1:9" ht="15" customHeight="1" x14ac:dyDescent="0.25">
      <c r="A1883" s="117">
        <v>46290.782395833332</v>
      </c>
      <c r="B1883" s="114">
        <v>24</v>
      </c>
      <c r="C1883" s="114" t="s">
        <v>367</v>
      </c>
      <c r="D1883" s="114" t="s">
        <v>638</v>
      </c>
      <c r="E1883" s="114" t="s">
        <v>2429</v>
      </c>
      <c r="F1883" s="114" t="s">
        <v>180</v>
      </c>
      <c r="G1883" s="121">
        <v>3.2491190641277542E-5</v>
      </c>
      <c r="H1883" s="114">
        <v>0</v>
      </c>
      <c r="I1883" s="118" t="s">
        <v>2469</v>
      </c>
    </row>
    <row r="1884" spans="1:9" ht="15" customHeight="1" x14ac:dyDescent="0.25">
      <c r="A1884" s="117">
        <v>46290.782395833332</v>
      </c>
      <c r="B1884" s="114">
        <v>24</v>
      </c>
      <c r="C1884" s="114" t="s">
        <v>367</v>
      </c>
      <c r="D1884" s="114" t="s">
        <v>638</v>
      </c>
      <c r="E1884" s="114" t="s">
        <v>2430</v>
      </c>
      <c r="F1884" s="114" t="s">
        <v>180</v>
      </c>
      <c r="G1884" s="121">
        <v>3.2491190641277536E-5</v>
      </c>
      <c r="H1884" s="114">
        <v>0</v>
      </c>
      <c r="I1884" s="118" t="s">
        <v>2469</v>
      </c>
    </row>
    <row r="1885" spans="1:9" ht="15" customHeight="1" x14ac:dyDescent="0.25">
      <c r="A1885" s="117">
        <v>46290.782395833332</v>
      </c>
      <c r="B1885" s="114">
        <v>24</v>
      </c>
      <c r="C1885" s="114" t="s">
        <v>367</v>
      </c>
      <c r="D1885" s="114" t="s">
        <v>638</v>
      </c>
      <c r="E1885" s="114" t="s">
        <v>2431</v>
      </c>
      <c r="F1885" s="114" t="s">
        <v>180</v>
      </c>
      <c r="G1885" s="121">
        <v>3.2491190641277536E-5</v>
      </c>
      <c r="H1885" s="114">
        <v>0</v>
      </c>
      <c r="I1885" s="118" t="s">
        <v>2469</v>
      </c>
    </row>
    <row r="1886" spans="1:9" ht="15" customHeight="1" x14ac:dyDescent="0.25">
      <c r="A1886" s="117">
        <v>46290.782395833332</v>
      </c>
      <c r="B1886" s="114">
        <v>24</v>
      </c>
      <c r="C1886" s="114" t="s">
        <v>367</v>
      </c>
      <c r="D1886" s="114" t="s">
        <v>638</v>
      </c>
      <c r="E1886" s="114" t="s">
        <v>2432</v>
      </c>
      <c r="F1886" s="114" t="s">
        <v>180</v>
      </c>
      <c r="G1886" s="121">
        <v>3.2491190641277529E-5</v>
      </c>
      <c r="H1886" s="114">
        <v>0</v>
      </c>
      <c r="I1886" s="118" t="s">
        <v>2469</v>
      </c>
    </row>
    <row r="1887" spans="1:9" ht="15" customHeight="1" x14ac:dyDescent="0.25">
      <c r="A1887" s="117">
        <v>46290.782395833332</v>
      </c>
      <c r="B1887" s="114">
        <v>24</v>
      </c>
      <c r="C1887" s="114" t="s">
        <v>367</v>
      </c>
      <c r="D1887" s="114" t="s">
        <v>638</v>
      </c>
      <c r="E1887" s="114" t="s">
        <v>2433</v>
      </c>
      <c r="F1887" s="114" t="s">
        <v>180</v>
      </c>
      <c r="G1887" s="121">
        <v>3.2491190641277522E-5</v>
      </c>
      <c r="H1887" s="114">
        <v>0</v>
      </c>
      <c r="I1887" s="118" t="s">
        <v>2469</v>
      </c>
    </row>
    <row r="1888" spans="1:9" ht="15" customHeight="1" x14ac:dyDescent="0.25">
      <c r="A1888" s="117">
        <v>46290.782395833332</v>
      </c>
      <c r="B1888" s="114">
        <v>24</v>
      </c>
      <c r="C1888" s="114" t="s">
        <v>367</v>
      </c>
      <c r="D1888" s="114" t="s">
        <v>638</v>
      </c>
      <c r="E1888" s="114" t="s">
        <v>2434</v>
      </c>
      <c r="F1888" s="114" t="s">
        <v>180</v>
      </c>
      <c r="G1888" s="121">
        <v>3.2491190641277515E-5</v>
      </c>
      <c r="H1888" s="114">
        <v>0</v>
      </c>
      <c r="I1888" s="118" t="s">
        <v>2469</v>
      </c>
    </row>
    <row r="1889" spans="1:9" ht="15" customHeight="1" x14ac:dyDescent="0.25">
      <c r="A1889" s="117">
        <v>46290.782395833332</v>
      </c>
      <c r="B1889" s="114">
        <v>24</v>
      </c>
      <c r="C1889" s="114" t="s">
        <v>367</v>
      </c>
      <c r="D1889" s="114" t="s">
        <v>638</v>
      </c>
      <c r="E1889" s="114" t="s">
        <v>2435</v>
      </c>
      <c r="F1889" s="114" t="s">
        <v>180</v>
      </c>
      <c r="G1889" s="121">
        <v>3.2491190641277508E-5</v>
      </c>
      <c r="H1889" s="114">
        <v>0</v>
      </c>
      <c r="I1889" s="118" t="s">
        <v>2469</v>
      </c>
    </row>
    <row r="1890" spans="1:9" ht="15" customHeight="1" x14ac:dyDescent="0.25">
      <c r="A1890" s="117">
        <v>46290.782395833332</v>
      </c>
      <c r="B1890" s="114">
        <v>24</v>
      </c>
      <c r="C1890" s="114" t="s">
        <v>367</v>
      </c>
      <c r="D1890" s="114" t="s">
        <v>638</v>
      </c>
      <c r="E1890" s="114" t="s">
        <v>2436</v>
      </c>
      <c r="F1890" s="114" t="s">
        <v>180</v>
      </c>
      <c r="G1890" s="121">
        <v>3.2491190641277508E-5</v>
      </c>
      <c r="H1890" s="114">
        <v>0</v>
      </c>
      <c r="I1890" s="118" t="s">
        <v>2469</v>
      </c>
    </row>
    <row r="1891" spans="1:9" ht="15" customHeight="1" x14ac:dyDescent="0.25">
      <c r="A1891" s="117">
        <v>46290.782395833332</v>
      </c>
      <c r="B1891" s="114">
        <v>24</v>
      </c>
      <c r="C1891" s="114" t="s">
        <v>367</v>
      </c>
      <c r="D1891" s="114" t="s">
        <v>638</v>
      </c>
      <c r="E1891" s="114" t="s">
        <v>2437</v>
      </c>
      <c r="F1891" s="114" t="s">
        <v>180</v>
      </c>
      <c r="G1891" s="121">
        <v>1.1250791789745794E-4</v>
      </c>
      <c r="H1891" s="114">
        <v>0</v>
      </c>
      <c r="I1891" s="118" t="s">
        <v>2469</v>
      </c>
    </row>
    <row r="1892" spans="1:9" ht="15" customHeight="1" x14ac:dyDescent="0.25">
      <c r="A1892" s="117">
        <v>46290.782395833332</v>
      </c>
      <c r="B1892" s="114">
        <v>24</v>
      </c>
      <c r="C1892" s="114" t="s">
        <v>367</v>
      </c>
      <c r="D1892" s="114" t="s">
        <v>638</v>
      </c>
      <c r="E1892" s="114" t="s">
        <v>2438</v>
      </c>
      <c r="F1892" s="114" t="s">
        <v>180</v>
      </c>
      <c r="G1892" s="121">
        <v>1.1250791789745794E-4</v>
      </c>
      <c r="H1892" s="114">
        <v>0</v>
      </c>
      <c r="I1892" s="118" t="s">
        <v>2469</v>
      </c>
    </row>
    <row r="1893" spans="1:9" ht="15" customHeight="1" x14ac:dyDescent="0.25">
      <c r="A1893" s="117">
        <v>46290.782395833332</v>
      </c>
      <c r="B1893" s="114">
        <v>24</v>
      </c>
      <c r="C1893" s="114" t="s">
        <v>367</v>
      </c>
      <c r="D1893" s="114" t="s">
        <v>638</v>
      </c>
      <c r="E1893" s="114" t="s">
        <v>2439</v>
      </c>
      <c r="F1893" s="114" t="s">
        <v>180</v>
      </c>
      <c r="G1893" s="121">
        <v>1.1250791789745792E-4</v>
      </c>
      <c r="H1893" s="114">
        <v>0</v>
      </c>
      <c r="I1893" s="118" t="s">
        <v>2469</v>
      </c>
    </row>
    <row r="1894" spans="1:9" ht="15" customHeight="1" x14ac:dyDescent="0.25">
      <c r="A1894" s="117">
        <v>46290.782395833332</v>
      </c>
      <c r="B1894" s="114">
        <v>24</v>
      </c>
      <c r="C1894" s="114" t="s">
        <v>367</v>
      </c>
      <c r="D1894" s="114" t="s">
        <v>638</v>
      </c>
      <c r="E1894" s="114" t="s">
        <v>2440</v>
      </c>
      <c r="F1894" s="114" t="s">
        <v>180</v>
      </c>
      <c r="G1894" s="121">
        <v>1.1250791789745792E-4</v>
      </c>
      <c r="H1894" s="114">
        <v>0</v>
      </c>
      <c r="I1894" s="118" t="s">
        <v>2469</v>
      </c>
    </row>
    <row r="1895" spans="1:9" ht="15" customHeight="1" x14ac:dyDescent="0.25">
      <c r="A1895" s="117">
        <v>46290.782395833332</v>
      </c>
      <c r="B1895" s="114">
        <v>24</v>
      </c>
      <c r="C1895" s="114" t="s">
        <v>367</v>
      </c>
      <c r="D1895" s="114" t="s">
        <v>638</v>
      </c>
      <c r="E1895" s="114" t="s">
        <v>2441</v>
      </c>
      <c r="F1895" s="114" t="s">
        <v>180</v>
      </c>
      <c r="G1895" s="121">
        <v>1.1250791789745791E-4</v>
      </c>
      <c r="H1895" s="114">
        <v>0</v>
      </c>
      <c r="I1895" s="118" t="s">
        <v>2469</v>
      </c>
    </row>
    <row r="1896" spans="1:9" ht="15" customHeight="1" x14ac:dyDescent="0.25">
      <c r="A1896" s="117">
        <v>46290.782395833332</v>
      </c>
      <c r="B1896" s="114">
        <v>24</v>
      </c>
      <c r="C1896" s="114" t="s">
        <v>367</v>
      </c>
      <c r="D1896" s="114" t="s">
        <v>638</v>
      </c>
      <c r="E1896" s="114" t="s">
        <v>2442</v>
      </c>
      <c r="F1896" s="114" t="s">
        <v>180</v>
      </c>
      <c r="G1896" s="121">
        <v>1.1250791789745791E-4</v>
      </c>
      <c r="H1896" s="114">
        <v>0</v>
      </c>
      <c r="I1896" s="118" t="s">
        <v>2469</v>
      </c>
    </row>
    <row r="1897" spans="1:9" ht="15" customHeight="1" x14ac:dyDescent="0.25">
      <c r="A1897" s="117">
        <v>46290.782395833332</v>
      </c>
      <c r="B1897" s="114">
        <v>24</v>
      </c>
      <c r="C1897" s="114" t="s">
        <v>367</v>
      </c>
      <c r="D1897" s="114" t="s">
        <v>638</v>
      </c>
      <c r="E1897" s="114" t="s">
        <v>567</v>
      </c>
      <c r="F1897" s="114" t="s">
        <v>2443</v>
      </c>
      <c r="G1897" s="121">
        <v>-3.6239559504143723E-5</v>
      </c>
      <c r="H1897" s="114">
        <v>-7.247911900828762</v>
      </c>
      <c r="I1897" s="118" t="s">
        <v>272</v>
      </c>
    </row>
    <row r="1898" spans="1:9" ht="15" customHeight="1" x14ac:dyDescent="0.25">
      <c r="A1898" s="117">
        <v>46290.782395833332</v>
      </c>
      <c r="B1898" s="114">
        <v>24</v>
      </c>
      <c r="C1898" s="114" t="s">
        <v>367</v>
      </c>
      <c r="D1898" s="114" t="s">
        <v>638</v>
      </c>
      <c r="E1898" s="114" t="s">
        <v>569</v>
      </c>
      <c r="F1898" s="114" t="s">
        <v>2443</v>
      </c>
      <c r="G1898" s="121">
        <v>4.2728626866836463E-5</v>
      </c>
      <c r="H1898" s="114">
        <v>8.5457253733672918</v>
      </c>
      <c r="I1898" s="118" t="s">
        <v>274</v>
      </c>
    </row>
    <row r="1899" spans="1:9" ht="15" customHeight="1" x14ac:dyDescent="0.25">
      <c r="A1899" s="117">
        <v>46290.782395833332</v>
      </c>
      <c r="B1899" s="114">
        <v>24</v>
      </c>
      <c r="C1899" s="114" t="s">
        <v>367</v>
      </c>
      <c r="D1899" s="114" t="s">
        <v>638</v>
      </c>
      <c r="E1899" s="114" t="s">
        <v>2444</v>
      </c>
      <c r="F1899" s="114" t="s">
        <v>2443</v>
      </c>
      <c r="G1899" s="121">
        <v>8.4003560561942257E-5</v>
      </c>
      <c r="H1899" s="114">
        <v>16.800712112388453</v>
      </c>
      <c r="I1899" s="118" t="s">
        <v>274</v>
      </c>
    </row>
    <row r="1900" spans="1:9" ht="15" customHeight="1" x14ac:dyDescent="0.25">
      <c r="A1900" s="117">
        <v>46290.782395833332</v>
      </c>
      <c r="B1900" s="114">
        <v>24</v>
      </c>
      <c r="C1900" s="114" t="s">
        <v>367</v>
      </c>
      <c r="D1900" s="114" t="s">
        <v>638</v>
      </c>
      <c r="E1900" s="114" t="s">
        <v>2445</v>
      </c>
      <c r="F1900" s="114" t="s">
        <v>2443</v>
      </c>
      <c r="G1900" s="121">
        <v>8.8502899720603807E-5</v>
      </c>
      <c r="H1900" s="114">
        <v>17.700579944120761</v>
      </c>
      <c r="I1900" s="118" t="s">
        <v>274</v>
      </c>
    </row>
    <row r="1901" spans="1:9" ht="15" customHeight="1" x14ac:dyDescent="0.25">
      <c r="A1901" s="117">
        <v>46290.782395833332</v>
      </c>
      <c r="B1901" s="114">
        <v>24</v>
      </c>
      <c r="C1901" s="114" t="s">
        <v>367</v>
      </c>
      <c r="D1901" s="114" t="s">
        <v>638</v>
      </c>
      <c r="E1901" s="114" t="s">
        <v>2446</v>
      </c>
      <c r="F1901" s="114" t="s">
        <v>2443</v>
      </c>
      <c r="G1901" s="121">
        <v>8.8502899720603793E-5</v>
      </c>
      <c r="H1901" s="114">
        <v>17.700579944120758</v>
      </c>
      <c r="I1901" s="118" t="s">
        <v>274</v>
      </c>
    </row>
    <row r="1902" spans="1:9" ht="15" customHeight="1" x14ac:dyDescent="0.25">
      <c r="A1902" s="117">
        <v>46290.782395833332</v>
      </c>
      <c r="B1902" s="114">
        <v>24</v>
      </c>
      <c r="C1902" s="114" t="s">
        <v>367</v>
      </c>
      <c r="D1902" s="114" t="s">
        <v>638</v>
      </c>
      <c r="E1902" s="114" t="s">
        <v>2447</v>
      </c>
      <c r="F1902" s="114" t="s">
        <v>2443</v>
      </c>
      <c r="G1902" s="121">
        <v>8.4003560561942325E-5</v>
      </c>
      <c r="H1902" s="114">
        <v>16.800712112388464</v>
      </c>
      <c r="I1902" s="118" t="s">
        <v>274</v>
      </c>
    </row>
    <row r="1903" spans="1:9" ht="15" customHeight="1" x14ac:dyDescent="0.25">
      <c r="A1903" s="117">
        <v>46290.782395833332</v>
      </c>
      <c r="B1903" s="114">
        <v>24</v>
      </c>
      <c r="C1903" s="114" t="s">
        <v>367</v>
      </c>
      <c r="D1903" s="114" t="s">
        <v>638</v>
      </c>
      <c r="E1903" s="114" t="s">
        <v>2448</v>
      </c>
      <c r="F1903" s="114" t="s">
        <v>2443</v>
      </c>
      <c r="G1903" s="121">
        <v>4.2728626866836517E-5</v>
      </c>
      <c r="H1903" s="114">
        <v>8.5457253733673042</v>
      </c>
      <c r="I1903" s="118" t="s">
        <v>274</v>
      </c>
    </row>
    <row r="1904" spans="1:9" ht="15" customHeight="1" x14ac:dyDescent="0.25">
      <c r="A1904" s="117">
        <v>46290.782395833332</v>
      </c>
      <c r="B1904" s="114">
        <v>24</v>
      </c>
      <c r="C1904" s="114" t="s">
        <v>367</v>
      </c>
      <c r="D1904" s="114" t="s">
        <v>638</v>
      </c>
      <c r="E1904" s="114" t="s">
        <v>2449</v>
      </c>
      <c r="F1904" s="114" t="s">
        <v>2443</v>
      </c>
      <c r="G1904" s="121">
        <v>-3.6239559504143492E-5</v>
      </c>
      <c r="H1904" s="114">
        <v>-7.2479119008287167</v>
      </c>
      <c r="I1904" s="118" t="s">
        <v>272</v>
      </c>
    </row>
    <row r="1905" spans="1:9" ht="15" customHeight="1" x14ac:dyDescent="0.25">
      <c r="A1905" s="117">
        <v>46290.782395833332</v>
      </c>
      <c r="B1905" s="114">
        <v>24</v>
      </c>
      <c r="C1905" s="114" t="s">
        <v>367</v>
      </c>
      <c r="D1905" s="114" t="s">
        <v>638</v>
      </c>
      <c r="E1905" s="114" t="s">
        <v>2450</v>
      </c>
      <c r="F1905" s="114" t="s">
        <v>2443</v>
      </c>
      <c r="G1905" s="121">
        <v>-9.3899551354364639E-4</v>
      </c>
      <c r="H1905" s="114">
        <v>-187.79910270872929</v>
      </c>
      <c r="I1905" s="118" t="s">
        <v>272</v>
      </c>
    </row>
    <row r="1906" spans="1:9" ht="15" customHeight="1" x14ac:dyDescent="0.25">
      <c r="A1906" s="117">
        <v>46290.782395833332</v>
      </c>
      <c r="B1906" s="114">
        <v>24</v>
      </c>
      <c r="C1906" s="114" t="s">
        <v>367</v>
      </c>
      <c r="D1906" s="114" t="s">
        <v>638</v>
      </c>
      <c r="E1906" s="114" t="s">
        <v>2451</v>
      </c>
      <c r="F1906" s="114" t="s">
        <v>2443</v>
      </c>
      <c r="G1906" s="121">
        <v>-1.0179636999146265E-3</v>
      </c>
      <c r="H1906" s="114">
        <v>-203.59273998292531</v>
      </c>
      <c r="I1906" s="118" t="s">
        <v>272</v>
      </c>
    </row>
    <row r="1907" spans="1:9" ht="15" customHeight="1" x14ac:dyDescent="0.25">
      <c r="A1907" s="117">
        <v>46290.782395833332</v>
      </c>
      <c r="B1907" s="114">
        <v>24</v>
      </c>
      <c r="C1907" s="114" t="s">
        <v>367</v>
      </c>
      <c r="D1907" s="114" t="s">
        <v>638</v>
      </c>
      <c r="E1907" s="114" t="s">
        <v>2452</v>
      </c>
      <c r="F1907" s="114" t="s">
        <v>2443</v>
      </c>
      <c r="G1907" s="121">
        <v>-1.0592386336097323E-3</v>
      </c>
      <c r="H1907" s="114">
        <v>-211.84772672194649</v>
      </c>
      <c r="I1907" s="118" t="s">
        <v>272</v>
      </c>
    </row>
    <row r="1908" spans="1:9" ht="15" customHeight="1" x14ac:dyDescent="0.25">
      <c r="A1908" s="117">
        <v>46290.782395833332</v>
      </c>
      <c r="B1908" s="114">
        <v>24</v>
      </c>
      <c r="C1908" s="114" t="s">
        <v>367</v>
      </c>
      <c r="D1908" s="114" t="s">
        <v>638</v>
      </c>
      <c r="E1908" s="114" t="s">
        <v>2453</v>
      </c>
      <c r="F1908" s="114" t="s">
        <v>2443</v>
      </c>
      <c r="G1908" s="121">
        <v>-1.063737972768394E-3</v>
      </c>
      <c r="H1908" s="114">
        <v>-212.74759455367882</v>
      </c>
      <c r="I1908" s="118" t="s">
        <v>272</v>
      </c>
    </row>
    <row r="1909" spans="1:9" ht="15" customHeight="1" x14ac:dyDescent="0.25">
      <c r="A1909" s="117">
        <v>46290.782395833332</v>
      </c>
      <c r="B1909" s="114">
        <v>24</v>
      </c>
      <c r="C1909" s="114" t="s">
        <v>367</v>
      </c>
      <c r="D1909" s="114" t="s">
        <v>638</v>
      </c>
      <c r="E1909" s="114" t="s">
        <v>2454</v>
      </c>
      <c r="F1909" s="114" t="s">
        <v>2443</v>
      </c>
      <c r="G1909" s="121">
        <v>-1.063737972768394E-3</v>
      </c>
      <c r="H1909" s="114">
        <v>-212.74759455367882</v>
      </c>
      <c r="I1909" s="118" t="s">
        <v>272</v>
      </c>
    </row>
    <row r="1910" spans="1:9" ht="15" customHeight="1" x14ac:dyDescent="0.25">
      <c r="A1910" s="117">
        <v>46290.782395833332</v>
      </c>
      <c r="B1910" s="114">
        <v>24</v>
      </c>
      <c r="C1910" s="114" t="s">
        <v>367</v>
      </c>
      <c r="D1910" s="114" t="s">
        <v>638</v>
      </c>
      <c r="E1910" s="114" t="s">
        <v>2455</v>
      </c>
      <c r="F1910" s="114" t="s">
        <v>2443</v>
      </c>
      <c r="G1910" s="121">
        <v>-1.0592386336097325E-3</v>
      </c>
      <c r="H1910" s="114">
        <v>-211.84772672194651</v>
      </c>
      <c r="I1910" s="118" t="s">
        <v>272</v>
      </c>
    </row>
    <row r="1911" spans="1:9" ht="15" customHeight="1" x14ac:dyDescent="0.25">
      <c r="A1911" s="117">
        <v>46290.782395833332</v>
      </c>
      <c r="B1911" s="114">
        <v>24</v>
      </c>
      <c r="C1911" s="114" t="s">
        <v>367</v>
      </c>
      <c r="D1911" s="114" t="s">
        <v>638</v>
      </c>
      <c r="E1911" s="114" t="s">
        <v>2456</v>
      </c>
      <c r="F1911" s="114" t="s">
        <v>2443</v>
      </c>
      <c r="G1911" s="121">
        <v>-1.0179636999146267E-3</v>
      </c>
      <c r="H1911" s="114">
        <v>-203.59273998292537</v>
      </c>
      <c r="I1911" s="118" t="s">
        <v>272</v>
      </c>
    </row>
    <row r="1912" spans="1:9" ht="15" customHeight="1" x14ac:dyDescent="0.25">
      <c r="A1912" s="117">
        <v>46290.782395833332</v>
      </c>
      <c r="B1912" s="114">
        <v>24</v>
      </c>
      <c r="C1912" s="114" t="s">
        <v>367</v>
      </c>
      <c r="D1912" s="114" t="s">
        <v>638</v>
      </c>
      <c r="E1912" s="114" t="s">
        <v>2457</v>
      </c>
      <c r="F1912" s="114" t="s">
        <v>2443</v>
      </c>
      <c r="G1912" s="121">
        <v>-9.389955135436466E-4</v>
      </c>
      <c r="H1912" s="114">
        <v>-187.79910270872935</v>
      </c>
      <c r="I1912" s="118" t="s">
        <v>272</v>
      </c>
    </row>
    <row r="1913" spans="1:9" ht="15" customHeight="1" x14ac:dyDescent="0.25">
      <c r="A1913" s="117">
        <v>46290.782395833332</v>
      </c>
      <c r="B1913" s="114">
        <v>24</v>
      </c>
      <c r="C1913" s="114" t="s">
        <v>367</v>
      </c>
      <c r="D1913" s="114" t="s">
        <v>638</v>
      </c>
      <c r="E1913" s="114" t="s">
        <v>2458</v>
      </c>
      <c r="F1913" s="114" t="s">
        <v>2443</v>
      </c>
      <c r="G1913" s="121">
        <v>-8.3969113645108876E-4</v>
      </c>
      <c r="H1913" s="114">
        <v>-167.93822729021778</v>
      </c>
      <c r="I1913" s="118" t="s">
        <v>272</v>
      </c>
    </row>
    <row r="1914" spans="1:9" ht="15" customHeight="1" x14ac:dyDescent="0.25">
      <c r="A1914" s="117">
        <v>46290.782395833332</v>
      </c>
      <c r="B1914" s="114">
        <v>24</v>
      </c>
      <c r="C1914" s="114" t="s">
        <v>367</v>
      </c>
      <c r="D1914" s="114" t="s">
        <v>638</v>
      </c>
      <c r="E1914" s="114" t="s">
        <v>2459</v>
      </c>
      <c r="F1914" s="114" t="s">
        <v>2443</v>
      </c>
      <c r="G1914" s="121">
        <v>-6.9886169648021123E-4</v>
      </c>
      <c r="H1914" s="114">
        <v>-139.77233929604228</v>
      </c>
      <c r="I1914" s="118" t="s">
        <v>272</v>
      </c>
    </row>
    <row r="1915" spans="1:9" ht="15" customHeight="1" x14ac:dyDescent="0.25">
      <c r="A1915" s="117">
        <v>46290.782395833332</v>
      </c>
      <c r="B1915" s="114">
        <v>24</v>
      </c>
      <c r="C1915" s="114" t="s">
        <v>367</v>
      </c>
      <c r="D1915" s="114" t="s">
        <v>638</v>
      </c>
      <c r="E1915" s="114" t="s">
        <v>2460</v>
      </c>
      <c r="F1915" s="114" t="s">
        <v>2443</v>
      </c>
      <c r="G1915" s="121">
        <v>-5.5803225650933371E-4</v>
      </c>
      <c r="H1915" s="114">
        <v>-111.60645130186676</v>
      </c>
      <c r="I1915" s="118" t="s">
        <v>272</v>
      </c>
    </row>
    <row r="1916" spans="1:9" ht="15" customHeight="1" x14ac:dyDescent="0.25">
      <c r="A1916" s="117">
        <v>46290.782395833332</v>
      </c>
      <c r="B1916" s="114">
        <v>24</v>
      </c>
      <c r="C1916" s="114" t="s">
        <v>367</v>
      </c>
      <c r="D1916" s="114" t="s">
        <v>638</v>
      </c>
      <c r="E1916" s="114" t="s">
        <v>2461</v>
      </c>
      <c r="F1916" s="114" t="s">
        <v>2443</v>
      </c>
      <c r="G1916" s="121">
        <v>-4.172028165384563E-4</v>
      </c>
      <c r="H1916" s="114">
        <v>-83.440563307691278</v>
      </c>
      <c r="I1916" s="118" t="s">
        <v>272</v>
      </c>
    </row>
    <row r="1917" spans="1:9" ht="15" customHeight="1" x14ac:dyDescent="0.25">
      <c r="A1917" s="117">
        <v>46290.782395833332</v>
      </c>
      <c r="B1917" s="114">
        <v>24</v>
      </c>
      <c r="C1917" s="114" t="s">
        <v>367</v>
      </c>
      <c r="D1917" s="114" t="s">
        <v>638</v>
      </c>
      <c r="E1917" s="114" t="s">
        <v>2462</v>
      </c>
      <c r="F1917" s="114" t="s">
        <v>2443</v>
      </c>
      <c r="G1917" s="121">
        <v>-2.7637337656757877E-4</v>
      </c>
      <c r="H1917" s="114">
        <v>-55.274675313515772</v>
      </c>
      <c r="I1917" s="118" t="s">
        <v>272</v>
      </c>
    </row>
    <row r="1918" spans="1:9" ht="15" customHeight="1" x14ac:dyDescent="0.25">
      <c r="A1918" s="117">
        <v>46290.782395833332</v>
      </c>
      <c r="B1918" s="114">
        <v>24</v>
      </c>
      <c r="C1918" s="114" t="s">
        <v>367</v>
      </c>
      <c r="D1918" s="114" t="s">
        <v>638</v>
      </c>
      <c r="E1918" s="114" t="s">
        <v>2463</v>
      </c>
      <c r="F1918" s="114" t="s">
        <v>2443</v>
      </c>
      <c r="G1918" s="121">
        <v>-1.3554393659670133E-4</v>
      </c>
      <c r="H1918" s="114">
        <v>-27.108787319340284</v>
      </c>
      <c r="I1918" s="118" t="s">
        <v>272</v>
      </c>
    </row>
    <row r="1919" spans="1:9" ht="15" customHeight="1" x14ac:dyDescent="0.25">
      <c r="A1919" s="117">
        <v>46290.782395833332</v>
      </c>
      <c r="B1919" s="114">
        <v>24</v>
      </c>
      <c r="C1919" s="114" t="s">
        <v>367</v>
      </c>
      <c r="D1919" s="114" t="s">
        <v>638</v>
      </c>
      <c r="E1919" s="114" t="s">
        <v>2773</v>
      </c>
      <c r="F1919" s="114" t="s">
        <v>2443</v>
      </c>
      <c r="G1919" s="121">
        <v>-8.3969113645108876E-4</v>
      </c>
      <c r="H1919" s="114">
        <v>-167.93822729021778</v>
      </c>
      <c r="I1919" s="118" t="s">
        <v>272</v>
      </c>
    </row>
    <row r="1920" spans="1:9" ht="15" customHeight="1" x14ac:dyDescent="0.25">
      <c r="A1920" s="117">
        <v>46290.782395833332</v>
      </c>
      <c r="B1920" s="114">
        <v>24</v>
      </c>
      <c r="C1920" s="114" t="s">
        <v>367</v>
      </c>
      <c r="D1920" s="114" t="s">
        <v>638</v>
      </c>
      <c r="E1920" s="114" t="s">
        <v>2775</v>
      </c>
      <c r="F1920" s="114" t="s">
        <v>2443</v>
      </c>
      <c r="G1920" s="121">
        <v>-6.9886169648021123E-4</v>
      </c>
      <c r="H1920" s="114">
        <v>-139.77233929604228</v>
      </c>
      <c r="I1920" s="118" t="s">
        <v>272</v>
      </c>
    </row>
    <row r="1921" spans="1:9" ht="15" customHeight="1" x14ac:dyDescent="0.25">
      <c r="A1921" s="117">
        <v>46290.782395833332</v>
      </c>
      <c r="B1921" s="114">
        <v>24</v>
      </c>
      <c r="C1921" s="114" t="s">
        <v>367</v>
      </c>
      <c r="D1921" s="114" t="s">
        <v>638</v>
      </c>
      <c r="E1921" s="114" t="s">
        <v>2776</v>
      </c>
      <c r="F1921" s="114" t="s">
        <v>2443</v>
      </c>
      <c r="G1921" s="121">
        <v>-5.5803225650933382E-4</v>
      </c>
      <c r="H1921" s="114">
        <v>-111.60645130186678</v>
      </c>
      <c r="I1921" s="118" t="s">
        <v>272</v>
      </c>
    </row>
    <row r="1922" spans="1:9" ht="15" customHeight="1" x14ac:dyDescent="0.25">
      <c r="A1922" s="117">
        <v>46290.782395833332</v>
      </c>
      <c r="B1922" s="114">
        <v>24</v>
      </c>
      <c r="C1922" s="114" t="s">
        <v>367</v>
      </c>
      <c r="D1922" s="114" t="s">
        <v>638</v>
      </c>
      <c r="E1922" s="114" t="s">
        <v>2777</v>
      </c>
      <c r="F1922" s="114" t="s">
        <v>2443</v>
      </c>
      <c r="G1922" s="121">
        <v>-4.1720281653845635E-4</v>
      </c>
      <c r="H1922" s="114">
        <v>-83.440563307691292</v>
      </c>
      <c r="I1922" s="118" t="s">
        <v>272</v>
      </c>
    </row>
    <row r="1923" spans="1:9" ht="15" customHeight="1" x14ac:dyDescent="0.25">
      <c r="A1923" s="117">
        <v>46290.782395833332</v>
      </c>
      <c r="B1923" s="114">
        <v>24</v>
      </c>
      <c r="C1923" s="114" t="s">
        <v>367</v>
      </c>
      <c r="D1923" s="114" t="s">
        <v>638</v>
      </c>
      <c r="E1923" s="114" t="s">
        <v>2778</v>
      </c>
      <c r="F1923" s="114" t="s">
        <v>2443</v>
      </c>
      <c r="G1923" s="121">
        <v>-2.7637337656757883E-4</v>
      </c>
      <c r="H1923" s="114">
        <v>-55.274675313515786</v>
      </c>
      <c r="I1923" s="118" t="s">
        <v>272</v>
      </c>
    </row>
    <row r="1924" spans="1:9" ht="15" customHeight="1" x14ac:dyDescent="0.25">
      <c r="A1924" s="117">
        <v>46290.782395833332</v>
      </c>
      <c r="B1924" s="114">
        <v>24</v>
      </c>
      <c r="C1924" s="114" t="s">
        <v>367</v>
      </c>
      <c r="D1924" s="114" t="s">
        <v>638</v>
      </c>
      <c r="E1924" s="114" t="s">
        <v>2779</v>
      </c>
      <c r="F1924" s="114" t="s">
        <v>2443</v>
      </c>
      <c r="G1924" s="121">
        <v>-1.3554393659670139E-4</v>
      </c>
      <c r="H1924" s="114">
        <v>-27.108787319340294</v>
      </c>
      <c r="I1924" s="118" t="s">
        <v>272</v>
      </c>
    </row>
    <row r="1925" spans="1:9" ht="15" customHeight="1" x14ac:dyDescent="0.25">
      <c r="A1925" s="117">
        <v>46290.782395833332</v>
      </c>
      <c r="B1925" s="114">
        <v>24</v>
      </c>
      <c r="C1925" s="114" t="s">
        <v>367</v>
      </c>
      <c r="D1925" s="114" t="s">
        <v>434</v>
      </c>
      <c r="E1925" s="114" t="s">
        <v>2334</v>
      </c>
      <c r="F1925" s="114" t="s">
        <v>180</v>
      </c>
      <c r="G1925" s="121">
        <v>-1.6039279125734285E-3</v>
      </c>
      <c r="H1925" s="114">
        <v>-22</v>
      </c>
      <c r="I1925" s="118" t="s">
        <v>272</v>
      </c>
    </row>
    <row r="1926" spans="1:9" ht="15" customHeight="1" x14ac:dyDescent="0.25">
      <c r="A1926" s="117">
        <v>46290.782395833332</v>
      </c>
      <c r="B1926" s="114">
        <v>24</v>
      </c>
      <c r="C1926" s="114" t="s">
        <v>367</v>
      </c>
      <c r="D1926" s="114" t="s">
        <v>434</v>
      </c>
      <c r="E1926" s="114" t="s">
        <v>2336</v>
      </c>
      <c r="F1926" s="114" t="s">
        <v>180</v>
      </c>
      <c r="G1926" s="121">
        <v>-1.6039279125734285E-3</v>
      </c>
      <c r="H1926" s="114">
        <v>-22</v>
      </c>
      <c r="I1926" s="118" t="s">
        <v>272</v>
      </c>
    </row>
    <row r="1927" spans="1:9" ht="15" customHeight="1" x14ac:dyDescent="0.25">
      <c r="A1927" s="117">
        <v>46290.782395833332</v>
      </c>
      <c r="B1927" s="114">
        <v>24</v>
      </c>
      <c r="C1927" s="114" t="s">
        <v>367</v>
      </c>
      <c r="D1927" s="114" t="s">
        <v>434</v>
      </c>
      <c r="E1927" s="114" t="s">
        <v>2337</v>
      </c>
      <c r="F1927" s="114" t="s">
        <v>180</v>
      </c>
      <c r="G1927" s="121">
        <v>-1.6039279125734285E-3</v>
      </c>
      <c r="H1927" s="114">
        <v>-22</v>
      </c>
      <c r="I1927" s="118" t="s">
        <v>272</v>
      </c>
    </row>
    <row r="1928" spans="1:9" ht="15" customHeight="1" x14ac:dyDescent="0.25">
      <c r="A1928" s="117">
        <v>46290.782395833332</v>
      </c>
      <c r="B1928" s="114">
        <v>24</v>
      </c>
      <c r="C1928" s="114" t="s">
        <v>367</v>
      </c>
      <c r="D1928" s="114" t="s">
        <v>434</v>
      </c>
      <c r="E1928" s="114" t="s">
        <v>2338</v>
      </c>
      <c r="F1928" s="114" t="s">
        <v>180</v>
      </c>
      <c r="G1928" s="121">
        <v>-1.6039279125734285E-3</v>
      </c>
      <c r="H1928" s="114">
        <v>-22</v>
      </c>
      <c r="I1928" s="118" t="s">
        <v>272</v>
      </c>
    </row>
    <row r="1929" spans="1:9" ht="15" customHeight="1" x14ac:dyDescent="0.25">
      <c r="A1929" s="117">
        <v>46290.782395833332</v>
      </c>
      <c r="B1929" s="114">
        <v>24</v>
      </c>
      <c r="C1929" s="114" t="s">
        <v>367</v>
      </c>
      <c r="D1929" s="114" t="s">
        <v>434</v>
      </c>
      <c r="E1929" s="114" t="s">
        <v>2339</v>
      </c>
      <c r="F1929" s="114" t="s">
        <v>180</v>
      </c>
      <c r="G1929" s="121">
        <v>-1.6039279125734285E-3</v>
      </c>
      <c r="H1929" s="114">
        <v>-22</v>
      </c>
      <c r="I1929" s="118" t="s">
        <v>272</v>
      </c>
    </row>
    <row r="1930" spans="1:9" ht="15" customHeight="1" x14ac:dyDescent="0.25">
      <c r="A1930" s="117">
        <v>46290.782395833332</v>
      </c>
      <c r="B1930" s="114">
        <v>24</v>
      </c>
      <c r="C1930" s="114" t="s">
        <v>367</v>
      </c>
      <c r="D1930" s="114" t="s">
        <v>434</v>
      </c>
      <c r="E1930" s="114" t="s">
        <v>2340</v>
      </c>
      <c r="F1930" s="114" t="s">
        <v>180</v>
      </c>
      <c r="G1930" s="121">
        <v>-1.6039279125734285E-3</v>
      </c>
      <c r="H1930" s="114">
        <v>-22</v>
      </c>
      <c r="I1930" s="118" t="s">
        <v>272</v>
      </c>
    </row>
    <row r="1931" spans="1:9" ht="15" customHeight="1" x14ac:dyDescent="0.25">
      <c r="A1931" s="117">
        <v>46290.782395833332</v>
      </c>
      <c r="B1931" s="114">
        <v>24</v>
      </c>
      <c r="C1931" s="114" t="s">
        <v>367</v>
      </c>
      <c r="D1931" s="114" t="s">
        <v>434</v>
      </c>
      <c r="E1931" s="114" t="s">
        <v>2341</v>
      </c>
      <c r="F1931" s="114" t="s">
        <v>180</v>
      </c>
      <c r="G1931" s="121">
        <v>-1.4474433317447758E-3</v>
      </c>
      <c r="H1931" s="114">
        <v>-21.229168865590044</v>
      </c>
      <c r="I1931" s="118" t="s">
        <v>272</v>
      </c>
    </row>
    <row r="1932" spans="1:9" ht="15" customHeight="1" x14ac:dyDescent="0.25">
      <c r="A1932" s="117">
        <v>46290.782395833332</v>
      </c>
      <c r="B1932" s="114">
        <v>24</v>
      </c>
      <c r="C1932" s="114" t="s">
        <v>367</v>
      </c>
      <c r="D1932" s="114" t="s">
        <v>434</v>
      </c>
      <c r="E1932" s="114" t="s">
        <v>2342</v>
      </c>
      <c r="F1932" s="114" t="s">
        <v>180</v>
      </c>
      <c r="G1932" s="121">
        <v>-1.4474433317447758E-3</v>
      </c>
      <c r="H1932" s="114">
        <v>-21.229168865590044</v>
      </c>
      <c r="I1932" s="118" t="s">
        <v>272</v>
      </c>
    </row>
    <row r="1933" spans="1:9" ht="15" customHeight="1" x14ac:dyDescent="0.25">
      <c r="A1933" s="117">
        <v>46290.782395833332</v>
      </c>
      <c r="B1933" s="114">
        <v>24</v>
      </c>
      <c r="C1933" s="114" t="s">
        <v>367</v>
      </c>
      <c r="D1933" s="114" t="s">
        <v>434</v>
      </c>
      <c r="E1933" s="114" t="s">
        <v>2343</v>
      </c>
      <c r="F1933" s="114" t="s">
        <v>180</v>
      </c>
      <c r="G1933" s="121">
        <v>-1.4474433317447758E-3</v>
      </c>
      <c r="H1933" s="114">
        <v>-21.229168865590044</v>
      </c>
      <c r="I1933" s="118" t="s">
        <v>272</v>
      </c>
    </row>
    <row r="1934" spans="1:9" ht="15" customHeight="1" x14ac:dyDescent="0.25">
      <c r="A1934" s="117">
        <v>46290.782395833332</v>
      </c>
      <c r="B1934" s="114">
        <v>24</v>
      </c>
      <c r="C1934" s="114" t="s">
        <v>367</v>
      </c>
      <c r="D1934" s="114" t="s">
        <v>434</v>
      </c>
      <c r="E1934" s="114" t="s">
        <v>2344</v>
      </c>
      <c r="F1934" s="114" t="s">
        <v>180</v>
      </c>
      <c r="G1934" s="121">
        <v>-1.4474433317447758E-3</v>
      </c>
      <c r="H1934" s="114">
        <v>-21.229168865590044</v>
      </c>
      <c r="I1934" s="118" t="s">
        <v>272</v>
      </c>
    </row>
    <row r="1935" spans="1:9" ht="15" customHeight="1" x14ac:dyDescent="0.25">
      <c r="A1935" s="117">
        <v>46290.782395833332</v>
      </c>
      <c r="B1935" s="114">
        <v>24</v>
      </c>
      <c r="C1935" s="114" t="s">
        <v>367</v>
      </c>
      <c r="D1935" s="114" t="s">
        <v>434</v>
      </c>
      <c r="E1935" s="114" t="s">
        <v>2345</v>
      </c>
      <c r="F1935" s="114" t="s">
        <v>180</v>
      </c>
      <c r="G1935" s="121">
        <v>-1.4474433317447758E-3</v>
      </c>
      <c r="H1935" s="114">
        <v>-21.229168865590044</v>
      </c>
      <c r="I1935" s="118" t="s">
        <v>272</v>
      </c>
    </row>
    <row r="1936" spans="1:9" ht="15" customHeight="1" x14ac:dyDescent="0.25">
      <c r="A1936" s="117">
        <v>46290.782395833332</v>
      </c>
      <c r="B1936" s="114">
        <v>24</v>
      </c>
      <c r="C1936" s="114" t="s">
        <v>367</v>
      </c>
      <c r="D1936" s="114" t="s">
        <v>434</v>
      </c>
      <c r="E1936" s="114" t="s">
        <v>2346</v>
      </c>
      <c r="F1936" s="114" t="s">
        <v>180</v>
      </c>
      <c r="G1936" s="121">
        <v>-1.4474433317447758E-3</v>
      </c>
      <c r="H1936" s="114">
        <v>-21.229168865590044</v>
      </c>
      <c r="I1936" s="118" t="s">
        <v>272</v>
      </c>
    </row>
    <row r="1937" spans="1:9" ht="15" customHeight="1" x14ac:dyDescent="0.25">
      <c r="A1937" s="117">
        <v>46290.782395833332</v>
      </c>
      <c r="B1937" s="114">
        <v>24</v>
      </c>
      <c r="C1937" s="114" t="s">
        <v>367</v>
      </c>
      <c r="D1937" s="114" t="s">
        <v>434</v>
      </c>
      <c r="E1937" s="114" t="s">
        <v>2347</v>
      </c>
      <c r="F1937" s="114" t="s">
        <v>180</v>
      </c>
      <c r="G1937" s="121">
        <v>-1.4474433317447758E-3</v>
      </c>
      <c r="H1937" s="114">
        <v>-21.229168865590044</v>
      </c>
      <c r="I1937" s="118" t="s">
        <v>272</v>
      </c>
    </row>
    <row r="1938" spans="1:9" ht="15" customHeight="1" x14ac:dyDescent="0.25">
      <c r="A1938" s="117">
        <v>46290.782395833332</v>
      </c>
      <c r="B1938" s="114">
        <v>24</v>
      </c>
      <c r="C1938" s="114" t="s">
        <v>367</v>
      </c>
      <c r="D1938" s="114" t="s">
        <v>434</v>
      </c>
      <c r="E1938" s="114" t="s">
        <v>2348</v>
      </c>
      <c r="F1938" s="114" t="s">
        <v>180</v>
      </c>
      <c r="G1938" s="121">
        <v>-1.447443331744776E-3</v>
      </c>
      <c r="H1938" s="114">
        <v>-21.229168865590047</v>
      </c>
      <c r="I1938" s="118" t="s">
        <v>272</v>
      </c>
    </row>
    <row r="1939" spans="1:9" ht="15" customHeight="1" x14ac:dyDescent="0.25">
      <c r="A1939" s="117">
        <v>46290.782395833332</v>
      </c>
      <c r="B1939" s="114">
        <v>24</v>
      </c>
      <c r="C1939" s="114" t="s">
        <v>367</v>
      </c>
      <c r="D1939" s="114" t="s">
        <v>434</v>
      </c>
      <c r="E1939" s="114" t="s">
        <v>2349</v>
      </c>
      <c r="F1939" s="114" t="s">
        <v>180</v>
      </c>
      <c r="G1939" s="121">
        <v>-1.2909587509161232E-3</v>
      </c>
      <c r="H1939" s="114">
        <v>-18.934061680103138</v>
      </c>
      <c r="I1939" s="118" t="s">
        <v>272</v>
      </c>
    </row>
    <row r="1940" spans="1:9" ht="15" customHeight="1" x14ac:dyDescent="0.25">
      <c r="A1940" s="117">
        <v>46290.782395833332</v>
      </c>
      <c r="B1940" s="114">
        <v>24</v>
      </c>
      <c r="C1940" s="114" t="s">
        <v>367</v>
      </c>
      <c r="D1940" s="114" t="s">
        <v>434</v>
      </c>
      <c r="E1940" s="114" t="s">
        <v>2350</v>
      </c>
      <c r="F1940" s="114" t="s">
        <v>180</v>
      </c>
      <c r="G1940" s="121">
        <v>-1.2909587509161232E-3</v>
      </c>
      <c r="H1940" s="114">
        <v>-18.934061680103138</v>
      </c>
      <c r="I1940" s="118" t="s">
        <v>272</v>
      </c>
    </row>
    <row r="1941" spans="1:9" ht="15" customHeight="1" x14ac:dyDescent="0.25">
      <c r="A1941" s="117">
        <v>46290.782395833332</v>
      </c>
      <c r="B1941" s="114">
        <v>24</v>
      </c>
      <c r="C1941" s="114" t="s">
        <v>367</v>
      </c>
      <c r="D1941" s="114" t="s">
        <v>434</v>
      </c>
      <c r="E1941" s="114" t="s">
        <v>2351</v>
      </c>
      <c r="F1941" s="114" t="s">
        <v>180</v>
      </c>
      <c r="G1941" s="121">
        <v>-1.2909587509161232E-3</v>
      </c>
      <c r="H1941" s="114">
        <v>-18.934061680103138</v>
      </c>
      <c r="I1941" s="118" t="s">
        <v>272</v>
      </c>
    </row>
    <row r="1942" spans="1:9" ht="15" customHeight="1" x14ac:dyDescent="0.25">
      <c r="A1942" s="117">
        <v>46290.782395833332</v>
      </c>
      <c r="B1942" s="114">
        <v>24</v>
      </c>
      <c r="C1942" s="114" t="s">
        <v>367</v>
      </c>
      <c r="D1942" s="114" t="s">
        <v>434</v>
      </c>
      <c r="E1942" s="114" t="s">
        <v>2352</v>
      </c>
      <c r="F1942" s="114" t="s">
        <v>180</v>
      </c>
      <c r="G1942" s="121">
        <v>-1.2909587509161232E-3</v>
      </c>
      <c r="H1942" s="114">
        <v>-18.934061680103138</v>
      </c>
      <c r="I1942" s="118" t="s">
        <v>272</v>
      </c>
    </row>
    <row r="1943" spans="1:9" ht="15" customHeight="1" x14ac:dyDescent="0.25">
      <c r="A1943" s="117">
        <v>46290.782395833332</v>
      </c>
      <c r="B1943" s="114">
        <v>24</v>
      </c>
      <c r="C1943" s="114" t="s">
        <v>367</v>
      </c>
      <c r="D1943" s="114" t="s">
        <v>434</v>
      </c>
      <c r="E1943" s="114" t="s">
        <v>2353</v>
      </c>
      <c r="F1943" s="114" t="s">
        <v>180</v>
      </c>
      <c r="G1943" s="121">
        <v>-1.2909587509161232E-3</v>
      </c>
      <c r="H1943" s="114">
        <v>-18.934061680103138</v>
      </c>
      <c r="I1943" s="118" t="s">
        <v>272</v>
      </c>
    </row>
    <row r="1944" spans="1:9" ht="15" customHeight="1" x14ac:dyDescent="0.25">
      <c r="A1944" s="117">
        <v>46290.782395833332</v>
      </c>
      <c r="B1944" s="114">
        <v>24</v>
      </c>
      <c r="C1944" s="114" t="s">
        <v>367</v>
      </c>
      <c r="D1944" s="114" t="s">
        <v>434</v>
      </c>
      <c r="E1944" s="114" t="s">
        <v>2354</v>
      </c>
      <c r="F1944" s="114" t="s">
        <v>180</v>
      </c>
      <c r="G1944" s="121">
        <v>-1.2909587509161234E-3</v>
      </c>
      <c r="H1944" s="114">
        <v>-18.934061680103142</v>
      </c>
      <c r="I1944" s="118" t="s">
        <v>272</v>
      </c>
    </row>
    <row r="1945" spans="1:9" ht="15" customHeight="1" x14ac:dyDescent="0.25">
      <c r="A1945" s="117">
        <v>46290.782395833332</v>
      </c>
      <c r="B1945" s="114">
        <v>24</v>
      </c>
      <c r="C1945" s="114" t="s">
        <v>367</v>
      </c>
      <c r="D1945" s="114" t="s">
        <v>434</v>
      </c>
      <c r="E1945" s="114" t="s">
        <v>2355</v>
      </c>
      <c r="F1945" s="114" t="s">
        <v>180</v>
      </c>
      <c r="G1945" s="121">
        <v>-1.2909587509161234E-3</v>
      </c>
      <c r="H1945" s="114">
        <v>-18.934061680103142</v>
      </c>
      <c r="I1945" s="118" t="s">
        <v>272</v>
      </c>
    </row>
    <row r="1946" spans="1:9" ht="15" customHeight="1" x14ac:dyDescent="0.25">
      <c r="A1946" s="117">
        <v>46290.782395833332</v>
      </c>
      <c r="B1946" s="114">
        <v>24</v>
      </c>
      <c r="C1946" s="114" t="s">
        <v>367</v>
      </c>
      <c r="D1946" s="114" t="s">
        <v>434</v>
      </c>
      <c r="E1946" s="114" t="s">
        <v>2356</v>
      </c>
      <c r="F1946" s="114" t="s">
        <v>180</v>
      </c>
      <c r="G1946" s="121">
        <v>-1.2909587509161234E-3</v>
      </c>
      <c r="H1946" s="114">
        <v>-18.934061680103142</v>
      </c>
      <c r="I1946" s="118" t="s">
        <v>272</v>
      </c>
    </row>
    <row r="1947" spans="1:9" ht="15" customHeight="1" x14ac:dyDescent="0.25">
      <c r="A1947" s="117">
        <v>46290.782395833332</v>
      </c>
      <c r="B1947" s="114">
        <v>24</v>
      </c>
      <c r="C1947" s="114" t="s">
        <v>367</v>
      </c>
      <c r="D1947" s="114" t="s">
        <v>434</v>
      </c>
      <c r="E1947" s="114" t="s">
        <v>2357</v>
      </c>
      <c r="F1947" s="114" t="s">
        <v>180</v>
      </c>
      <c r="G1947" s="121">
        <v>-1.2909587509161234E-3</v>
      </c>
      <c r="H1947" s="114">
        <v>-18.934061680103142</v>
      </c>
      <c r="I1947" s="118" t="s">
        <v>272</v>
      </c>
    </row>
    <row r="1948" spans="1:9" ht="15" customHeight="1" x14ac:dyDescent="0.25">
      <c r="A1948" s="117">
        <v>46290.782395833332</v>
      </c>
      <c r="B1948" s="114">
        <v>24</v>
      </c>
      <c r="C1948" s="114" t="s">
        <v>367</v>
      </c>
      <c r="D1948" s="114" t="s">
        <v>434</v>
      </c>
      <c r="E1948" s="114" t="s">
        <v>2358</v>
      </c>
      <c r="F1948" s="114" t="s">
        <v>180</v>
      </c>
      <c r="G1948" s="121">
        <v>-1.2909587509161234E-3</v>
      </c>
      <c r="H1948" s="114">
        <v>-18.934061680103142</v>
      </c>
      <c r="I1948" s="118" t="s">
        <v>272</v>
      </c>
    </row>
    <row r="1949" spans="1:9" ht="15" customHeight="1" x14ac:dyDescent="0.25">
      <c r="A1949" s="117">
        <v>46290.782395833332</v>
      </c>
      <c r="B1949" s="114">
        <v>24</v>
      </c>
      <c r="C1949" s="114" t="s">
        <v>367</v>
      </c>
      <c r="D1949" s="114" t="s">
        <v>434</v>
      </c>
      <c r="E1949" s="114" t="s">
        <v>2359</v>
      </c>
      <c r="F1949" s="114" t="s">
        <v>180</v>
      </c>
      <c r="G1949" s="121">
        <v>-1.1344741700874705E-3</v>
      </c>
      <c r="H1949" s="114">
        <v>-16.638954494616232</v>
      </c>
      <c r="I1949" s="118" t="s">
        <v>272</v>
      </c>
    </row>
    <row r="1950" spans="1:9" ht="15" customHeight="1" x14ac:dyDescent="0.25">
      <c r="A1950" s="117">
        <v>46290.782395833332</v>
      </c>
      <c r="B1950" s="114">
        <v>24</v>
      </c>
      <c r="C1950" s="114" t="s">
        <v>367</v>
      </c>
      <c r="D1950" s="114" t="s">
        <v>434</v>
      </c>
      <c r="E1950" s="114" t="s">
        <v>2360</v>
      </c>
      <c r="F1950" s="114" t="s">
        <v>180</v>
      </c>
      <c r="G1950" s="121">
        <v>-1.1344741700874705E-3</v>
      </c>
      <c r="H1950" s="114">
        <v>-16.638954494616232</v>
      </c>
      <c r="I1950" s="118" t="s">
        <v>272</v>
      </c>
    </row>
    <row r="1951" spans="1:9" ht="15" customHeight="1" x14ac:dyDescent="0.25">
      <c r="A1951" s="117">
        <v>46290.782395833332</v>
      </c>
      <c r="B1951" s="114">
        <v>24</v>
      </c>
      <c r="C1951" s="114" t="s">
        <v>367</v>
      </c>
      <c r="D1951" s="114" t="s">
        <v>434</v>
      </c>
      <c r="E1951" s="114" t="s">
        <v>2361</v>
      </c>
      <c r="F1951" s="114" t="s">
        <v>180</v>
      </c>
      <c r="G1951" s="121">
        <v>-1.1344741700874707E-3</v>
      </c>
      <c r="H1951" s="114">
        <v>-16.638954494616236</v>
      </c>
      <c r="I1951" s="118" t="s">
        <v>272</v>
      </c>
    </row>
    <row r="1952" spans="1:9" ht="15" customHeight="1" x14ac:dyDescent="0.25">
      <c r="A1952" s="117">
        <v>46290.782395833332</v>
      </c>
      <c r="B1952" s="114">
        <v>24</v>
      </c>
      <c r="C1952" s="114" t="s">
        <v>367</v>
      </c>
      <c r="D1952" s="114" t="s">
        <v>434</v>
      </c>
      <c r="E1952" s="114" t="s">
        <v>2362</v>
      </c>
      <c r="F1952" s="114" t="s">
        <v>180</v>
      </c>
      <c r="G1952" s="121">
        <v>-1.1344741700874707E-3</v>
      </c>
      <c r="H1952" s="114">
        <v>-16.638954494616236</v>
      </c>
      <c r="I1952" s="118" t="s">
        <v>272</v>
      </c>
    </row>
    <row r="1953" spans="1:9" ht="15" customHeight="1" x14ac:dyDescent="0.25">
      <c r="A1953" s="117">
        <v>46290.782395833332</v>
      </c>
      <c r="B1953" s="114">
        <v>24</v>
      </c>
      <c r="C1953" s="114" t="s">
        <v>367</v>
      </c>
      <c r="D1953" s="114" t="s">
        <v>434</v>
      </c>
      <c r="E1953" s="114" t="s">
        <v>2363</v>
      </c>
      <c r="F1953" s="114" t="s">
        <v>180</v>
      </c>
      <c r="G1953" s="121">
        <v>-1.1344741700874707E-3</v>
      </c>
      <c r="H1953" s="114">
        <v>-16.638954494616236</v>
      </c>
      <c r="I1953" s="118" t="s">
        <v>272</v>
      </c>
    </row>
    <row r="1954" spans="1:9" ht="15" customHeight="1" x14ac:dyDescent="0.25">
      <c r="A1954" s="117">
        <v>46290.782395833332</v>
      </c>
      <c r="B1954" s="114">
        <v>24</v>
      </c>
      <c r="C1954" s="114" t="s">
        <v>367</v>
      </c>
      <c r="D1954" s="114" t="s">
        <v>434</v>
      </c>
      <c r="E1954" s="114" t="s">
        <v>2364</v>
      </c>
      <c r="F1954" s="114" t="s">
        <v>180</v>
      </c>
      <c r="G1954" s="121">
        <v>-1.1344741700874707E-3</v>
      </c>
      <c r="H1954" s="114">
        <v>-16.638954494616236</v>
      </c>
      <c r="I1954" s="118" t="s">
        <v>272</v>
      </c>
    </row>
    <row r="1955" spans="1:9" ht="15" customHeight="1" x14ac:dyDescent="0.25">
      <c r="A1955" s="117">
        <v>46290.782395833332</v>
      </c>
      <c r="B1955" s="114">
        <v>24</v>
      </c>
      <c r="C1955" s="114" t="s">
        <v>367</v>
      </c>
      <c r="D1955" s="114" t="s">
        <v>434</v>
      </c>
      <c r="E1955" s="114" t="s">
        <v>2365</v>
      </c>
      <c r="F1955" s="114" t="s">
        <v>180</v>
      </c>
      <c r="G1955" s="121">
        <v>-9.7798958925881803E-4</v>
      </c>
      <c r="H1955" s="114">
        <v>-14.34384730912933</v>
      </c>
      <c r="I1955" s="118" t="s">
        <v>272</v>
      </c>
    </row>
    <row r="1956" spans="1:9" ht="15" customHeight="1" x14ac:dyDescent="0.25">
      <c r="A1956" s="117">
        <v>46290.782395833332</v>
      </c>
      <c r="B1956" s="114">
        <v>24</v>
      </c>
      <c r="C1956" s="114" t="s">
        <v>367</v>
      </c>
      <c r="D1956" s="114" t="s">
        <v>434</v>
      </c>
      <c r="E1956" s="114" t="s">
        <v>2366</v>
      </c>
      <c r="F1956" s="114" t="s">
        <v>180</v>
      </c>
      <c r="G1956" s="121">
        <v>-9.7798958925881803E-4</v>
      </c>
      <c r="H1956" s="114">
        <v>-14.34384730912933</v>
      </c>
      <c r="I1956" s="118" t="s">
        <v>272</v>
      </c>
    </row>
    <row r="1957" spans="1:9" ht="15" customHeight="1" x14ac:dyDescent="0.25">
      <c r="A1957" s="117">
        <v>46290.782395833332</v>
      </c>
      <c r="B1957" s="114">
        <v>24</v>
      </c>
      <c r="C1957" s="114" t="s">
        <v>367</v>
      </c>
      <c r="D1957" s="114" t="s">
        <v>434</v>
      </c>
      <c r="E1957" s="114" t="s">
        <v>2367</v>
      </c>
      <c r="F1957" s="114" t="s">
        <v>180</v>
      </c>
      <c r="G1957" s="121">
        <v>-9.7798958925881803E-4</v>
      </c>
      <c r="H1957" s="114">
        <v>-14.34384730912933</v>
      </c>
      <c r="I1957" s="118" t="s">
        <v>272</v>
      </c>
    </row>
    <row r="1958" spans="1:9" ht="15" customHeight="1" x14ac:dyDescent="0.25">
      <c r="A1958" s="117">
        <v>46290.782395833332</v>
      </c>
      <c r="B1958" s="114">
        <v>24</v>
      </c>
      <c r="C1958" s="114" t="s">
        <v>367</v>
      </c>
      <c r="D1958" s="114" t="s">
        <v>434</v>
      </c>
      <c r="E1958" s="114" t="s">
        <v>2368</v>
      </c>
      <c r="F1958" s="114" t="s">
        <v>180</v>
      </c>
      <c r="G1958" s="121">
        <v>-9.7798958925881803E-4</v>
      </c>
      <c r="H1958" s="114">
        <v>-14.34384730912933</v>
      </c>
      <c r="I1958" s="118" t="s">
        <v>272</v>
      </c>
    </row>
    <row r="1959" spans="1:9" ht="15" customHeight="1" x14ac:dyDescent="0.25">
      <c r="A1959" s="117">
        <v>46290.782395833332</v>
      </c>
      <c r="B1959" s="114">
        <v>24</v>
      </c>
      <c r="C1959" s="114" t="s">
        <v>367</v>
      </c>
      <c r="D1959" s="114" t="s">
        <v>434</v>
      </c>
      <c r="E1959" s="114" t="s">
        <v>2369</v>
      </c>
      <c r="F1959" s="114" t="s">
        <v>180</v>
      </c>
      <c r="G1959" s="121">
        <v>-9.7798958925881824E-4</v>
      </c>
      <c r="H1959" s="114">
        <v>-14.343847309129334</v>
      </c>
      <c r="I1959" s="118" t="s">
        <v>272</v>
      </c>
    </row>
    <row r="1960" spans="1:9" ht="15" customHeight="1" x14ac:dyDescent="0.25">
      <c r="A1960" s="117">
        <v>46290.782395833332</v>
      </c>
      <c r="B1960" s="114">
        <v>24</v>
      </c>
      <c r="C1960" s="114" t="s">
        <v>367</v>
      </c>
      <c r="D1960" s="114" t="s">
        <v>434</v>
      </c>
      <c r="E1960" s="114" t="s">
        <v>2370</v>
      </c>
      <c r="F1960" s="114" t="s">
        <v>180</v>
      </c>
      <c r="G1960" s="121">
        <v>-9.7798958925881824E-4</v>
      </c>
      <c r="H1960" s="114">
        <v>-14.343847309129334</v>
      </c>
      <c r="I1960" s="118" t="s">
        <v>272</v>
      </c>
    </row>
    <row r="1961" spans="1:9" ht="15" customHeight="1" x14ac:dyDescent="0.25">
      <c r="A1961" s="117">
        <v>46290.782395833332</v>
      </c>
      <c r="B1961" s="114">
        <v>24</v>
      </c>
      <c r="C1961" s="114" t="s">
        <v>367</v>
      </c>
      <c r="D1961" s="114" t="s">
        <v>434</v>
      </c>
      <c r="E1961" s="114" t="s">
        <v>2371</v>
      </c>
      <c r="F1961" s="114" t="s">
        <v>180</v>
      </c>
      <c r="G1961" s="121">
        <v>-8.2150500843016535E-4</v>
      </c>
      <c r="H1961" s="114">
        <v>-12.048740123642425</v>
      </c>
      <c r="I1961" s="118" t="s">
        <v>272</v>
      </c>
    </row>
    <row r="1962" spans="1:9" ht="15" customHeight="1" x14ac:dyDescent="0.25">
      <c r="A1962" s="117">
        <v>46290.782395833332</v>
      </c>
      <c r="B1962" s="114">
        <v>24</v>
      </c>
      <c r="C1962" s="114" t="s">
        <v>367</v>
      </c>
      <c r="D1962" s="114" t="s">
        <v>434</v>
      </c>
      <c r="E1962" s="114" t="s">
        <v>2372</v>
      </c>
      <c r="F1962" s="114" t="s">
        <v>180</v>
      </c>
      <c r="G1962" s="121">
        <v>-8.2150500843016535E-4</v>
      </c>
      <c r="H1962" s="114">
        <v>-12.048740123642425</v>
      </c>
      <c r="I1962" s="118" t="s">
        <v>272</v>
      </c>
    </row>
    <row r="1963" spans="1:9" ht="15" customHeight="1" x14ac:dyDescent="0.25">
      <c r="A1963" s="117">
        <v>46290.782395833332</v>
      </c>
      <c r="B1963" s="114">
        <v>24</v>
      </c>
      <c r="C1963" s="114" t="s">
        <v>367</v>
      </c>
      <c r="D1963" s="114" t="s">
        <v>434</v>
      </c>
      <c r="E1963" s="114" t="s">
        <v>2373</v>
      </c>
      <c r="F1963" s="114" t="s">
        <v>180</v>
      </c>
      <c r="G1963" s="121">
        <v>-8.2150500843016535E-4</v>
      </c>
      <c r="H1963" s="114">
        <v>-12.048740123642425</v>
      </c>
      <c r="I1963" s="118" t="s">
        <v>272</v>
      </c>
    </row>
    <row r="1964" spans="1:9" ht="15" customHeight="1" x14ac:dyDescent="0.25">
      <c r="A1964" s="117">
        <v>46290.782395833332</v>
      </c>
      <c r="B1964" s="114">
        <v>24</v>
      </c>
      <c r="C1964" s="114" t="s">
        <v>367</v>
      </c>
      <c r="D1964" s="114" t="s">
        <v>434</v>
      </c>
      <c r="E1964" s="114" t="s">
        <v>2374</v>
      </c>
      <c r="F1964" s="114" t="s">
        <v>180</v>
      </c>
      <c r="G1964" s="121">
        <v>-8.2150500843016546E-4</v>
      </c>
      <c r="H1964" s="114">
        <v>-12.048740123642427</v>
      </c>
      <c r="I1964" s="118" t="s">
        <v>272</v>
      </c>
    </row>
    <row r="1965" spans="1:9" ht="15" customHeight="1" x14ac:dyDescent="0.25">
      <c r="A1965" s="117">
        <v>46290.782395833332</v>
      </c>
      <c r="B1965" s="114">
        <v>24</v>
      </c>
      <c r="C1965" s="114" t="s">
        <v>367</v>
      </c>
      <c r="D1965" s="114" t="s">
        <v>434</v>
      </c>
      <c r="E1965" s="114" t="s">
        <v>2375</v>
      </c>
      <c r="F1965" s="114" t="s">
        <v>180</v>
      </c>
      <c r="G1965" s="121">
        <v>-8.2150500843016557E-4</v>
      </c>
      <c r="H1965" s="114">
        <v>-12.048740123642428</v>
      </c>
      <c r="I1965" s="118" t="s">
        <v>272</v>
      </c>
    </row>
    <row r="1966" spans="1:9" ht="15" customHeight="1" x14ac:dyDescent="0.25">
      <c r="A1966" s="117">
        <v>46290.782395833332</v>
      </c>
      <c r="B1966" s="114">
        <v>24</v>
      </c>
      <c r="C1966" s="114" t="s">
        <v>367</v>
      </c>
      <c r="D1966" s="114" t="s">
        <v>434</v>
      </c>
      <c r="E1966" s="114" t="s">
        <v>2376</v>
      </c>
      <c r="F1966" s="114" t="s">
        <v>180</v>
      </c>
      <c r="G1966" s="121">
        <v>-8.2150500843016557E-4</v>
      </c>
      <c r="H1966" s="114">
        <v>-12.048740123642428</v>
      </c>
      <c r="I1966" s="118" t="s">
        <v>272</v>
      </c>
    </row>
    <row r="1967" spans="1:9" ht="15" customHeight="1" x14ac:dyDescent="0.25">
      <c r="A1967" s="117">
        <v>46290.782395833332</v>
      </c>
      <c r="B1967" s="114">
        <v>24</v>
      </c>
      <c r="C1967" s="114" t="s">
        <v>367</v>
      </c>
      <c r="D1967" s="114" t="s">
        <v>434</v>
      </c>
      <c r="E1967" s="114" t="s">
        <v>2377</v>
      </c>
      <c r="F1967" s="114" t="s">
        <v>180</v>
      </c>
      <c r="G1967" s="121">
        <v>-6.6502042760151268E-4</v>
      </c>
      <c r="H1967" s="114">
        <v>-9.7536329381555191</v>
      </c>
      <c r="I1967" s="118" t="s">
        <v>272</v>
      </c>
    </row>
    <row r="1968" spans="1:9" ht="15" customHeight="1" x14ac:dyDescent="0.25">
      <c r="A1968" s="117">
        <v>46290.782395833332</v>
      </c>
      <c r="B1968" s="114">
        <v>24</v>
      </c>
      <c r="C1968" s="114" t="s">
        <v>367</v>
      </c>
      <c r="D1968" s="114" t="s">
        <v>434</v>
      </c>
      <c r="E1968" s="114" t="s">
        <v>2378</v>
      </c>
      <c r="F1968" s="114" t="s">
        <v>180</v>
      </c>
      <c r="G1968" s="121">
        <v>-6.6502042760151279E-4</v>
      </c>
      <c r="H1968" s="114">
        <v>-9.7536329381555209</v>
      </c>
      <c r="I1968" s="118" t="s">
        <v>272</v>
      </c>
    </row>
    <row r="1969" spans="1:9" ht="15" customHeight="1" x14ac:dyDescent="0.25">
      <c r="A1969" s="117">
        <v>46290.782395833332</v>
      </c>
      <c r="B1969" s="114">
        <v>24</v>
      </c>
      <c r="C1969" s="114" t="s">
        <v>367</v>
      </c>
      <c r="D1969" s="114" t="s">
        <v>434</v>
      </c>
      <c r="E1969" s="114" t="s">
        <v>2379</v>
      </c>
      <c r="F1969" s="114" t="s">
        <v>180</v>
      </c>
      <c r="G1969" s="121">
        <v>-6.6502042760151279E-4</v>
      </c>
      <c r="H1969" s="114">
        <v>-9.7536329381555209</v>
      </c>
      <c r="I1969" s="118" t="s">
        <v>272</v>
      </c>
    </row>
    <row r="1970" spans="1:9" ht="15" customHeight="1" x14ac:dyDescent="0.25">
      <c r="A1970" s="117">
        <v>46290.782395833332</v>
      </c>
      <c r="B1970" s="114">
        <v>24</v>
      </c>
      <c r="C1970" s="114" t="s">
        <v>367</v>
      </c>
      <c r="D1970" s="114" t="s">
        <v>434</v>
      </c>
      <c r="E1970" s="114" t="s">
        <v>2380</v>
      </c>
      <c r="F1970" s="114" t="s">
        <v>180</v>
      </c>
      <c r="G1970" s="121">
        <v>-6.650204276015129E-4</v>
      </c>
      <c r="H1970" s="114">
        <v>-9.7536329381555227</v>
      </c>
      <c r="I1970" s="118" t="s">
        <v>272</v>
      </c>
    </row>
    <row r="1971" spans="1:9" ht="15" customHeight="1" x14ac:dyDescent="0.25">
      <c r="A1971" s="117">
        <v>46290.782395833332</v>
      </c>
      <c r="B1971" s="114">
        <v>24</v>
      </c>
      <c r="C1971" s="114" t="s">
        <v>367</v>
      </c>
      <c r="D1971" s="114" t="s">
        <v>434</v>
      </c>
      <c r="E1971" s="114" t="s">
        <v>2381</v>
      </c>
      <c r="F1971" s="114" t="s">
        <v>180</v>
      </c>
      <c r="G1971" s="121">
        <v>-6.650204276015129E-4</v>
      </c>
      <c r="H1971" s="114">
        <v>-9.7536329381555227</v>
      </c>
      <c r="I1971" s="118" t="s">
        <v>272</v>
      </c>
    </row>
    <row r="1972" spans="1:9" ht="15" customHeight="1" x14ac:dyDescent="0.25">
      <c r="A1972" s="117">
        <v>46290.782395833332</v>
      </c>
      <c r="B1972" s="114">
        <v>24</v>
      </c>
      <c r="C1972" s="114" t="s">
        <v>367</v>
      </c>
      <c r="D1972" s="114" t="s">
        <v>434</v>
      </c>
      <c r="E1972" s="114" t="s">
        <v>2382</v>
      </c>
      <c r="F1972" s="114" t="s">
        <v>180</v>
      </c>
      <c r="G1972" s="121">
        <v>-6.6502042760151301E-4</v>
      </c>
      <c r="H1972" s="114">
        <v>-9.7536329381555245</v>
      </c>
      <c r="I1972" s="118" t="s">
        <v>272</v>
      </c>
    </row>
    <row r="1973" spans="1:9" ht="15" customHeight="1" x14ac:dyDescent="0.25">
      <c r="A1973" s="117">
        <v>46290.782395833332</v>
      </c>
      <c r="B1973" s="114">
        <v>24</v>
      </c>
      <c r="C1973" s="114" t="s">
        <v>367</v>
      </c>
      <c r="D1973" s="114" t="s">
        <v>434</v>
      </c>
      <c r="E1973" s="114" t="s">
        <v>2383</v>
      </c>
      <c r="F1973" s="114" t="s">
        <v>180</v>
      </c>
      <c r="G1973" s="121">
        <v>-5.0853584677286012E-4</v>
      </c>
      <c r="H1973" s="114">
        <v>-7.4585257526686153</v>
      </c>
      <c r="I1973" s="118" t="s">
        <v>272</v>
      </c>
    </row>
    <row r="1974" spans="1:9" ht="15" customHeight="1" x14ac:dyDescent="0.25">
      <c r="A1974" s="117">
        <v>46290.782395833332</v>
      </c>
      <c r="B1974" s="114">
        <v>24</v>
      </c>
      <c r="C1974" s="114" t="s">
        <v>367</v>
      </c>
      <c r="D1974" s="114" t="s">
        <v>434</v>
      </c>
      <c r="E1974" s="114" t="s">
        <v>2384</v>
      </c>
      <c r="F1974" s="114" t="s">
        <v>180</v>
      </c>
      <c r="G1974" s="121">
        <v>-5.0853584677286012E-4</v>
      </c>
      <c r="H1974" s="114">
        <v>-7.4585257526686153</v>
      </c>
      <c r="I1974" s="118" t="s">
        <v>272</v>
      </c>
    </row>
    <row r="1975" spans="1:9" ht="15" customHeight="1" x14ac:dyDescent="0.25">
      <c r="A1975" s="117">
        <v>46290.782395833332</v>
      </c>
      <c r="B1975" s="114">
        <v>24</v>
      </c>
      <c r="C1975" s="114" t="s">
        <v>367</v>
      </c>
      <c r="D1975" s="114" t="s">
        <v>434</v>
      </c>
      <c r="E1975" s="114" t="s">
        <v>2385</v>
      </c>
      <c r="F1975" s="114" t="s">
        <v>180</v>
      </c>
      <c r="G1975" s="121">
        <v>-5.0853584677286023E-4</v>
      </c>
      <c r="H1975" s="114">
        <v>-7.4585257526686171</v>
      </c>
      <c r="I1975" s="118" t="s">
        <v>272</v>
      </c>
    </row>
    <row r="1976" spans="1:9" ht="15" customHeight="1" x14ac:dyDescent="0.25">
      <c r="A1976" s="117">
        <v>46290.782395833332</v>
      </c>
      <c r="B1976" s="114">
        <v>24</v>
      </c>
      <c r="C1976" s="114" t="s">
        <v>367</v>
      </c>
      <c r="D1976" s="114" t="s">
        <v>434</v>
      </c>
      <c r="E1976" s="114" t="s">
        <v>2386</v>
      </c>
      <c r="F1976" s="114" t="s">
        <v>180</v>
      </c>
      <c r="G1976" s="121">
        <v>-5.0853584677286034E-4</v>
      </c>
      <c r="H1976" s="114">
        <v>-7.4585257526686188</v>
      </c>
      <c r="I1976" s="118" t="s">
        <v>272</v>
      </c>
    </row>
    <row r="1977" spans="1:9" ht="15" customHeight="1" x14ac:dyDescent="0.25">
      <c r="A1977" s="117">
        <v>46290.782395833332</v>
      </c>
      <c r="B1977" s="114">
        <v>24</v>
      </c>
      <c r="C1977" s="114" t="s">
        <v>367</v>
      </c>
      <c r="D1977" s="114" t="s">
        <v>434</v>
      </c>
      <c r="E1977" s="114" t="s">
        <v>2387</v>
      </c>
      <c r="F1977" s="114" t="s">
        <v>180</v>
      </c>
      <c r="G1977" s="121">
        <v>-5.0853584677286034E-4</v>
      </c>
      <c r="H1977" s="114">
        <v>-7.4585257526686188</v>
      </c>
      <c r="I1977" s="118" t="s">
        <v>272</v>
      </c>
    </row>
    <row r="1978" spans="1:9" ht="15" customHeight="1" x14ac:dyDescent="0.25">
      <c r="A1978" s="117">
        <v>46290.782395833332</v>
      </c>
      <c r="B1978" s="114">
        <v>24</v>
      </c>
      <c r="C1978" s="114" t="s">
        <v>367</v>
      </c>
      <c r="D1978" s="114" t="s">
        <v>434</v>
      </c>
      <c r="E1978" s="114" t="s">
        <v>2388</v>
      </c>
      <c r="F1978" s="114" t="s">
        <v>180</v>
      </c>
      <c r="G1978" s="121">
        <v>-5.0853584677286034E-4</v>
      </c>
      <c r="H1978" s="114">
        <v>-7.4585257526686188</v>
      </c>
      <c r="I1978" s="118" t="s">
        <v>272</v>
      </c>
    </row>
    <row r="1979" spans="1:9" ht="15" customHeight="1" x14ac:dyDescent="0.25">
      <c r="A1979" s="117">
        <v>46290.782395833332</v>
      </c>
      <c r="B1979" s="114">
        <v>24</v>
      </c>
      <c r="C1979" s="114" t="s">
        <v>367</v>
      </c>
      <c r="D1979" s="114" t="s">
        <v>434</v>
      </c>
      <c r="E1979" s="114" t="s">
        <v>2389</v>
      </c>
      <c r="F1979" s="114" t="s">
        <v>180</v>
      </c>
      <c r="G1979" s="121">
        <v>-3.5205126594420755E-4</v>
      </c>
      <c r="H1979" s="114">
        <v>-5.1634185671817114</v>
      </c>
      <c r="I1979" s="118" t="s">
        <v>272</v>
      </c>
    </row>
    <row r="1980" spans="1:9" ht="15" customHeight="1" x14ac:dyDescent="0.25">
      <c r="A1980" s="117">
        <v>46290.782395833332</v>
      </c>
      <c r="B1980" s="114">
        <v>24</v>
      </c>
      <c r="C1980" s="114" t="s">
        <v>367</v>
      </c>
      <c r="D1980" s="114" t="s">
        <v>434</v>
      </c>
      <c r="E1980" s="114" t="s">
        <v>2390</v>
      </c>
      <c r="F1980" s="114" t="s">
        <v>180</v>
      </c>
      <c r="G1980" s="121">
        <v>-3.5205126594420755E-4</v>
      </c>
      <c r="H1980" s="114">
        <v>-5.1634185671817114</v>
      </c>
      <c r="I1980" s="118" t="s">
        <v>272</v>
      </c>
    </row>
    <row r="1981" spans="1:9" ht="15" customHeight="1" x14ac:dyDescent="0.25">
      <c r="A1981" s="117">
        <v>46290.782395833332</v>
      </c>
      <c r="B1981" s="114">
        <v>24</v>
      </c>
      <c r="C1981" s="114" t="s">
        <v>367</v>
      </c>
      <c r="D1981" s="114" t="s">
        <v>434</v>
      </c>
      <c r="E1981" s="114" t="s">
        <v>2391</v>
      </c>
      <c r="F1981" s="114" t="s">
        <v>180</v>
      </c>
      <c r="G1981" s="121">
        <v>-3.5205126594420755E-4</v>
      </c>
      <c r="H1981" s="114">
        <v>-5.1634185671817114</v>
      </c>
      <c r="I1981" s="118" t="s">
        <v>272</v>
      </c>
    </row>
    <row r="1982" spans="1:9" ht="15" customHeight="1" x14ac:dyDescent="0.25">
      <c r="A1982" s="117">
        <v>46290.782395833332</v>
      </c>
      <c r="B1982" s="114">
        <v>24</v>
      </c>
      <c r="C1982" s="114" t="s">
        <v>367</v>
      </c>
      <c r="D1982" s="114" t="s">
        <v>434</v>
      </c>
      <c r="E1982" s="114" t="s">
        <v>2392</v>
      </c>
      <c r="F1982" s="114" t="s">
        <v>180</v>
      </c>
      <c r="G1982" s="121">
        <v>-3.5205126594420772E-4</v>
      </c>
      <c r="H1982" s="114">
        <v>-5.1634185671817132</v>
      </c>
      <c r="I1982" s="118" t="s">
        <v>272</v>
      </c>
    </row>
    <row r="1983" spans="1:9" ht="15" customHeight="1" x14ac:dyDescent="0.25">
      <c r="A1983" s="117">
        <v>46290.782395833332</v>
      </c>
      <c r="B1983" s="114">
        <v>24</v>
      </c>
      <c r="C1983" s="114" t="s">
        <v>367</v>
      </c>
      <c r="D1983" s="114" t="s">
        <v>434</v>
      </c>
      <c r="E1983" s="114" t="s">
        <v>2393</v>
      </c>
      <c r="F1983" s="114" t="s">
        <v>180</v>
      </c>
      <c r="G1983" s="121">
        <v>-3.5205126594420772E-4</v>
      </c>
      <c r="H1983" s="114">
        <v>-5.1634185671817132</v>
      </c>
      <c r="I1983" s="118" t="s">
        <v>272</v>
      </c>
    </row>
    <row r="1984" spans="1:9" ht="15" customHeight="1" x14ac:dyDescent="0.25">
      <c r="A1984" s="117">
        <v>46290.782395833332</v>
      </c>
      <c r="B1984" s="114">
        <v>24</v>
      </c>
      <c r="C1984" s="114" t="s">
        <v>367</v>
      </c>
      <c r="D1984" s="114" t="s">
        <v>434</v>
      </c>
      <c r="E1984" s="114" t="s">
        <v>2394</v>
      </c>
      <c r="F1984" s="114" t="s">
        <v>180</v>
      </c>
      <c r="G1984" s="121">
        <v>-3.5205126594420777E-4</v>
      </c>
      <c r="H1984" s="114">
        <v>-5.1634185671817141</v>
      </c>
      <c r="I1984" s="118" t="s">
        <v>272</v>
      </c>
    </row>
    <row r="1985" spans="1:9" ht="15" customHeight="1" x14ac:dyDescent="0.25">
      <c r="A1985" s="117">
        <v>46290.782395833332</v>
      </c>
      <c r="B1985" s="114">
        <v>24</v>
      </c>
      <c r="C1985" s="114" t="s">
        <v>367</v>
      </c>
      <c r="D1985" s="114" t="s">
        <v>434</v>
      </c>
      <c r="E1985" s="114" t="s">
        <v>2395</v>
      </c>
      <c r="F1985" s="114" t="s">
        <v>180</v>
      </c>
      <c r="G1985" s="121">
        <v>-1.9556668511555494E-4</v>
      </c>
      <c r="H1985" s="114">
        <v>-2.8683113816948063</v>
      </c>
      <c r="I1985" s="118" t="s">
        <v>272</v>
      </c>
    </row>
    <row r="1986" spans="1:9" ht="15" customHeight="1" x14ac:dyDescent="0.25">
      <c r="A1986" s="117">
        <v>46290.782395833332</v>
      </c>
      <c r="B1986" s="114">
        <v>24</v>
      </c>
      <c r="C1986" s="114" t="s">
        <v>367</v>
      </c>
      <c r="D1986" s="114" t="s">
        <v>434</v>
      </c>
      <c r="E1986" s="114" t="s">
        <v>2396</v>
      </c>
      <c r="F1986" s="114" t="s">
        <v>180</v>
      </c>
      <c r="G1986" s="121">
        <v>-1.9556668511555496E-4</v>
      </c>
      <c r="H1986" s="114">
        <v>-2.8683113816948063</v>
      </c>
      <c r="I1986" s="118" t="s">
        <v>272</v>
      </c>
    </row>
    <row r="1987" spans="1:9" ht="15" customHeight="1" x14ac:dyDescent="0.25">
      <c r="A1987" s="117">
        <v>46290.782395833332</v>
      </c>
      <c r="B1987" s="114">
        <v>24</v>
      </c>
      <c r="C1987" s="114" t="s">
        <v>367</v>
      </c>
      <c r="D1987" s="114" t="s">
        <v>434</v>
      </c>
      <c r="E1987" s="114" t="s">
        <v>2397</v>
      </c>
      <c r="F1987" s="114" t="s">
        <v>180</v>
      </c>
      <c r="G1987" s="121">
        <v>-1.9556668511555499E-4</v>
      </c>
      <c r="H1987" s="114">
        <v>-2.8683113816948067</v>
      </c>
      <c r="I1987" s="118" t="s">
        <v>272</v>
      </c>
    </row>
    <row r="1988" spans="1:9" ht="15" customHeight="1" x14ac:dyDescent="0.25">
      <c r="A1988" s="117">
        <v>46290.782395833332</v>
      </c>
      <c r="B1988" s="114">
        <v>24</v>
      </c>
      <c r="C1988" s="114" t="s">
        <v>367</v>
      </c>
      <c r="D1988" s="114" t="s">
        <v>434</v>
      </c>
      <c r="E1988" s="114" t="s">
        <v>2398</v>
      </c>
      <c r="F1988" s="114" t="s">
        <v>180</v>
      </c>
      <c r="G1988" s="121">
        <v>-1.955666851155551E-4</v>
      </c>
      <c r="H1988" s="114">
        <v>-2.8683113816948085</v>
      </c>
      <c r="I1988" s="118" t="s">
        <v>272</v>
      </c>
    </row>
    <row r="1989" spans="1:9" ht="15" customHeight="1" x14ac:dyDescent="0.25">
      <c r="A1989" s="117">
        <v>46290.782395833332</v>
      </c>
      <c r="B1989" s="114">
        <v>24</v>
      </c>
      <c r="C1989" s="114" t="s">
        <v>367</v>
      </c>
      <c r="D1989" s="114" t="s">
        <v>434</v>
      </c>
      <c r="E1989" s="114" t="s">
        <v>2399</v>
      </c>
      <c r="F1989" s="114" t="s">
        <v>180</v>
      </c>
      <c r="G1989" s="121">
        <v>-1.9556668511555513E-4</v>
      </c>
      <c r="H1989" s="114">
        <v>-2.8683113816948089</v>
      </c>
      <c r="I1989" s="118" t="s">
        <v>272</v>
      </c>
    </row>
    <row r="1990" spans="1:9" ht="15" customHeight="1" x14ac:dyDescent="0.25">
      <c r="A1990" s="117">
        <v>46290.782395833332</v>
      </c>
      <c r="B1990" s="114">
        <v>24</v>
      </c>
      <c r="C1990" s="114" t="s">
        <v>367</v>
      </c>
      <c r="D1990" s="114" t="s">
        <v>434</v>
      </c>
      <c r="E1990" s="114" t="s">
        <v>2400</v>
      </c>
      <c r="F1990" s="114" t="s">
        <v>180</v>
      </c>
      <c r="G1990" s="121">
        <v>-1.9556668511555515E-4</v>
      </c>
      <c r="H1990" s="114">
        <v>-2.8683113816948094</v>
      </c>
      <c r="I1990" s="118" t="s">
        <v>272</v>
      </c>
    </row>
    <row r="1991" spans="1:9" ht="15" customHeight="1" x14ac:dyDescent="0.25">
      <c r="A1991" s="117">
        <v>46290.782395833332</v>
      </c>
      <c r="B1991" s="114">
        <v>24</v>
      </c>
      <c r="C1991" s="114" t="s">
        <v>367</v>
      </c>
      <c r="D1991" s="114" t="s">
        <v>434</v>
      </c>
      <c r="E1991" s="114" t="s">
        <v>2401</v>
      </c>
      <c r="F1991" s="114" t="s">
        <v>180</v>
      </c>
      <c r="G1991" s="121">
        <v>-3.9082104286902325E-5</v>
      </c>
      <c r="H1991" s="114">
        <v>-0.5732041962079012</v>
      </c>
      <c r="I1991" s="118" t="s">
        <v>272</v>
      </c>
    </row>
    <row r="1992" spans="1:9" ht="15" customHeight="1" x14ac:dyDescent="0.25">
      <c r="A1992" s="117">
        <v>46290.782395833332</v>
      </c>
      <c r="B1992" s="114">
        <v>24</v>
      </c>
      <c r="C1992" s="114" t="s">
        <v>367</v>
      </c>
      <c r="D1992" s="114" t="s">
        <v>434</v>
      </c>
      <c r="E1992" s="114" t="s">
        <v>2402</v>
      </c>
      <c r="F1992" s="114" t="s">
        <v>180</v>
      </c>
      <c r="G1992" s="121">
        <v>-3.9082104286902352E-5</v>
      </c>
      <c r="H1992" s="114">
        <v>-0.57320419620790164</v>
      </c>
      <c r="I1992" s="118" t="s">
        <v>272</v>
      </c>
    </row>
    <row r="1993" spans="1:9" ht="15" customHeight="1" x14ac:dyDescent="0.25">
      <c r="A1993" s="117">
        <v>46290.782395833332</v>
      </c>
      <c r="B1993" s="114">
        <v>24</v>
      </c>
      <c r="C1993" s="114" t="s">
        <v>367</v>
      </c>
      <c r="D1993" s="114" t="s">
        <v>434</v>
      </c>
      <c r="E1993" s="114" t="s">
        <v>2403</v>
      </c>
      <c r="F1993" s="114" t="s">
        <v>180</v>
      </c>
      <c r="G1993" s="121">
        <v>-3.9082104286902379E-5</v>
      </c>
      <c r="H1993" s="114">
        <v>-0.57320419620790197</v>
      </c>
      <c r="I1993" s="118" t="s">
        <v>272</v>
      </c>
    </row>
    <row r="1994" spans="1:9" ht="15" customHeight="1" x14ac:dyDescent="0.25">
      <c r="A1994" s="117">
        <v>46290.782395833332</v>
      </c>
      <c r="B1994" s="114">
        <v>24</v>
      </c>
      <c r="C1994" s="114" t="s">
        <v>367</v>
      </c>
      <c r="D1994" s="114" t="s">
        <v>434</v>
      </c>
      <c r="E1994" s="114" t="s">
        <v>2404</v>
      </c>
      <c r="F1994" s="114" t="s">
        <v>180</v>
      </c>
      <c r="G1994" s="121">
        <v>-3.9082104286902501E-5</v>
      </c>
      <c r="H1994" s="114">
        <v>-0.57320419620790375</v>
      </c>
      <c r="I1994" s="118" t="s">
        <v>272</v>
      </c>
    </row>
    <row r="1995" spans="1:9" ht="15" customHeight="1" x14ac:dyDescent="0.25">
      <c r="A1995" s="117">
        <v>46290.782395833332</v>
      </c>
      <c r="B1995" s="114">
        <v>24</v>
      </c>
      <c r="C1995" s="114" t="s">
        <v>367</v>
      </c>
      <c r="D1995" s="114" t="s">
        <v>434</v>
      </c>
      <c r="E1995" s="114" t="s">
        <v>2405</v>
      </c>
      <c r="F1995" s="114" t="s">
        <v>180</v>
      </c>
      <c r="G1995" s="121">
        <v>-3.9082104286902528E-5</v>
      </c>
      <c r="H1995" s="114">
        <v>-0.57320419620790419</v>
      </c>
      <c r="I1995" s="118" t="s">
        <v>272</v>
      </c>
    </row>
    <row r="1996" spans="1:9" ht="15" customHeight="1" x14ac:dyDescent="0.25">
      <c r="A1996" s="117">
        <v>46290.782395833332</v>
      </c>
      <c r="B1996" s="114">
        <v>24</v>
      </c>
      <c r="C1996" s="114" t="s">
        <v>367</v>
      </c>
      <c r="D1996" s="114" t="s">
        <v>434</v>
      </c>
      <c r="E1996" s="114" t="s">
        <v>2406</v>
      </c>
      <c r="F1996" s="114" t="s">
        <v>180</v>
      </c>
      <c r="G1996" s="121">
        <v>-3.9082104286902549E-5</v>
      </c>
      <c r="H1996" s="114">
        <v>-0.57320419620790453</v>
      </c>
      <c r="I1996" s="118" t="s">
        <v>272</v>
      </c>
    </row>
    <row r="1997" spans="1:9" ht="15" customHeight="1" x14ac:dyDescent="0.25">
      <c r="A1997" s="117">
        <v>46290.782395833332</v>
      </c>
      <c r="B1997" s="114">
        <v>24</v>
      </c>
      <c r="C1997" s="114" t="s">
        <v>367</v>
      </c>
      <c r="D1997" s="114" t="s">
        <v>434</v>
      </c>
      <c r="E1997" s="114" t="s">
        <v>2407</v>
      </c>
      <c r="F1997" s="114" t="s">
        <v>180</v>
      </c>
      <c r="G1997" s="121">
        <v>1.1740247654175027E-4</v>
      </c>
      <c r="H1997" s="114">
        <v>0</v>
      </c>
      <c r="I1997" s="118" t="s">
        <v>2469</v>
      </c>
    </row>
    <row r="1998" spans="1:9" ht="15" customHeight="1" x14ac:dyDescent="0.25">
      <c r="A1998" s="117">
        <v>46290.782395833332</v>
      </c>
      <c r="B1998" s="114">
        <v>24</v>
      </c>
      <c r="C1998" s="114" t="s">
        <v>367</v>
      </c>
      <c r="D1998" s="114" t="s">
        <v>434</v>
      </c>
      <c r="E1998" s="114" t="s">
        <v>2408</v>
      </c>
      <c r="F1998" s="114" t="s">
        <v>180</v>
      </c>
      <c r="G1998" s="121">
        <v>1.1740247654175025E-4</v>
      </c>
      <c r="H1998" s="114">
        <v>0</v>
      </c>
      <c r="I1998" s="118" t="s">
        <v>2469</v>
      </c>
    </row>
    <row r="1999" spans="1:9" ht="15" customHeight="1" x14ac:dyDescent="0.25">
      <c r="A1999" s="117">
        <v>46290.782395833332</v>
      </c>
      <c r="B1999" s="114">
        <v>24</v>
      </c>
      <c r="C1999" s="114" t="s">
        <v>367</v>
      </c>
      <c r="D1999" s="114" t="s">
        <v>434</v>
      </c>
      <c r="E1999" s="114" t="s">
        <v>2409</v>
      </c>
      <c r="F1999" s="114" t="s">
        <v>180</v>
      </c>
      <c r="G1999" s="121">
        <v>1.1740247654175022E-4</v>
      </c>
      <c r="H1999" s="114">
        <v>0</v>
      </c>
      <c r="I1999" s="118" t="s">
        <v>2469</v>
      </c>
    </row>
    <row r="2000" spans="1:9" ht="15" customHeight="1" x14ac:dyDescent="0.25">
      <c r="A2000" s="117">
        <v>46290.782395833332</v>
      </c>
      <c r="B2000" s="114">
        <v>24</v>
      </c>
      <c r="C2000" s="114" t="s">
        <v>367</v>
      </c>
      <c r="D2000" s="114" t="s">
        <v>434</v>
      </c>
      <c r="E2000" s="114" t="s">
        <v>2410</v>
      </c>
      <c r="F2000" s="114" t="s">
        <v>180</v>
      </c>
      <c r="G2000" s="121">
        <v>1.174024765417501E-4</v>
      </c>
      <c r="H2000" s="114">
        <v>0</v>
      </c>
      <c r="I2000" s="118" t="s">
        <v>2469</v>
      </c>
    </row>
    <row r="2001" spans="1:9" ht="15" customHeight="1" x14ac:dyDescent="0.25">
      <c r="A2001" s="117">
        <v>46290.782395833332</v>
      </c>
      <c r="B2001" s="114">
        <v>24</v>
      </c>
      <c r="C2001" s="114" t="s">
        <v>367</v>
      </c>
      <c r="D2001" s="114" t="s">
        <v>434</v>
      </c>
      <c r="E2001" s="114" t="s">
        <v>2411</v>
      </c>
      <c r="F2001" s="114" t="s">
        <v>180</v>
      </c>
      <c r="G2001" s="121">
        <v>1.1740247654175007E-4</v>
      </c>
      <c r="H2001" s="114">
        <v>0</v>
      </c>
      <c r="I2001" s="118" t="s">
        <v>2469</v>
      </c>
    </row>
    <row r="2002" spans="1:9" ht="15" customHeight="1" x14ac:dyDescent="0.25">
      <c r="A2002" s="117">
        <v>46290.782395833332</v>
      </c>
      <c r="B2002" s="114">
        <v>24</v>
      </c>
      <c r="C2002" s="114" t="s">
        <v>367</v>
      </c>
      <c r="D2002" s="114" t="s">
        <v>434</v>
      </c>
      <c r="E2002" s="114" t="s">
        <v>2412</v>
      </c>
      <c r="F2002" s="114" t="s">
        <v>180</v>
      </c>
      <c r="G2002" s="121">
        <v>1.1740247654175006E-4</v>
      </c>
      <c r="H2002" s="114">
        <v>0</v>
      </c>
      <c r="I2002" s="118" t="s">
        <v>2469</v>
      </c>
    </row>
    <row r="2003" spans="1:9" ht="15" customHeight="1" x14ac:dyDescent="0.25">
      <c r="A2003" s="117">
        <v>46290.782395833332</v>
      </c>
      <c r="B2003" s="114">
        <v>24</v>
      </c>
      <c r="C2003" s="114" t="s">
        <v>367</v>
      </c>
      <c r="D2003" s="114" t="s">
        <v>434</v>
      </c>
      <c r="E2003" s="114" t="s">
        <v>2413</v>
      </c>
      <c r="F2003" s="114" t="s">
        <v>180</v>
      </c>
      <c r="G2003" s="121">
        <v>2.7388705737040286E-4</v>
      </c>
      <c r="H2003" s="114">
        <v>0</v>
      </c>
      <c r="I2003" s="118" t="s">
        <v>2469</v>
      </c>
    </row>
    <row r="2004" spans="1:9" ht="15" customHeight="1" x14ac:dyDescent="0.25">
      <c r="A2004" s="117">
        <v>46290.782395833332</v>
      </c>
      <c r="B2004" s="114">
        <v>24</v>
      </c>
      <c r="C2004" s="114" t="s">
        <v>367</v>
      </c>
      <c r="D2004" s="114" t="s">
        <v>434</v>
      </c>
      <c r="E2004" s="114" t="s">
        <v>2414</v>
      </c>
      <c r="F2004" s="114" t="s">
        <v>180</v>
      </c>
      <c r="G2004" s="121">
        <v>2.7388705737040286E-4</v>
      </c>
      <c r="H2004" s="114">
        <v>0</v>
      </c>
      <c r="I2004" s="118" t="s">
        <v>2469</v>
      </c>
    </row>
    <row r="2005" spans="1:9" ht="15" customHeight="1" x14ac:dyDescent="0.25">
      <c r="A2005" s="117">
        <v>46290.782395833332</v>
      </c>
      <c r="B2005" s="114">
        <v>24</v>
      </c>
      <c r="C2005" s="114" t="s">
        <v>367</v>
      </c>
      <c r="D2005" s="114" t="s">
        <v>434</v>
      </c>
      <c r="E2005" s="114" t="s">
        <v>2415</v>
      </c>
      <c r="F2005" s="114" t="s">
        <v>180</v>
      </c>
      <c r="G2005" s="121">
        <v>2.7388705737040281E-4</v>
      </c>
      <c r="H2005" s="114">
        <v>0</v>
      </c>
      <c r="I2005" s="118" t="s">
        <v>2469</v>
      </c>
    </row>
    <row r="2006" spans="1:9" ht="15" customHeight="1" x14ac:dyDescent="0.25">
      <c r="A2006" s="117">
        <v>46290.782395833332</v>
      </c>
      <c r="B2006" s="114">
        <v>24</v>
      </c>
      <c r="C2006" s="114" t="s">
        <v>367</v>
      </c>
      <c r="D2006" s="114" t="s">
        <v>434</v>
      </c>
      <c r="E2006" s="114" t="s">
        <v>2416</v>
      </c>
      <c r="F2006" s="114" t="s">
        <v>180</v>
      </c>
      <c r="G2006" s="121">
        <v>2.738870573704027E-4</v>
      </c>
      <c r="H2006" s="114">
        <v>0</v>
      </c>
      <c r="I2006" s="118" t="s">
        <v>2469</v>
      </c>
    </row>
    <row r="2007" spans="1:9" ht="15" customHeight="1" x14ac:dyDescent="0.25">
      <c r="A2007" s="117">
        <v>46290.782395833332</v>
      </c>
      <c r="B2007" s="114">
        <v>24</v>
      </c>
      <c r="C2007" s="114" t="s">
        <v>367</v>
      </c>
      <c r="D2007" s="114" t="s">
        <v>434</v>
      </c>
      <c r="E2007" s="114" t="s">
        <v>2417</v>
      </c>
      <c r="F2007" s="114" t="s">
        <v>180</v>
      </c>
      <c r="G2007" s="121">
        <v>2.738870573704027E-4</v>
      </c>
      <c r="H2007" s="114">
        <v>0</v>
      </c>
      <c r="I2007" s="118" t="s">
        <v>2469</v>
      </c>
    </row>
    <row r="2008" spans="1:9" ht="15" customHeight="1" x14ac:dyDescent="0.25">
      <c r="A2008" s="117">
        <v>46290.782395833332</v>
      </c>
      <c r="B2008" s="114">
        <v>24</v>
      </c>
      <c r="C2008" s="114" t="s">
        <v>367</v>
      </c>
      <c r="D2008" s="114" t="s">
        <v>434</v>
      </c>
      <c r="E2008" s="114" t="s">
        <v>2418</v>
      </c>
      <c r="F2008" s="114" t="s">
        <v>180</v>
      </c>
      <c r="G2008" s="121">
        <v>2.7388705737040265E-4</v>
      </c>
      <c r="H2008" s="114">
        <v>0</v>
      </c>
      <c r="I2008" s="118" t="s">
        <v>2469</v>
      </c>
    </row>
    <row r="2009" spans="1:9" ht="15" customHeight="1" x14ac:dyDescent="0.25">
      <c r="A2009" s="117">
        <v>46290.782395833332</v>
      </c>
      <c r="B2009" s="114">
        <v>24</v>
      </c>
      <c r="C2009" s="114" t="s">
        <v>367</v>
      </c>
      <c r="D2009" s="114" t="s">
        <v>434</v>
      </c>
      <c r="E2009" s="114" t="s">
        <v>2419</v>
      </c>
      <c r="F2009" s="114" t="s">
        <v>180</v>
      </c>
      <c r="G2009" s="121">
        <v>4.3037163819905548E-4</v>
      </c>
      <c r="H2009" s="114">
        <v>0</v>
      </c>
      <c r="I2009" s="118" t="s">
        <v>2469</v>
      </c>
    </row>
    <row r="2010" spans="1:9" ht="15" customHeight="1" x14ac:dyDescent="0.25">
      <c r="A2010" s="117">
        <v>46290.782395833332</v>
      </c>
      <c r="B2010" s="114">
        <v>24</v>
      </c>
      <c r="C2010" s="114" t="s">
        <v>367</v>
      </c>
      <c r="D2010" s="114" t="s">
        <v>434</v>
      </c>
      <c r="E2010" s="114" t="s">
        <v>2420</v>
      </c>
      <c r="F2010" s="114" t="s">
        <v>180</v>
      </c>
      <c r="G2010" s="121">
        <v>4.3037163819905543E-4</v>
      </c>
      <c r="H2010" s="114">
        <v>0</v>
      </c>
      <c r="I2010" s="118" t="s">
        <v>2469</v>
      </c>
    </row>
    <row r="2011" spans="1:9" ht="15" customHeight="1" x14ac:dyDescent="0.25">
      <c r="A2011" s="117">
        <v>46290.782395833332</v>
      </c>
      <c r="B2011" s="114">
        <v>24</v>
      </c>
      <c r="C2011" s="114" t="s">
        <v>367</v>
      </c>
      <c r="D2011" s="114" t="s">
        <v>434</v>
      </c>
      <c r="E2011" s="114" t="s">
        <v>2421</v>
      </c>
      <c r="F2011" s="114" t="s">
        <v>180</v>
      </c>
      <c r="G2011" s="121">
        <v>4.3037163819905543E-4</v>
      </c>
      <c r="H2011" s="114">
        <v>0</v>
      </c>
      <c r="I2011" s="118" t="s">
        <v>2469</v>
      </c>
    </row>
    <row r="2012" spans="1:9" ht="15" customHeight="1" x14ac:dyDescent="0.25">
      <c r="A2012" s="117">
        <v>46290.782395833332</v>
      </c>
      <c r="B2012" s="114">
        <v>24</v>
      </c>
      <c r="C2012" s="114" t="s">
        <v>367</v>
      </c>
      <c r="D2012" s="114" t="s">
        <v>434</v>
      </c>
      <c r="E2012" s="114" t="s">
        <v>2422</v>
      </c>
      <c r="F2012" s="114" t="s">
        <v>180</v>
      </c>
      <c r="G2012" s="121">
        <v>4.3037163819905543E-4</v>
      </c>
      <c r="H2012" s="114">
        <v>0</v>
      </c>
      <c r="I2012" s="118" t="s">
        <v>2469</v>
      </c>
    </row>
    <row r="2013" spans="1:9" ht="15" customHeight="1" x14ac:dyDescent="0.25">
      <c r="A2013" s="117">
        <v>46290.782395833332</v>
      </c>
      <c r="B2013" s="114">
        <v>24</v>
      </c>
      <c r="C2013" s="114" t="s">
        <v>367</v>
      </c>
      <c r="D2013" s="114" t="s">
        <v>434</v>
      </c>
      <c r="E2013" s="114" t="s">
        <v>2423</v>
      </c>
      <c r="F2013" s="114" t="s">
        <v>180</v>
      </c>
      <c r="G2013" s="121">
        <v>4.3037163819905537E-4</v>
      </c>
      <c r="H2013" s="114">
        <v>0</v>
      </c>
      <c r="I2013" s="118" t="s">
        <v>2469</v>
      </c>
    </row>
    <row r="2014" spans="1:9" ht="15" customHeight="1" x14ac:dyDescent="0.25">
      <c r="A2014" s="117">
        <v>46290.782395833332</v>
      </c>
      <c r="B2014" s="114">
        <v>24</v>
      </c>
      <c r="C2014" s="114" t="s">
        <v>367</v>
      </c>
      <c r="D2014" s="114" t="s">
        <v>434</v>
      </c>
      <c r="E2014" s="114" t="s">
        <v>2424</v>
      </c>
      <c r="F2014" s="114" t="s">
        <v>180</v>
      </c>
      <c r="G2014" s="121">
        <v>4.3037163819905537E-4</v>
      </c>
      <c r="H2014" s="114">
        <v>0</v>
      </c>
      <c r="I2014" s="118" t="s">
        <v>2469</v>
      </c>
    </row>
    <row r="2015" spans="1:9" ht="15" customHeight="1" x14ac:dyDescent="0.25">
      <c r="A2015" s="117">
        <v>46290.782395833332</v>
      </c>
      <c r="B2015" s="114">
        <v>24</v>
      </c>
      <c r="C2015" s="114" t="s">
        <v>367</v>
      </c>
      <c r="D2015" s="114" t="s">
        <v>434</v>
      </c>
      <c r="E2015" s="114" t="s">
        <v>2425</v>
      </c>
      <c r="F2015" s="114" t="s">
        <v>180</v>
      </c>
      <c r="G2015" s="121">
        <v>4.3037163819905532E-4</v>
      </c>
      <c r="H2015" s="114">
        <v>0</v>
      </c>
      <c r="I2015" s="118" t="s">
        <v>2469</v>
      </c>
    </row>
    <row r="2016" spans="1:9" ht="15" customHeight="1" x14ac:dyDescent="0.25">
      <c r="A2016" s="117">
        <v>46290.782395833332</v>
      </c>
      <c r="B2016" s="114">
        <v>24</v>
      </c>
      <c r="C2016" s="114" t="s">
        <v>367</v>
      </c>
      <c r="D2016" s="114" t="s">
        <v>434</v>
      </c>
      <c r="E2016" s="114" t="s">
        <v>2426</v>
      </c>
      <c r="F2016" s="114" t="s">
        <v>180</v>
      </c>
      <c r="G2016" s="121">
        <v>4.3037163819905532E-4</v>
      </c>
      <c r="H2016" s="114">
        <v>0</v>
      </c>
      <c r="I2016" s="118" t="s">
        <v>2469</v>
      </c>
    </row>
    <row r="2017" spans="1:9" ht="15" customHeight="1" x14ac:dyDescent="0.25">
      <c r="A2017" s="117">
        <v>46290.782395833332</v>
      </c>
      <c r="B2017" s="114">
        <v>24</v>
      </c>
      <c r="C2017" s="114" t="s">
        <v>367</v>
      </c>
      <c r="D2017" s="114" t="s">
        <v>434</v>
      </c>
      <c r="E2017" s="114" t="s">
        <v>2427</v>
      </c>
      <c r="F2017" s="114" t="s">
        <v>180</v>
      </c>
      <c r="G2017" s="121">
        <v>4.3037163819905527E-4</v>
      </c>
      <c r="H2017" s="114">
        <v>0</v>
      </c>
      <c r="I2017" s="118" t="s">
        <v>2469</v>
      </c>
    </row>
    <row r="2018" spans="1:9" ht="15" customHeight="1" x14ac:dyDescent="0.25">
      <c r="A2018" s="117">
        <v>46290.782395833332</v>
      </c>
      <c r="B2018" s="114">
        <v>24</v>
      </c>
      <c r="C2018" s="114" t="s">
        <v>367</v>
      </c>
      <c r="D2018" s="114" t="s">
        <v>434</v>
      </c>
      <c r="E2018" s="114" t="s">
        <v>2428</v>
      </c>
      <c r="F2018" s="114" t="s">
        <v>180</v>
      </c>
      <c r="G2018" s="121">
        <v>4.3037163819905527E-4</v>
      </c>
      <c r="H2018" s="114">
        <v>0</v>
      </c>
      <c r="I2018" s="118" t="s">
        <v>2469</v>
      </c>
    </row>
    <row r="2019" spans="1:9" ht="15" customHeight="1" x14ac:dyDescent="0.25">
      <c r="A2019" s="117">
        <v>46290.782395833332</v>
      </c>
      <c r="B2019" s="114">
        <v>24</v>
      </c>
      <c r="C2019" s="114" t="s">
        <v>367</v>
      </c>
      <c r="D2019" s="114" t="s">
        <v>434</v>
      </c>
      <c r="E2019" s="114" t="s">
        <v>2429</v>
      </c>
      <c r="F2019" s="114" t="s">
        <v>180</v>
      </c>
      <c r="G2019" s="121">
        <v>5.8685621902770805E-4</v>
      </c>
      <c r="H2019" s="114">
        <v>0</v>
      </c>
      <c r="I2019" s="118" t="s">
        <v>2469</v>
      </c>
    </row>
    <row r="2020" spans="1:9" ht="15" customHeight="1" x14ac:dyDescent="0.25">
      <c r="A2020" s="117">
        <v>46290.782395833332</v>
      </c>
      <c r="B2020" s="114">
        <v>24</v>
      </c>
      <c r="C2020" s="114" t="s">
        <v>367</v>
      </c>
      <c r="D2020" s="114" t="s">
        <v>434</v>
      </c>
      <c r="E2020" s="114" t="s">
        <v>2430</v>
      </c>
      <c r="F2020" s="114" t="s">
        <v>180</v>
      </c>
      <c r="G2020" s="121">
        <v>5.8685621902770805E-4</v>
      </c>
      <c r="H2020" s="114">
        <v>0</v>
      </c>
      <c r="I2020" s="118" t="s">
        <v>2469</v>
      </c>
    </row>
    <row r="2021" spans="1:9" ht="15" customHeight="1" x14ac:dyDescent="0.25">
      <c r="A2021" s="117">
        <v>46290.782395833332</v>
      </c>
      <c r="B2021" s="114">
        <v>24</v>
      </c>
      <c r="C2021" s="114" t="s">
        <v>367</v>
      </c>
      <c r="D2021" s="114" t="s">
        <v>434</v>
      </c>
      <c r="E2021" s="114" t="s">
        <v>2431</v>
      </c>
      <c r="F2021" s="114" t="s">
        <v>180</v>
      </c>
      <c r="G2021" s="121">
        <v>5.8685621902770805E-4</v>
      </c>
      <c r="H2021" s="114">
        <v>0</v>
      </c>
      <c r="I2021" s="118" t="s">
        <v>2469</v>
      </c>
    </row>
    <row r="2022" spans="1:9" ht="15" customHeight="1" x14ac:dyDescent="0.25">
      <c r="A2022" s="117">
        <v>46290.782395833332</v>
      </c>
      <c r="B2022" s="114">
        <v>24</v>
      </c>
      <c r="C2022" s="114" t="s">
        <v>367</v>
      </c>
      <c r="D2022" s="114" t="s">
        <v>434</v>
      </c>
      <c r="E2022" s="114" t="s">
        <v>2432</v>
      </c>
      <c r="F2022" s="114" t="s">
        <v>180</v>
      </c>
      <c r="G2022" s="121">
        <v>5.8685621902770794E-4</v>
      </c>
      <c r="H2022" s="114">
        <v>0</v>
      </c>
      <c r="I2022" s="118" t="s">
        <v>2469</v>
      </c>
    </row>
    <row r="2023" spans="1:9" ht="15" customHeight="1" x14ac:dyDescent="0.25">
      <c r="A2023" s="117">
        <v>46290.782395833332</v>
      </c>
      <c r="B2023" s="114">
        <v>24</v>
      </c>
      <c r="C2023" s="114" t="s">
        <v>367</v>
      </c>
      <c r="D2023" s="114" t="s">
        <v>434</v>
      </c>
      <c r="E2023" s="114" t="s">
        <v>2433</v>
      </c>
      <c r="F2023" s="114" t="s">
        <v>180</v>
      </c>
      <c r="G2023" s="121">
        <v>5.8685621902770794E-4</v>
      </c>
      <c r="H2023" s="114">
        <v>0</v>
      </c>
      <c r="I2023" s="118" t="s">
        <v>2469</v>
      </c>
    </row>
    <row r="2024" spans="1:9" ht="15" customHeight="1" x14ac:dyDescent="0.25">
      <c r="A2024" s="117">
        <v>46290.782395833332</v>
      </c>
      <c r="B2024" s="114">
        <v>24</v>
      </c>
      <c r="C2024" s="114" t="s">
        <v>367</v>
      </c>
      <c r="D2024" s="114" t="s">
        <v>434</v>
      </c>
      <c r="E2024" s="114" t="s">
        <v>2434</v>
      </c>
      <c r="F2024" s="114" t="s">
        <v>180</v>
      </c>
      <c r="G2024" s="121">
        <v>5.8685621902770794E-4</v>
      </c>
      <c r="H2024" s="114">
        <v>0</v>
      </c>
      <c r="I2024" s="118" t="s">
        <v>2469</v>
      </c>
    </row>
    <row r="2025" spans="1:9" ht="15" customHeight="1" x14ac:dyDescent="0.25">
      <c r="A2025" s="117">
        <v>46290.782395833332</v>
      </c>
      <c r="B2025" s="114">
        <v>24</v>
      </c>
      <c r="C2025" s="114" t="s">
        <v>367</v>
      </c>
      <c r="D2025" s="114" t="s">
        <v>434</v>
      </c>
      <c r="E2025" s="114" t="s">
        <v>2435</v>
      </c>
      <c r="F2025" s="114" t="s">
        <v>180</v>
      </c>
      <c r="G2025" s="121">
        <v>5.8685621902770794E-4</v>
      </c>
      <c r="H2025" s="114">
        <v>0</v>
      </c>
      <c r="I2025" s="118" t="s">
        <v>2469</v>
      </c>
    </row>
    <row r="2026" spans="1:9" ht="15" customHeight="1" x14ac:dyDescent="0.25">
      <c r="A2026" s="117">
        <v>46290.782395833332</v>
      </c>
      <c r="B2026" s="114">
        <v>24</v>
      </c>
      <c r="C2026" s="114" t="s">
        <v>367</v>
      </c>
      <c r="D2026" s="114" t="s">
        <v>434</v>
      </c>
      <c r="E2026" s="114" t="s">
        <v>2436</v>
      </c>
      <c r="F2026" s="114" t="s">
        <v>180</v>
      </c>
      <c r="G2026" s="121">
        <v>5.8685621902770783E-4</v>
      </c>
      <c r="H2026" s="114">
        <v>0</v>
      </c>
      <c r="I2026" s="118" t="s">
        <v>2469</v>
      </c>
    </row>
    <row r="2027" spans="1:9" ht="15" customHeight="1" x14ac:dyDescent="0.25">
      <c r="A2027" s="117">
        <v>46290.782395833332</v>
      </c>
      <c r="B2027" s="114">
        <v>24</v>
      </c>
      <c r="C2027" s="114" t="s">
        <v>367</v>
      </c>
      <c r="D2027" s="114" t="s">
        <v>434</v>
      </c>
      <c r="E2027" s="114" t="s">
        <v>2437</v>
      </c>
      <c r="F2027" s="114" t="s">
        <v>180</v>
      </c>
      <c r="G2027" s="121">
        <v>7.4334079985636061E-4</v>
      </c>
      <c r="H2027" s="114">
        <v>0</v>
      </c>
      <c r="I2027" s="118" t="s">
        <v>2469</v>
      </c>
    </row>
    <row r="2028" spans="1:9" ht="15" customHeight="1" x14ac:dyDescent="0.25">
      <c r="A2028" s="117">
        <v>46290.782395833332</v>
      </c>
      <c r="B2028" s="114">
        <v>24</v>
      </c>
      <c r="C2028" s="114" t="s">
        <v>367</v>
      </c>
      <c r="D2028" s="114" t="s">
        <v>434</v>
      </c>
      <c r="E2028" s="114" t="s">
        <v>2438</v>
      </c>
      <c r="F2028" s="114" t="s">
        <v>180</v>
      </c>
      <c r="G2028" s="121">
        <v>7.4334079985636061E-4</v>
      </c>
      <c r="H2028" s="114">
        <v>0</v>
      </c>
      <c r="I2028" s="118" t="s">
        <v>2469</v>
      </c>
    </row>
    <row r="2029" spans="1:9" ht="15" customHeight="1" x14ac:dyDescent="0.25">
      <c r="A2029" s="117">
        <v>46290.782395833332</v>
      </c>
      <c r="B2029" s="114">
        <v>24</v>
      </c>
      <c r="C2029" s="114" t="s">
        <v>367</v>
      </c>
      <c r="D2029" s="114" t="s">
        <v>434</v>
      </c>
      <c r="E2029" s="114" t="s">
        <v>2439</v>
      </c>
      <c r="F2029" s="114" t="s">
        <v>180</v>
      </c>
      <c r="G2029" s="121">
        <v>7.4334079985636061E-4</v>
      </c>
      <c r="H2029" s="114">
        <v>0</v>
      </c>
      <c r="I2029" s="118" t="s">
        <v>2469</v>
      </c>
    </row>
    <row r="2030" spans="1:9" ht="15" customHeight="1" x14ac:dyDescent="0.25">
      <c r="A2030" s="117">
        <v>46290.782395833332</v>
      </c>
      <c r="B2030" s="114">
        <v>24</v>
      </c>
      <c r="C2030" s="114" t="s">
        <v>367</v>
      </c>
      <c r="D2030" s="114" t="s">
        <v>434</v>
      </c>
      <c r="E2030" s="114" t="s">
        <v>2440</v>
      </c>
      <c r="F2030" s="114" t="s">
        <v>180</v>
      </c>
      <c r="G2030" s="121">
        <v>7.4334079985636061E-4</v>
      </c>
      <c r="H2030" s="114">
        <v>0</v>
      </c>
      <c r="I2030" s="118" t="s">
        <v>2469</v>
      </c>
    </row>
    <row r="2031" spans="1:9" ht="15" customHeight="1" x14ac:dyDescent="0.25">
      <c r="A2031" s="117">
        <v>46290.782395833332</v>
      </c>
      <c r="B2031" s="114">
        <v>24</v>
      </c>
      <c r="C2031" s="114" t="s">
        <v>367</v>
      </c>
      <c r="D2031" s="114" t="s">
        <v>434</v>
      </c>
      <c r="E2031" s="114" t="s">
        <v>2441</v>
      </c>
      <c r="F2031" s="114" t="s">
        <v>180</v>
      </c>
      <c r="G2031" s="121">
        <v>7.433407998563605E-4</v>
      </c>
      <c r="H2031" s="114">
        <v>0</v>
      </c>
      <c r="I2031" s="118" t="s">
        <v>2469</v>
      </c>
    </row>
    <row r="2032" spans="1:9" ht="15" customHeight="1" x14ac:dyDescent="0.25">
      <c r="A2032" s="117">
        <v>46290.782395833332</v>
      </c>
      <c r="B2032" s="114">
        <v>24</v>
      </c>
      <c r="C2032" s="114" t="s">
        <v>367</v>
      </c>
      <c r="D2032" s="114" t="s">
        <v>434</v>
      </c>
      <c r="E2032" s="114" t="s">
        <v>2442</v>
      </c>
      <c r="F2032" s="114" t="s">
        <v>180</v>
      </c>
      <c r="G2032" s="121">
        <v>7.433407998563605E-4</v>
      </c>
      <c r="H2032" s="114">
        <v>0</v>
      </c>
      <c r="I2032" s="118" t="s">
        <v>2469</v>
      </c>
    </row>
    <row r="2033" spans="1:9" ht="15" customHeight="1" x14ac:dyDescent="0.25">
      <c r="A2033" s="117">
        <v>46290.782395833332</v>
      </c>
      <c r="B2033" s="114">
        <v>24</v>
      </c>
      <c r="C2033" s="114" t="s">
        <v>367</v>
      </c>
      <c r="D2033" s="114" t="s">
        <v>434</v>
      </c>
      <c r="E2033" s="114" t="s">
        <v>567</v>
      </c>
      <c r="F2033" s="114" t="s">
        <v>2443</v>
      </c>
      <c r="G2033" s="121">
        <v>4.5244304074173444E-4</v>
      </c>
      <c r="H2033" s="114">
        <v>90.488608148346884</v>
      </c>
      <c r="I2033" s="118" t="s">
        <v>274</v>
      </c>
    </row>
    <row r="2034" spans="1:9" ht="15" customHeight="1" x14ac:dyDescent="0.25">
      <c r="A2034" s="117">
        <v>46290.782395833332</v>
      </c>
      <c r="B2034" s="114">
        <v>24</v>
      </c>
      <c r="C2034" s="114" t="s">
        <v>367</v>
      </c>
      <c r="D2034" s="114" t="s">
        <v>434</v>
      </c>
      <c r="E2034" s="114" t="s">
        <v>569</v>
      </c>
      <c r="F2034" s="114" t="s">
        <v>2443</v>
      </c>
      <c r="G2034" s="121">
        <v>6.0687704431574695E-4</v>
      </c>
      <c r="H2034" s="114">
        <v>121.37540886314939</v>
      </c>
      <c r="I2034" s="118" t="s">
        <v>274</v>
      </c>
    </row>
    <row r="2035" spans="1:9" ht="15" customHeight="1" x14ac:dyDescent="0.25">
      <c r="A2035" s="117">
        <v>46290.782395833332</v>
      </c>
      <c r="B2035" s="114">
        <v>24</v>
      </c>
      <c r="C2035" s="114" t="s">
        <v>367</v>
      </c>
      <c r="D2035" s="114" t="s">
        <v>434</v>
      </c>
      <c r="E2035" s="114" t="s">
        <v>2444</v>
      </c>
      <c r="F2035" s="114" t="s">
        <v>2443</v>
      </c>
      <c r="G2035" s="121">
        <v>6.8759630039492113E-4</v>
      </c>
      <c r="H2035" s="114">
        <v>137.51926007898422</v>
      </c>
      <c r="I2035" s="118" t="s">
        <v>274</v>
      </c>
    </row>
    <row r="2036" spans="1:9" ht="15" customHeight="1" x14ac:dyDescent="0.25">
      <c r="A2036" s="117">
        <v>46290.782395833332</v>
      </c>
      <c r="B2036" s="114">
        <v>24</v>
      </c>
      <c r="C2036" s="114" t="s">
        <v>367</v>
      </c>
      <c r="D2036" s="114" t="s">
        <v>434</v>
      </c>
      <c r="E2036" s="114" t="s">
        <v>2445</v>
      </c>
      <c r="F2036" s="114" t="s">
        <v>2443</v>
      </c>
      <c r="G2036" s="121">
        <v>6.9639542560776479E-4</v>
      </c>
      <c r="H2036" s="114">
        <v>139.27908512155295</v>
      </c>
      <c r="I2036" s="118" t="s">
        <v>274</v>
      </c>
    </row>
    <row r="2037" spans="1:9" ht="15" customHeight="1" x14ac:dyDescent="0.25">
      <c r="A2037" s="117">
        <v>46290.782395833332</v>
      </c>
      <c r="B2037" s="114">
        <v>24</v>
      </c>
      <c r="C2037" s="114" t="s">
        <v>367</v>
      </c>
      <c r="D2037" s="114" t="s">
        <v>434</v>
      </c>
      <c r="E2037" s="114" t="s">
        <v>2446</v>
      </c>
      <c r="F2037" s="114" t="s">
        <v>2443</v>
      </c>
      <c r="G2037" s="121">
        <v>6.9639542560776479E-4</v>
      </c>
      <c r="H2037" s="114">
        <v>139.27908512155295</v>
      </c>
      <c r="I2037" s="118" t="s">
        <v>274</v>
      </c>
    </row>
    <row r="2038" spans="1:9" ht="15" customHeight="1" x14ac:dyDescent="0.25">
      <c r="A2038" s="117">
        <v>46290.782395833332</v>
      </c>
      <c r="B2038" s="114">
        <v>24</v>
      </c>
      <c r="C2038" s="114" t="s">
        <v>367</v>
      </c>
      <c r="D2038" s="114" t="s">
        <v>434</v>
      </c>
      <c r="E2038" s="114" t="s">
        <v>2447</v>
      </c>
      <c r="F2038" s="114" t="s">
        <v>2443</v>
      </c>
      <c r="G2038" s="121">
        <v>6.8759630039492124E-4</v>
      </c>
      <c r="H2038" s="114">
        <v>137.51926007898425</v>
      </c>
      <c r="I2038" s="118" t="s">
        <v>274</v>
      </c>
    </row>
    <row r="2039" spans="1:9" ht="15" customHeight="1" x14ac:dyDescent="0.25">
      <c r="A2039" s="117">
        <v>46290.782395833332</v>
      </c>
      <c r="B2039" s="114">
        <v>24</v>
      </c>
      <c r="C2039" s="114" t="s">
        <v>367</v>
      </c>
      <c r="D2039" s="114" t="s">
        <v>434</v>
      </c>
      <c r="E2039" s="114" t="s">
        <v>2448</v>
      </c>
      <c r="F2039" s="114" t="s">
        <v>2443</v>
      </c>
      <c r="G2039" s="121">
        <v>6.0687704431574706E-4</v>
      </c>
      <c r="H2039" s="114">
        <v>121.37540886314942</v>
      </c>
      <c r="I2039" s="118" t="s">
        <v>274</v>
      </c>
    </row>
    <row r="2040" spans="1:9" ht="15" customHeight="1" x14ac:dyDescent="0.25">
      <c r="A2040" s="117">
        <v>46290.782395833332</v>
      </c>
      <c r="B2040" s="114">
        <v>24</v>
      </c>
      <c r="C2040" s="114" t="s">
        <v>367</v>
      </c>
      <c r="D2040" s="114" t="s">
        <v>434</v>
      </c>
      <c r="E2040" s="114" t="s">
        <v>2449</v>
      </c>
      <c r="F2040" s="114" t="s">
        <v>2443</v>
      </c>
      <c r="G2040" s="121">
        <v>4.5244304074173477E-4</v>
      </c>
      <c r="H2040" s="114">
        <v>90.488608148346955</v>
      </c>
      <c r="I2040" s="118" t="s">
        <v>274</v>
      </c>
    </row>
    <row r="2041" spans="1:9" ht="15" customHeight="1" x14ac:dyDescent="0.25">
      <c r="A2041" s="117">
        <v>46290.782395833332</v>
      </c>
      <c r="B2041" s="114">
        <v>24</v>
      </c>
      <c r="C2041" s="114" t="s">
        <v>367</v>
      </c>
      <c r="D2041" s="114" t="s">
        <v>434</v>
      </c>
      <c r="E2041" s="114" t="s">
        <v>2450</v>
      </c>
      <c r="F2041" s="114" t="s">
        <v>2443</v>
      </c>
      <c r="G2041" s="121">
        <v>-1.3130301534588021E-3</v>
      </c>
      <c r="H2041" s="114">
        <v>-262.60603069176045</v>
      </c>
      <c r="I2041" s="118" t="s">
        <v>272</v>
      </c>
    </row>
    <row r="2042" spans="1:9" ht="15" customHeight="1" x14ac:dyDescent="0.25">
      <c r="A2042" s="117">
        <v>46290.782395833332</v>
      </c>
      <c r="B2042" s="114">
        <v>24</v>
      </c>
      <c r="C2042" s="114" t="s">
        <v>367</v>
      </c>
      <c r="D2042" s="114" t="s">
        <v>434</v>
      </c>
      <c r="E2042" s="114" t="s">
        <v>2451</v>
      </c>
      <c r="F2042" s="114" t="s">
        <v>2443</v>
      </c>
      <c r="G2042" s="121">
        <v>-1.4674641570328146E-3</v>
      </c>
      <c r="H2042" s="114">
        <v>-293.49283140656297</v>
      </c>
      <c r="I2042" s="118" t="s">
        <v>272</v>
      </c>
    </row>
    <row r="2043" spans="1:9" ht="15" customHeight="1" x14ac:dyDescent="0.25">
      <c r="A2043" s="117">
        <v>46290.782395833332</v>
      </c>
      <c r="B2043" s="114">
        <v>24</v>
      </c>
      <c r="C2043" s="114" t="s">
        <v>367</v>
      </c>
      <c r="D2043" s="114" t="s">
        <v>434</v>
      </c>
      <c r="E2043" s="114" t="s">
        <v>2452</v>
      </c>
      <c r="F2043" s="114" t="s">
        <v>2443</v>
      </c>
      <c r="G2043" s="121">
        <v>-1.5481834131119889E-3</v>
      </c>
      <c r="H2043" s="114">
        <v>-309.63668262239781</v>
      </c>
      <c r="I2043" s="118" t="s">
        <v>272</v>
      </c>
    </row>
    <row r="2044" spans="1:9" ht="15" customHeight="1" x14ac:dyDescent="0.25">
      <c r="A2044" s="117">
        <v>46290.782395833332</v>
      </c>
      <c r="B2044" s="114">
        <v>24</v>
      </c>
      <c r="C2044" s="114" t="s">
        <v>367</v>
      </c>
      <c r="D2044" s="114" t="s">
        <v>434</v>
      </c>
      <c r="E2044" s="114" t="s">
        <v>2453</v>
      </c>
      <c r="F2044" s="114" t="s">
        <v>2443</v>
      </c>
      <c r="G2044" s="121">
        <v>-1.5569825383248326E-3</v>
      </c>
      <c r="H2044" s="114">
        <v>-311.39650766496652</v>
      </c>
      <c r="I2044" s="118" t="s">
        <v>272</v>
      </c>
    </row>
    <row r="2045" spans="1:9" ht="15" customHeight="1" x14ac:dyDescent="0.25">
      <c r="A2045" s="117">
        <v>46290.782395833332</v>
      </c>
      <c r="B2045" s="114">
        <v>24</v>
      </c>
      <c r="C2045" s="114" t="s">
        <v>367</v>
      </c>
      <c r="D2045" s="114" t="s">
        <v>434</v>
      </c>
      <c r="E2045" s="114" t="s">
        <v>2454</v>
      </c>
      <c r="F2045" s="114" t="s">
        <v>2443</v>
      </c>
      <c r="G2045" s="121">
        <v>-1.5569825383248328E-3</v>
      </c>
      <c r="H2045" s="114">
        <v>-311.39650766496658</v>
      </c>
      <c r="I2045" s="118" t="s">
        <v>272</v>
      </c>
    </row>
    <row r="2046" spans="1:9" ht="15" customHeight="1" x14ac:dyDescent="0.25">
      <c r="A2046" s="117">
        <v>46290.782395833332</v>
      </c>
      <c r="B2046" s="114">
        <v>24</v>
      </c>
      <c r="C2046" s="114" t="s">
        <v>367</v>
      </c>
      <c r="D2046" s="114" t="s">
        <v>434</v>
      </c>
      <c r="E2046" s="114" t="s">
        <v>2455</v>
      </c>
      <c r="F2046" s="114" t="s">
        <v>2443</v>
      </c>
      <c r="G2046" s="121">
        <v>-1.5481834131119891E-3</v>
      </c>
      <c r="H2046" s="114">
        <v>-309.63668262239787</v>
      </c>
      <c r="I2046" s="118" t="s">
        <v>272</v>
      </c>
    </row>
    <row r="2047" spans="1:9" ht="15" customHeight="1" x14ac:dyDescent="0.25">
      <c r="A2047" s="117">
        <v>46290.782395833332</v>
      </c>
      <c r="B2047" s="114">
        <v>24</v>
      </c>
      <c r="C2047" s="114" t="s">
        <v>367</v>
      </c>
      <c r="D2047" s="114" t="s">
        <v>434</v>
      </c>
      <c r="E2047" s="114" t="s">
        <v>2456</v>
      </c>
      <c r="F2047" s="114" t="s">
        <v>2443</v>
      </c>
      <c r="G2047" s="121">
        <v>-1.4674641570328151E-3</v>
      </c>
      <c r="H2047" s="114">
        <v>-293.49283140656303</v>
      </c>
      <c r="I2047" s="118" t="s">
        <v>272</v>
      </c>
    </row>
    <row r="2048" spans="1:9" ht="15" customHeight="1" x14ac:dyDescent="0.25">
      <c r="A2048" s="117">
        <v>46290.782395833332</v>
      </c>
      <c r="B2048" s="114">
        <v>24</v>
      </c>
      <c r="C2048" s="114" t="s">
        <v>367</v>
      </c>
      <c r="D2048" s="114" t="s">
        <v>434</v>
      </c>
      <c r="E2048" s="114" t="s">
        <v>2457</v>
      </c>
      <c r="F2048" s="114" t="s">
        <v>2443</v>
      </c>
      <c r="G2048" s="121">
        <v>-1.3130301534588027E-3</v>
      </c>
      <c r="H2048" s="114">
        <v>-262.60603069176057</v>
      </c>
      <c r="I2048" s="118" t="s">
        <v>272</v>
      </c>
    </row>
    <row r="2049" spans="1:9" ht="15" customHeight="1" x14ac:dyDescent="0.25">
      <c r="A2049" s="117">
        <v>46290.782395833332</v>
      </c>
      <c r="B2049" s="114">
        <v>24</v>
      </c>
      <c r="C2049" s="114" t="s">
        <v>367</v>
      </c>
      <c r="D2049" s="114" t="s">
        <v>434</v>
      </c>
      <c r="E2049" s="114" t="s">
        <v>2458</v>
      </c>
      <c r="F2049" s="114" t="s">
        <v>2443</v>
      </c>
      <c r="G2049" s="121">
        <v>-1.1188257120046052E-3</v>
      </c>
      <c r="H2049" s="114">
        <v>-223.76514240092106</v>
      </c>
      <c r="I2049" s="118" t="s">
        <v>272</v>
      </c>
    </row>
    <row r="2050" spans="1:9" ht="15" customHeight="1" x14ac:dyDescent="0.25">
      <c r="A2050" s="117">
        <v>46290.782395833332</v>
      </c>
      <c r="B2050" s="114">
        <v>24</v>
      </c>
      <c r="C2050" s="114" t="s">
        <v>367</v>
      </c>
      <c r="D2050" s="114" t="s">
        <v>434</v>
      </c>
      <c r="E2050" s="114" t="s">
        <v>2459</v>
      </c>
      <c r="F2050" s="114" t="s">
        <v>2443</v>
      </c>
      <c r="G2050" s="121">
        <v>-8.4341284974617662E-4</v>
      </c>
      <c r="H2050" s="114">
        <v>-168.68256994923533</v>
      </c>
      <c r="I2050" s="118" t="s">
        <v>272</v>
      </c>
    </row>
    <row r="2051" spans="1:9" ht="15" customHeight="1" x14ac:dyDescent="0.25">
      <c r="A2051" s="117">
        <v>46290.782395833332</v>
      </c>
      <c r="B2051" s="114">
        <v>24</v>
      </c>
      <c r="C2051" s="114" t="s">
        <v>367</v>
      </c>
      <c r="D2051" s="114" t="s">
        <v>434</v>
      </c>
      <c r="E2051" s="114" t="s">
        <v>2460</v>
      </c>
      <c r="F2051" s="114" t="s">
        <v>2443</v>
      </c>
      <c r="G2051" s="121">
        <v>-5.6799998748774806E-4</v>
      </c>
      <c r="H2051" s="114">
        <v>-113.59999749754962</v>
      </c>
      <c r="I2051" s="118" t="s">
        <v>272</v>
      </c>
    </row>
    <row r="2052" spans="1:9" ht="15" customHeight="1" x14ac:dyDescent="0.25">
      <c r="A2052" s="117">
        <v>46290.782395833332</v>
      </c>
      <c r="B2052" s="114">
        <v>24</v>
      </c>
      <c r="C2052" s="114" t="s">
        <v>367</v>
      </c>
      <c r="D2052" s="114" t="s">
        <v>434</v>
      </c>
      <c r="E2052" s="114" t="s">
        <v>2461</v>
      </c>
      <c r="F2052" s="114" t="s">
        <v>2443</v>
      </c>
      <c r="G2052" s="121">
        <v>-2.9258712522931961E-4</v>
      </c>
      <c r="H2052" s="114">
        <v>-58.517425045863938</v>
      </c>
      <c r="I2052" s="118" t="s">
        <v>272</v>
      </c>
    </row>
    <row r="2053" spans="1:9" ht="15" customHeight="1" x14ac:dyDescent="0.25">
      <c r="A2053" s="117">
        <v>46290.782395833332</v>
      </c>
      <c r="B2053" s="114">
        <v>24</v>
      </c>
      <c r="C2053" s="114" t="s">
        <v>367</v>
      </c>
      <c r="D2053" s="114" t="s">
        <v>434</v>
      </c>
      <c r="E2053" s="114" t="s">
        <v>2462</v>
      </c>
      <c r="F2053" s="114" t="s">
        <v>2443</v>
      </c>
      <c r="G2053" s="121">
        <v>-1.7174262970890972E-5</v>
      </c>
      <c r="H2053" s="114">
        <v>-3.4348525941782122</v>
      </c>
      <c r="I2053" s="118" t="s">
        <v>272</v>
      </c>
    </row>
    <row r="2054" spans="1:9" ht="15" customHeight="1" x14ac:dyDescent="0.25">
      <c r="A2054" s="117">
        <v>46290.782395833332</v>
      </c>
      <c r="B2054" s="114">
        <v>24</v>
      </c>
      <c r="C2054" s="114" t="s">
        <v>367</v>
      </c>
      <c r="D2054" s="114" t="s">
        <v>434</v>
      </c>
      <c r="E2054" s="114" t="s">
        <v>2463</v>
      </c>
      <c r="F2054" s="114" t="s">
        <v>2443</v>
      </c>
      <c r="G2054" s="121">
        <v>2.582385992875375E-4</v>
      </c>
      <c r="H2054" s="114">
        <v>51.647719857507496</v>
      </c>
      <c r="I2054" s="118" t="s">
        <v>274</v>
      </c>
    </row>
    <row r="2055" spans="1:9" ht="15" customHeight="1" x14ac:dyDescent="0.25">
      <c r="A2055" s="117">
        <v>46290.782395833332</v>
      </c>
      <c r="B2055" s="114">
        <v>24</v>
      </c>
      <c r="C2055" s="114" t="s">
        <v>367</v>
      </c>
      <c r="D2055" s="114" t="s">
        <v>434</v>
      </c>
      <c r="E2055" s="114" t="s">
        <v>2773</v>
      </c>
      <c r="F2055" s="114" t="s">
        <v>2443</v>
      </c>
      <c r="G2055" s="121">
        <v>-1.1188257120046054E-3</v>
      </c>
      <c r="H2055" s="114">
        <v>-223.76514240092109</v>
      </c>
      <c r="I2055" s="118" t="s">
        <v>272</v>
      </c>
    </row>
    <row r="2056" spans="1:9" ht="15" customHeight="1" x14ac:dyDescent="0.25">
      <c r="A2056" s="117">
        <v>46290.782395833332</v>
      </c>
      <c r="B2056" s="114">
        <v>24</v>
      </c>
      <c r="C2056" s="114" t="s">
        <v>367</v>
      </c>
      <c r="D2056" s="114" t="s">
        <v>434</v>
      </c>
      <c r="E2056" s="114" t="s">
        <v>2775</v>
      </c>
      <c r="F2056" s="114" t="s">
        <v>2443</v>
      </c>
      <c r="G2056" s="121">
        <v>-8.4341284974617683E-4</v>
      </c>
      <c r="H2056" s="114">
        <v>-168.68256994923539</v>
      </c>
      <c r="I2056" s="118" t="s">
        <v>272</v>
      </c>
    </row>
    <row r="2057" spans="1:9" ht="15" customHeight="1" x14ac:dyDescent="0.25">
      <c r="A2057" s="117">
        <v>46290.782395833332</v>
      </c>
      <c r="B2057" s="114">
        <v>24</v>
      </c>
      <c r="C2057" s="114" t="s">
        <v>367</v>
      </c>
      <c r="D2057" s="114" t="s">
        <v>434</v>
      </c>
      <c r="E2057" s="114" t="s">
        <v>2776</v>
      </c>
      <c r="F2057" s="114" t="s">
        <v>2443</v>
      </c>
      <c r="G2057" s="121">
        <v>-5.6799998748774828E-4</v>
      </c>
      <c r="H2057" s="114">
        <v>-113.59999749754968</v>
      </c>
      <c r="I2057" s="118" t="s">
        <v>272</v>
      </c>
    </row>
    <row r="2058" spans="1:9" ht="15" customHeight="1" x14ac:dyDescent="0.25">
      <c r="A2058" s="117">
        <v>46290.782395833332</v>
      </c>
      <c r="B2058" s="114">
        <v>24</v>
      </c>
      <c r="C2058" s="114" t="s">
        <v>367</v>
      </c>
      <c r="D2058" s="114" t="s">
        <v>434</v>
      </c>
      <c r="E2058" s="114" t="s">
        <v>2777</v>
      </c>
      <c r="F2058" s="114" t="s">
        <v>2443</v>
      </c>
      <c r="G2058" s="121">
        <v>-2.9258712522931983E-4</v>
      </c>
      <c r="H2058" s="114">
        <v>-58.51742504586398</v>
      </c>
      <c r="I2058" s="118" t="s">
        <v>272</v>
      </c>
    </row>
    <row r="2059" spans="1:9" ht="15" customHeight="1" x14ac:dyDescent="0.25">
      <c r="A2059" s="117">
        <v>46290.782395833332</v>
      </c>
      <c r="B2059" s="114">
        <v>24</v>
      </c>
      <c r="C2059" s="114" t="s">
        <v>367</v>
      </c>
      <c r="D2059" s="114" t="s">
        <v>434</v>
      </c>
      <c r="E2059" s="114" t="s">
        <v>2778</v>
      </c>
      <c r="F2059" s="114" t="s">
        <v>2443</v>
      </c>
      <c r="G2059" s="121">
        <v>-1.7174262970891179E-5</v>
      </c>
      <c r="H2059" s="114">
        <v>-3.4348525941782535</v>
      </c>
      <c r="I2059" s="118" t="s">
        <v>272</v>
      </c>
    </row>
    <row r="2060" spans="1:9" ht="15" customHeight="1" x14ac:dyDescent="0.25">
      <c r="A2060" s="117">
        <v>46290.782395833332</v>
      </c>
      <c r="B2060" s="114">
        <v>24</v>
      </c>
      <c r="C2060" s="114" t="s">
        <v>367</v>
      </c>
      <c r="D2060" s="114" t="s">
        <v>434</v>
      </c>
      <c r="E2060" s="114" t="s">
        <v>2779</v>
      </c>
      <c r="F2060" s="114" t="s">
        <v>2443</v>
      </c>
      <c r="G2060" s="121">
        <v>2.5823859928753734E-4</v>
      </c>
      <c r="H2060" s="114">
        <v>51.647719857507468</v>
      </c>
      <c r="I2060" s="118" t="s">
        <v>274</v>
      </c>
    </row>
    <row r="2061" spans="1:9" ht="15" customHeight="1" x14ac:dyDescent="0.25">
      <c r="A2061" s="117">
        <v>46290.782395833332</v>
      </c>
      <c r="B2061" s="114">
        <v>25</v>
      </c>
      <c r="C2061" s="114" t="s">
        <v>367</v>
      </c>
      <c r="D2061" s="114" t="s">
        <v>637</v>
      </c>
      <c r="E2061" s="114" t="s">
        <v>2334</v>
      </c>
      <c r="F2061" s="114" t="s">
        <v>180</v>
      </c>
      <c r="G2061" s="121">
        <v>-9.2623209910291308E-4</v>
      </c>
      <c r="H2061" s="114">
        <v>-16.0714745240045</v>
      </c>
      <c r="I2061" s="118" t="s">
        <v>272</v>
      </c>
    </row>
    <row r="2062" spans="1:9" ht="15" customHeight="1" x14ac:dyDescent="0.25">
      <c r="A2062" s="117">
        <v>46290.782395833332</v>
      </c>
      <c r="B2062" s="114">
        <v>25</v>
      </c>
      <c r="C2062" s="114" t="s">
        <v>367</v>
      </c>
      <c r="D2062" s="114" t="s">
        <v>637</v>
      </c>
      <c r="E2062" s="114" t="s">
        <v>2336</v>
      </c>
      <c r="F2062" s="114" t="s">
        <v>180</v>
      </c>
      <c r="G2062" s="121">
        <v>-9.2623209910291287E-4</v>
      </c>
      <c r="H2062" s="114">
        <v>-16.0714745240045</v>
      </c>
      <c r="I2062" s="118" t="s">
        <v>272</v>
      </c>
    </row>
    <row r="2063" spans="1:9" ht="15" customHeight="1" x14ac:dyDescent="0.25">
      <c r="A2063" s="117">
        <v>46290.782395833332</v>
      </c>
      <c r="B2063" s="114">
        <v>25</v>
      </c>
      <c r="C2063" s="114" t="s">
        <v>367</v>
      </c>
      <c r="D2063" s="114" t="s">
        <v>637</v>
      </c>
      <c r="E2063" s="114" t="s">
        <v>2337</v>
      </c>
      <c r="F2063" s="114" t="s">
        <v>180</v>
      </c>
      <c r="G2063" s="121">
        <v>-9.2623209910291276E-4</v>
      </c>
      <c r="H2063" s="114">
        <v>-16.0714745240045</v>
      </c>
      <c r="I2063" s="118" t="s">
        <v>272</v>
      </c>
    </row>
    <row r="2064" spans="1:9" ht="15" customHeight="1" x14ac:dyDescent="0.25">
      <c r="A2064" s="117">
        <v>46290.782395833332</v>
      </c>
      <c r="B2064" s="114">
        <v>25</v>
      </c>
      <c r="C2064" s="114" t="s">
        <v>367</v>
      </c>
      <c r="D2064" s="114" t="s">
        <v>637</v>
      </c>
      <c r="E2064" s="114" t="s">
        <v>2338</v>
      </c>
      <c r="F2064" s="114" t="s">
        <v>180</v>
      </c>
      <c r="G2064" s="121">
        <v>-9.2623209910291265E-4</v>
      </c>
      <c r="H2064" s="114">
        <v>-16.071474524004497</v>
      </c>
      <c r="I2064" s="118" t="s">
        <v>272</v>
      </c>
    </row>
    <row r="2065" spans="1:9" ht="15" customHeight="1" x14ac:dyDescent="0.25">
      <c r="A2065" s="117">
        <v>46290.782395833332</v>
      </c>
      <c r="B2065" s="114">
        <v>25</v>
      </c>
      <c r="C2065" s="114" t="s">
        <v>367</v>
      </c>
      <c r="D2065" s="114" t="s">
        <v>637</v>
      </c>
      <c r="E2065" s="114" t="s">
        <v>2339</v>
      </c>
      <c r="F2065" s="114" t="s">
        <v>180</v>
      </c>
      <c r="G2065" s="121">
        <v>-9.2623209910291254E-4</v>
      </c>
      <c r="H2065" s="114">
        <v>-16.071474524004497</v>
      </c>
      <c r="I2065" s="118" t="s">
        <v>272</v>
      </c>
    </row>
    <row r="2066" spans="1:9" ht="15" customHeight="1" x14ac:dyDescent="0.25">
      <c r="A2066" s="117">
        <v>46290.782395833332</v>
      </c>
      <c r="B2066" s="114">
        <v>25</v>
      </c>
      <c r="C2066" s="114" t="s">
        <v>367</v>
      </c>
      <c r="D2066" s="114" t="s">
        <v>637</v>
      </c>
      <c r="E2066" s="114" t="s">
        <v>2340</v>
      </c>
      <c r="F2066" s="114" t="s">
        <v>180</v>
      </c>
      <c r="G2066" s="121">
        <v>-9.2623209910291232E-4</v>
      </c>
      <c r="H2066" s="114">
        <v>-16.071474524004497</v>
      </c>
      <c r="I2066" s="118" t="s">
        <v>272</v>
      </c>
    </row>
    <row r="2067" spans="1:9" ht="15" customHeight="1" x14ac:dyDescent="0.25">
      <c r="A2067" s="117">
        <v>46290.782395833332</v>
      </c>
      <c r="B2067" s="114">
        <v>25</v>
      </c>
      <c r="C2067" s="114" t="s">
        <v>367</v>
      </c>
      <c r="D2067" s="114" t="s">
        <v>637</v>
      </c>
      <c r="E2067" s="114" t="s">
        <v>2341</v>
      </c>
      <c r="F2067" s="114" t="s">
        <v>180</v>
      </c>
      <c r="G2067" s="121">
        <v>-8.5448329249605348E-4</v>
      </c>
      <c r="H2067" s="114">
        <v>-15.67533246436045</v>
      </c>
      <c r="I2067" s="118" t="s">
        <v>272</v>
      </c>
    </row>
    <row r="2068" spans="1:9" ht="15" customHeight="1" x14ac:dyDescent="0.25">
      <c r="A2068" s="117">
        <v>46290.782395833332</v>
      </c>
      <c r="B2068" s="114">
        <v>25</v>
      </c>
      <c r="C2068" s="114" t="s">
        <v>367</v>
      </c>
      <c r="D2068" s="114" t="s">
        <v>637</v>
      </c>
      <c r="E2068" s="114" t="s">
        <v>2342</v>
      </c>
      <c r="F2068" s="114" t="s">
        <v>180</v>
      </c>
      <c r="G2068" s="121">
        <v>-8.5448329249605338E-4</v>
      </c>
      <c r="H2068" s="114">
        <v>-15.67533246436045</v>
      </c>
      <c r="I2068" s="118" t="s">
        <v>272</v>
      </c>
    </row>
    <row r="2069" spans="1:9" ht="15" customHeight="1" x14ac:dyDescent="0.25">
      <c r="A2069" s="117">
        <v>46290.782395833332</v>
      </c>
      <c r="B2069" s="114">
        <v>25</v>
      </c>
      <c r="C2069" s="114" t="s">
        <v>367</v>
      </c>
      <c r="D2069" s="114" t="s">
        <v>637</v>
      </c>
      <c r="E2069" s="114" t="s">
        <v>2343</v>
      </c>
      <c r="F2069" s="114" t="s">
        <v>180</v>
      </c>
      <c r="G2069" s="121">
        <v>-8.5448329249605327E-4</v>
      </c>
      <c r="H2069" s="114">
        <v>-15.675332464360448</v>
      </c>
      <c r="I2069" s="118" t="s">
        <v>272</v>
      </c>
    </row>
    <row r="2070" spans="1:9" ht="15" customHeight="1" x14ac:dyDescent="0.25">
      <c r="A2070" s="117">
        <v>46290.782395833332</v>
      </c>
      <c r="B2070" s="114">
        <v>25</v>
      </c>
      <c r="C2070" s="114" t="s">
        <v>367</v>
      </c>
      <c r="D2070" s="114" t="s">
        <v>637</v>
      </c>
      <c r="E2070" s="114" t="s">
        <v>2344</v>
      </c>
      <c r="F2070" s="114" t="s">
        <v>180</v>
      </c>
      <c r="G2070" s="121">
        <v>-8.5448329249605305E-4</v>
      </c>
      <c r="H2070" s="114">
        <v>-15.675332464360448</v>
      </c>
      <c r="I2070" s="118" t="s">
        <v>272</v>
      </c>
    </row>
    <row r="2071" spans="1:9" ht="15" customHeight="1" x14ac:dyDescent="0.25">
      <c r="A2071" s="117">
        <v>46290.782395833332</v>
      </c>
      <c r="B2071" s="114">
        <v>25</v>
      </c>
      <c r="C2071" s="114" t="s">
        <v>367</v>
      </c>
      <c r="D2071" s="114" t="s">
        <v>637</v>
      </c>
      <c r="E2071" s="114" t="s">
        <v>2345</v>
      </c>
      <c r="F2071" s="114" t="s">
        <v>180</v>
      </c>
      <c r="G2071" s="121">
        <v>-8.5448329249605294E-4</v>
      </c>
      <c r="H2071" s="114">
        <v>-15.675332464360446</v>
      </c>
      <c r="I2071" s="118" t="s">
        <v>272</v>
      </c>
    </row>
    <row r="2072" spans="1:9" ht="15" customHeight="1" x14ac:dyDescent="0.25">
      <c r="A2072" s="117">
        <v>46290.782395833332</v>
      </c>
      <c r="B2072" s="114">
        <v>25</v>
      </c>
      <c r="C2072" s="114" t="s">
        <v>367</v>
      </c>
      <c r="D2072" s="114" t="s">
        <v>637</v>
      </c>
      <c r="E2072" s="114" t="s">
        <v>2346</v>
      </c>
      <c r="F2072" s="114" t="s">
        <v>180</v>
      </c>
      <c r="G2072" s="121">
        <v>-8.5448329249605283E-4</v>
      </c>
      <c r="H2072" s="114">
        <v>-15.675332464360446</v>
      </c>
      <c r="I2072" s="118" t="s">
        <v>272</v>
      </c>
    </row>
    <row r="2073" spans="1:9" ht="15" customHeight="1" x14ac:dyDescent="0.25">
      <c r="A2073" s="117">
        <v>46290.782395833332</v>
      </c>
      <c r="B2073" s="114">
        <v>25</v>
      </c>
      <c r="C2073" s="114" t="s">
        <v>367</v>
      </c>
      <c r="D2073" s="114" t="s">
        <v>637</v>
      </c>
      <c r="E2073" s="114" t="s">
        <v>2347</v>
      </c>
      <c r="F2073" s="114" t="s">
        <v>180</v>
      </c>
      <c r="G2073" s="121">
        <v>-8.5448329249605273E-4</v>
      </c>
      <c r="H2073" s="114">
        <v>-15.675332464360446</v>
      </c>
      <c r="I2073" s="118" t="s">
        <v>272</v>
      </c>
    </row>
    <row r="2074" spans="1:9" ht="15" customHeight="1" x14ac:dyDescent="0.25">
      <c r="A2074" s="117">
        <v>46290.782395833332</v>
      </c>
      <c r="B2074" s="114">
        <v>25</v>
      </c>
      <c r="C2074" s="114" t="s">
        <v>367</v>
      </c>
      <c r="D2074" s="114" t="s">
        <v>637</v>
      </c>
      <c r="E2074" s="114" t="s">
        <v>2348</v>
      </c>
      <c r="F2074" s="114" t="s">
        <v>180</v>
      </c>
      <c r="G2074" s="121">
        <v>-8.5448329249605251E-4</v>
      </c>
      <c r="H2074" s="114">
        <v>-15.675332464360444</v>
      </c>
      <c r="I2074" s="118" t="s">
        <v>272</v>
      </c>
    </row>
    <row r="2075" spans="1:9" ht="15" customHeight="1" x14ac:dyDescent="0.25">
      <c r="A2075" s="117">
        <v>46290.782395833332</v>
      </c>
      <c r="B2075" s="114">
        <v>25</v>
      </c>
      <c r="C2075" s="114" t="s">
        <v>367</v>
      </c>
      <c r="D2075" s="114" t="s">
        <v>637</v>
      </c>
      <c r="E2075" s="114" t="s">
        <v>2349</v>
      </c>
      <c r="F2075" s="114" t="s">
        <v>180</v>
      </c>
      <c r="G2075" s="121">
        <v>-7.82734485889194E-4</v>
      </c>
      <c r="H2075" s="114">
        <v>-15.279190404716399</v>
      </c>
      <c r="I2075" s="118" t="s">
        <v>272</v>
      </c>
    </row>
    <row r="2076" spans="1:9" ht="15" customHeight="1" x14ac:dyDescent="0.25">
      <c r="A2076" s="117">
        <v>46290.782395833332</v>
      </c>
      <c r="B2076" s="114">
        <v>25</v>
      </c>
      <c r="C2076" s="114" t="s">
        <v>367</v>
      </c>
      <c r="D2076" s="114" t="s">
        <v>637</v>
      </c>
      <c r="E2076" s="114" t="s">
        <v>2350</v>
      </c>
      <c r="F2076" s="114" t="s">
        <v>180</v>
      </c>
      <c r="G2076" s="121">
        <v>-7.8273448588919389E-4</v>
      </c>
      <c r="H2076" s="114">
        <v>-15.279190404716399</v>
      </c>
      <c r="I2076" s="118" t="s">
        <v>272</v>
      </c>
    </row>
    <row r="2077" spans="1:9" ht="15" customHeight="1" x14ac:dyDescent="0.25">
      <c r="A2077" s="117">
        <v>46290.782395833332</v>
      </c>
      <c r="B2077" s="114">
        <v>25</v>
      </c>
      <c r="C2077" s="114" t="s">
        <v>367</v>
      </c>
      <c r="D2077" s="114" t="s">
        <v>637</v>
      </c>
      <c r="E2077" s="114" t="s">
        <v>2351</v>
      </c>
      <c r="F2077" s="114" t="s">
        <v>180</v>
      </c>
      <c r="G2077" s="121">
        <v>-7.8273448588919367E-4</v>
      </c>
      <c r="H2077" s="114">
        <v>-15.279190404716397</v>
      </c>
      <c r="I2077" s="118" t="s">
        <v>272</v>
      </c>
    </row>
    <row r="2078" spans="1:9" ht="15" customHeight="1" x14ac:dyDescent="0.25">
      <c r="A2078" s="117">
        <v>46290.782395833332</v>
      </c>
      <c r="B2078" s="114">
        <v>25</v>
      </c>
      <c r="C2078" s="114" t="s">
        <v>367</v>
      </c>
      <c r="D2078" s="114" t="s">
        <v>637</v>
      </c>
      <c r="E2078" s="114" t="s">
        <v>2352</v>
      </c>
      <c r="F2078" s="114" t="s">
        <v>180</v>
      </c>
      <c r="G2078" s="121">
        <v>-7.8273448588919356E-4</v>
      </c>
      <c r="H2078" s="114">
        <v>-15.279190404716397</v>
      </c>
      <c r="I2078" s="118" t="s">
        <v>272</v>
      </c>
    </row>
    <row r="2079" spans="1:9" ht="15" customHeight="1" x14ac:dyDescent="0.25">
      <c r="A2079" s="117">
        <v>46290.782395833332</v>
      </c>
      <c r="B2079" s="114">
        <v>25</v>
      </c>
      <c r="C2079" s="114" t="s">
        <v>367</v>
      </c>
      <c r="D2079" s="114" t="s">
        <v>637</v>
      </c>
      <c r="E2079" s="114" t="s">
        <v>2353</v>
      </c>
      <c r="F2079" s="114" t="s">
        <v>180</v>
      </c>
      <c r="G2079" s="121">
        <v>-7.8273448588919345E-4</v>
      </c>
      <c r="H2079" s="114">
        <v>-15.279190404716397</v>
      </c>
      <c r="I2079" s="118" t="s">
        <v>272</v>
      </c>
    </row>
    <row r="2080" spans="1:9" ht="15" customHeight="1" x14ac:dyDescent="0.25">
      <c r="A2080" s="117">
        <v>46290.782395833332</v>
      </c>
      <c r="B2080" s="114">
        <v>25</v>
      </c>
      <c r="C2080" s="114" t="s">
        <v>367</v>
      </c>
      <c r="D2080" s="114" t="s">
        <v>637</v>
      </c>
      <c r="E2080" s="114" t="s">
        <v>2354</v>
      </c>
      <c r="F2080" s="114" t="s">
        <v>180</v>
      </c>
      <c r="G2080" s="121">
        <v>-7.8273448588919324E-4</v>
      </c>
      <c r="H2080" s="114">
        <v>-15.279190404716395</v>
      </c>
      <c r="I2080" s="118" t="s">
        <v>272</v>
      </c>
    </row>
    <row r="2081" spans="1:9" ht="15" customHeight="1" x14ac:dyDescent="0.25">
      <c r="A2081" s="117">
        <v>46290.782395833332</v>
      </c>
      <c r="B2081" s="114">
        <v>25</v>
      </c>
      <c r="C2081" s="114" t="s">
        <v>367</v>
      </c>
      <c r="D2081" s="114" t="s">
        <v>637</v>
      </c>
      <c r="E2081" s="114" t="s">
        <v>2355</v>
      </c>
      <c r="F2081" s="114" t="s">
        <v>180</v>
      </c>
      <c r="G2081" s="121">
        <v>-7.8273448588919313E-4</v>
      </c>
      <c r="H2081" s="114">
        <v>-15.279190404716395</v>
      </c>
      <c r="I2081" s="118" t="s">
        <v>272</v>
      </c>
    </row>
    <row r="2082" spans="1:9" ht="15" customHeight="1" x14ac:dyDescent="0.25">
      <c r="A2082" s="117">
        <v>46290.782395833332</v>
      </c>
      <c r="B2082" s="114">
        <v>25</v>
      </c>
      <c r="C2082" s="114" t="s">
        <v>367</v>
      </c>
      <c r="D2082" s="114" t="s">
        <v>637</v>
      </c>
      <c r="E2082" s="114" t="s">
        <v>2356</v>
      </c>
      <c r="F2082" s="114" t="s">
        <v>180</v>
      </c>
      <c r="G2082" s="121">
        <v>-7.8273448588919302E-4</v>
      </c>
      <c r="H2082" s="114">
        <v>-15.279190404716394</v>
      </c>
      <c r="I2082" s="118" t="s">
        <v>272</v>
      </c>
    </row>
    <row r="2083" spans="1:9" ht="15" customHeight="1" x14ac:dyDescent="0.25">
      <c r="A2083" s="117">
        <v>46290.782395833332</v>
      </c>
      <c r="B2083" s="114">
        <v>25</v>
      </c>
      <c r="C2083" s="114" t="s">
        <v>367</v>
      </c>
      <c r="D2083" s="114" t="s">
        <v>637</v>
      </c>
      <c r="E2083" s="114" t="s">
        <v>2357</v>
      </c>
      <c r="F2083" s="114" t="s">
        <v>180</v>
      </c>
      <c r="G2083" s="121">
        <v>-7.8273448588919291E-4</v>
      </c>
      <c r="H2083" s="114">
        <v>-15.279190404716394</v>
      </c>
      <c r="I2083" s="118" t="s">
        <v>272</v>
      </c>
    </row>
    <row r="2084" spans="1:9" ht="15" customHeight="1" x14ac:dyDescent="0.25">
      <c r="A2084" s="117">
        <v>46290.782395833332</v>
      </c>
      <c r="B2084" s="114">
        <v>25</v>
      </c>
      <c r="C2084" s="114" t="s">
        <v>367</v>
      </c>
      <c r="D2084" s="114" t="s">
        <v>637</v>
      </c>
      <c r="E2084" s="114" t="s">
        <v>2358</v>
      </c>
      <c r="F2084" s="114" t="s">
        <v>180</v>
      </c>
      <c r="G2084" s="121">
        <v>-7.8273448588919269E-4</v>
      </c>
      <c r="H2084" s="114">
        <v>-15.279190404716392</v>
      </c>
      <c r="I2084" s="118" t="s">
        <v>272</v>
      </c>
    </row>
    <row r="2085" spans="1:9" ht="15" customHeight="1" x14ac:dyDescent="0.25">
      <c r="A2085" s="117">
        <v>46290.782395833332</v>
      </c>
      <c r="B2085" s="114">
        <v>25</v>
      </c>
      <c r="C2085" s="114" t="s">
        <v>367</v>
      </c>
      <c r="D2085" s="114" t="s">
        <v>637</v>
      </c>
      <c r="E2085" s="114" t="s">
        <v>2359</v>
      </c>
      <c r="F2085" s="114" t="s">
        <v>180</v>
      </c>
      <c r="G2085" s="121">
        <v>-7.1098567928233429E-4</v>
      </c>
      <c r="H2085" s="114">
        <v>-14.883048345072348</v>
      </c>
      <c r="I2085" s="118" t="s">
        <v>272</v>
      </c>
    </row>
    <row r="2086" spans="1:9" ht="15" customHeight="1" x14ac:dyDescent="0.25">
      <c r="A2086" s="117">
        <v>46290.782395833332</v>
      </c>
      <c r="B2086" s="114">
        <v>25</v>
      </c>
      <c r="C2086" s="114" t="s">
        <v>367</v>
      </c>
      <c r="D2086" s="114" t="s">
        <v>637</v>
      </c>
      <c r="E2086" s="114" t="s">
        <v>2360</v>
      </c>
      <c r="F2086" s="114" t="s">
        <v>180</v>
      </c>
      <c r="G2086" s="121">
        <v>-7.1098567928233418E-4</v>
      </c>
      <c r="H2086" s="114">
        <v>-14.883048345072346</v>
      </c>
      <c r="I2086" s="118" t="s">
        <v>272</v>
      </c>
    </row>
    <row r="2087" spans="1:9" ht="15" customHeight="1" x14ac:dyDescent="0.25">
      <c r="A2087" s="117">
        <v>46290.782395833332</v>
      </c>
      <c r="B2087" s="114">
        <v>25</v>
      </c>
      <c r="C2087" s="114" t="s">
        <v>367</v>
      </c>
      <c r="D2087" s="114" t="s">
        <v>637</v>
      </c>
      <c r="E2087" s="114" t="s">
        <v>2361</v>
      </c>
      <c r="F2087" s="114" t="s">
        <v>180</v>
      </c>
      <c r="G2087" s="121">
        <v>-7.1098567928233407E-4</v>
      </c>
      <c r="H2087" s="114">
        <v>-14.883048345072346</v>
      </c>
      <c r="I2087" s="118" t="s">
        <v>272</v>
      </c>
    </row>
    <row r="2088" spans="1:9" ht="15" customHeight="1" x14ac:dyDescent="0.25">
      <c r="A2088" s="117">
        <v>46290.782395833332</v>
      </c>
      <c r="B2088" s="114">
        <v>25</v>
      </c>
      <c r="C2088" s="114" t="s">
        <v>367</v>
      </c>
      <c r="D2088" s="114" t="s">
        <v>637</v>
      </c>
      <c r="E2088" s="114" t="s">
        <v>2362</v>
      </c>
      <c r="F2088" s="114" t="s">
        <v>180</v>
      </c>
      <c r="G2088" s="121">
        <v>-7.1098567928233331E-4</v>
      </c>
      <c r="H2088" s="114">
        <v>-14.883048345072343</v>
      </c>
      <c r="I2088" s="118" t="s">
        <v>272</v>
      </c>
    </row>
    <row r="2089" spans="1:9" ht="15" customHeight="1" x14ac:dyDescent="0.25">
      <c r="A2089" s="117">
        <v>46290.782395833332</v>
      </c>
      <c r="B2089" s="114">
        <v>25</v>
      </c>
      <c r="C2089" s="114" t="s">
        <v>367</v>
      </c>
      <c r="D2089" s="114" t="s">
        <v>637</v>
      </c>
      <c r="E2089" s="114" t="s">
        <v>2363</v>
      </c>
      <c r="F2089" s="114" t="s">
        <v>180</v>
      </c>
      <c r="G2089" s="121">
        <v>-7.1098567928233321E-4</v>
      </c>
      <c r="H2089" s="114">
        <v>-14.883048345072341</v>
      </c>
      <c r="I2089" s="118" t="s">
        <v>272</v>
      </c>
    </row>
    <row r="2090" spans="1:9" ht="15" customHeight="1" x14ac:dyDescent="0.25">
      <c r="A2090" s="117">
        <v>46290.782395833332</v>
      </c>
      <c r="B2090" s="114">
        <v>25</v>
      </c>
      <c r="C2090" s="114" t="s">
        <v>367</v>
      </c>
      <c r="D2090" s="114" t="s">
        <v>637</v>
      </c>
      <c r="E2090" s="114" t="s">
        <v>2364</v>
      </c>
      <c r="F2090" s="114" t="s">
        <v>180</v>
      </c>
      <c r="G2090" s="121">
        <v>-7.109856792823331E-4</v>
      </c>
      <c r="H2090" s="114">
        <v>-14.883048345072341</v>
      </c>
      <c r="I2090" s="118" t="s">
        <v>272</v>
      </c>
    </row>
    <row r="2091" spans="1:9" ht="15" customHeight="1" x14ac:dyDescent="0.25">
      <c r="A2091" s="117">
        <v>46290.782395833332</v>
      </c>
      <c r="B2091" s="114">
        <v>25</v>
      </c>
      <c r="C2091" s="114" t="s">
        <v>367</v>
      </c>
      <c r="D2091" s="114" t="s">
        <v>637</v>
      </c>
      <c r="E2091" s="114" t="s">
        <v>2365</v>
      </c>
      <c r="F2091" s="114" t="s">
        <v>180</v>
      </c>
      <c r="G2091" s="121">
        <v>-6.3923687267547458E-4</v>
      </c>
      <c r="H2091" s="114">
        <v>-14.486906285428296</v>
      </c>
      <c r="I2091" s="118" t="s">
        <v>272</v>
      </c>
    </row>
    <row r="2092" spans="1:9" ht="15" customHeight="1" x14ac:dyDescent="0.25">
      <c r="A2092" s="117">
        <v>46290.782395833332</v>
      </c>
      <c r="B2092" s="114">
        <v>25</v>
      </c>
      <c r="C2092" s="114" t="s">
        <v>367</v>
      </c>
      <c r="D2092" s="114" t="s">
        <v>637</v>
      </c>
      <c r="E2092" s="114" t="s">
        <v>2366</v>
      </c>
      <c r="F2092" s="114" t="s">
        <v>180</v>
      </c>
      <c r="G2092" s="121">
        <v>-6.3923687267547448E-4</v>
      </c>
      <c r="H2092" s="114">
        <v>-14.486906285428296</v>
      </c>
      <c r="I2092" s="118" t="s">
        <v>272</v>
      </c>
    </row>
    <row r="2093" spans="1:9" ht="15" customHeight="1" x14ac:dyDescent="0.25">
      <c r="A2093" s="117">
        <v>46290.782395833332</v>
      </c>
      <c r="B2093" s="114">
        <v>25</v>
      </c>
      <c r="C2093" s="114" t="s">
        <v>367</v>
      </c>
      <c r="D2093" s="114" t="s">
        <v>637</v>
      </c>
      <c r="E2093" s="114" t="s">
        <v>2367</v>
      </c>
      <c r="F2093" s="114" t="s">
        <v>180</v>
      </c>
      <c r="G2093" s="121">
        <v>-6.3923687267547437E-4</v>
      </c>
      <c r="H2093" s="114">
        <v>-14.486906285428296</v>
      </c>
      <c r="I2093" s="118" t="s">
        <v>272</v>
      </c>
    </row>
    <row r="2094" spans="1:9" ht="15" customHeight="1" x14ac:dyDescent="0.25">
      <c r="A2094" s="117">
        <v>46290.782395833332</v>
      </c>
      <c r="B2094" s="114">
        <v>25</v>
      </c>
      <c r="C2094" s="114" t="s">
        <v>367</v>
      </c>
      <c r="D2094" s="114" t="s">
        <v>637</v>
      </c>
      <c r="E2094" s="114" t="s">
        <v>2368</v>
      </c>
      <c r="F2094" s="114" t="s">
        <v>180</v>
      </c>
      <c r="G2094" s="121">
        <v>-6.3923687267547361E-4</v>
      </c>
      <c r="H2094" s="114">
        <v>-14.48690628542829</v>
      </c>
      <c r="I2094" s="118" t="s">
        <v>272</v>
      </c>
    </row>
    <row r="2095" spans="1:9" ht="15" customHeight="1" x14ac:dyDescent="0.25">
      <c r="A2095" s="117">
        <v>46290.782395833332</v>
      </c>
      <c r="B2095" s="114">
        <v>25</v>
      </c>
      <c r="C2095" s="114" t="s">
        <v>367</v>
      </c>
      <c r="D2095" s="114" t="s">
        <v>637</v>
      </c>
      <c r="E2095" s="114" t="s">
        <v>2369</v>
      </c>
      <c r="F2095" s="114" t="s">
        <v>180</v>
      </c>
      <c r="G2095" s="121">
        <v>-6.392368726754735E-4</v>
      </c>
      <c r="H2095" s="114">
        <v>-14.48690628542829</v>
      </c>
      <c r="I2095" s="118" t="s">
        <v>272</v>
      </c>
    </row>
    <row r="2096" spans="1:9" ht="15" customHeight="1" x14ac:dyDescent="0.25">
      <c r="A2096" s="117">
        <v>46290.782395833332</v>
      </c>
      <c r="B2096" s="114">
        <v>25</v>
      </c>
      <c r="C2096" s="114" t="s">
        <v>367</v>
      </c>
      <c r="D2096" s="114" t="s">
        <v>637</v>
      </c>
      <c r="E2096" s="114" t="s">
        <v>2370</v>
      </c>
      <c r="F2096" s="114" t="s">
        <v>180</v>
      </c>
      <c r="G2096" s="121">
        <v>-6.3923687267547339E-4</v>
      </c>
      <c r="H2096" s="114">
        <v>-14.48690628542829</v>
      </c>
      <c r="I2096" s="118" t="s">
        <v>272</v>
      </c>
    </row>
    <row r="2097" spans="1:9" ht="15" customHeight="1" x14ac:dyDescent="0.25">
      <c r="A2097" s="117">
        <v>46290.782395833332</v>
      </c>
      <c r="B2097" s="114">
        <v>25</v>
      </c>
      <c r="C2097" s="114" t="s">
        <v>367</v>
      </c>
      <c r="D2097" s="114" t="s">
        <v>637</v>
      </c>
      <c r="E2097" s="114" t="s">
        <v>2371</v>
      </c>
      <c r="F2097" s="114" t="s">
        <v>180</v>
      </c>
      <c r="G2097" s="121">
        <v>-5.6748806606861499E-4</v>
      </c>
      <c r="H2097" s="114">
        <v>-14.090764225784245</v>
      </c>
      <c r="I2097" s="118" t="s">
        <v>272</v>
      </c>
    </row>
    <row r="2098" spans="1:9" ht="15" customHeight="1" x14ac:dyDescent="0.25">
      <c r="A2098" s="117">
        <v>46290.782395833332</v>
      </c>
      <c r="B2098" s="114">
        <v>25</v>
      </c>
      <c r="C2098" s="114" t="s">
        <v>367</v>
      </c>
      <c r="D2098" s="114" t="s">
        <v>637</v>
      </c>
      <c r="E2098" s="114" t="s">
        <v>2372</v>
      </c>
      <c r="F2098" s="114" t="s">
        <v>180</v>
      </c>
      <c r="G2098" s="121">
        <v>-5.6748806606861477E-4</v>
      </c>
      <c r="H2098" s="114">
        <v>-14.090764225784243</v>
      </c>
      <c r="I2098" s="118" t="s">
        <v>272</v>
      </c>
    </row>
    <row r="2099" spans="1:9" ht="15" customHeight="1" x14ac:dyDescent="0.25">
      <c r="A2099" s="117">
        <v>46290.782395833332</v>
      </c>
      <c r="B2099" s="114">
        <v>25</v>
      </c>
      <c r="C2099" s="114" t="s">
        <v>367</v>
      </c>
      <c r="D2099" s="114" t="s">
        <v>637</v>
      </c>
      <c r="E2099" s="114" t="s">
        <v>2373</v>
      </c>
      <c r="F2099" s="114" t="s">
        <v>180</v>
      </c>
      <c r="G2099" s="121">
        <v>-5.6748806606861466E-4</v>
      </c>
      <c r="H2099" s="114">
        <v>-14.090764225784243</v>
      </c>
      <c r="I2099" s="118" t="s">
        <v>272</v>
      </c>
    </row>
    <row r="2100" spans="1:9" ht="15" customHeight="1" x14ac:dyDescent="0.25">
      <c r="A2100" s="117">
        <v>46290.782395833332</v>
      </c>
      <c r="B2100" s="114">
        <v>25</v>
      </c>
      <c r="C2100" s="114" t="s">
        <v>367</v>
      </c>
      <c r="D2100" s="114" t="s">
        <v>637</v>
      </c>
      <c r="E2100" s="114" t="s">
        <v>2374</v>
      </c>
      <c r="F2100" s="114" t="s">
        <v>180</v>
      </c>
      <c r="G2100" s="121">
        <v>-5.6748806606861401E-4</v>
      </c>
      <c r="H2100" s="114">
        <v>-14.090764225784239</v>
      </c>
      <c r="I2100" s="118" t="s">
        <v>272</v>
      </c>
    </row>
    <row r="2101" spans="1:9" ht="15" customHeight="1" x14ac:dyDescent="0.25">
      <c r="A2101" s="117">
        <v>46290.782395833332</v>
      </c>
      <c r="B2101" s="114">
        <v>25</v>
      </c>
      <c r="C2101" s="114" t="s">
        <v>367</v>
      </c>
      <c r="D2101" s="114" t="s">
        <v>637</v>
      </c>
      <c r="E2101" s="114" t="s">
        <v>2375</v>
      </c>
      <c r="F2101" s="114" t="s">
        <v>180</v>
      </c>
      <c r="G2101" s="121">
        <v>-5.6748806606861379E-4</v>
      </c>
      <c r="H2101" s="114">
        <v>-14.090764225784238</v>
      </c>
      <c r="I2101" s="118" t="s">
        <v>272</v>
      </c>
    </row>
    <row r="2102" spans="1:9" ht="15" customHeight="1" x14ac:dyDescent="0.25">
      <c r="A2102" s="117">
        <v>46290.782395833332</v>
      </c>
      <c r="B2102" s="114">
        <v>25</v>
      </c>
      <c r="C2102" s="114" t="s">
        <v>367</v>
      </c>
      <c r="D2102" s="114" t="s">
        <v>637</v>
      </c>
      <c r="E2102" s="114" t="s">
        <v>2376</v>
      </c>
      <c r="F2102" s="114" t="s">
        <v>180</v>
      </c>
      <c r="G2102" s="121">
        <v>-5.6748806606861369E-4</v>
      </c>
      <c r="H2102" s="114">
        <v>-14.090764225784238</v>
      </c>
      <c r="I2102" s="118" t="s">
        <v>272</v>
      </c>
    </row>
    <row r="2103" spans="1:9" ht="15" customHeight="1" x14ac:dyDescent="0.25">
      <c r="A2103" s="117">
        <v>46290.782395833332</v>
      </c>
      <c r="B2103" s="114">
        <v>25</v>
      </c>
      <c r="C2103" s="114" t="s">
        <v>367</v>
      </c>
      <c r="D2103" s="114" t="s">
        <v>637</v>
      </c>
      <c r="E2103" s="114" t="s">
        <v>2377</v>
      </c>
      <c r="F2103" s="114" t="s">
        <v>180</v>
      </c>
      <c r="G2103" s="121">
        <v>-4.9573925946175528E-4</v>
      </c>
      <c r="H2103" s="114">
        <v>-13.694622166140194</v>
      </c>
      <c r="I2103" s="118" t="s">
        <v>272</v>
      </c>
    </row>
    <row r="2104" spans="1:9" ht="15" customHeight="1" x14ac:dyDescent="0.25">
      <c r="A2104" s="117">
        <v>46290.782395833332</v>
      </c>
      <c r="B2104" s="114">
        <v>25</v>
      </c>
      <c r="C2104" s="114" t="s">
        <v>367</v>
      </c>
      <c r="D2104" s="114" t="s">
        <v>637</v>
      </c>
      <c r="E2104" s="114" t="s">
        <v>2378</v>
      </c>
      <c r="F2104" s="114" t="s">
        <v>180</v>
      </c>
      <c r="G2104" s="121">
        <v>-4.9573925946175517E-4</v>
      </c>
      <c r="H2104" s="114">
        <v>-13.694622166140192</v>
      </c>
      <c r="I2104" s="118" t="s">
        <v>272</v>
      </c>
    </row>
    <row r="2105" spans="1:9" ht="15" customHeight="1" x14ac:dyDescent="0.25">
      <c r="A2105" s="117">
        <v>46290.782395833332</v>
      </c>
      <c r="B2105" s="114">
        <v>25</v>
      </c>
      <c r="C2105" s="114" t="s">
        <v>367</v>
      </c>
      <c r="D2105" s="114" t="s">
        <v>637</v>
      </c>
      <c r="E2105" s="114" t="s">
        <v>2379</v>
      </c>
      <c r="F2105" s="114" t="s">
        <v>180</v>
      </c>
      <c r="G2105" s="121">
        <v>-4.9573925946175496E-4</v>
      </c>
      <c r="H2105" s="114">
        <v>-13.694622166140192</v>
      </c>
      <c r="I2105" s="118" t="s">
        <v>272</v>
      </c>
    </row>
    <row r="2106" spans="1:9" ht="15" customHeight="1" x14ac:dyDescent="0.25">
      <c r="A2106" s="117">
        <v>46290.782395833332</v>
      </c>
      <c r="B2106" s="114">
        <v>25</v>
      </c>
      <c r="C2106" s="114" t="s">
        <v>367</v>
      </c>
      <c r="D2106" s="114" t="s">
        <v>637</v>
      </c>
      <c r="E2106" s="114" t="s">
        <v>2380</v>
      </c>
      <c r="F2106" s="114" t="s">
        <v>180</v>
      </c>
      <c r="G2106" s="121">
        <v>-4.9573925946175431E-4</v>
      </c>
      <c r="H2106" s="114">
        <v>-13.694622166140189</v>
      </c>
      <c r="I2106" s="118" t="s">
        <v>272</v>
      </c>
    </row>
    <row r="2107" spans="1:9" ht="15" customHeight="1" x14ac:dyDescent="0.25">
      <c r="A2107" s="117">
        <v>46290.782395833332</v>
      </c>
      <c r="B2107" s="114">
        <v>25</v>
      </c>
      <c r="C2107" s="114" t="s">
        <v>367</v>
      </c>
      <c r="D2107" s="114" t="s">
        <v>637</v>
      </c>
      <c r="E2107" s="114" t="s">
        <v>2381</v>
      </c>
      <c r="F2107" s="114" t="s">
        <v>180</v>
      </c>
      <c r="G2107" s="121">
        <v>-4.957392594617542E-4</v>
      </c>
      <c r="H2107" s="114">
        <v>-13.694622166140187</v>
      </c>
      <c r="I2107" s="118" t="s">
        <v>272</v>
      </c>
    </row>
    <row r="2108" spans="1:9" ht="15" customHeight="1" x14ac:dyDescent="0.25">
      <c r="A2108" s="117">
        <v>46290.782395833332</v>
      </c>
      <c r="B2108" s="114">
        <v>25</v>
      </c>
      <c r="C2108" s="114" t="s">
        <v>367</v>
      </c>
      <c r="D2108" s="114" t="s">
        <v>637</v>
      </c>
      <c r="E2108" s="114" t="s">
        <v>2382</v>
      </c>
      <c r="F2108" s="114" t="s">
        <v>180</v>
      </c>
      <c r="G2108" s="121">
        <v>-4.9573925946175398E-4</v>
      </c>
      <c r="H2108" s="114">
        <v>-13.694622166140187</v>
      </c>
      <c r="I2108" s="118" t="s">
        <v>272</v>
      </c>
    </row>
    <row r="2109" spans="1:9" ht="15" customHeight="1" x14ac:dyDescent="0.25">
      <c r="A2109" s="117">
        <v>46290.782395833332</v>
      </c>
      <c r="B2109" s="114">
        <v>25</v>
      </c>
      <c r="C2109" s="114" t="s">
        <v>367</v>
      </c>
      <c r="D2109" s="114" t="s">
        <v>637</v>
      </c>
      <c r="E2109" s="114" t="s">
        <v>2383</v>
      </c>
      <c r="F2109" s="114" t="s">
        <v>180</v>
      </c>
      <c r="G2109" s="121">
        <v>-4.2399045285489558E-4</v>
      </c>
      <c r="H2109" s="114">
        <v>-13.298480106496141</v>
      </c>
      <c r="I2109" s="118" t="s">
        <v>272</v>
      </c>
    </row>
    <row r="2110" spans="1:9" ht="15" customHeight="1" x14ac:dyDescent="0.25">
      <c r="A2110" s="117">
        <v>46290.782395833332</v>
      </c>
      <c r="B2110" s="114">
        <v>25</v>
      </c>
      <c r="C2110" s="114" t="s">
        <v>367</v>
      </c>
      <c r="D2110" s="114" t="s">
        <v>637</v>
      </c>
      <c r="E2110" s="114" t="s">
        <v>2384</v>
      </c>
      <c r="F2110" s="114" t="s">
        <v>180</v>
      </c>
      <c r="G2110" s="121">
        <v>-4.2399045285489547E-4</v>
      </c>
      <c r="H2110" s="114">
        <v>-13.298480106496141</v>
      </c>
      <c r="I2110" s="118" t="s">
        <v>272</v>
      </c>
    </row>
    <row r="2111" spans="1:9" ht="15" customHeight="1" x14ac:dyDescent="0.25">
      <c r="A2111" s="117">
        <v>46290.782395833332</v>
      </c>
      <c r="B2111" s="114">
        <v>25</v>
      </c>
      <c r="C2111" s="114" t="s">
        <v>367</v>
      </c>
      <c r="D2111" s="114" t="s">
        <v>637</v>
      </c>
      <c r="E2111" s="114" t="s">
        <v>2385</v>
      </c>
      <c r="F2111" s="114" t="s">
        <v>180</v>
      </c>
      <c r="G2111" s="121">
        <v>-4.239904528548953E-4</v>
      </c>
      <c r="H2111" s="114">
        <v>-13.29848010649614</v>
      </c>
      <c r="I2111" s="118" t="s">
        <v>272</v>
      </c>
    </row>
    <row r="2112" spans="1:9" ht="15" customHeight="1" x14ac:dyDescent="0.25">
      <c r="A2112" s="117">
        <v>46290.782395833332</v>
      </c>
      <c r="B2112" s="114">
        <v>25</v>
      </c>
      <c r="C2112" s="114" t="s">
        <v>367</v>
      </c>
      <c r="D2112" s="114" t="s">
        <v>637</v>
      </c>
      <c r="E2112" s="114" t="s">
        <v>2386</v>
      </c>
      <c r="F2112" s="114" t="s">
        <v>180</v>
      </c>
      <c r="G2112" s="121">
        <v>-4.239904528548946E-4</v>
      </c>
      <c r="H2112" s="114">
        <v>-13.298480106496136</v>
      </c>
      <c r="I2112" s="118" t="s">
        <v>272</v>
      </c>
    </row>
    <row r="2113" spans="1:9" ht="15" customHeight="1" x14ac:dyDescent="0.25">
      <c r="A2113" s="117">
        <v>46290.782395833332</v>
      </c>
      <c r="B2113" s="114">
        <v>25</v>
      </c>
      <c r="C2113" s="114" t="s">
        <v>367</v>
      </c>
      <c r="D2113" s="114" t="s">
        <v>637</v>
      </c>
      <c r="E2113" s="114" t="s">
        <v>2387</v>
      </c>
      <c r="F2113" s="114" t="s">
        <v>180</v>
      </c>
      <c r="G2113" s="121">
        <v>-4.2399045285489449E-4</v>
      </c>
      <c r="H2113" s="114">
        <v>-13.298480106496136</v>
      </c>
      <c r="I2113" s="118" t="s">
        <v>272</v>
      </c>
    </row>
    <row r="2114" spans="1:9" ht="15" customHeight="1" x14ac:dyDescent="0.25">
      <c r="A2114" s="117">
        <v>46290.782395833332</v>
      </c>
      <c r="B2114" s="114">
        <v>25</v>
      </c>
      <c r="C2114" s="114" t="s">
        <v>367</v>
      </c>
      <c r="D2114" s="114" t="s">
        <v>637</v>
      </c>
      <c r="E2114" s="114" t="s">
        <v>2388</v>
      </c>
      <c r="F2114" s="114" t="s">
        <v>180</v>
      </c>
      <c r="G2114" s="121">
        <v>-4.2399045285489433E-4</v>
      </c>
      <c r="H2114" s="114">
        <v>-13.298480106496134</v>
      </c>
      <c r="I2114" s="118" t="s">
        <v>272</v>
      </c>
    </row>
    <row r="2115" spans="1:9" ht="15" customHeight="1" x14ac:dyDescent="0.25">
      <c r="A2115" s="117">
        <v>46290.782395833332</v>
      </c>
      <c r="B2115" s="114">
        <v>25</v>
      </c>
      <c r="C2115" s="114" t="s">
        <v>367</v>
      </c>
      <c r="D2115" s="114" t="s">
        <v>637</v>
      </c>
      <c r="E2115" s="114" t="s">
        <v>2389</v>
      </c>
      <c r="F2115" s="114" t="s">
        <v>180</v>
      </c>
      <c r="G2115" s="121">
        <v>-3.5224164624803592E-4</v>
      </c>
      <c r="H2115" s="114">
        <v>-11.447853503061168</v>
      </c>
      <c r="I2115" s="118" t="s">
        <v>272</v>
      </c>
    </row>
    <row r="2116" spans="1:9" ht="15" customHeight="1" x14ac:dyDescent="0.25">
      <c r="A2116" s="117">
        <v>46290.782395833332</v>
      </c>
      <c r="B2116" s="114">
        <v>25</v>
      </c>
      <c r="C2116" s="114" t="s">
        <v>367</v>
      </c>
      <c r="D2116" s="114" t="s">
        <v>637</v>
      </c>
      <c r="E2116" s="114" t="s">
        <v>2390</v>
      </c>
      <c r="F2116" s="114" t="s">
        <v>180</v>
      </c>
      <c r="G2116" s="121">
        <v>-3.5224164624803576E-4</v>
      </c>
      <c r="H2116" s="114">
        <v>-11.447853503061163</v>
      </c>
      <c r="I2116" s="118" t="s">
        <v>272</v>
      </c>
    </row>
    <row r="2117" spans="1:9" ht="15" customHeight="1" x14ac:dyDescent="0.25">
      <c r="A2117" s="117">
        <v>46290.782395833332</v>
      </c>
      <c r="B2117" s="114">
        <v>25</v>
      </c>
      <c r="C2117" s="114" t="s">
        <v>367</v>
      </c>
      <c r="D2117" s="114" t="s">
        <v>637</v>
      </c>
      <c r="E2117" s="114" t="s">
        <v>2391</v>
      </c>
      <c r="F2117" s="114" t="s">
        <v>180</v>
      </c>
      <c r="G2117" s="121">
        <v>-3.5224164624803565E-4</v>
      </c>
      <c r="H2117" s="114">
        <v>-11.447853503061159</v>
      </c>
      <c r="I2117" s="118" t="s">
        <v>272</v>
      </c>
    </row>
    <row r="2118" spans="1:9" ht="15" customHeight="1" x14ac:dyDescent="0.25">
      <c r="A2118" s="117">
        <v>46290.782395833332</v>
      </c>
      <c r="B2118" s="114">
        <v>25</v>
      </c>
      <c r="C2118" s="114" t="s">
        <v>367</v>
      </c>
      <c r="D2118" s="114" t="s">
        <v>637</v>
      </c>
      <c r="E2118" s="114" t="s">
        <v>2392</v>
      </c>
      <c r="F2118" s="114" t="s">
        <v>180</v>
      </c>
      <c r="G2118" s="121">
        <v>-3.5224164624803495E-4</v>
      </c>
      <c r="H2118" s="114">
        <v>-11.447853503061136</v>
      </c>
      <c r="I2118" s="118" t="s">
        <v>272</v>
      </c>
    </row>
    <row r="2119" spans="1:9" ht="15" customHeight="1" x14ac:dyDescent="0.25">
      <c r="A2119" s="117">
        <v>46290.782395833332</v>
      </c>
      <c r="B2119" s="114">
        <v>25</v>
      </c>
      <c r="C2119" s="114" t="s">
        <v>367</v>
      </c>
      <c r="D2119" s="114" t="s">
        <v>637</v>
      </c>
      <c r="E2119" s="114" t="s">
        <v>2393</v>
      </c>
      <c r="F2119" s="114" t="s">
        <v>180</v>
      </c>
      <c r="G2119" s="121">
        <v>-3.5224164624803479E-4</v>
      </c>
      <c r="H2119" s="114">
        <v>-11.447853503061131</v>
      </c>
      <c r="I2119" s="118" t="s">
        <v>272</v>
      </c>
    </row>
    <row r="2120" spans="1:9" ht="15" customHeight="1" x14ac:dyDescent="0.25">
      <c r="A2120" s="117">
        <v>46290.782395833332</v>
      </c>
      <c r="B2120" s="114">
        <v>25</v>
      </c>
      <c r="C2120" s="114" t="s">
        <v>367</v>
      </c>
      <c r="D2120" s="114" t="s">
        <v>637</v>
      </c>
      <c r="E2120" s="114" t="s">
        <v>2394</v>
      </c>
      <c r="F2120" s="114" t="s">
        <v>180</v>
      </c>
      <c r="G2120" s="121">
        <v>-3.5224164624803468E-4</v>
      </c>
      <c r="H2120" s="114">
        <v>-11.447853503061127</v>
      </c>
      <c r="I2120" s="118" t="s">
        <v>272</v>
      </c>
    </row>
    <row r="2121" spans="1:9" ht="15" customHeight="1" x14ac:dyDescent="0.25">
      <c r="A2121" s="117">
        <v>46290.782395833332</v>
      </c>
      <c r="B2121" s="114">
        <v>25</v>
      </c>
      <c r="C2121" s="114" t="s">
        <v>367</v>
      </c>
      <c r="D2121" s="114" t="s">
        <v>637</v>
      </c>
      <c r="E2121" s="114" t="s">
        <v>2395</v>
      </c>
      <c r="F2121" s="114" t="s">
        <v>180</v>
      </c>
      <c r="G2121" s="121">
        <v>-2.8049283964117622E-4</v>
      </c>
      <c r="H2121" s="114">
        <v>-9.1160172883382273</v>
      </c>
      <c r="I2121" s="118" t="s">
        <v>272</v>
      </c>
    </row>
    <row r="2122" spans="1:9" ht="15" customHeight="1" x14ac:dyDescent="0.25">
      <c r="A2122" s="117">
        <v>46290.782395833332</v>
      </c>
      <c r="B2122" s="114">
        <v>25</v>
      </c>
      <c r="C2122" s="114" t="s">
        <v>367</v>
      </c>
      <c r="D2122" s="114" t="s">
        <v>637</v>
      </c>
      <c r="E2122" s="114" t="s">
        <v>2396</v>
      </c>
      <c r="F2122" s="114" t="s">
        <v>180</v>
      </c>
      <c r="G2122" s="121">
        <v>-2.8049283964117611E-4</v>
      </c>
      <c r="H2122" s="114">
        <v>-9.1160172883382238</v>
      </c>
      <c r="I2122" s="118" t="s">
        <v>272</v>
      </c>
    </row>
    <row r="2123" spans="1:9" ht="15" customHeight="1" x14ac:dyDescent="0.25">
      <c r="A2123" s="117">
        <v>46290.782395833332</v>
      </c>
      <c r="B2123" s="114">
        <v>25</v>
      </c>
      <c r="C2123" s="114" t="s">
        <v>367</v>
      </c>
      <c r="D2123" s="114" t="s">
        <v>637</v>
      </c>
      <c r="E2123" s="114" t="s">
        <v>2397</v>
      </c>
      <c r="F2123" s="114" t="s">
        <v>180</v>
      </c>
      <c r="G2123" s="121">
        <v>-2.8049283964117595E-4</v>
      </c>
      <c r="H2123" s="114">
        <v>-9.1160172883382184</v>
      </c>
      <c r="I2123" s="118" t="s">
        <v>272</v>
      </c>
    </row>
    <row r="2124" spans="1:9" ht="15" customHeight="1" x14ac:dyDescent="0.25">
      <c r="A2124" s="117">
        <v>46290.782395833332</v>
      </c>
      <c r="B2124" s="114">
        <v>25</v>
      </c>
      <c r="C2124" s="114" t="s">
        <v>367</v>
      </c>
      <c r="D2124" s="114" t="s">
        <v>637</v>
      </c>
      <c r="E2124" s="114" t="s">
        <v>2398</v>
      </c>
      <c r="F2124" s="114" t="s">
        <v>180</v>
      </c>
      <c r="G2124" s="121">
        <v>-2.8049283964117524E-4</v>
      </c>
      <c r="H2124" s="114">
        <v>-9.1160172883381954</v>
      </c>
      <c r="I2124" s="118" t="s">
        <v>272</v>
      </c>
    </row>
    <row r="2125" spans="1:9" ht="15" customHeight="1" x14ac:dyDescent="0.25">
      <c r="A2125" s="117">
        <v>46290.782395833332</v>
      </c>
      <c r="B2125" s="114">
        <v>25</v>
      </c>
      <c r="C2125" s="114" t="s">
        <v>367</v>
      </c>
      <c r="D2125" s="114" t="s">
        <v>637</v>
      </c>
      <c r="E2125" s="114" t="s">
        <v>2399</v>
      </c>
      <c r="F2125" s="114" t="s">
        <v>180</v>
      </c>
      <c r="G2125" s="121">
        <v>-2.8049283964117513E-4</v>
      </c>
      <c r="H2125" s="114">
        <v>-9.1160172883381918</v>
      </c>
      <c r="I2125" s="118" t="s">
        <v>272</v>
      </c>
    </row>
    <row r="2126" spans="1:9" ht="15" customHeight="1" x14ac:dyDescent="0.25">
      <c r="A2126" s="117">
        <v>46290.782395833332</v>
      </c>
      <c r="B2126" s="114">
        <v>25</v>
      </c>
      <c r="C2126" s="114" t="s">
        <v>367</v>
      </c>
      <c r="D2126" s="114" t="s">
        <v>637</v>
      </c>
      <c r="E2126" s="114" t="s">
        <v>2400</v>
      </c>
      <c r="F2126" s="114" t="s">
        <v>180</v>
      </c>
      <c r="G2126" s="121">
        <v>-2.8049283964117497E-4</v>
      </c>
      <c r="H2126" s="114">
        <v>-9.1160172883381865</v>
      </c>
      <c r="I2126" s="118" t="s">
        <v>272</v>
      </c>
    </row>
    <row r="2127" spans="1:9" ht="15" customHeight="1" x14ac:dyDescent="0.25">
      <c r="A2127" s="117">
        <v>46290.782395833332</v>
      </c>
      <c r="B2127" s="114">
        <v>25</v>
      </c>
      <c r="C2127" s="114" t="s">
        <v>367</v>
      </c>
      <c r="D2127" s="114" t="s">
        <v>637</v>
      </c>
      <c r="E2127" s="114" t="s">
        <v>2401</v>
      </c>
      <c r="F2127" s="114" t="s">
        <v>180</v>
      </c>
      <c r="G2127" s="121">
        <v>-2.0874403303431654E-4</v>
      </c>
      <c r="H2127" s="114">
        <v>-6.7841810736152874</v>
      </c>
      <c r="I2127" s="118" t="s">
        <v>272</v>
      </c>
    </row>
    <row r="2128" spans="1:9" ht="15" customHeight="1" x14ac:dyDescent="0.25">
      <c r="A2128" s="117">
        <v>46290.782395833332</v>
      </c>
      <c r="B2128" s="114">
        <v>25</v>
      </c>
      <c r="C2128" s="114" t="s">
        <v>367</v>
      </c>
      <c r="D2128" s="114" t="s">
        <v>637</v>
      </c>
      <c r="E2128" s="114" t="s">
        <v>2402</v>
      </c>
      <c r="F2128" s="114" t="s">
        <v>180</v>
      </c>
      <c r="G2128" s="121">
        <v>-2.087440330343164E-4</v>
      </c>
      <c r="H2128" s="114">
        <v>-6.784181073615283</v>
      </c>
      <c r="I2128" s="118" t="s">
        <v>272</v>
      </c>
    </row>
    <row r="2129" spans="1:9" ht="15" customHeight="1" x14ac:dyDescent="0.25">
      <c r="A2129" s="117">
        <v>46290.782395833332</v>
      </c>
      <c r="B2129" s="114">
        <v>25</v>
      </c>
      <c r="C2129" s="114" t="s">
        <v>367</v>
      </c>
      <c r="D2129" s="114" t="s">
        <v>637</v>
      </c>
      <c r="E2129" s="114" t="s">
        <v>2403</v>
      </c>
      <c r="F2129" s="114" t="s">
        <v>180</v>
      </c>
      <c r="G2129" s="121">
        <v>-2.0874403303431627E-4</v>
      </c>
      <c r="H2129" s="114">
        <v>-6.7841810736152786</v>
      </c>
      <c r="I2129" s="118" t="s">
        <v>272</v>
      </c>
    </row>
    <row r="2130" spans="1:9" ht="15" customHeight="1" x14ac:dyDescent="0.25">
      <c r="A2130" s="117">
        <v>46290.782395833332</v>
      </c>
      <c r="B2130" s="114">
        <v>25</v>
      </c>
      <c r="C2130" s="114" t="s">
        <v>367</v>
      </c>
      <c r="D2130" s="114" t="s">
        <v>637</v>
      </c>
      <c r="E2130" s="114" t="s">
        <v>2404</v>
      </c>
      <c r="F2130" s="114" t="s">
        <v>180</v>
      </c>
      <c r="G2130" s="121">
        <v>-2.0874403303431559E-4</v>
      </c>
      <c r="H2130" s="114">
        <v>-6.7841810736152572</v>
      </c>
      <c r="I2130" s="118" t="s">
        <v>272</v>
      </c>
    </row>
    <row r="2131" spans="1:9" ht="15" customHeight="1" x14ac:dyDescent="0.25">
      <c r="A2131" s="117">
        <v>46290.782395833332</v>
      </c>
      <c r="B2131" s="114">
        <v>25</v>
      </c>
      <c r="C2131" s="114" t="s">
        <v>367</v>
      </c>
      <c r="D2131" s="114" t="s">
        <v>637</v>
      </c>
      <c r="E2131" s="114" t="s">
        <v>2405</v>
      </c>
      <c r="F2131" s="114" t="s">
        <v>180</v>
      </c>
      <c r="G2131" s="121">
        <v>-2.0874403303431546E-4</v>
      </c>
      <c r="H2131" s="114">
        <v>-6.7841810736152528</v>
      </c>
      <c r="I2131" s="118" t="s">
        <v>272</v>
      </c>
    </row>
    <row r="2132" spans="1:9" ht="15" customHeight="1" x14ac:dyDescent="0.25">
      <c r="A2132" s="117">
        <v>46290.782395833332</v>
      </c>
      <c r="B2132" s="114">
        <v>25</v>
      </c>
      <c r="C2132" s="114" t="s">
        <v>367</v>
      </c>
      <c r="D2132" s="114" t="s">
        <v>637</v>
      </c>
      <c r="E2132" s="114" t="s">
        <v>2406</v>
      </c>
      <c r="F2132" s="114" t="s">
        <v>180</v>
      </c>
      <c r="G2132" s="121">
        <v>-2.0874403303431532E-4</v>
      </c>
      <c r="H2132" s="114">
        <v>-6.7841810736152484</v>
      </c>
      <c r="I2132" s="118" t="s">
        <v>272</v>
      </c>
    </row>
    <row r="2133" spans="1:9" ht="15" customHeight="1" x14ac:dyDescent="0.25">
      <c r="A2133" s="117">
        <v>46290.782395833332</v>
      </c>
      <c r="B2133" s="114">
        <v>25</v>
      </c>
      <c r="C2133" s="114" t="s">
        <v>367</v>
      </c>
      <c r="D2133" s="114" t="s">
        <v>637</v>
      </c>
      <c r="E2133" s="114" t="s">
        <v>2407</v>
      </c>
      <c r="F2133" s="114" t="s">
        <v>180</v>
      </c>
      <c r="G2133" s="121">
        <v>-1.3699522642745686E-4</v>
      </c>
      <c r="H2133" s="114">
        <v>-4.4523448588923484</v>
      </c>
      <c r="I2133" s="118" t="s">
        <v>272</v>
      </c>
    </row>
    <row r="2134" spans="1:9" ht="15" customHeight="1" x14ac:dyDescent="0.25">
      <c r="A2134" s="117">
        <v>46290.782395833332</v>
      </c>
      <c r="B2134" s="114">
        <v>25</v>
      </c>
      <c r="C2134" s="114" t="s">
        <v>367</v>
      </c>
      <c r="D2134" s="114" t="s">
        <v>637</v>
      </c>
      <c r="E2134" s="114" t="s">
        <v>2408</v>
      </c>
      <c r="F2134" s="114" t="s">
        <v>180</v>
      </c>
      <c r="G2134" s="121">
        <v>-1.3699522642745673E-4</v>
      </c>
      <c r="H2134" s="114">
        <v>-4.452344858892344</v>
      </c>
      <c r="I2134" s="118" t="s">
        <v>272</v>
      </c>
    </row>
    <row r="2135" spans="1:9" ht="15" customHeight="1" x14ac:dyDescent="0.25">
      <c r="A2135" s="117">
        <v>46290.782395833332</v>
      </c>
      <c r="B2135" s="114">
        <v>25</v>
      </c>
      <c r="C2135" s="114" t="s">
        <v>367</v>
      </c>
      <c r="D2135" s="114" t="s">
        <v>637</v>
      </c>
      <c r="E2135" s="114" t="s">
        <v>2409</v>
      </c>
      <c r="F2135" s="114" t="s">
        <v>180</v>
      </c>
      <c r="G2135" s="121">
        <v>-1.3699522642745659E-4</v>
      </c>
      <c r="H2135" s="114">
        <v>-4.4523448588923396</v>
      </c>
      <c r="I2135" s="118" t="s">
        <v>272</v>
      </c>
    </row>
    <row r="2136" spans="1:9" ht="15" customHeight="1" x14ac:dyDescent="0.25">
      <c r="A2136" s="117">
        <v>46290.782395833332</v>
      </c>
      <c r="B2136" s="114">
        <v>25</v>
      </c>
      <c r="C2136" s="114" t="s">
        <v>367</v>
      </c>
      <c r="D2136" s="114" t="s">
        <v>637</v>
      </c>
      <c r="E2136" s="114" t="s">
        <v>2410</v>
      </c>
      <c r="F2136" s="114" t="s">
        <v>180</v>
      </c>
      <c r="G2136" s="121">
        <v>-1.3699522642745591E-4</v>
      </c>
      <c r="H2136" s="114">
        <v>-4.4523448588923173</v>
      </c>
      <c r="I2136" s="118" t="s">
        <v>272</v>
      </c>
    </row>
    <row r="2137" spans="1:9" ht="15" customHeight="1" x14ac:dyDescent="0.25">
      <c r="A2137" s="117">
        <v>46290.782395833332</v>
      </c>
      <c r="B2137" s="114">
        <v>25</v>
      </c>
      <c r="C2137" s="114" t="s">
        <v>367</v>
      </c>
      <c r="D2137" s="114" t="s">
        <v>637</v>
      </c>
      <c r="E2137" s="114" t="s">
        <v>2411</v>
      </c>
      <c r="F2137" s="114" t="s">
        <v>180</v>
      </c>
      <c r="G2137" s="121">
        <v>-1.3699522642745578E-4</v>
      </c>
      <c r="H2137" s="114">
        <v>-4.4523448588923129</v>
      </c>
      <c r="I2137" s="118" t="s">
        <v>272</v>
      </c>
    </row>
    <row r="2138" spans="1:9" ht="15" customHeight="1" x14ac:dyDescent="0.25">
      <c r="A2138" s="117">
        <v>46290.782395833332</v>
      </c>
      <c r="B2138" s="114">
        <v>25</v>
      </c>
      <c r="C2138" s="114" t="s">
        <v>367</v>
      </c>
      <c r="D2138" s="114" t="s">
        <v>637</v>
      </c>
      <c r="E2138" s="114" t="s">
        <v>2412</v>
      </c>
      <c r="F2138" s="114" t="s">
        <v>180</v>
      </c>
      <c r="G2138" s="121">
        <v>-1.3699522642745564E-4</v>
      </c>
      <c r="H2138" s="114">
        <v>-4.4523448588923085</v>
      </c>
      <c r="I2138" s="118" t="s">
        <v>272</v>
      </c>
    </row>
    <row r="2139" spans="1:9" ht="15" customHeight="1" x14ac:dyDescent="0.25">
      <c r="A2139" s="117">
        <v>46290.782395833332</v>
      </c>
      <c r="B2139" s="114">
        <v>25</v>
      </c>
      <c r="C2139" s="114" t="s">
        <v>367</v>
      </c>
      <c r="D2139" s="114" t="s">
        <v>637</v>
      </c>
      <c r="E2139" s="114" t="s">
        <v>2413</v>
      </c>
      <c r="F2139" s="114" t="s">
        <v>180</v>
      </c>
      <c r="G2139" s="121">
        <v>-6.5246419820597196E-5</v>
      </c>
      <c r="H2139" s="114">
        <v>-2.120508644169409</v>
      </c>
      <c r="I2139" s="118" t="s">
        <v>272</v>
      </c>
    </row>
    <row r="2140" spans="1:9" ht="15" customHeight="1" x14ac:dyDescent="0.25">
      <c r="A2140" s="117">
        <v>46290.782395833332</v>
      </c>
      <c r="B2140" s="114">
        <v>25</v>
      </c>
      <c r="C2140" s="114" t="s">
        <v>367</v>
      </c>
      <c r="D2140" s="114" t="s">
        <v>637</v>
      </c>
      <c r="E2140" s="114" t="s">
        <v>2414</v>
      </c>
      <c r="F2140" s="114" t="s">
        <v>180</v>
      </c>
      <c r="G2140" s="121">
        <v>-6.524641982059706E-5</v>
      </c>
      <c r="H2140" s="114">
        <v>-2.1205086441694045</v>
      </c>
      <c r="I2140" s="118" t="s">
        <v>272</v>
      </c>
    </row>
    <row r="2141" spans="1:9" ht="15" customHeight="1" x14ac:dyDescent="0.25">
      <c r="A2141" s="117">
        <v>46290.782395833332</v>
      </c>
      <c r="B2141" s="114">
        <v>25</v>
      </c>
      <c r="C2141" s="114" t="s">
        <v>367</v>
      </c>
      <c r="D2141" s="114" t="s">
        <v>637</v>
      </c>
      <c r="E2141" s="114" t="s">
        <v>2415</v>
      </c>
      <c r="F2141" s="114" t="s">
        <v>180</v>
      </c>
      <c r="G2141" s="121">
        <v>-6.5246419820596925E-5</v>
      </c>
      <c r="H2141" s="114">
        <v>-2.1205086441694001</v>
      </c>
      <c r="I2141" s="118" t="s">
        <v>272</v>
      </c>
    </row>
    <row r="2142" spans="1:9" ht="15" customHeight="1" x14ac:dyDescent="0.25">
      <c r="A2142" s="117">
        <v>46290.782395833332</v>
      </c>
      <c r="B2142" s="114">
        <v>25</v>
      </c>
      <c r="C2142" s="114" t="s">
        <v>367</v>
      </c>
      <c r="D2142" s="114" t="s">
        <v>637</v>
      </c>
      <c r="E2142" s="114" t="s">
        <v>2416</v>
      </c>
      <c r="F2142" s="114" t="s">
        <v>180</v>
      </c>
      <c r="G2142" s="121">
        <v>-6.5246419820596234E-5</v>
      </c>
      <c r="H2142" s="114">
        <v>-2.1205086441693779</v>
      </c>
      <c r="I2142" s="118" t="s">
        <v>272</v>
      </c>
    </row>
    <row r="2143" spans="1:9" ht="15" customHeight="1" x14ac:dyDescent="0.25">
      <c r="A2143" s="117">
        <v>46290.782395833332</v>
      </c>
      <c r="B2143" s="114">
        <v>25</v>
      </c>
      <c r="C2143" s="114" t="s">
        <v>367</v>
      </c>
      <c r="D2143" s="114" t="s">
        <v>637</v>
      </c>
      <c r="E2143" s="114" t="s">
        <v>2417</v>
      </c>
      <c r="F2143" s="114" t="s">
        <v>180</v>
      </c>
      <c r="G2143" s="121">
        <v>-6.5246419820596098E-5</v>
      </c>
      <c r="H2143" s="114">
        <v>-2.1205086441693735</v>
      </c>
      <c r="I2143" s="118" t="s">
        <v>272</v>
      </c>
    </row>
    <row r="2144" spans="1:9" ht="15" customHeight="1" x14ac:dyDescent="0.25">
      <c r="A2144" s="117">
        <v>46290.782395833332</v>
      </c>
      <c r="B2144" s="114">
        <v>25</v>
      </c>
      <c r="C2144" s="114" t="s">
        <v>367</v>
      </c>
      <c r="D2144" s="114" t="s">
        <v>637</v>
      </c>
      <c r="E2144" s="114" t="s">
        <v>2418</v>
      </c>
      <c r="F2144" s="114" t="s">
        <v>180</v>
      </c>
      <c r="G2144" s="121">
        <v>-6.5246419820595963E-5</v>
      </c>
      <c r="H2144" s="114">
        <v>-2.120508644169369</v>
      </c>
      <c r="I2144" s="118" t="s">
        <v>272</v>
      </c>
    </row>
    <row r="2145" spans="1:9" ht="15" customHeight="1" x14ac:dyDescent="0.25">
      <c r="A2145" s="117">
        <v>46290.782395833332</v>
      </c>
      <c r="B2145" s="114">
        <v>25</v>
      </c>
      <c r="C2145" s="114" t="s">
        <v>367</v>
      </c>
      <c r="D2145" s="114" t="s">
        <v>637</v>
      </c>
      <c r="E2145" s="114" t="s">
        <v>2419</v>
      </c>
      <c r="F2145" s="114" t="s">
        <v>180</v>
      </c>
      <c r="G2145" s="121">
        <v>6.502386786262481E-6</v>
      </c>
      <c r="H2145" s="114">
        <v>0.21132757055353066</v>
      </c>
      <c r="I2145" s="118" t="s">
        <v>274</v>
      </c>
    </row>
    <row r="2146" spans="1:9" ht="15" customHeight="1" x14ac:dyDescent="0.25">
      <c r="A2146" s="117">
        <v>46290.782395833332</v>
      </c>
      <c r="B2146" s="114">
        <v>25</v>
      </c>
      <c r="C2146" s="114" t="s">
        <v>367</v>
      </c>
      <c r="D2146" s="114" t="s">
        <v>637</v>
      </c>
      <c r="E2146" s="114" t="s">
        <v>2420</v>
      </c>
      <c r="F2146" s="114" t="s">
        <v>180</v>
      </c>
      <c r="G2146" s="121">
        <v>6.5023867862626191E-6</v>
      </c>
      <c r="H2146" s="114">
        <v>0.21132757055353515</v>
      </c>
      <c r="I2146" s="118" t="s">
        <v>274</v>
      </c>
    </row>
    <row r="2147" spans="1:9" ht="15" customHeight="1" x14ac:dyDescent="0.25">
      <c r="A2147" s="117">
        <v>46290.782395833332</v>
      </c>
      <c r="B2147" s="114">
        <v>25</v>
      </c>
      <c r="C2147" s="114" t="s">
        <v>367</v>
      </c>
      <c r="D2147" s="114" t="s">
        <v>637</v>
      </c>
      <c r="E2147" s="114" t="s">
        <v>2421</v>
      </c>
      <c r="F2147" s="114" t="s">
        <v>180</v>
      </c>
      <c r="G2147" s="121">
        <v>6.5023867862627572E-6</v>
      </c>
      <c r="H2147" s="114">
        <v>0.21132757055353962</v>
      </c>
      <c r="I2147" s="118" t="s">
        <v>274</v>
      </c>
    </row>
    <row r="2148" spans="1:9" ht="15" customHeight="1" x14ac:dyDescent="0.25">
      <c r="A2148" s="117">
        <v>46290.782395833332</v>
      </c>
      <c r="B2148" s="114">
        <v>25</v>
      </c>
      <c r="C2148" s="114" t="s">
        <v>367</v>
      </c>
      <c r="D2148" s="114" t="s">
        <v>637</v>
      </c>
      <c r="E2148" s="114" t="s">
        <v>2422</v>
      </c>
      <c r="F2148" s="114" t="s">
        <v>180</v>
      </c>
      <c r="G2148" s="121">
        <v>6.5023867862628944E-6</v>
      </c>
      <c r="H2148" s="114">
        <v>0.21132757055354409</v>
      </c>
      <c r="I2148" s="118" t="s">
        <v>274</v>
      </c>
    </row>
    <row r="2149" spans="1:9" ht="15" customHeight="1" x14ac:dyDescent="0.25">
      <c r="A2149" s="117">
        <v>46290.782395833332</v>
      </c>
      <c r="B2149" s="114">
        <v>25</v>
      </c>
      <c r="C2149" s="114" t="s">
        <v>367</v>
      </c>
      <c r="D2149" s="114" t="s">
        <v>637</v>
      </c>
      <c r="E2149" s="114" t="s">
        <v>2423</v>
      </c>
      <c r="F2149" s="114" t="s">
        <v>180</v>
      </c>
      <c r="G2149" s="121">
        <v>6.5023867862630324E-6</v>
      </c>
      <c r="H2149" s="114">
        <v>0.21132757055354859</v>
      </c>
      <c r="I2149" s="118" t="s">
        <v>274</v>
      </c>
    </row>
    <row r="2150" spans="1:9" ht="15" customHeight="1" x14ac:dyDescent="0.25">
      <c r="A2150" s="117">
        <v>46290.782395833332</v>
      </c>
      <c r="B2150" s="114">
        <v>25</v>
      </c>
      <c r="C2150" s="114" t="s">
        <v>367</v>
      </c>
      <c r="D2150" s="114" t="s">
        <v>637</v>
      </c>
      <c r="E2150" s="114" t="s">
        <v>2424</v>
      </c>
      <c r="F2150" s="114" t="s">
        <v>180</v>
      </c>
      <c r="G2150" s="121">
        <v>6.5023867862631705E-6</v>
      </c>
      <c r="H2150" s="114">
        <v>0.21132757055355306</v>
      </c>
      <c r="I2150" s="118" t="s">
        <v>274</v>
      </c>
    </row>
    <row r="2151" spans="1:9" ht="15" customHeight="1" x14ac:dyDescent="0.25">
      <c r="A2151" s="117">
        <v>46290.782395833332</v>
      </c>
      <c r="B2151" s="114">
        <v>25</v>
      </c>
      <c r="C2151" s="114" t="s">
        <v>367</v>
      </c>
      <c r="D2151" s="114" t="s">
        <v>637</v>
      </c>
      <c r="E2151" s="114" t="s">
        <v>2425</v>
      </c>
      <c r="F2151" s="114" t="s">
        <v>180</v>
      </c>
      <c r="G2151" s="121">
        <v>6.5023867862633086E-6</v>
      </c>
      <c r="H2151" s="114">
        <v>0.21132757055355755</v>
      </c>
      <c r="I2151" s="118" t="s">
        <v>274</v>
      </c>
    </row>
    <row r="2152" spans="1:9" ht="15" customHeight="1" x14ac:dyDescent="0.25">
      <c r="A2152" s="117">
        <v>46290.782395833332</v>
      </c>
      <c r="B2152" s="114">
        <v>25</v>
      </c>
      <c r="C2152" s="114" t="s">
        <v>367</v>
      </c>
      <c r="D2152" s="114" t="s">
        <v>637</v>
      </c>
      <c r="E2152" s="114" t="s">
        <v>2426</v>
      </c>
      <c r="F2152" s="114" t="s">
        <v>180</v>
      </c>
      <c r="G2152" s="121">
        <v>6.5023867862634458E-6</v>
      </c>
      <c r="H2152" s="114">
        <v>0.21132757055356202</v>
      </c>
      <c r="I2152" s="118" t="s">
        <v>274</v>
      </c>
    </row>
    <row r="2153" spans="1:9" ht="15" customHeight="1" x14ac:dyDescent="0.25">
      <c r="A2153" s="117">
        <v>46290.782395833332</v>
      </c>
      <c r="B2153" s="114">
        <v>25</v>
      </c>
      <c r="C2153" s="114" t="s">
        <v>367</v>
      </c>
      <c r="D2153" s="114" t="s">
        <v>637</v>
      </c>
      <c r="E2153" s="114" t="s">
        <v>2427</v>
      </c>
      <c r="F2153" s="114" t="s">
        <v>180</v>
      </c>
      <c r="G2153" s="121">
        <v>6.5023867862635839E-6</v>
      </c>
      <c r="H2153" s="114">
        <v>0.21132757055356649</v>
      </c>
      <c r="I2153" s="118" t="s">
        <v>274</v>
      </c>
    </row>
    <row r="2154" spans="1:9" ht="15" customHeight="1" x14ac:dyDescent="0.25">
      <c r="A2154" s="117">
        <v>46290.782395833332</v>
      </c>
      <c r="B2154" s="114">
        <v>25</v>
      </c>
      <c r="C2154" s="114" t="s">
        <v>367</v>
      </c>
      <c r="D2154" s="114" t="s">
        <v>637</v>
      </c>
      <c r="E2154" s="114" t="s">
        <v>2428</v>
      </c>
      <c r="F2154" s="114" t="s">
        <v>180</v>
      </c>
      <c r="G2154" s="121">
        <v>6.5023867862637219E-6</v>
      </c>
      <c r="H2154" s="114">
        <v>0.21132757055357099</v>
      </c>
      <c r="I2154" s="118" t="s">
        <v>274</v>
      </c>
    </row>
    <row r="2155" spans="1:9" ht="15" customHeight="1" x14ac:dyDescent="0.25">
      <c r="A2155" s="117">
        <v>46290.782395833332</v>
      </c>
      <c r="B2155" s="114">
        <v>25</v>
      </c>
      <c r="C2155" s="114" t="s">
        <v>367</v>
      </c>
      <c r="D2155" s="114" t="s">
        <v>637</v>
      </c>
      <c r="E2155" s="114" t="s">
        <v>2429</v>
      </c>
      <c r="F2155" s="114" t="s">
        <v>180</v>
      </c>
      <c r="G2155" s="121">
        <v>7.8251193393122297E-5</v>
      </c>
      <c r="H2155" s="114">
        <v>1.5654736983405815</v>
      </c>
      <c r="I2155" s="118" t="s">
        <v>274</v>
      </c>
    </row>
    <row r="2156" spans="1:9" ht="15" customHeight="1" x14ac:dyDescent="0.25">
      <c r="A2156" s="117">
        <v>46290.782395833332</v>
      </c>
      <c r="B2156" s="114">
        <v>25</v>
      </c>
      <c r="C2156" s="114" t="s">
        <v>367</v>
      </c>
      <c r="D2156" s="114" t="s">
        <v>637</v>
      </c>
      <c r="E2156" s="114" t="s">
        <v>2430</v>
      </c>
      <c r="F2156" s="114" t="s">
        <v>180</v>
      </c>
      <c r="G2156" s="121">
        <v>7.8251193393122432E-5</v>
      </c>
      <c r="H2156" s="114">
        <v>1.565473698340583</v>
      </c>
      <c r="I2156" s="118" t="s">
        <v>274</v>
      </c>
    </row>
    <row r="2157" spans="1:9" ht="15" customHeight="1" x14ac:dyDescent="0.25">
      <c r="A2157" s="117">
        <v>46290.782395833332</v>
      </c>
      <c r="B2157" s="114">
        <v>25</v>
      </c>
      <c r="C2157" s="114" t="s">
        <v>367</v>
      </c>
      <c r="D2157" s="114" t="s">
        <v>637</v>
      </c>
      <c r="E2157" s="114" t="s">
        <v>2431</v>
      </c>
      <c r="F2157" s="114" t="s">
        <v>180</v>
      </c>
      <c r="G2157" s="121">
        <v>7.8251193393122568E-5</v>
      </c>
      <c r="H2157" s="114">
        <v>1.5654736983405844</v>
      </c>
      <c r="I2157" s="118" t="s">
        <v>274</v>
      </c>
    </row>
    <row r="2158" spans="1:9" ht="15" customHeight="1" x14ac:dyDescent="0.25">
      <c r="A2158" s="117">
        <v>46290.782395833332</v>
      </c>
      <c r="B2158" s="114">
        <v>25</v>
      </c>
      <c r="C2158" s="114" t="s">
        <v>367</v>
      </c>
      <c r="D2158" s="114" t="s">
        <v>637</v>
      </c>
      <c r="E2158" s="114" t="s">
        <v>2432</v>
      </c>
      <c r="F2158" s="114" t="s">
        <v>180</v>
      </c>
      <c r="G2158" s="121">
        <v>7.8251193393122717E-5</v>
      </c>
      <c r="H2158" s="114">
        <v>1.5654736983405859</v>
      </c>
      <c r="I2158" s="118" t="s">
        <v>274</v>
      </c>
    </row>
    <row r="2159" spans="1:9" ht="15" customHeight="1" x14ac:dyDescent="0.25">
      <c r="A2159" s="117">
        <v>46290.782395833332</v>
      </c>
      <c r="B2159" s="114">
        <v>25</v>
      </c>
      <c r="C2159" s="114" t="s">
        <v>367</v>
      </c>
      <c r="D2159" s="114" t="s">
        <v>637</v>
      </c>
      <c r="E2159" s="114" t="s">
        <v>2433</v>
      </c>
      <c r="F2159" s="114" t="s">
        <v>180</v>
      </c>
      <c r="G2159" s="121">
        <v>7.8251193393122853E-5</v>
      </c>
      <c r="H2159" s="114">
        <v>1.5654736983405875</v>
      </c>
      <c r="I2159" s="118" t="s">
        <v>274</v>
      </c>
    </row>
    <row r="2160" spans="1:9" ht="15" customHeight="1" x14ac:dyDescent="0.25">
      <c r="A2160" s="117">
        <v>46290.782395833332</v>
      </c>
      <c r="B2160" s="114">
        <v>25</v>
      </c>
      <c r="C2160" s="114" t="s">
        <v>367</v>
      </c>
      <c r="D2160" s="114" t="s">
        <v>637</v>
      </c>
      <c r="E2160" s="114" t="s">
        <v>2434</v>
      </c>
      <c r="F2160" s="114" t="s">
        <v>180</v>
      </c>
      <c r="G2160" s="121">
        <v>7.8251193393122988E-5</v>
      </c>
      <c r="H2160" s="114">
        <v>1.565473698340589</v>
      </c>
      <c r="I2160" s="118" t="s">
        <v>274</v>
      </c>
    </row>
    <row r="2161" spans="1:9" ht="15" customHeight="1" x14ac:dyDescent="0.25">
      <c r="A2161" s="117">
        <v>46290.782395833332</v>
      </c>
      <c r="B2161" s="114">
        <v>25</v>
      </c>
      <c r="C2161" s="114" t="s">
        <v>367</v>
      </c>
      <c r="D2161" s="114" t="s">
        <v>637</v>
      </c>
      <c r="E2161" s="114" t="s">
        <v>2435</v>
      </c>
      <c r="F2161" s="114" t="s">
        <v>180</v>
      </c>
      <c r="G2161" s="121">
        <v>7.8251193393123124E-5</v>
      </c>
      <c r="H2161" s="114">
        <v>1.5654736983405904</v>
      </c>
      <c r="I2161" s="118" t="s">
        <v>274</v>
      </c>
    </row>
    <row r="2162" spans="1:9" ht="15" customHeight="1" x14ac:dyDescent="0.25">
      <c r="A2162" s="117">
        <v>46290.782395833332</v>
      </c>
      <c r="B2162" s="114">
        <v>25</v>
      </c>
      <c r="C2162" s="114" t="s">
        <v>367</v>
      </c>
      <c r="D2162" s="114" t="s">
        <v>637</v>
      </c>
      <c r="E2162" s="114" t="s">
        <v>2436</v>
      </c>
      <c r="F2162" s="114" t="s">
        <v>180</v>
      </c>
      <c r="G2162" s="121">
        <v>7.8251193393123259E-5</v>
      </c>
      <c r="H2162" s="114">
        <v>1.5654736983405919</v>
      </c>
      <c r="I2162" s="118" t="s">
        <v>274</v>
      </c>
    </row>
    <row r="2163" spans="1:9" ht="15" customHeight="1" x14ac:dyDescent="0.25">
      <c r="A2163" s="117">
        <v>46290.782395833332</v>
      </c>
      <c r="B2163" s="114">
        <v>25</v>
      </c>
      <c r="C2163" s="114" t="s">
        <v>367</v>
      </c>
      <c r="D2163" s="114" t="s">
        <v>637</v>
      </c>
      <c r="E2163" s="114" t="s">
        <v>2437</v>
      </c>
      <c r="F2163" s="114" t="s">
        <v>180</v>
      </c>
      <c r="G2163" s="121">
        <v>1.4999999999998212E-4</v>
      </c>
      <c r="H2163" s="114">
        <v>1.8</v>
      </c>
      <c r="I2163" s="118" t="s">
        <v>274</v>
      </c>
    </row>
    <row r="2164" spans="1:9" ht="15" customHeight="1" x14ac:dyDescent="0.25">
      <c r="A2164" s="117">
        <v>46290.782395833332</v>
      </c>
      <c r="B2164" s="114">
        <v>25</v>
      </c>
      <c r="C2164" s="114" t="s">
        <v>367</v>
      </c>
      <c r="D2164" s="114" t="s">
        <v>637</v>
      </c>
      <c r="E2164" s="114" t="s">
        <v>2438</v>
      </c>
      <c r="F2164" s="114" t="s">
        <v>180</v>
      </c>
      <c r="G2164" s="121">
        <v>1.4999999999998226E-4</v>
      </c>
      <c r="H2164" s="114">
        <v>1.8</v>
      </c>
      <c r="I2164" s="118" t="s">
        <v>274</v>
      </c>
    </row>
    <row r="2165" spans="1:9" ht="15" customHeight="1" x14ac:dyDescent="0.25">
      <c r="A2165" s="117">
        <v>46290.782395833332</v>
      </c>
      <c r="B2165" s="114">
        <v>25</v>
      </c>
      <c r="C2165" s="114" t="s">
        <v>367</v>
      </c>
      <c r="D2165" s="114" t="s">
        <v>637</v>
      </c>
      <c r="E2165" s="114" t="s">
        <v>2439</v>
      </c>
      <c r="F2165" s="114" t="s">
        <v>180</v>
      </c>
      <c r="G2165" s="121">
        <v>1.499999999999824E-4</v>
      </c>
      <c r="H2165" s="114">
        <v>1.8</v>
      </c>
      <c r="I2165" s="118" t="s">
        <v>274</v>
      </c>
    </row>
    <row r="2166" spans="1:9" ht="15" customHeight="1" x14ac:dyDescent="0.25">
      <c r="A2166" s="117">
        <v>46290.782395833332</v>
      </c>
      <c r="B2166" s="114">
        <v>25</v>
      </c>
      <c r="C2166" s="114" t="s">
        <v>367</v>
      </c>
      <c r="D2166" s="114" t="s">
        <v>637</v>
      </c>
      <c r="E2166" s="114" t="s">
        <v>2440</v>
      </c>
      <c r="F2166" s="114" t="s">
        <v>180</v>
      </c>
      <c r="G2166" s="121">
        <v>1.4999999999998253E-4</v>
      </c>
      <c r="H2166" s="114">
        <v>1.8</v>
      </c>
      <c r="I2166" s="118" t="s">
        <v>274</v>
      </c>
    </row>
    <row r="2167" spans="1:9" ht="15" customHeight="1" x14ac:dyDescent="0.25">
      <c r="A2167" s="117">
        <v>46290.782395833332</v>
      </c>
      <c r="B2167" s="114">
        <v>25</v>
      </c>
      <c r="C2167" s="114" t="s">
        <v>367</v>
      </c>
      <c r="D2167" s="114" t="s">
        <v>637</v>
      </c>
      <c r="E2167" s="114" t="s">
        <v>2441</v>
      </c>
      <c r="F2167" s="114" t="s">
        <v>180</v>
      </c>
      <c r="G2167" s="121">
        <v>1.4999999999998267E-4</v>
      </c>
      <c r="H2167" s="114">
        <v>1.8</v>
      </c>
      <c r="I2167" s="118" t="s">
        <v>274</v>
      </c>
    </row>
    <row r="2168" spans="1:9" ht="15" customHeight="1" x14ac:dyDescent="0.25">
      <c r="A2168" s="117">
        <v>46290.782395833332</v>
      </c>
      <c r="B2168" s="114">
        <v>25</v>
      </c>
      <c r="C2168" s="114" t="s">
        <v>367</v>
      </c>
      <c r="D2168" s="114" t="s">
        <v>637</v>
      </c>
      <c r="E2168" s="114" t="s">
        <v>2442</v>
      </c>
      <c r="F2168" s="114" t="s">
        <v>180</v>
      </c>
      <c r="G2168" s="121">
        <v>1.499999999999828E-4</v>
      </c>
      <c r="H2168" s="114">
        <v>1.8</v>
      </c>
      <c r="I2168" s="118" t="s">
        <v>274</v>
      </c>
    </row>
    <row r="2169" spans="1:9" ht="15" customHeight="1" x14ac:dyDescent="0.25">
      <c r="A2169" s="117">
        <v>46290.782395833332</v>
      </c>
      <c r="B2169" s="114">
        <v>25</v>
      </c>
      <c r="C2169" s="114" t="s">
        <v>367</v>
      </c>
      <c r="D2169" s="114" t="s">
        <v>637</v>
      </c>
      <c r="E2169" s="114" t="s">
        <v>567</v>
      </c>
      <c r="F2169" s="114" t="s">
        <v>2443</v>
      </c>
      <c r="G2169" s="121">
        <v>1.6622213188269743E-5</v>
      </c>
      <c r="H2169" s="114">
        <v>3.3244426376539487</v>
      </c>
      <c r="I2169" s="118" t="s">
        <v>274</v>
      </c>
    </row>
    <row r="2170" spans="1:9" ht="15" customHeight="1" x14ac:dyDescent="0.25">
      <c r="A2170" s="117">
        <v>46290.782395833332</v>
      </c>
      <c r="B2170" s="114">
        <v>25</v>
      </c>
      <c r="C2170" s="114" t="s">
        <v>367</v>
      </c>
      <c r="D2170" s="114" t="s">
        <v>637</v>
      </c>
      <c r="E2170" s="114" t="s">
        <v>569</v>
      </c>
      <c r="F2170" s="114" t="s">
        <v>2443</v>
      </c>
      <c r="G2170" s="121">
        <v>8.7430821916868964E-5</v>
      </c>
      <c r="H2170" s="114">
        <v>17.486164383373794</v>
      </c>
      <c r="I2170" s="118" t="s">
        <v>274</v>
      </c>
    </row>
    <row r="2171" spans="1:9" ht="15" customHeight="1" x14ac:dyDescent="0.25">
      <c r="A2171" s="117">
        <v>46290.782395833332</v>
      </c>
      <c r="B2171" s="114">
        <v>25</v>
      </c>
      <c r="C2171" s="114" t="s">
        <v>367</v>
      </c>
      <c r="D2171" s="114" t="s">
        <v>637</v>
      </c>
      <c r="E2171" s="114" t="s">
        <v>2444</v>
      </c>
      <c r="F2171" s="114" t="s">
        <v>2443</v>
      </c>
      <c r="G2171" s="121">
        <v>1.2444092389117057E-4</v>
      </c>
      <c r="H2171" s="114">
        <v>24.888184778234113</v>
      </c>
      <c r="I2171" s="118" t="s">
        <v>274</v>
      </c>
    </row>
    <row r="2172" spans="1:9" ht="15" customHeight="1" x14ac:dyDescent="0.25">
      <c r="A2172" s="117">
        <v>46290.782395833332</v>
      </c>
      <c r="B2172" s="114">
        <v>25</v>
      </c>
      <c r="C2172" s="114" t="s">
        <v>367</v>
      </c>
      <c r="D2172" s="114" t="s">
        <v>637</v>
      </c>
      <c r="E2172" s="114" t="s">
        <v>2445</v>
      </c>
      <c r="F2172" s="114" t="s">
        <v>2443</v>
      </c>
      <c r="G2172" s="121">
        <v>1.2847535801792446E-4</v>
      </c>
      <c r="H2172" s="114">
        <v>25.695071603584893</v>
      </c>
      <c r="I2172" s="118" t="s">
        <v>274</v>
      </c>
    </row>
    <row r="2173" spans="1:9" ht="15" customHeight="1" x14ac:dyDescent="0.25">
      <c r="A2173" s="117">
        <v>46290.782395833332</v>
      </c>
      <c r="B2173" s="114">
        <v>25</v>
      </c>
      <c r="C2173" s="114" t="s">
        <v>367</v>
      </c>
      <c r="D2173" s="114" t="s">
        <v>637</v>
      </c>
      <c r="E2173" s="114" t="s">
        <v>2446</v>
      </c>
      <c r="F2173" s="114" t="s">
        <v>2443</v>
      </c>
      <c r="G2173" s="121">
        <v>1.2847535801792465E-4</v>
      </c>
      <c r="H2173" s="114">
        <v>25.695071603584932</v>
      </c>
      <c r="I2173" s="118" t="s">
        <v>274</v>
      </c>
    </row>
    <row r="2174" spans="1:9" ht="15" customHeight="1" x14ac:dyDescent="0.25">
      <c r="A2174" s="117">
        <v>46290.782395833332</v>
      </c>
      <c r="B2174" s="114">
        <v>25</v>
      </c>
      <c r="C2174" s="114" t="s">
        <v>367</v>
      </c>
      <c r="D2174" s="114" t="s">
        <v>637</v>
      </c>
      <c r="E2174" s="114" t="s">
        <v>2447</v>
      </c>
      <c r="F2174" s="114" t="s">
        <v>2443</v>
      </c>
      <c r="G2174" s="121">
        <v>1.2444092389117119E-4</v>
      </c>
      <c r="H2174" s="114">
        <v>24.888184778234237</v>
      </c>
      <c r="I2174" s="118" t="s">
        <v>274</v>
      </c>
    </row>
    <row r="2175" spans="1:9" ht="15" customHeight="1" x14ac:dyDescent="0.25">
      <c r="A2175" s="117">
        <v>46290.782395833332</v>
      </c>
      <c r="B2175" s="114">
        <v>25</v>
      </c>
      <c r="C2175" s="114" t="s">
        <v>367</v>
      </c>
      <c r="D2175" s="114" t="s">
        <v>637</v>
      </c>
      <c r="E2175" s="114" t="s">
        <v>2448</v>
      </c>
      <c r="F2175" s="114" t="s">
        <v>2443</v>
      </c>
      <c r="G2175" s="121">
        <v>8.74308219168699E-5</v>
      </c>
      <c r="H2175" s="114">
        <v>17.486164383373978</v>
      </c>
      <c r="I2175" s="118" t="s">
        <v>274</v>
      </c>
    </row>
    <row r="2176" spans="1:9" ht="15" customHeight="1" x14ac:dyDescent="0.25">
      <c r="A2176" s="117">
        <v>46290.782395833332</v>
      </c>
      <c r="B2176" s="114">
        <v>25</v>
      </c>
      <c r="C2176" s="114" t="s">
        <v>367</v>
      </c>
      <c r="D2176" s="114" t="s">
        <v>637</v>
      </c>
      <c r="E2176" s="114" t="s">
        <v>2449</v>
      </c>
      <c r="F2176" s="114" t="s">
        <v>2443</v>
      </c>
      <c r="G2176" s="121">
        <v>1.6622213188271064E-5</v>
      </c>
      <c r="H2176" s="114">
        <v>3.3244426376542129</v>
      </c>
      <c r="I2176" s="118" t="s">
        <v>274</v>
      </c>
    </row>
    <row r="2177" spans="1:9" ht="15" customHeight="1" x14ac:dyDescent="0.25">
      <c r="A2177" s="117">
        <v>46290.782395833332</v>
      </c>
      <c r="B2177" s="114">
        <v>25</v>
      </c>
      <c r="C2177" s="114" t="s">
        <v>367</v>
      </c>
      <c r="D2177" s="114" t="s">
        <v>637</v>
      </c>
      <c r="E2177" s="114" t="s">
        <v>2450</v>
      </c>
      <c r="F2177" s="114" t="s">
        <v>2443</v>
      </c>
      <c r="G2177" s="121">
        <v>-7.928543122912011E-4</v>
      </c>
      <c r="H2177" s="114">
        <v>-158.57086245824024</v>
      </c>
      <c r="I2177" s="118" t="s">
        <v>272</v>
      </c>
    </row>
    <row r="2178" spans="1:9" ht="15" customHeight="1" x14ac:dyDescent="0.25">
      <c r="A2178" s="117">
        <v>46290.782395833332</v>
      </c>
      <c r="B2178" s="114">
        <v>25</v>
      </c>
      <c r="C2178" s="114" t="s">
        <v>367</v>
      </c>
      <c r="D2178" s="114" t="s">
        <v>637</v>
      </c>
      <c r="E2178" s="114" t="s">
        <v>2451</v>
      </c>
      <c r="F2178" s="114" t="s">
        <v>2443</v>
      </c>
      <c r="G2178" s="121">
        <v>-8.636629210198001E-4</v>
      </c>
      <c r="H2178" s="114">
        <v>-172.73258420396004</v>
      </c>
      <c r="I2178" s="118" t="s">
        <v>272</v>
      </c>
    </row>
    <row r="2179" spans="1:9" ht="15" customHeight="1" x14ac:dyDescent="0.25">
      <c r="A2179" s="117">
        <v>46290.782395833332</v>
      </c>
      <c r="B2179" s="114">
        <v>25</v>
      </c>
      <c r="C2179" s="114" t="s">
        <v>367</v>
      </c>
      <c r="D2179" s="114" t="s">
        <v>637</v>
      </c>
      <c r="E2179" s="114" t="s">
        <v>2452</v>
      </c>
      <c r="F2179" s="114" t="s">
        <v>2443</v>
      </c>
      <c r="G2179" s="121">
        <v>-9.0067302299410136E-4</v>
      </c>
      <c r="H2179" s="114">
        <v>-180.13460459882029</v>
      </c>
      <c r="I2179" s="118" t="s">
        <v>272</v>
      </c>
    </row>
    <row r="2180" spans="1:9" ht="15" customHeight="1" x14ac:dyDescent="0.25">
      <c r="A2180" s="117">
        <v>46290.782395833332</v>
      </c>
      <c r="B2180" s="114">
        <v>25</v>
      </c>
      <c r="C2180" s="114" t="s">
        <v>367</v>
      </c>
      <c r="D2180" s="114" t="s">
        <v>637</v>
      </c>
      <c r="E2180" s="114" t="s">
        <v>2453</v>
      </c>
      <c r="F2180" s="114" t="s">
        <v>2443</v>
      </c>
      <c r="G2180" s="121">
        <v>-9.0470745712085488E-4</v>
      </c>
      <c r="H2180" s="114">
        <v>-180.94149142417101</v>
      </c>
      <c r="I2180" s="118" t="s">
        <v>272</v>
      </c>
    </row>
    <row r="2181" spans="1:9" ht="15" customHeight="1" x14ac:dyDescent="0.25">
      <c r="A2181" s="117">
        <v>46290.782395833332</v>
      </c>
      <c r="B2181" s="114">
        <v>25</v>
      </c>
      <c r="C2181" s="114" t="s">
        <v>367</v>
      </c>
      <c r="D2181" s="114" t="s">
        <v>637</v>
      </c>
      <c r="E2181" s="114" t="s">
        <v>2454</v>
      </c>
      <c r="F2181" s="114" t="s">
        <v>2443</v>
      </c>
      <c r="G2181" s="121">
        <v>-9.0470745712085477E-4</v>
      </c>
      <c r="H2181" s="114">
        <v>-180.94149142417098</v>
      </c>
      <c r="I2181" s="118" t="s">
        <v>272</v>
      </c>
    </row>
    <row r="2182" spans="1:9" ht="15" customHeight="1" x14ac:dyDescent="0.25">
      <c r="A2182" s="117">
        <v>46290.782395833332</v>
      </c>
      <c r="B2182" s="114">
        <v>25</v>
      </c>
      <c r="C2182" s="114" t="s">
        <v>367</v>
      </c>
      <c r="D2182" s="114" t="s">
        <v>637</v>
      </c>
      <c r="E2182" s="114" t="s">
        <v>2455</v>
      </c>
      <c r="F2182" s="114" t="s">
        <v>2443</v>
      </c>
      <c r="G2182" s="121">
        <v>-9.0067302299410093E-4</v>
      </c>
      <c r="H2182" s="114">
        <v>-180.1346045988202</v>
      </c>
      <c r="I2182" s="118" t="s">
        <v>272</v>
      </c>
    </row>
    <row r="2183" spans="1:9" ht="15" customHeight="1" x14ac:dyDescent="0.25">
      <c r="A2183" s="117">
        <v>46290.782395833332</v>
      </c>
      <c r="B2183" s="114">
        <v>25</v>
      </c>
      <c r="C2183" s="114" t="s">
        <v>367</v>
      </c>
      <c r="D2183" s="114" t="s">
        <v>637</v>
      </c>
      <c r="E2183" s="114" t="s">
        <v>2456</v>
      </c>
      <c r="F2183" s="114" t="s">
        <v>2443</v>
      </c>
      <c r="G2183" s="121">
        <v>-8.6366292101979934E-4</v>
      </c>
      <c r="H2183" s="114">
        <v>-172.73258420395987</v>
      </c>
      <c r="I2183" s="118" t="s">
        <v>272</v>
      </c>
    </row>
    <row r="2184" spans="1:9" ht="15" customHeight="1" x14ac:dyDescent="0.25">
      <c r="A2184" s="117">
        <v>46290.782395833332</v>
      </c>
      <c r="B2184" s="114">
        <v>25</v>
      </c>
      <c r="C2184" s="114" t="s">
        <v>367</v>
      </c>
      <c r="D2184" s="114" t="s">
        <v>637</v>
      </c>
      <c r="E2184" s="114" t="s">
        <v>2457</v>
      </c>
      <c r="F2184" s="114" t="s">
        <v>2443</v>
      </c>
      <c r="G2184" s="121">
        <v>-7.9285431229120012E-4</v>
      </c>
      <c r="H2184" s="114">
        <v>-158.57086245824004</v>
      </c>
      <c r="I2184" s="118" t="s">
        <v>272</v>
      </c>
    </row>
    <row r="2185" spans="1:9" ht="15" customHeight="1" x14ac:dyDescent="0.25">
      <c r="A2185" s="117">
        <v>46290.782395833332</v>
      </c>
      <c r="B2185" s="114">
        <v>25</v>
      </c>
      <c r="C2185" s="114" t="s">
        <v>367</v>
      </c>
      <c r="D2185" s="114" t="s">
        <v>637</v>
      </c>
      <c r="E2185" s="114" t="s">
        <v>2458</v>
      </c>
      <c r="F2185" s="114" t="s">
        <v>2443</v>
      </c>
      <c r="G2185" s="121">
        <v>-7.0381079862164822E-4</v>
      </c>
      <c r="H2185" s="114">
        <v>-140.76215972432965</v>
      </c>
      <c r="I2185" s="118" t="s">
        <v>272</v>
      </c>
    </row>
    <row r="2186" spans="1:9" ht="15" customHeight="1" x14ac:dyDescent="0.25">
      <c r="A2186" s="117">
        <v>46290.782395833332</v>
      </c>
      <c r="B2186" s="114">
        <v>25</v>
      </c>
      <c r="C2186" s="114" t="s">
        <v>367</v>
      </c>
      <c r="D2186" s="114" t="s">
        <v>637</v>
      </c>
      <c r="E2186" s="114" t="s">
        <v>2459</v>
      </c>
      <c r="F2186" s="114" t="s">
        <v>2443</v>
      </c>
      <c r="G2186" s="121">
        <v>-5.7753289899357518E-4</v>
      </c>
      <c r="H2186" s="114">
        <v>-115.50657979871505</v>
      </c>
      <c r="I2186" s="118" t="s">
        <v>272</v>
      </c>
    </row>
    <row r="2187" spans="1:9" ht="15" customHeight="1" x14ac:dyDescent="0.25">
      <c r="A2187" s="117">
        <v>46290.782395833332</v>
      </c>
      <c r="B2187" s="114">
        <v>25</v>
      </c>
      <c r="C2187" s="114" t="s">
        <v>367</v>
      </c>
      <c r="D2187" s="114" t="s">
        <v>637</v>
      </c>
      <c r="E2187" s="114" t="s">
        <v>2460</v>
      </c>
      <c r="F2187" s="114" t="s">
        <v>2443</v>
      </c>
      <c r="G2187" s="121">
        <v>-4.5125499936550219E-4</v>
      </c>
      <c r="H2187" s="114">
        <v>-90.250999873100454</v>
      </c>
      <c r="I2187" s="118" t="s">
        <v>272</v>
      </c>
    </row>
    <row r="2188" spans="1:9" ht="15" customHeight="1" x14ac:dyDescent="0.25">
      <c r="A2188" s="117">
        <v>46290.782395833332</v>
      </c>
      <c r="B2188" s="114">
        <v>25</v>
      </c>
      <c r="C2188" s="114" t="s">
        <v>367</v>
      </c>
      <c r="D2188" s="114" t="s">
        <v>637</v>
      </c>
      <c r="E2188" s="114" t="s">
        <v>2461</v>
      </c>
      <c r="F2188" s="114" t="s">
        <v>2443</v>
      </c>
      <c r="G2188" s="121">
        <v>-3.249770997374292E-4</v>
      </c>
      <c r="H2188" s="114">
        <v>-64.995419947485857</v>
      </c>
      <c r="I2188" s="118" t="s">
        <v>272</v>
      </c>
    </row>
    <row r="2189" spans="1:9" ht="15" customHeight="1" x14ac:dyDescent="0.25">
      <c r="A2189" s="117">
        <v>46290.782395833332</v>
      </c>
      <c r="B2189" s="114">
        <v>25</v>
      </c>
      <c r="C2189" s="114" t="s">
        <v>367</v>
      </c>
      <c r="D2189" s="114" t="s">
        <v>637</v>
      </c>
      <c r="E2189" s="114" t="s">
        <v>2462</v>
      </c>
      <c r="F2189" s="114" t="s">
        <v>2443</v>
      </c>
      <c r="G2189" s="121">
        <v>-1.9869920010935616E-4</v>
      </c>
      <c r="H2189" s="114">
        <v>-39.739840021871252</v>
      </c>
      <c r="I2189" s="118" t="s">
        <v>272</v>
      </c>
    </row>
    <row r="2190" spans="1:9" ht="15" customHeight="1" x14ac:dyDescent="0.25">
      <c r="A2190" s="117">
        <v>46290.782395833332</v>
      </c>
      <c r="B2190" s="114">
        <v>25</v>
      </c>
      <c r="C2190" s="114" t="s">
        <v>367</v>
      </c>
      <c r="D2190" s="114" t="s">
        <v>637</v>
      </c>
      <c r="E2190" s="114" t="s">
        <v>2463</v>
      </c>
      <c r="F2190" s="114" t="s">
        <v>2443</v>
      </c>
      <c r="G2190" s="121">
        <v>-7.2421300481283169E-5</v>
      </c>
      <c r="H2190" s="114">
        <v>-14.484260096256651</v>
      </c>
      <c r="I2190" s="118" t="s">
        <v>272</v>
      </c>
    </row>
    <row r="2191" spans="1:9" ht="15" customHeight="1" x14ac:dyDescent="0.25">
      <c r="A2191" s="117">
        <v>46290.782395833332</v>
      </c>
      <c r="B2191" s="114">
        <v>25</v>
      </c>
      <c r="C2191" s="114" t="s">
        <v>367</v>
      </c>
      <c r="D2191" s="114" t="s">
        <v>637</v>
      </c>
      <c r="E2191" s="114" t="s">
        <v>2773</v>
      </c>
      <c r="F2191" s="114" t="s">
        <v>2443</v>
      </c>
      <c r="G2191" s="121">
        <v>-7.0381079862164714E-4</v>
      </c>
      <c r="H2191" s="114">
        <v>-140.76215972432945</v>
      </c>
      <c r="I2191" s="118" t="s">
        <v>272</v>
      </c>
    </row>
    <row r="2192" spans="1:9" ht="15" customHeight="1" x14ac:dyDescent="0.25">
      <c r="A2192" s="117">
        <v>46290.782395833332</v>
      </c>
      <c r="B2192" s="114">
        <v>25</v>
      </c>
      <c r="C2192" s="114" t="s">
        <v>367</v>
      </c>
      <c r="D2192" s="114" t="s">
        <v>637</v>
      </c>
      <c r="E2192" s="114" t="s">
        <v>2775</v>
      </c>
      <c r="F2192" s="114" t="s">
        <v>2443</v>
      </c>
      <c r="G2192" s="121">
        <v>-5.7753289899357409E-4</v>
      </c>
      <c r="H2192" s="114">
        <v>-115.50657979871484</v>
      </c>
      <c r="I2192" s="118" t="s">
        <v>272</v>
      </c>
    </row>
    <row r="2193" spans="1:9" ht="15" customHeight="1" x14ac:dyDescent="0.25">
      <c r="A2193" s="117">
        <v>46290.782395833332</v>
      </c>
      <c r="B2193" s="114">
        <v>25</v>
      </c>
      <c r="C2193" s="114" t="s">
        <v>367</v>
      </c>
      <c r="D2193" s="114" t="s">
        <v>637</v>
      </c>
      <c r="E2193" s="114" t="s">
        <v>2776</v>
      </c>
      <c r="F2193" s="114" t="s">
        <v>2443</v>
      </c>
      <c r="G2193" s="121">
        <v>-4.5125499936550105E-4</v>
      </c>
      <c r="H2193" s="114">
        <v>-90.250999873100227</v>
      </c>
      <c r="I2193" s="118" t="s">
        <v>272</v>
      </c>
    </row>
    <row r="2194" spans="1:9" ht="15" customHeight="1" x14ac:dyDescent="0.25">
      <c r="A2194" s="117">
        <v>46290.782395833332</v>
      </c>
      <c r="B2194" s="114">
        <v>25</v>
      </c>
      <c r="C2194" s="114" t="s">
        <v>367</v>
      </c>
      <c r="D2194" s="114" t="s">
        <v>637</v>
      </c>
      <c r="E2194" s="114" t="s">
        <v>2777</v>
      </c>
      <c r="F2194" s="114" t="s">
        <v>2443</v>
      </c>
      <c r="G2194" s="121">
        <v>-3.2497709973742806E-4</v>
      </c>
      <c r="H2194" s="114">
        <v>-64.99541994748563</v>
      </c>
      <c r="I2194" s="118" t="s">
        <v>272</v>
      </c>
    </row>
    <row r="2195" spans="1:9" ht="15" customHeight="1" x14ac:dyDescent="0.25">
      <c r="A2195" s="117">
        <v>46290.782395833332</v>
      </c>
      <c r="B2195" s="114">
        <v>25</v>
      </c>
      <c r="C2195" s="114" t="s">
        <v>367</v>
      </c>
      <c r="D2195" s="114" t="s">
        <v>637</v>
      </c>
      <c r="E2195" s="114" t="s">
        <v>2778</v>
      </c>
      <c r="F2195" s="114" t="s">
        <v>2443</v>
      </c>
      <c r="G2195" s="121">
        <v>-1.9869920010935499E-4</v>
      </c>
      <c r="H2195" s="114">
        <v>-39.739840021871018</v>
      </c>
      <c r="I2195" s="118" t="s">
        <v>272</v>
      </c>
    </row>
    <row r="2196" spans="1:9" ht="15" customHeight="1" x14ac:dyDescent="0.25">
      <c r="A2196" s="117">
        <v>46290.782395833332</v>
      </c>
      <c r="B2196" s="114">
        <v>25</v>
      </c>
      <c r="C2196" s="114" t="s">
        <v>367</v>
      </c>
      <c r="D2196" s="114" t="s">
        <v>637</v>
      </c>
      <c r="E2196" s="114" t="s">
        <v>2779</v>
      </c>
      <c r="F2196" s="114" t="s">
        <v>2443</v>
      </c>
      <c r="G2196" s="121">
        <v>-7.2421300481282004E-5</v>
      </c>
      <c r="H2196" s="114">
        <v>-14.484260096256419</v>
      </c>
      <c r="I2196" s="118" t="s">
        <v>272</v>
      </c>
    </row>
    <row r="2197" spans="1:9" ht="15" customHeight="1" x14ac:dyDescent="0.25">
      <c r="A2197" s="117">
        <v>46290.782395833332</v>
      </c>
      <c r="B2197" s="114">
        <v>25</v>
      </c>
      <c r="C2197" s="114" t="s">
        <v>367</v>
      </c>
      <c r="D2197" s="114" t="s">
        <v>638</v>
      </c>
      <c r="E2197" s="114" t="s">
        <v>2334</v>
      </c>
      <c r="F2197" s="114" t="s">
        <v>180</v>
      </c>
      <c r="G2197" s="121">
        <v>-1.087742922760163E-3</v>
      </c>
      <c r="H2197" s="114">
        <v>-15.953562867149058</v>
      </c>
      <c r="I2197" s="118" t="s">
        <v>272</v>
      </c>
    </row>
    <row r="2198" spans="1:9" ht="15" customHeight="1" x14ac:dyDescent="0.25">
      <c r="A2198" s="117">
        <v>46290.782395833332</v>
      </c>
      <c r="B2198" s="114">
        <v>25</v>
      </c>
      <c r="C2198" s="114" t="s">
        <v>367</v>
      </c>
      <c r="D2198" s="114" t="s">
        <v>638</v>
      </c>
      <c r="E2198" s="114" t="s">
        <v>2336</v>
      </c>
      <c r="F2198" s="114" t="s">
        <v>180</v>
      </c>
      <c r="G2198" s="121">
        <v>-1.087742922760163E-3</v>
      </c>
      <c r="H2198" s="114">
        <v>-15.953562867149058</v>
      </c>
      <c r="I2198" s="118" t="s">
        <v>272</v>
      </c>
    </row>
    <row r="2199" spans="1:9" ht="15" customHeight="1" x14ac:dyDescent="0.25">
      <c r="A2199" s="117">
        <v>46290.782395833332</v>
      </c>
      <c r="B2199" s="114">
        <v>25</v>
      </c>
      <c r="C2199" s="114" t="s">
        <v>367</v>
      </c>
      <c r="D2199" s="114" t="s">
        <v>638</v>
      </c>
      <c r="E2199" s="114" t="s">
        <v>2337</v>
      </c>
      <c r="F2199" s="114" t="s">
        <v>180</v>
      </c>
      <c r="G2199" s="121">
        <v>-1.087742922760163E-3</v>
      </c>
      <c r="H2199" s="114">
        <v>-15.953562867149058</v>
      </c>
      <c r="I2199" s="118" t="s">
        <v>272</v>
      </c>
    </row>
    <row r="2200" spans="1:9" ht="15" customHeight="1" x14ac:dyDescent="0.25">
      <c r="A2200" s="117">
        <v>46290.782395833332</v>
      </c>
      <c r="B2200" s="114">
        <v>25</v>
      </c>
      <c r="C2200" s="114" t="s">
        <v>367</v>
      </c>
      <c r="D2200" s="114" t="s">
        <v>638</v>
      </c>
      <c r="E2200" s="114" t="s">
        <v>2338</v>
      </c>
      <c r="F2200" s="114" t="s">
        <v>180</v>
      </c>
      <c r="G2200" s="121">
        <v>-1.087742922760163E-3</v>
      </c>
      <c r="H2200" s="114">
        <v>-15.953562867149058</v>
      </c>
      <c r="I2200" s="118" t="s">
        <v>272</v>
      </c>
    </row>
    <row r="2201" spans="1:9" ht="15" customHeight="1" x14ac:dyDescent="0.25">
      <c r="A2201" s="117">
        <v>46290.782395833332</v>
      </c>
      <c r="B2201" s="114">
        <v>25</v>
      </c>
      <c r="C2201" s="114" t="s">
        <v>367</v>
      </c>
      <c r="D2201" s="114" t="s">
        <v>638</v>
      </c>
      <c r="E2201" s="114" t="s">
        <v>2339</v>
      </c>
      <c r="F2201" s="114" t="s">
        <v>180</v>
      </c>
      <c r="G2201" s="121">
        <v>-1.087742922760163E-3</v>
      </c>
      <c r="H2201" s="114">
        <v>-15.953562867149058</v>
      </c>
      <c r="I2201" s="118" t="s">
        <v>272</v>
      </c>
    </row>
    <row r="2202" spans="1:9" ht="15" customHeight="1" x14ac:dyDescent="0.25">
      <c r="A2202" s="117">
        <v>46290.782395833332</v>
      </c>
      <c r="B2202" s="114">
        <v>25</v>
      </c>
      <c r="C2202" s="114" t="s">
        <v>367</v>
      </c>
      <c r="D2202" s="114" t="s">
        <v>638</v>
      </c>
      <c r="E2202" s="114" t="s">
        <v>2340</v>
      </c>
      <c r="F2202" s="114" t="s">
        <v>180</v>
      </c>
      <c r="G2202" s="121">
        <v>-1.087742922760163E-3</v>
      </c>
      <c r="H2202" s="114">
        <v>-15.953562867149058</v>
      </c>
      <c r="I2202" s="118" t="s">
        <v>272</v>
      </c>
    </row>
    <row r="2203" spans="1:9" ht="15" customHeight="1" x14ac:dyDescent="0.25">
      <c r="A2203" s="117">
        <v>46290.782395833332</v>
      </c>
      <c r="B2203" s="114">
        <v>25</v>
      </c>
      <c r="C2203" s="114" t="s">
        <v>367</v>
      </c>
      <c r="D2203" s="114" t="s">
        <v>638</v>
      </c>
      <c r="E2203" s="114" t="s">
        <v>2341</v>
      </c>
      <c r="F2203" s="114" t="s">
        <v>180</v>
      </c>
      <c r="G2203" s="121">
        <v>-1.0077261990778495E-3</v>
      </c>
      <c r="H2203" s="114">
        <v>-14.779984253141793</v>
      </c>
      <c r="I2203" s="118" t="s">
        <v>272</v>
      </c>
    </row>
    <row r="2204" spans="1:9" ht="15" customHeight="1" x14ac:dyDescent="0.25">
      <c r="A2204" s="117">
        <v>46290.782395833332</v>
      </c>
      <c r="B2204" s="114">
        <v>25</v>
      </c>
      <c r="C2204" s="114" t="s">
        <v>367</v>
      </c>
      <c r="D2204" s="114" t="s">
        <v>638</v>
      </c>
      <c r="E2204" s="114" t="s">
        <v>2342</v>
      </c>
      <c r="F2204" s="114" t="s">
        <v>180</v>
      </c>
      <c r="G2204" s="121">
        <v>-1.0077261990778495E-3</v>
      </c>
      <c r="H2204" s="114">
        <v>-14.779984253141793</v>
      </c>
      <c r="I2204" s="118" t="s">
        <v>272</v>
      </c>
    </row>
    <row r="2205" spans="1:9" ht="15" customHeight="1" x14ac:dyDescent="0.25">
      <c r="A2205" s="117">
        <v>46290.782395833332</v>
      </c>
      <c r="B2205" s="114">
        <v>25</v>
      </c>
      <c r="C2205" s="114" t="s">
        <v>367</v>
      </c>
      <c r="D2205" s="114" t="s">
        <v>638</v>
      </c>
      <c r="E2205" s="114" t="s">
        <v>2343</v>
      </c>
      <c r="F2205" s="114" t="s">
        <v>180</v>
      </c>
      <c r="G2205" s="121">
        <v>-1.0077261990778495E-3</v>
      </c>
      <c r="H2205" s="114">
        <v>-14.779984253141793</v>
      </c>
      <c r="I2205" s="118" t="s">
        <v>272</v>
      </c>
    </row>
    <row r="2206" spans="1:9" ht="15" customHeight="1" x14ac:dyDescent="0.25">
      <c r="A2206" s="117">
        <v>46290.782395833332</v>
      </c>
      <c r="B2206" s="114">
        <v>25</v>
      </c>
      <c r="C2206" s="114" t="s">
        <v>367</v>
      </c>
      <c r="D2206" s="114" t="s">
        <v>638</v>
      </c>
      <c r="E2206" s="114" t="s">
        <v>2344</v>
      </c>
      <c r="F2206" s="114" t="s">
        <v>180</v>
      </c>
      <c r="G2206" s="121">
        <v>-1.0077261990778495E-3</v>
      </c>
      <c r="H2206" s="114">
        <v>-14.779984253141793</v>
      </c>
      <c r="I2206" s="118" t="s">
        <v>272</v>
      </c>
    </row>
    <row r="2207" spans="1:9" ht="15" customHeight="1" x14ac:dyDescent="0.25">
      <c r="A2207" s="117">
        <v>46290.782395833332</v>
      </c>
      <c r="B2207" s="114">
        <v>25</v>
      </c>
      <c r="C2207" s="114" t="s">
        <v>367</v>
      </c>
      <c r="D2207" s="114" t="s">
        <v>638</v>
      </c>
      <c r="E2207" s="114" t="s">
        <v>2345</v>
      </c>
      <c r="F2207" s="114" t="s">
        <v>180</v>
      </c>
      <c r="G2207" s="121">
        <v>-1.0077261990778495E-3</v>
      </c>
      <c r="H2207" s="114">
        <v>-14.779984253141793</v>
      </c>
      <c r="I2207" s="118" t="s">
        <v>272</v>
      </c>
    </row>
    <row r="2208" spans="1:9" ht="15" customHeight="1" x14ac:dyDescent="0.25">
      <c r="A2208" s="117">
        <v>46290.782395833332</v>
      </c>
      <c r="B2208" s="114">
        <v>25</v>
      </c>
      <c r="C2208" s="114" t="s">
        <v>367</v>
      </c>
      <c r="D2208" s="114" t="s">
        <v>638</v>
      </c>
      <c r="E2208" s="114" t="s">
        <v>2346</v>
      </c>
      <c r="F2208" s="114" t="s">
        <v>180</v>
      </c>
      <c r="G2208" s="121">
        <v>-1.0077261990778495E-3</v>
      </c>
      <c r="H2208" s="114">
        <v>-14.779984253141793</v>
      </c>
      <c r="I2208" s="118" t="s">
        <v>272</v>
      </c>
    </row>
    <row r="2209" spans="1:9" ht="15" customHeight="1" x14ac:dyDescent="0.25">
      <c r="A2209" s="117">
        <v>46290.782395833332</v>
      </c>
      <c r="B2209" s="114">
        <v>25</v>
      </c>
      <c r="C2209" s="114" t="s">
        <v>367</v>
      </c>
      <c r="D2209" s="114" t="s">
        <v>638</v>
      </c>
      <c r="E2209" s="114" t="s">
        <v>2347</v>
      </c>
      <c r="F2209" s="114" t="s">
        <v>180</v>
      </c>
      <c r="G2209" s="121">
        <v>-1.0077261990778495E-3</v>
      </c>
      <c r="H2209" s="114">
        <v>-14.779984253141793</v>
      </c>
      <c r="I2209" s="118" t="s">
        <v>272</v>
      </c>
    </row>
    <row r="2210" spans="1:9" ht="15" customHeight="1" x14ac:dyDescent="0.25">
      <c r="A2210" s="117">
        <v>46290.782395833332</v>
      </c>
      <c r="B2210" s="114">
        <v>25</v>
      </c>
      <c r="C2210" s="114" t="s">
        <v>367</v>
      </c>
      <c r="D2210" s="114" t="s">
        <v>638</v>
      </c>
      <c r="E2210" s="114" t="s">
        <v>2348</v>
      </c>
      <c r="F2210" s="114" t="s">
        <v>180</v>
      </c>
      <c r="G2210" s="121">
        <v>-1.0077261990778495E-3</v>
      </c>
      <c r="H2210" s="114">
        <v>-14.779984253141793</v>
      </c>
      <c r="I2210" s="118" t="s">
        <v>272</v>
      </c>
    </row>
    <row r="2211" spans="1:9" ht="15" customHeight="1" x14ac:dyDescent="0.25">
      <c r="A2211" s="117">
        <v>46290.782395833332</v>
      </c>
      <c r="B2211" s="114">
        <v>25</v>
      </c>
      <c r="C2211" s="114" t="s">
        <v>367</v>
      </c>
      <c r="D2211" s="114" t="s">
        <v>638</v>
      </c>
      <c r="E2211" s="114" t="s">
        <v>2349</v>
      </c>
      <c r="F2211" s="114" t="s">
        <v>180</v>
      </c>
      <c r="G2211" s="121">
        <v>-9.2770947539553607E-4</v>
      </c>
      <c r="H2211" s="114">
        <v>-13.606405639134529</v>
      </c>
      <c r="I2211" s="118" t="s">
        <v>272</v>
      </c>
    </row>
    <row r="2212" spans="1:9" ht="15" customHeight="1" x14ac:dyDescent="0.25">
      <c r="A2212" s="117">
        <v>46290.782395833332</v>
      </c>
      <c r="B2212" s="114">
        <v>25</v>
      </c>
      <c r="C2212" s="114" t="s">
        <v>367</v>
      </c>
      <c r="D2212" s="114" t="s">
        <v>638</v>
      </c>
      <c r="E2212" s="114" t="s">
        <v>2350</v>
      </c>
      <c r="F2212" s="114" t="s">
        <v>180</v>
      </c>
      <c r="G2212" s="121">
        <v>-9.2770947539553607E-4</v>
      </c>
      <c r="H2212" s="114">
        <v>-13.606405639134529</v>
      </c>
      <c r="I2212" s="118" t="s">
        <v>272</v>
      </c>
    </row>
    <row r="2213" spans="1:9" ht="15" customHeight="1" x14ac:dyDescent="0.25">
      <c r="A2213" s="117">
        <v>46290.782395833332</v>
      </c>
      <c r="B2213" s="114">
        <v>25</v>
      </c>
      <c r="C2213" s="114" t="s">
        <v>367</v>
      </c>
      <c r="D2213" s="114" t="s">
        <v>638</v>
      </c>
      <c r="E2213" s="114" t="s">
        <v>2351</v>
      </c>
      <c r="F2213" s="114" t="s">
        <v>180</v>
      </c>
      <c r="G2213" s="121">
        <v>-9.2770947539553607E-4</v>
      </c>
      <c r="H2213" s="114">
        <v>-13.606405639134529</v>
      </c>
      <c r="I2213" s="118" t="s">
        <v>272</v>
      </c>
    </row>
    <row r="2214" spans="1:9" ht="15" customHeight="1" x14ac:dyDescent="0.25">
      <c r="A2214" s="117">
        <v>46290.782395833332</v>
      </c>
      <c r="B2214" s="114">
        <v>25</v>
      </c>
      <c r="C2214" s="114" t="s">
        <v>367</v>
      </c>
      <c r="D2214" s="114" t="s">
        <v>638</v>
      </c>
      <c r="E2214" s="114" t="s">
        <v>2352</v>
      </c>
      <c r="F2214" s="114" t="s">
        <v>180</v>
      </c>
      <c r="G2214" s="121">
        <v>-9.2770947539553607E-4</v>
      </c>
      <c r="H2214" s="114">
        <v>-13.606405639134529</v>
      </c>
      <c r="I2214" s="118" t="s">
        <v>272</v>
      </c>
    </row>
    <row r="2215" spans="1:9" ht="15" customHeight="1" x14ac:dyDescent="0.25">
      <c r="A2215" s="117">
        <v>46290.782395833332</v>
      </c>
      <c r="B2215" s="114">
        <v>25</v>
      </c>
      <c r="C2215" s="114" t="s">
        <v>367</v>
      </c>
      <c r="D2215" s="114" t="s">
        <v>638</v>
      </c>
      <c r="E2215" s="114" t="s">
        <v>2353</v>
      </c>
      <c r="F2215" s="114" t="s">
        <v>180</v>
      </c>
      <c r="G2215" s="121">
        <v>-9.2770947539553607E-4</v>
      </c>
      <c r="H2215" s="114">
        <v>-13.606405639134529</v>
      </c>
      <c r="I2215" s="118" t="s">
        <v>272</v>
      </c>
    </row>
    <row r="2216" spans="1:9" ht="15" customHeight="1" x14ac:dyDescent="0.25">
      <c r="A2216" s="117">
        <v>46290.782395833332</v>
      </c>
      <c r="B2216" s="114">
        <v>25</v>
      </c>
      <c r="C2216" s="114" t="s">
        <v>367</v>
      </c>
      <c r="D2216" s="114" t="s">
        <v>638</v>
      </c>
      <c r="E2216" s="114" t="s">
        <v>2354</v>
      </c>
      <c r="F2216" s="114" t="s">
        <v>180</v>
      </c>
      <c r="G2216" s="121">
        <v>-9.2770947539553607E-4</v>
      </c>
      <c r="H2216" s="114">
        <v>-13.606405639134529</v>
      </c>
      <c r="I2216" s="118" t="s">
        <v>272</v>
      </c>
    </row>
    <row r="2217" spans="1:9" ht="15" customHeight="1" x14ac:dyDescent="0.25">
      <c r="A2217" s="117">
        <v>46290.782395833332</v>
      </c>
      <c r="B2217" s="114">
        <v>25</v>
      </c>
      <c r="C2217" s="114" t="s">
        <v>367</v>
      </c>
      <c r="D2217" s="114" t="s">
        <v>638</v>
      </c>
      <c r="E2217" s="114" t="s">
        <v>2355</v>
      </c>
      <c r="F2217" s="114" t="s">
        <v>180</v>
      </c>
      <c r="G2217" s="121">
        <v>-9.2770947539553607E-4</v>
      </c>
      <c r="H2217" s="114">
        <v>-13.606405639134529</v>
      </c>
      <c r="I2217" s="118" t="s">
        <v>272</v>
      </c>
    </row>
    <row r="2218" spans="1:9" ht="15" customHeight="1" x14ac:dyDescent="0.25">
      <c r="A2218" s="117">
        <v>46290.782395833332</v>
      </c>
      <c r="B2218" s="114">
        <v>25</v>
      </c>
      <c r="C2218" s="114" t="s">
        <v>367</v>
      </c>
      <c r="D2218" s="114" t="s">
        <v>638</v>
      </c>
      <c r="E2218" s="114" t="s">
        <v>2356</v>
      </c>
      <c r="F2218" s="114" t="s">
        <v>180</v>
      </c>
      <c r="G2218" s="121">
        <v>-9.2770947539553607E-4</v>
      </c>
      <c r="H2218" s="114">
        <v>-13.606405639134529</v>
      </c>
      <c r="I2218" s="118" t="s">
        <v>272</v>
      </c>
    </row>
    <row r="2219" spans="1:9" ht="15" customHeight="1" x14ac:dyDescent="0.25">
      <c r="A2219" s="117">
        <v>46290.782395833332</v>
      </c>
      <c r="B2219" s="114">
        <v>25</v>
      </c>
      <c r="C2219" s="114" t="s">
        <v>367</v>
      </c>
      <c r="D2219" s="114" t="s">
        <v>638</v>
      </c>
      <c r="E2219" s="114" t="s">
        <v>2357</v>
      </c>
      <c r="F2219" s="114" t="s">
        <v>180</v>
      </c>
      <c r="G2219" s="121">
        <v>-9.2770947539553607E-4</v>
      </c>
      <c r="H2219" s="114">
        <v>-13.606405639134529</v>
      </c>
      <c r="I2219" s="118" t="s">
        <v>272</v>
      </c>
    </row>
    <row r="2220" spans="1:9" ht="15" customHeight="1" x14ac:dyDescent="0.25">
      <c r="A2220" s="117">
        <v>46290.782395833332</v>
      </c>
      <c r="B2220" s="114">
        <v>25</v>
      </c>
      <c r="C2220" s="114" t="s">
        <v>367</v>
      </c>
      <c r="D2220" s="114" t="s">
        <v>638</v>
      </c>
      <c r="E2220" s="114" t="s">
        <v>2358</v>
      </c>
      <c r="F2220" s="114" t="s">
        <v>180</v>
      </c>
      <c r="G2220" s="121">
        <v>-9.2770947539553607E-4</v>
      </c>
      <c r="H2220" s="114">
        <v>-13.606405639134529</v>
      </c>
      <c r="I2220" s="118" t="s">
        <v>272</v>
      </c>
    </row>
    <row r="2221" spans="1:9" ht="15" customHeight="1" x14ac:dyDescent="0.25">
      <c r="A2221" s="117">
        <v>46290.782395833332</v>
      </c>
      <c r="B2221" s="114">
        <v>25</v>
      </c>
      <c r="C2221" s="114" t="s">
        <v>367</v>
      </c>
      <c r="D2221" s="114" t="s">
        <v>638</v>
      </c>
      <c r="E2221" s="114" t="s">
        <v>2359</v>
      </c>
      <c r="F2221" s="114" t="s">
        <v>180</v>
      </c>
      <c r="G2221" s="121">
        <v>-8.4769275171322253E-4</v>
      </c>
      <c r="H2221" s="114">
        <v>-12.432827025127263</v>
      </c>
      <c r="I2221" s="118" t="s">
        <v>272</v>
      </c>
    </row>
    <row r="2222" spans="1:9" ht="15" customHeight="1" x14ac:dyDescent="0.25">
      <c r="A2222" s="117">
        <v>46290.782395833332</v>
      </c>
      <c r="B2222" s="114">
        <v>25</v>
      </c>
      <c r="C2222" s="114" t="s">
        <v>367</v>
      </c>
      <c r="D2222" s="114" t="s">
        <v>638</v>
      </c>
      <c r="E2222" s="114" t="s">
        <v>2360</v>
      </c>
      <c r="F2222" s="114" t="s">
        <v>180</v>
      </c>
      <c r="G2222" s="121">
        <v>-8.4769275171322253E-4</v>
      </c>
      <c r="H2222" s="114">
        <v>-12.432827025127263</v>
      </c>
      <c r="I2222" s="118" t="s">
        <v>272</v>
      </c>
    </row>
    <row r="2223" spans="1:9" ht="15" customHeight="1" x14ac:dyDescent="0.25">
      <c r="A2223" s="117">
        <v>46290.782395833332</v>
      </c>
      <c r="B2223" s="114">
        <v>25</v>
      </c>
      <c r="C2223" s="114" t="s">
        <v>367</v>
      </c>
      <c r="D2223" s="114" t="s">
        <v>638</v>
      </c>
      <c r="E2223" s="114" t="s">
        <v>2361</v>
      </c>
      <c r="F2223" s="114" t="s">
        <v>180</v>
      </c>
      <c r="G2223" s="121">
        <v>-8.4769275171322253E-4</v>
      </c>
      <c r="H2223" s="114">
        <v>-12.432827025127263</v>
      </c>
      <c r="I2223" s="118" t="s">
        <v>272</v>
      </c>
    </row>
    <row r="2224" spans="1:9" ht="15" customHeight="1" x14ac:dyDescent="0.25">
      <c r="A2224" s="117">
        <v>46290.782395833332</v>
      </c>
      <c r="B2224" s="114">
        <v>25</v>
      </c>
      <c r="C2224" s="114" t="s">
        <v>367</v>
      </c>
      <c r="D2224" s="114" t="s">
        <v>638</v>
      </c>
      <c r="E2224" s="114" t="s">
        <v>2362</v>
      </c>
      <c r="F2224" s="114" t="s">
        <v>180</v>
      </c>
      <c r="G2224" s="121">
        <v>-8.4769275171322264E-4</v>
      </c>
      <c r="H2224" s="114">
        <v>-12.432827025127265</v>
      </c>
      <c r="I2224" s="118" t="s">
        <v>272</v>
      </c>
    </row>
    <row r="2225" spans="1:9" ht="15" customHeight="1" x14ac:dyDescent="0.25">
      <c r="A2225" s="117">
        <v>46290.782395833332</v>
      </c>
      <c r="B2225" s="114">
        <v>25</v>
      </c>
      <c r="C2225" s="114" t="s">
        <v>367</v>
      </c>
      <c r="D2225" s="114" t="s">
        <v>638</v>
      </c>
      <c r="E2225" s="114" t="s">
        <v>2363</v>
      </c>
      <c r="F2225" s="114" t="s">
        <v>180</v>
      </c>
      <c r="G2225" s="121">
        <v>-8.4769275171322264E-4</v>
      </c>
      <c r="H2225" s="114">
        <v>-12.432827025127265</v>
      </c>
      <c r="I2225" s="118" t="s">
        <v>272</v>
      </c>
    </row>
    <row r="2226" spans="1:9" ht="15" customHeight="1" x14ac:dyDescent="0.25">
      <c r="A2226" s="117">
        <v>46290.782395833332</v>
      </c>
      <c r="B2226" s="114">
        <v>25</v>
      </c>
      <c r="C2226" s="114" t="s">
        <v>367</v>
      </c>
      <c r="D2226" s="114" t="s">
        <v>638</v>
      </c>
      <c r="E2226" s="114" t="s">
        <v>2364</v>
      </c>
      <c r="F2226" s="114" t="s">
        <v>180</v>
      </c>
      <c r="G2226" s="121">
        <v>-8.4769275171322264E-4</v>
      </c>
      <c r="H2226" s="114">
        <v>-12.432827025127265</v>
      </c>
      <c r="I2226" s="118" t="s">
        <v>272</v>
      </c>
    </row>
    <row r="2227" spans="1:9" ht="15" customHeight="1" x14ac:dyDescent="0.25">
      <c r="A2227" s="117">
        <v>46290.782395833332</v>
      </c>
      <c r="B2227" s="114">
        <v>25</v>
      </c>
      <c r="C2227" s="114" t="s">
        <v>367</v>
      </c>
      <c r="D2227" s="114" t="s">
        <v>638</v>
      </c>
      <c r="E2227" s="114" t="s">
        <v>2365</v>
      </c>
      <c r="F2227" s="114" t="s">
        <v>180</v>
      </c>
      <c r="G2227" s="121">
        <v>-7.676760280309091E-4</v>
      </c>
      <c r="H2227" s="114">
        <v>-11.25924841112</v>
      </c>
      <c r="I2227" s="118" t="s">
        <v>272</v>
      </c>
    </row>
    <row r="2228" spans="1:9" ht="15" customHeight="1" x14ac:dyDescent="0.25">
      <c r="A2228" s="117">
        <v>46290.782395833332</v>
      </c>
      <c r="B2228" s="114">
        <v>25</v>
      </c>
      <c r="C2228" s="114" t="s">
        <v>367</v>
      </c>
      <c r="D2228" s="114" t="s">
        <v>638</v>
      </c>
      <c r="E2228" s="114" t="s">
        <v>2366</v>
      </c>
      <c r="F2228" s="114" t="s">
        <v>180</v>
      </c>
      <c r="G2228" s="121">
        <v>-7.676760280309091E-4</v>
      </c>
      <c r="H2228" s="114">
        <v>-11.25924841112</v>
      </c>
      <c r="I2228" s="118" t="s">
        <v>272</v>
      </c>
    </row>
    <row r="2229" spans="1:9" ht="15" customHeight="1" x14ac:dyDescent="0.25">
      <c r="A2229" s="117">
        <v>46290.782395833332</v>
      </c>
      <c r="B2229" s="114">
        <v>25</v>
      </c>
      <c r="C2229" s="114" t="s">
        <v>367</v>
      </c>
      <c r="D2229" s="114" t="s">
        <v>638</v>
      </c>
      <c r="E2229" s="114" t="s">
        <v>2367</v>
      </c>
      <c r="F2229" s="114" t="s">
        <v>180</v>
      </c>
      <c r="G2229" s="121">
        <v>-7.676760280309091E-4</v>
      </c>
      <c r="H2229" s="114">
        <v>-11.25924841112</v>
      </c>
      <c r="I2229" s="118" t="s">
        <v>272</v>
      </c>
    </row>
    <row r="2230" spans="1:9" ht="15" customHeight="1" x14ac:dyDescent="0.25">
      <c r="A2230" s="117">
        <v>46290.782395833332</v>
      </c>
      <c r="B2230" s="114">
        <v>25</v>
      </c>
      <c r="C2230" s="114" t="s">
        <v>367</v>
      </c>
      <c r="D2230" s="114" t="s">
        <v>638</v>
      </c>
      <c r="E2230" s="114" t="s">
        <v>2368</v>
      </c>
      <c r="F2230" s="114" t="s">
        <v>180</v>
      </c>
      <c r="G2230" s="121">
        <v>-7.676760280309091E-4</v>
      </c>
      <c r="H2230" s="114">
        <v>-11.25924841112</v>
      </c>
      <c r="I2230" s="118" t="s">
        <v>272</v>
      </c>
    </row>
    <row r="2231" spans="1:9" ht="15" customHeight="1" x14ac:dyDescent="0.25">
      <c r="A2231" s="117">
        <v>46290.782395833332</v>
      </c>
      <c r="B2231" s="114">
        <v>25</v>
      </c>
      <c r="C2231" s="114" t="s">
        <v>367</v>
      </c>
      <c r="D2231" s="114" t="s">
        <v>638</v>
      </c>
      <c r="E2231" s="114" t="s">
        <v>2369</v>
      </c>
      <c r="F2231" s="114" t="s">
        <v>180</v>
      </c>
      <c r="G2231" s="121">
        <v>-7.676760280309092E-4</v>
      </c>
      <c r="H2231" s="114">
        <v>-11.259248411120002</v>
      </c>
      <c r="I2231" s="118" t="s">
        <v>272</v>
      </c>
    </row>
    <row r="2232" spans="1:9" ht="15" customHeight="1" x14ac:dyDescent="0.25">
      <c r="A2232" s="117">
        <v>46290.782395833332</v>
      </c>
      <c r="B2232" s="114">
        <v>25</v>
      </c>
      <c r="C2232" s="114" t="s">
        <v>367</v>
      </c>
      <c r="D2232" s="114" t="s">
        <v>638</v>
      </c>
      <c r="E2232" s="114" t="s">
        <v>2370</v>
      </c>
      <c r="F2232" s="114" t="s">
        <v>180</v>
      </c>
      <c r="G2232" s="121">
        <v>-7.676760280309092E-4</v>
      </c>
      <c r="H2232" s="114">
        <v>-11.259248411120002</v>
      </c>
      <c r="I2232" s="118" t="s">
        <v>272</v>
      </c>
    </row>
    <row r="2233" spans="1:9" ht="15" customHeight="1" x14ac:dyDescent="0.25">
      <c r="A2233" s="117">
        <v>46290.782395833332</v>
      </c>
      <c r="B2233" s="114">
        <v>25</v>
      </c>
      <c r="C2233" s="114" t="s">
        <v>367</v>
      </c>
      <c r="D2233" s="114" t="s">
        <v>638</v>
      </c>
      <c r="E2233" s="114" t="s">
        <v>2371</v>
      </c>
      <c r="F2233" s="114" t="s">
        <v>180</v>
      </c>
      <c r="G2233" s="121">
        <v>-6.8765930434859556E-4</v>
      </c>
      <c r="H2233" s="114">
        <v>-10.085669797112734</v>
      </c>
      <c r="I2233" s="118" t="s">
        <v>272</v>
      </c>
    </row>
    <row r="2234" spans="1:9" ht="15" customHeight="1" x14ac:dyDescent="0.25">
      <c r="A2234" s="117">
        <v>46290.782395833332</v>
      </c>
      <c r="B2234" s="114">
        <v>25</v>
      </c>
      <c r="C2234" s="114" t="s">
        <v>367</v>
      </c>
      <c r="D2234" s="114" t="s">
        <v>638</v>
      </c>
      <c r="E2234" s="114" t="s">
        <v>2372</v>
      </c>
      <c r="F2234" s="114" t="s">
        <v>180</v>
      </c>
      <c r="G2234" s="121">
        <v>-6.8765930434859567E-4</v>
      </c>
      <c r="H2234" s="114">
        <v>-10.085669797112736</v>
      </c>
      <c r="I2234" s="118" t="s">
        <v>272</v>
      </c>
    </row>
    <row r="2235" spans="1:9" ht="15" customHeight="1" x14ac:dyDescent="0.25">
      <c r="A2235" s="117">
        <v>46290.782395833332</v>
      </c>
      <c r="B2235" s="114">
        <v>25</v>
      </c>
      <c r="C2235" s="114" t="s">
        <v>367</v>
      </c>
      <c r="D2235" s="114" t="s">
        <v>638</v>
      </c>
      <c r="E2235" s="114" t="s">
        <v>2373</v>
      </c>
      <c r="F2235" s="114" t="s">
        <v>180</v>
      </c>
      <c r="G2235" s="121">
        <v>-6.8765930434859567E-4</v>
      </c>
      <c r="H2235" s="114">
        <v>-10.085669797112736</v>
      </c>
      <c r="I2235" s="118" t="s">
        <v>272</v>
      </c>
    </row>
    <row r="2236" spans="1:9" ht="15" customHeight="1" x14ac:dyDescent="0.25">
      <c r="A2236" s="117">
        <v>46290.782395833332</v>
      </c>
      <c r="B2236" s="114">
        <v>25</v>
      </c>
      <c r="C2236" s="114" t="s">
        <v>367</v>
      </c>
      <c r="D2236" s="114" t="s">
        <v>638</v>
      </c>
      <c r="E2236" s="114" t="s">
        <v>2374</v>
      </c>
      <c r="F2236" s="114" t="s">
        <v>180</v>
      </c>
      <c r="G2236" s="121">
        <v>-6.8765930434859567E-4</v>
      </c>
      <c r="H2236" s="114">
        <v>-10.085669797112736</v>
      </c>
      <c r="I2236" s="118" t="s">
        <v>272</v>
      </c>
    </row>
    <row r="2237" spans="1:9" ht="15" customHeight="1" x14ac:dyDescent="0.25">
      <c r="A2237" s="117">
        <v>46290.782395833332</v>
      </c>
      <c r="B2237" s="114">
        <v>25</v>
      </c>
      <c r="C2237" s="114" t="s">
        <v>367</v>
      </c>
      <c r="D2237" s="114" t="s">
        <v>638</v>
      </c>
      <c r="E2237" s="114" t="s">
        <v>2375</v>
      </c>
      <c r="F2237" s="114" t="s">
        <v>180</v>
      </c>
      <c r="G2237" s="121">
        <v>-6.8765930434859567E-4</v>
      </c>
      <c r="H2237" s="114">
        <v>-10.085669797112736</v>
      </c>
      <c r="I2237" s="118" t="s">
        <v>272</v>
      </c>
    </row>
    <row r="2238" spans="1:9" ht="15" customHeight="1" x14ac:dyDescent="0.25">
      <c r="A2238" s="117">
        <v>46290.782395833332</v>
      </c>
      <c r="B2238" s="114">
        <v>25</v>
      </c>
      <c r="C2238" s="114" t="s">
        <v>367</v>
      </c>
      <c r="D2238" s="114" t="s">
        <v>638</v>
      </c>
      <c r="E2238" s="114" t="s">
        <v>2376</v>
      </c>
      <c r="F2238" s="114" t="s">
        <v>180</v>
      </c>
      <c r="G2238" s="121">
        <v>-6.8765930434859567E-4</v>
      </c>
      <c r="H2238" s="114">
        <v>-10.085669797112736</v>
      </c>
      <c r="I2238" s="118" t="s">
        <v>272</v>
      </c>
    </row>
    <row r="2239" spans="1:9" ht="15" customHeight="1" x14ac:dyDescent="0.25">
      <c r="A2239" s="117">
        <v>46290.782395833332</v>
      </c>
      <c r="B2239" s="114">
        <v>25</v>
      </c>
      <c r="C2239" s="114" t="s">
        <v>367</v>
      </c>
      <c r="D2239" s="114" t="s">
        <v>638</v>
      </c>
      <c r="E2239" s="114" t="s">
        <v>2377</v>
      </c>
      <c r="F2239" s="114" t="s">
        <v>180</v>
      </c>
      <c r="G2239" s="121">
        <v>-6.0764258066628213E-4</v>
      </c>
      <c r="H2239" s="114">
        <v>-8.9120911831054705</v>
      </c>
      <c r="I2239" s="118" t="s">
        <v>272</v>
      </c>
    </row>
    <row r="2240" spans="1:9" ht="15" customHeight="1" x14ac:dyDescent="0.25">
      <c r="A2240" s="117">
        <v>46290.782395833332</v>
      </c>
      <c r="B2240" s="114">
        <v>25</v>
      </c>
      <c r="C2240" s="114" t="s">
        <v>367</v>
      </c>
      <c r="D2240" s="114" t="s">
        <v>638</v>
      </c>
      <c r="E2240" s="114" t="s">
        <v>2378</v>
      </c>
      <c r="F2240" s="114" t="s">
        <v>180</v>
      </c>
      <c r="G2240" s="121">
        <v>-6.0764258066628213E-4</v>
      </c>
      <c r="H2240" s="114">
        <v>-8.9120911831054705</v>
      </c>
      <c r="I2240" s="118" t="s">
        <v>272</v>
      </c>
    </row>
    <row r="2241" spans="1:9" ht="15" customHeight="1" x14ac:dyDescent="0.25">
      <c r="A2241" s="117">
        <v>46290.782395833332</v>
      </c>
      <c r="B2241" s="114">
        <v>25</v>
      </c>
      <c r="C2241" s="114" t="s">
        <v>367</v>
      </c>
      <c r="D2241" s="114" t="s">
        <v>638</v>
      </c>
      <c r="E2241" s="114" t="s">
        <v>2379</v>
      </c>
      <c r="F2241" s="114" t="s">
        <v>180</v>
      </c>
      <c r="G2241" s="121">
        <v>-6.0764258066628213E-4</v>
      </c>
      <c r="H2241" s="114">
        <v>-8.9120911831054705</v>
      </c>
      <c r="I2241" s="118" t="s">
        <v>272</v>
      </c>
    </row>
    <row r="2242" spans="1:9" ht="15" customHeight="1" x14ac:dyDescent="0.25">
      <c r="A2242" s="117">
        <v>46290.782395833332</v>
      </c>
      <c r="B2242" s="114">
        <v>25</v>
      </c>
      <c r="C2242" s="114" t="s">
        <v>367</v>
      </c>
      <c r="D2242" s="114" t="s">
        <v>638</v>
      </c>
      <c r="E2242" s="114" t="s">
        <v>2380</v>
      </c>
      <c r="F2242" s="114" t="s">
        <v>180</v>
      </c>
      <c r="G2242" s="121">
        <v>-6.0764258066628224E-4</v>
      </c>
      <c r="H2242" s="114">
        <v>-8.9120911831054723</v>
      </c>
      <c r="I2242" s="118" t="s">
        <v>272</v>
      </c>
    </row>
    <row r="2243" spans="1:9" ht="15" customHeight="1" x14ac:dyDescent="0.25">
      <c r="A2243" s="117">
        <v>46290.782395833332</v>
      </c>
      <c r="B2243" s="114">
        <v>25</v>
      </c>
      <c r="C2243" s="114" t="s">
        <v>367</v>
      </c>
      <c r="D2243" s="114" t="s">
        <v>638</v>
      </c>
      <c r="E2243" s="114" t="s">
        <v>2381</v>
      </c>
      <c r="F2243" s="114" t="s">
        <v>180</v>
      </c>
      <c r="G2243" s="121">
        <v>-6.0764258066628224E-4</v>
      </c>
      <c r="H2243" s="114">
        <v>-8.9120911831054723</v>
      </c>
      <c r="I2243" s="118" t="s">
        <v>272</v>
      </c>
    </row>
    <row r="2244" spans="1:9" ht="15" customHeight="1" x14ac:dyDescent="0.25">
      <c r="A2244" s="117">
        <v>46290.782395833332</v>
      </c>
      <c r="B2244" s="114">
        <v>25</v>
      </c>
      <c r="C2244" s="114" t="s">
        <v>367</v>
      </c>
      <c r="D2244" s="114" t="s">
        <v>638</v>
      </c>
      <c r="E2244" s="114" t="s">
        <v>2382</v>
      </c>
      <c r="F2244" s="114" t="s">
        <v>180</v>
      </c>
      <c r="G2244" s="121">
        <v>-6.0764258066628224E-4</v>
      </c>
      <c r="H2244" s="114">
        <v>-8.9120911831054723</v>
      </c>
      <c r="I2244" s="118" t="s">
        <v>272</v>
      </c>
    </row>
    <row r="2245" spans="1:9" ht="15" customHeight="1" x14ac:dyDescent="0.25">
      <c r="A2245" s="117">
        <v>46290.782395833332</v>
      </c>
      <c r="B2245" s="114">
        <v>25</v>
      </c>
      <c r="C2245" s="114" t="s">
        <v>367</v>
      </c>
      <c r="D2245" s="114" t="s">
        <v>638</v>
      </c>
      <c r="E2245" s="114" t="s">
        <v>2383</v>
      </c>
      <c r="F2245" s="114" t="s">
        <v>180</v>
      </c>
      <c r="G2245" s="121">
        <v>-5.276258569839687E-4</v>
      </c>
      <c r="H2245" s="114">
        <v>-7.7385125690982077</v>
      </c>
      <c r="I2245" s="118" t="s">
        <v>272</v>
      </c>
    </row>
    <row r="2246" spans="1:9" ht="15" customHeight="1" x14ac:dyDescent="0.25">
      <c r="A2246" s="117">
        <v>46290.782395833332</v>
      </c>
      <c r="B2246" s="114">
        <v>25</v>
      </c>
      <c r="C2246" s="114" t="s">
        <v>367</v>
      </c>
      <c r="D2246" s="114" t="s">
        <v>638</v>
      </c>
      <c r="E2246" s="114" t="s">
        <v>2384</v>
      </c>
      <c r="F2246" s="114" t="s">
        <v>180</v>
      </c>
      <c r="G2246" s="121">
        <v>-5.276258569839687E-4</v>
      </c>
      <c r="H2246" s="114">
        <v>-7.7385125690982077</v>
      </c>
      <c r="I2246" s="118" t="s">
        <v>272</v>
      </c>
    </row>
    <row r="2247" spans="1:9" ht="15" customHeight="1" x14ac:dyDescent="0.25">
      <c r="A2247" s="117">
        <v>46290.782395833332</v>
      </c>
      <c r="B2247" s="114">
        <v>25</v>
      </c>
      <c r="C2247" s="114" t="s">
        <v>367</v>
      </c>
      <c r="D2247" s="114" t="s">
        <v>638</v>
      </c>
      <c r="E2247" s="114" t="s">
        <v>2385</v>
      </c>
      <c r="F2247" s="114" t="s">
        <v>180</v>
      </c>
      <c r="G2247" s="121">
        <v>-5.276258569839687E-4</v>
      </c>
      <c r="H2247" s="114">
        <v>-7.7385125690982077</v>
      </c>
      <c r="I2247" s="118" t="s">
        <v>272</v>
      </c>
    </row>
    <row r="2248" spans="1:9" ht="15" customHeight="1" x14ac:dyDescent="0.25">
      <c r="A2248" s="117">
        <v>46290.782395833332</v>
      </c>
      <c r="B2248" s="114">
        <v>25</v>
      </c>
      <c r="C2248" s="114" t="s">
        <v>367</v>
      </c>
      <c r="D2248" s="114" t="s">
        <v>638</v>
      </c>
      <c r="E2248" s="114" t="s">
        <v>2386</v>
      </c>
      <c r="F2248" s="114" t="s">
        <v>180</v>
      </c>
      <c r="G2248" s="121">
        <v>-5.276258569839687E-4</v>
      </c>
      <c r="H2248" s="114">
        <v>-7.7385125690982077</v>
      </c>
      <c r="I2248" s="118" t="s">
        <v>272</v>
      </c>
    </row>
    <row r="2249" spans="1:9" ht="15" customHeight="1" x14ac:dyDescent="0.25">
      <c r="A2249" s="117">
        <v>46290.782395833332</v>
      </c>
      <c r="B2249" s="114">
        <v>25</v>
      </c>
      <c r="C2249" s="114" t="s">
        <v>367</v>
      </c>
      <c r="D2249" s="114" t="s">
        <v>638</v>
      </c>
      <c r="E2249" s="114" t="s">
        <v>2387</v>
      </c>
      <c r="F2249" s="114" t="s">
        <v>180</v>
      </c>
      <c r="G2249" s="121">
        <v>-5.2762585698396881E-4</v>
      </c>
      <c r="H2249" s="114">
        <v>-7.7385125690982095</v>
      </c>
      <c r="I2249" s="118" t="s">
        <v>272</v>
      </c>
    </row>
    <row r="2250" spans="1:9" ht="15" customHeight="1" x14ac:dyDescent="0.25">
      <c r="A2250" s="117">
        <v>46290.782395833332</v>
      </c>
      <c r="B2250" s="114">
        <v>25</v>
      </c>
      <c r="C2250" s="114" t="s">
        <v>367</v>
      </c>
      <c r="D2250" s="114" t="s">
        <v>638</v>
      </c>
      <c r="E2250" s="114" t="s">
        <v>2388</v>
      </c>
      <c r="F2250" s="114" t="s">
        <v>180</v>
      </c>
      <c r="G2250" s="121">
        <v>-5.2762585698396881E-4</v>
      </c>
      <c r="H2250" s="114">
        <v>-7.7385125690982095</v>
      </c>
      <c r="I2250" s="118" t="s">
        <v>272</v>
      </c>
    </row>
    <row r="2251" spans="1:9" ht="15" customHeight="1" x14ac:dyDescent="0.25">
      <c r="A2251" s="117">
        <v>46290.782395833332</v>
      </c>
      <c r="B2251" s="114">
        <v>25</v>
      </c>
      <c r="C2251" s="114" t="s">
        <v>367</v>
      </c>
      <c r="D2251" s="114" t="s">
        <v>638</v>
      </c>
      <c r="E2251" s="114" t="s">
        <v>2389</v>
      </c>
      <c r="F2251" s="114" t="s">
        <v>180</v>
      </c>
      <c r="G2251" s="121">
        <v>-4.4760913330165521E-4</v>
      </c>
      <c r="H2251" s="114">
        <v>-6.5649339550909431</v>
      </c>
      <c r="I2251" s="118" t="s">
        <v>272</v>
      </c>
    </row>
    <row r="2252" spans="1:9" ht="15" customHeight="1" x14ac:dyDescent="0.25">
      <c r="A2252" s="117">
        <v>46290.782395833332</v>
      </c>
      <c r="B2252" s="114">
        <v>25</v>
      </c>
      <c r="C2252" s="114" t="s">
        <v>367</v>
      </c>
      <c r="D2252" s="114" t="s">
        <v>638</v>
      </c>
      <c r="E2252" s="114" t="s">
        <v>2390</v>
      </c>
      <c r="F2252" s="114" t="s">
        <v>180</v>
      </c>
      <c r="G2252" s="121">
        <v>-4.4760913330165521E-4</v>
      </c>
      <c r="H2252" s="114">
        <v>-6.5649339550909431</v>
      </c>
      <c r="I2252" s="118" t="s">
        <v>272</v>
      </c>
    </row>
    <row r="2253" spans="1:9" ht="15" customHeight="1" x14ac:dyDescent="0.25">
      <c r="A2253" s="117">
        <v>46290.782395833332</v>
      </c>
      <c r="B2253" s="114">
        <v>25</v>
      </c>
      <c r="C2253" s="114" t="s">
        <v>367</v>
      </c>
      <c r="D2253" s="114" t="s">
        <v>638</v>
      </c>
      <c r="E2253" s="114" t="s">
        <v>2391</v>
      </c>
      <c r="F2253" s="114" t="s">
        <v>180</v>
      </c>
      <c r="G2253" s="121">
        <v>-4.4760913330165521E-4</v>
      </c>
      <c r="H2253" s="114">
        <v>-6.5649339550909431</v>
      </c>
      <c r="I2253" s="118" t="s">
        <v>272</v>
      </c>
    </row>
    <row r="2254" spans="1:9" ht="15" customHeight="1" x14ac:dyDescent="0.25">
      <c r="A2254" s="117">
        <v>46290.782395833332</v>
      </c>
      <c r="B2254" s="114">
        <v>25</v>
      </c>
      <c r="C2254" s="114" t="s">
        <v>367</v>
      </c>
      <c r="D2254" s="114" t="s">
        <v>638</v>
      </c>
      <c r="E2254" s="114" t="s">
        <v>2392</v>
      </c>
      <c r="F2254" s="114" t="s">
        <v>180</v>
      </c>
      <c r="G2254" s="121">
        <v>-4.4760913330165527E-4</v>
      </c>
      <c r="H2254" s="114">
        <v>-6.564933955090944</v>
      </c>
      <c r="I2254" s="118" t="s">
        <v>272</v>
      </c>
    </row>
    <row r="2255" spans="1:9" ht="15" customHeight="1" x14ac:dyDescent="0.25">
      <c r="A2255" s="117">
        <v>46290.782395833332</v>
      </c>
      <c r="B2255" s="114">
        <v>25</v>
      </c>
      <c r="C2255" s="114" t="s">
        <v>367</v>
      </c>
      <c r="D2255" s="114" t="s">
        <v>638</v>
      </c>
      <c r="E2255" s="114" t="s">
        <v>2393</v>
      </c>
      <c r="F2255" s="114" t="s">
        <v>180</v>
      </c>
      <c r="G2255" s="121">
        <v>-4.4760913330165527E-4</v>
      </c>
      <c r="H2255" s="114">
        <v>-6.564933955090944</v>
      </c>
      <c r="I2255" s="118" t="s">
        <v>272</v>
      </c>
    </row>
    <row r="2256" spans="1:9" ht="15" customHeight="1" x14ac:dyDescent="0.25">
      <c r="A2256" s="117">
        <v>46290.782395833332</v>
      </c>
      <c r="B2256" s="114">
        <v>25</v>
      </c>
      <c r="C2256" s="114" t="s">
        <v>367</v>
      </c>
      <c r="D2256" s="114" t="s">
        <v>638</v>
      </c>
      <c r="E2256" s="114" t="s">
        <v>2394</v>
      </c>
      <c r="F2256" s="114" t="s">
        <v>180</v>
      </c>
      <c r="G2256" s="121">
        <v>-4.4760913330165527E-4</v>
      </c>
      <c r="H2256" s="114">
        <v>-6.564933955090944</v>
      </c>
      <c r="I2256" s="118" t="s">
        <v>272</v>
      </c>
    </row>
    <row r="2257" spans="1:9" ht="15" customHeight="1" x14ac:dyDescent="0.25">
      <c r="A2257" s="117">
        <v>46290.782395833332</v>
      </c>
      <c r="B2257" s="114">
        <v>25</v>
      </c>
      <c r="C2257" s="114" t="s">
        <v>367</v>
      </c>
      <c r="D2257" s="114" t="s">
        <v>638</v>
      </c>
      <c r="E2257" s="114" t="s">
        <v>2395</v>
      </c>
      <c r="F2257" s="114" t="s">
        <v>180</v>
      </c>
      <c r="G2257" s="121">
        <v>-3.6759240961934173E-4</v>
      </c>
      <c r="H2257" s="114">
        <v>-5.3913553410836785</v>
      </c>
      <c r="I2257" s="118" t="s">
        <v>272</v>
      </c>
    </row>
    <row r="2258" spans="1:9" ht="15" customHeight="1" x14ac:dyDescent="0.25">
      <c r="A2258" s="117">
        <v>46290.782395833332</v>
      </c>
      <c r="B2258" s="114">
        <v>25</v>
      </c>
      <c r="C2258" s="114" t="s">
        <v>367</v>
      </c>
      <c r="D2258" s="114" t="s">
        <v>638</v>
      </c>
      <c r="E2258" s="114" t="s">
        <v>2396</v>
      </c>
      <c r="F2258" s="114" t="s">
        <v>180</v>
      </c>
      <c r="G2258" s="121">
        <v>-3.6759240961934173E-4</v>
      </c>
      <c r="H2258" s="114">
        <v>-5.3913553410836785</v>
      </c>
      <c r="I2258" s="118" t="s">
        <v>272</v>
      </c>
    </row>
    <row r="2259" spans="1:9" ht="15" customHeight="1" x14ac:dyDescent="0.25">
      <c r="A2259" s="117">
        <v>46290.782395833332</v>
      </c>
      <c r="B2259" s="114">
        <v>25</v>
      </c>
      <c r="C2259" s="114" t="s">
        <v>367</v>
      </c>
      <c r="D2259" s="114" t="s">
        <v>638</v>
      </c>
      <c r="E2259" s="114" t="s">
        <v>2397</v>
      </c>
      <c r="F2259" s="114" t="s">
        <v>180</v>
      </c>
      <c r="G2259" s="121">
        <v>-3.6759240961934173E-4</v>
      </c>
      <c r="H2259" s="114">
        <v>-5.3913553410836785</v>
      </c>
      <c r="I2259" s="118" t="s">
        <v>272</v>
      </c>
    </row>
    <row r="2260" spans="1:9" ht="15" customHeight="1" x14ac:dyDescent="0.25">
      <c r="A2260" s="117">
        <v>46290.782395833332</v>
      </c>
      <c r="B2260" s="114">
        <v>25</v>
      </c>
      <c r="C2260" s="114" t="s">
        <v>367</v>
      </c>
      <c r="D2260" s="114" t="s">
        <v>638</v>
      </c>
      <c r="E2260" s="114" t="s">
        <v>2398</v>
      </c>
      <c r="F2260" s="114" t="s">
        <v>180</v>
      </c>
      <c r="G2260" s="121">
        <v>-3.6759240961934178E-4</v>
      </c>
      <c r="H2260" s="114">
        <v>-5.3913553410836794</v>
      </c>
      <c r="I2260" s="118" t="s">
        <v>272</v>
      </c>
    </row>
    <row r="2261" spans="1:9" ht="15" customHeight="1" x14ac:dyDescent="0.25">
      <c r="A2261" s="117">
        <v>46290.782395833332</v>
      </c>
      <c r="B2261" s="114">
        <v>25</v>
      </c>
      <c r="C2261" s="114" t="s">
        <v>367</v>
      </c>
      <c r="D2261" s="114" t="s">
        <v>638</v>
      </c>
      <c r="E2261" s="114" t="s">
        <v>2399</v>
      </c>
      <c r="F2261" s="114" t="s">
        <v>180</v>
      </c>
      <c r="G2261" s="121">
        <v>-3.6759240961934184E-4</v>
      </c>
      <c r="H2261" s="114">
        <v>-5.3913553410836803</v>
      </c>
      <c r="I2261" s="118" t="s">
        <v>272</v>
      </c>
    </row>
    <row r="2262" spans="1:9" ht="15" customHeight="1" x14ac:dyDescent="0.25">
      <c r="A2262" s="117">
        <v>46290.782395833332</v>
      </c>
      <c r="B2262" s="114">
        <v>25</v>
      </c>
      <c r="C2262" s="114" t="s">
        <v>367</v>
      </c>
      <c r="D2262" s="114" t="s">
        <v>638</v>
      </c>
      <c r="E2262" s="114" t="s">
        <v>2400</v>
      </c>
      <c r="F2262" s="114" t="s">
        <v>180</v>
      </c>
      <c r="G2262" s="121">
        <v>-3.6759240961934184E-4</v>
      </c>
      <c r="H2262" s="114">
        <v>-5.3913553410836803</v>
      </c>
      <c r="I2262" s="118" t="s">
        <v>272</v>
      </c>
    </row>
    <row r="2263" spans="1:9" ht="15" customHeight="1" x14ac:dyDescent="0.25">
      <c r="A2263" s="117">
        <v>46290.782395833332</v>
      </c>
      <c r="B2263" s="114">
        <v>25</v>
      </c>
      <c r="C2263" s="114" t="s">
        <v>367</v>
      </c>
      <c r="D2263" s="114" t="s">
        <v>638</v>
      </c>
      <c r="E2263" s="114" t="s">
        <v>2401</v>
      </c>
      <c r="F2263" s="114" t="s">
        <v>180</v>
      </c>
      <c r="G2263" s="121">
        <v>-2.8757568593702824E-4</v>
      </c>
      <c r="H2263" s="114">
        <v>-4.2177767270764148</v>
      </c>
      <c r="I2263" s="118" t="s">
        <v>272</v>
      </c>
    </row>
    <row r="2264" spans="1:9" ht="15" customHeight="1" x14ac:dyDescent="0.25">
      <c r="A2264" s="117">
        <v>46290.782395833332</v>
      </c>
      <c r="B2264" s="114">
        <v>25</v>
      </c>
      <c r="C2264" s="114" t="s">
        <v>367</v>
      </c>
      <c r="D2264" s="114" t="s">
        <v>638</v>
      </c>
      <c r="E2264" s="114" t="s">
        <v>2402</v>
      </c>
      <c r="F2264" s="114" t="s">
        <v>180</v>
      </c>
      <c r="G2264" s="121">
        <v>-2.875756859370283E-4</v>
      </c>
      <c r="H2264" s="114">
        <v>-4.2177767270764157</v>
      </c>
      <c r="I2264" s="118" t="s">
        <v>272</v>
      </c>
    </row>
    <row r="2265" spans="1:9" ht="15" customHeight="1" x14ac:dyDescent="0.25">
      <c r="A2265" s="117">
        <v>46290.782395833332</v>
      </c>
      <c r="B2265" s="114">
        <v>25</v>
      </c>
      <c r="C2265" s="114" t="s">
        <v>367</v>
      </c>
      <c r="D2265" s="114" t="s">
        <v>638</v>
      </c>
      <c r="E2265" s="114" t="s">
        <v>2403</v>
      </c>
      <c r="F2265" s="114" t="s">
        <v>180</v>
      </c>
      <c r="G2265" s="121">
        <v>-2.875756859370283E-4</v>
      </c>
      <c r="H2265" s="114">
        <v>-4.2177767270764157</v>
      </c>
      <c r="I2265" s="118" t="s">
        <v>272</v>
      </c>
    </row>
    <row r="2266" spans="1:9" ht="15" customHeight="1" x14ac:dyDescent="0.25">
      <c r="A2266" s="117">
        <v>46290.782395833332</v>
      </c>
      <c r="B2266" s="114">
        <v>25</v>
      </c>
      <c r="C2266" s="114" t="s">
        <v>367</v>
      </c>
      <c r="D2266" s="114" t="s">
        <v>638</v>
      </c>
      <c r="E2266" s="114" t="s">
        <v>2404</v>
      </c>
      <c r="F2266" s="114" t="s">
        <v>180</v>
      </c>
      <c r="G2266" s="121">
        <v>-2.8757568593702835E-4</v>
      </c>
      <c r="H2266" s="114">
        <v>-4.2177767270764157</v>
      </c>
      <c r="I2266" s="118" t="s">
        <v>272</v>
      </c>
    </row>
    <row r="2267" spans="1:9" ht="15" customHeight="1" x14ac:dyDescent="0.25">
      <c r="A2267" s="117">
        <v>46290.782395833332</v>
      </c>
      <c r="B2267" s="114">
        <v>25</v>
      </c>
      <c r="C2267" s="114" t="s">
        <v>367</v>
      </c>
      <c r="D2267" s="114" t="s">
        <v>638</v>
      </c>
      <c r="E2267" s="114" t="s">
        <v>2405</v>
      </c>
      <c r="F2267" s="114" t="s">
        <v>180</v>
      </c>
      <c r="G2267" s="121">
        <v>-2.8757568593702835E-4</v>
      </c>
      <c r="H2267" s="114">
        <v>-4.2177767270764157</v>
      </c>
      <c r="I2267" s="118" t="s">
        <v>272</v>
      </c>
    </row>
    <row r="2268" spans="1:9" ht="15" customHeight="1" x14ac:dyDescent="0.25">
      <c r="A2268" s="117">
        <v>46290.782395833332</v>
      </c>
      <c r="B2268" s="114">
        <v>25</v>
      </c>
      <c r="C2268" s="114" t="s">
        <v>367</v>
      </c>
      <c r="D2268" s="114" t="s">
        <v>638</v>
      </c>
      <c r="E2268" s="114" t="s">
        <v>2406</v>
      </c>
      <c r="F2268" s="114" t="s">
        <v>180</v>
      </c>
      <c r="G2268" s="121">
        <v>-2.8757568593702835E-4</v>
      </c>
      <c r="H2268" s="114">
        <v>-4.2177767270764157</v>
      </c>
      <c r="I2268" s="118" t="s">
        <v>272</v>
      </c>
    </row>
    <row r="2269" spans="1:9" ht="15" customHeight="1" x14ac:dyDescent="0.25">
      <c r="A2269" s="117">
        <v>46290.782395833332</v>
      </c>
      <c r="B2269" s="114">
        <v>25</v>
      </c>
      <c r="C2269" s="114" t="s">
        <v>367</v>
      </c>
      <c r="D2269" s="114" t="s">
        <v>638</v>
      </c>
      <c r="E2269" s="114" t="s">
        <v>2407</v>
      </c>
      <c r="F2269" s="114" t="s">
        <v>180</v>
      </c>
      <c r="G2269" s="121">
        <v>-2.0755896225471479E-4</v>
      </c>
      <c r="H2269" s="114">
        <v>-3.0441981130691507</v>
      </c>
      <c r="I2269" s="118" t="s">
        <v>272</v>
      </c>
    </row>
    <row r="2270" spans="1:9" ht="15" customHeight="1" x14ac:dyDescent="0.25">
      <c r="A2270" s="117">
        <v>46290.782395833332</v>
      </c>
      <c r="B2270" s="114">
        <v>25</v>
      </c>
      <c r="C2270" s="114" t="s">
        <v>367</v>
      </c>
      <c r="D2270" s="114" t="s">
        <v>638</v>
      </c>
      <c r="E2270" s="114" t="s">
        <v>2408</v>
      </c>
      <c r="F2270" s="114" t="s">
        <v>180</v>
      </c>
      <c r="G2270" s="121">
        <v>-2.0755896225471481E-4</v>
      </c>
      <c r="H2270" s="114">
        <v>-3.0441981130691511</v>
      </c>
      <c r="I2270" s="118" t="s">
        <v>272</v>
      </c>
    </row>
    <row r="2271" spans="1:9" ht="15" customHeight="1" x14ac:dyDescent="0.25">
      <c r="A2271" s="117">
        <v>46290.782395833332</v>
      </c>
      <c r="B2271" s="114">
        <v>25</v>
      </c>
      <c r="C2271" s="114" t="s">
        <v>367</v>
      </c>
      <c r="D2271" s="114" t="s">
        <v>638</v>
      </c>
      <c r="E2271" s="114" t="s">
        <v>2409</v>
      </c>
      <c r="F2271" s="114" t="s">
        <v>180</v>
      </c>
      <c r="G2271" s="121">
        <v>-2.0755896225471481E-4</v>
      </c>
      <c r="H2271" s="114">
        <v>-3.0441981130691511</v>
      </c>
      <c r="I2271" s="118" t="s">
        <v>272</v>
      </c>
    </row>
    <row r="2272" spans="1:9" ht="15" customHeight="1" x14ac:dyDescent="0.25">
      <c r="A2272" s="117">
        <v>46290.782395833332</v>
      </c>
      <c r="B2272" s="114">
        <v>25</v>
      </c>
      <c r="C2272" s="114" t="s">
        <v>367</v>
      </c>
      <c r="D2272" s="114" t="s">
        <v>638</v>
      </c>
      <c r="E2272" s="114" t="s">
        <v>2410</v>
      </c>
      <c r="F2272" s="114" t="s">
        <v>180</v>
      </c>
      <c r="G2272" s="121">
        <v>-2.0755896225471487E-4</v>
      </c>
      <c r="H2272" s="114">
        <v>-3.0441981130691516</v>
      </c>
      <c r="I2272" s="118" t="s">
        <v>272</v>
      </c>
    </row>
    <row r="2273" spans="1:9" ht="15" customHeight="1" x14ac:dyDescent="0.25">
      <c r="A2273" s="117">
        <v>46290.782395833332</v>
      </c>
      <c r="B2273" s="114">
        <v>25</v>
      </c>
      <c r="C2273" s="114" t="s">
        <v>367</v>
      </c>
      <c r="D2273" s="114" t="s">
        <v>638</v>
      </c>
      <c r="E2273" s="114" t="s">
        <v>2411</v>
      </c>
      <c r="F2273" s="114" t="s">
        <v>180</v>
      </c>
      <c r="G2273" s="121">
        <v>-2.0755896225471487E-4</v>
      </c>
      <c r="H2273" s="114">
        <v>-3.0441981130691516</v>
      </c>
      <c r="I2273" s="118" t="s">
        <v>272</v>
      </c>
    </row>
    <row r="2274" spans="1:9" ht="15" customHeight="1" x14ac:dyDescent="0.25">
      <c r="A2274" s="117">
        <v>46290.782395833332</v>
      </c>
      <c r="B2274" s="114">
        <v>25</v>
      </c>
      <c r="C2274" s="114" t="s">
        <v>367</v>
      </c>
      <c r="D2274" s="114" t="s">
        <v>638</v>
      </c>
      <c r="E2274" s="114" t="s">
        <v>2412</v>
      </c>
      <c r="F2274" s="114" t="s">
        <v>180</v>
      </c>
      <c r="G2274" s="121">
        <v>-2.0755896225471489E-4</v>
      </c>
      <c r="H2274" s="114">
        <v>-3.044198113069152</v>
      </c>
      <c r="I2274" s="118" t="s">
        <v>272</v>
      </c>
    </row>
    <row r="2275" spans="1:9" ht="15" customHeight="1" x14ac:dyDescent="0.25">
      <c r="A2275" s="117">
        <v>46290.782395833332</v>
      </c>
      <c r="B2275" s="114">
        <v>25</v>
      </c>
      <c r="C2275" s="114" t="s">
        <v>367</v>
      </c>
      <c r="D2275" s="114" t="s">
        <v>638</v>
      </c>
      <c r="E2275" s="114" t="s">
        <v>2413</v>
      </c>
      <c r="F2275" s="114" t="s">
        <v>180</v>
      </c>
      <c r="G2275" s="121">
        <v>-1.2754223857240133E-4</v>
      </c>
      <c r="H2275" s="114">
        <v>-1.8706194990618865</v>
      </c>
      <c r="I2275" s="118" t="s">
        <v>272</v>
      </c>
    </row>
    <row r="2276" spans="1:9" ht="15" customHeight="1" x14ac:dyDescent="0.25">
      <c r="A2276" s="117">
        <v>46290.782395833332</v>
      </c>
      <c r="B2276" s="114">
        <v>25</v>
      </c>
      <c r="C2276" s="114" t="s">
        <v>367</v>
      </c>
      <c r="D2276" s="114" t="s">
        <v>638</v>
      </c>
      <c r="E2276" s="114" t="s">
        <v>2414</v>
      </c>
      <c r="F2276" s="114" t="s">
        <v>180</v>
      </c>
      <c r="G2276" s="121">
        <v>-1.2754223857240133E-4</v>
      </c>
      <c r="H2276" s="114">
        <v>-1.8706194990618865</v>
      </c>
      <c r="I2276" s="118" t="s">
        <v>272</v>
      </c>
    </row>
    <row r="2277" spans="1:9" ht="15" customHeight="1" x14ac:dyDescent="0.25">
      <c r="A2277" s="117">
        <v>46290.782395833332</v>
      </c>
      <c r="B2277" s="114">
        <v>25</v>
      </c>
      <c r="C2277" s="114" t="s">
        <v>367</v>
      </c>
      <c r="D2277" s="114" t="s">
        <v>638</v>
      </c>
      <c r="E2277" s="114" t="s">
        <v>2415</v>
      </c>
      <c r="F2277" s="114" t="s">
        <v>180</v>
      </c>
      <c r="G2277" s="121">
        <v>-1.2754223857240136E-4</v>
      </c>
      <c r="H2277" s="114">
        <v>-1.870619499061887</v>
      </c>
      <c r="I2277" s="118" t="s">
        <v>272</v>
      </c>
    </row>
    <row r="2278" spans="1:9" ht="15" customHeight="1" x14ac:dyDescent="0.25">
      <c r="A2278" s="117">
        <v>46290.782395833332</v>
      </c>
      <c r="B2278" s="114">
        <v>25</v>
      </c>
      <c r="C2278" s="114" t="s">
        <v>367</v>
      </c>
      <c r="D2278" s="114" t="s">
        <v>638</v>
      </c>
      <c r="E2278" s="114" t="s">
        <v>2416</v>
      </c>
      <c r="F2278" s="114" t="s">
        <v>180</v>
      </c>
      <c r="G2278" s="121">
        <v>-1.2754223857240141E-4</v>
      </c>
      <c r="H2278" s="114">
        <v>-1.8706194990618876</v>
      </c>
      <c r="I2278" s="118" t="s">
        <v>272</v>
      </c>
    </row>
    <row r="2279" spans="1:9" ht="15" customHeight="1" x14ac:dyDescent="0.25">
      <c r="A2279" s="117">
        <v>46290.782395833332</v>
      </c>
      <c r="B2279" s="114">
        <v>25</v>
      </c>
      <c r="C2279" s="114" t="s">
        <v>367</v>
      </c>
      <c r="D2279" s="114" t="s">
        <v>638</v>
      </c>
      <c r="E2279" s="114" t="s">
        <v>2417</v>
      </c>
      <c r="F2279" s="114" t="s">
        <v>180</v>
      </c>
      <c r="G2279" s="121">
        <v>-1.2754223857240141E-4</v>
      </c>
      <c r="H2279" s="114">
        <v>-1.8706194990618876</v>
      </c>
      <c r="I2279" s="118" t="s">
        <v>272</v>
      </c>
    </row>
    <row r="2280" spans="1:9" ht="15" customHeight="1" x14ac:dyDescent="0.25">
      <c r="A2280" s="117">
        <v>46290.782395833332</v>
      </c>
      <c r="B2280" s="114">
        <v>25</v>
      </c>
      <c r="C2280" s="114" t="s">
        <v>367</v>
      </c>
      <c r="D2280" s="114" t="s">
        <v>638</v>
      </c>
      <c r="E2280" s="114" t="s">
        <v>2418</v>
      </c>
      <c r="F2280" s="114" t="s">
        <v>180</v>
      </c>
      <c r="G2280" s="121">
        <v>-1.2754223857240141E-4</v>
      </c>
      <c r="H2280" s="114">
        <v>-1.8706194990618876</v>
      </c>
      <c r="I2280" s="118" t="s">
        <v>272</v>
      </c>
    </row>
    <row r="2281" spans="1:9" ht="15" customHeight="1" x14ac:dyDescent="0.25">
      <c r="A2281" s="117">
        <v>46290.782395833332</v>
      </c>
      <c r="B2281" s="114">
        <v>25</v>
      </c>
      <c r="C2281" s="114" t="s">
        <v>367</v>
      </c>
      <c r="D2281" s="114" t="s">
        <v>638</v>
      </c>
      <c r="E2281" s="114" t="s">
        <v>2419</v>
      </c>
      <c r="F2281" s="114" t="s">
        <v>180</v>
      </c>
      <c r="G2281" s="121">
        <v>-4.7525514890087858E-5</v>
      </c>
      <c r="H2281" s="114">
        <v>-0.69704088505462236</v>
      </c>
      <c r="I2281" s="118" t="s">
        <v>272</v>
      </c>
    </row>
    <row r="2282" spans="1:9" ht="15" customHeight="1" x14ac:dyDescent="0.25">
      <c r="A2282" s="117">
        <v>46290.782395833332</v>
      </c>
      <c r="B2282" s="114">
        <v>25</v>
      </c>
      <c r="C2282" s="114" t="s">
        <v>367</v>
      </c>
      <c r="D2282" s="114" t="s">
        <v>638</v>
      </c>
      <c r="E2282" s="114" t="s">
        <v>2420</v>
      </c>
      <c r="F2282" s="114" t="s">
        <v>180</v>
      </c>
      <c r="G2282" s="121">
        <v>-4.7525514890087872E-5</v>
      </c>
      <c r="H2282" s="114">
        <v>-0.69704088505462258</v>
      </c>
      <c r="I2282" s="118" t="s">
        <v>272</v>
      </c>
    </row>
    <row r="2283" spans="1:9" ht="15" customHeight="1" x14ac:dyDescent="0.25">
      <c r="A2283" s="117">
        <v>46290.782395833332</v>
      </c>
      <c r="B2283" s="114">
        <v>25</v>
      </c>
      <c r="C2283" s="114" t="s">
        <v>367</v>
      </c>
      <c r="D2283" s="114" t="s">
        <v>638</v>
      </c>
      <c r="E2283" s="114" t="s">
        <v>2421</v>
      </c>
      <c r="F2283" s="114" t="s">
        <v>180</v>
      </c>
      <c r="G2283" s="121">
        <v>-4.7525514890087878E-5</v>
      </c>
      <c r="H2283" s="114">
        <v>-0.69704088505462269</v>
      </c>
      <c r="I2283" s="118" t="s">
        <v>272</v>
      </c>
    </row>
    <row r="2284" spans="1:9" ht="15" customHeight="1" x14ac:dyDescent="0.25">
      <c r="A2284" s="117">
        <v>46290.782395833332</v>
      </c>
      <c r="B2284" s="114">
        <v>25</v>
      </c>
      <c r="C2284" s="114" t="s">
        <v>367</v>
      </c>
      <c r="D2284" s="114" t="s">
        <v>638</v>
      </c>
      <c r="E2284" s="114" t="s">
        <v>2422</v>
      </c>
      <c r="F2284" s="114" t="s">
        <v>180</v>
      </c>
      <c r="G2284" s="121">
        <v>-4.7525514890087892E-5</v>
      </c>
      <c r="H2284" s="114">
        <v>-0.69704088505462281</v>
      </c>
      <c r="I2284" s="118" t="s">
        <v>272</v>
      </c>
    </row>
    <row r="2285" spans="1:9" ht="15" customHeight="1" x14ac:dyDescent="0.25">
      <c r="A2285" s="117">
        <v>46290.782395833332</v>
      </c>
      <c r="B2285" s="114">
        <v>25</v>
      </c>
      <c r="C2285" s="114" t="s">
        <v>367</v>
      </c>
      <c r="D2285" s="114" t="s">
        <v>638</v>
      </c>
      <c r="E2285" s="114" t="s">
        <v>2423</v>
      </c>
      <c r="F2285" s="114" t="s">
        <v>180</v>
      </c>
      <c r="G2285" s="121">
        <v>-4.7525514890087899E-5</v>
      </c>
      <c r="H2285" s="114">
        <v>-0.69704088505462292</v>
      </c>
      <c r="I2285" s="118" t="s">
        <v>272</v>
      </c>
    </row>
    <row r="2286" spans="1:9" ht="15" customHeight="1" x14ac:dyDescent="0.25">
      <c r="A2286" s="117">
        <v>46290.782395833332</v>
      </c>
      <c r="B2286" s="114">
        <v>25</v>
      </c>
      <c r="C2286" s="114" t="s">
        <v>367</v>
      </c>
      <c r="D2286" s="114" t="s">
        <v>638</v>
      </c>
      <c r="E2286" s="114" t="s">
        <v>2424</v>
      </c>
      <c r="F2286" s="114" t="s">
        <v>180</v>
      </c>
      <c r="G2286" s="121">
        <v>-4.7525514890087912E-5</v>
      </c>
      <c r="H2286" s="114">
        <v>-0.69704088505462314</v>
      </c>
      <c r="I2286" s="118" t="s">
        <v>272</v>
      </c>
    </row>
    <row r="2287" spans="1:9" ht="15" customHeight="1" x14ac:dyDescent="0.25">
      <c r="A2287" s="117">
        <v>46290.782395833332</v>
      </c>
      <c r="B2287" s="114">
        <v>25</v>
      </c>
      <c r="C2287" s="114" t="s">
        <v>367</v>
      </c>
      <c r="D2287" s="114" t="s">
        <v>638</v>
      </c>
      <c r="E2287" s="114" t="s">
        <v>2425</v>
      </c>
      <c r="F2287" s="114" t="s">
        <v>180</v>
      </c>
      <c r="G2287" s="121">
        <v>-4.7525514890087919E-5</v>
      </c>
      <c r="H2287" s="114">
        <v>-0.69704088505462325</v>
      </c>
      <c r="I2287" s="118" t="s">
        <v>272</v>
      </c>
    </row>
    <row r="2288" spans="1:9" ht="15" customHeight="1" x14ac:dyDescent="0.25">
      <c r="A2288" s="117">
        <v>46290.782395833332</v>
      </c>
      <c r="B2288" s="114">
        <v>25</v>
      </c>
      <c r="C2288" s="114" t="s">
        <v>367</v>
      </c>
      <c r="D2288" s="114" t="s">
        <v>638</v>
      </c>
      <c r="E2288" s="114" t="s">
        <v>2426</v>
      </c>
      <c r="F2288" s="114" t="s">
        <v>180</v>
      </c>
      <c r="G2288" s="121">
        <v>-4.7525514890087933E-5</v>
      </c>
      <c r="H2288" s="114">
        <v>-0.69704088505462347</v>
      </c>
      <c r="I2288" s="118" t="s">
        <v>272</v>
      </c>
    </row>
    <row r="2289" spans="1:9" ht="15" customHeight="1" x14ac:dyDescent="0.25">
      <c r="A2289" s="117">
        <v>46290.782395833332</v>
      </c>
      <c r="B2289" s="114">
        <v>25</v>
      </c>
      <c r="C2289" s="114" t="s">
        <v>367</v>
      </c>
      <c r="D2289" s="114" t="s">
        <v>638</v>
      </c>
      <c r="E2289" s="114" t="s">
        <v>2427</v>
      </c>
      <c r="F2289" s="114" t="s">
        <v>180</v>
      </c>
      <c r="G2289" s="121">
        <v>-4.7525514890087939E-5</v>
      </c>
      <c r="H2289" s="114">
        <v>-0.69704088505462358</v>
      </c>
      <c r="I2289" s="118" t="s">
        <v>272</v>
      </c>
    </row>
    <row r="2290" spans="1:9" ht="15" customHeight="1" x14ac:dyDescent="0.25">
      <c r="A2290" s="117">
        <v>46290.782395833332</v>
      </c>
      <c r="B2290" s="114">
        <v>25</v>
      </c>
      <c r="C2290" s="114" t="s">
        <v>367</v>
      </c>
      <c r="D2290" s="114" t="s">
        <v>638</v>
      </c>
      <c r="E2290" s="114" t="s">
        <v>2428</v>
      </c>
      <c r="F2290" s="114" t="s">
        <v>180</v>
      </c>
      <c r="G2290" s="121">
        <v>-4.7525514890087953E-5</v>
      </c>
      <c r="H2290" s="114">
        <v>-0.69704088505462369</v>
      </c>
      <c r="I2290" s="118" t="s">
        <v>272</v>
      </c>
    </row>
    <row r="2291" spans="1:9" ht="15" customHeight="1" x14ac:dyDescent="0.25">
      <c r="A2291" s="117">
        <v>46290.782395833332</v>
      </c>
      <c r="B2291" s="114">
        <v>25</v>
      </c>
      <c r="C2291" s="114" t="s">
        <v>367</v>
      </c>
      <c r="D2291" s="114" t="s">
        <v>638</v>
      </c>
      <c r="E2291" s="114" t="s">
        <v>2429</v>
      </c>
      <c r="F2291" s="114" t="s">
        <v>180</v>
      </c>
      <c r="G2291" s="121">
        <v>3.2491208792225599E-5</v>
      </c>
      <c r="H2291" s="114">
        <v>0</v>
      </c>
      <c r="I2291" s="118" t="s">
        <v>2469</v>
      </c>
    </row>
    <row r="2292" spans="1:9" ht="15" customHeight="1" x14ac:dyDescent="0.25">
      <c r="A2292" s="117">
        <v>46290.782395833332</v>
      </c>
      <c r="B2292" s="114">
        <v>25</v>
      </c>
      <c r="C2292" s="114" t="s">
        <v>367</v>
      </c>
      <c r="D2292" s="114" t="s">
        <v>638</v>
      </c>
      <c r="E2292" s="114" t="s">
        <v>2430</v>
      </c>
      <c r="F2292" s="114" t="s">
        <v>180</v>
      </c>
      <c r="G2292" s="121">
        <v>3.2491208792225586E-5</v>
      </c>
      <c r="H2292" s="114">
        <v>0</v>
      </c>
      <c r="I2292" s="118" t="s">
        <v>2469</v>
      </c>
    </row>
    <row r="2293" spans="1:9" ht="15" customHeight="1" x14ac:dyDescent="0.25">
      <c r="A2293" s="117">
        <v>46290.782395833332</v>
      </c>
      <c r="B2293" s="114">
        <v>25</v>
      </c>
      <c r="C2293" s="114" t="s">
        <v>367</v>
      </c>
      <c r="D2293" s="114" t="s">
        <v>638</v>
      </c>
      <c r="E2293" s="114" t="s">
        <v>2431</v>
      </c>
      <c r="F2293" s="114" t="s">
        <v>180</v>
      </c>
      <c r="G2293" s="121">
        <v>3.2491208792225579E-5</v>
      </c>
      <c r="H2293" s="114">
        <v>0</v>
      </c>
      <c r="I2293" s="118" t="s">
        <v>2469</v>
      </c>
    </row>
    <row r="2294" spans="1:9" ht="15" customHeight="1" x14ac:dyDescent="0.25">
      <c r="A2294" s="117">
        <v>46290.782395833332</v>
      </c>
      <c r="B2294" s="114">
        <v>25</v>
      </c>
      <c r="C2294" s="114" t="s">
        <v>367</v>
      </c>
      <c r="D2294" s="114" t="s">
        <v>638</v>
      </c>
      <c r="E2294" s="114" t="s">
        <v>2432</v>
      </c>
      <c r="F2294" s="114" t="s">
        <v>180</v>
      </c>
      <c r="G2294" s="121">
        <v>3.2491208792225565E-5</v>
      </c>
      <c r="H2294" s="114">
        <v>0</v>
      </c>
      <c r="I2294" s="118" t="s">
        <v>2469</v>
      </c>
    </row>
    <row r="2295" spans="1:9" ht="15" customHeight="1" x14ac:dyDescent="0.25">
      <c r="A2295" s="117">
        <v>46290.782395833332</v>
      </c>
      <c r="B2295" s="114">
        <v>25</v>
      </c>
      <c r="C2295" s="114" t="s">
        <v>367</v>
      </c>
      <c r="D2295" s="114" t="s">
        <v>638</v>
      </c>
      <c r="E2295" s="114" t="s">
        <v>2433</v>
      </c>
      <c r="F2295" s="114" t="s">
        <v>180</v>
      </c>
      <c r="G2295" s="121">
        <v>3.2491208792225559E-5</v>
      </c>
      <c r="H2295" s="114">
        <v>0</v>
      </c>
      <c r="I2295" s="118" t="s">
        <v>2469</v>
      </c>
    </row>
    <row r="2296" spans="1:9" ht="15" customHeight="1" x14ac:dyDescent="0.25">
      <c r="A2296" s="117">
        <v>46290.782395833332</v>
      </c>
      <c r="B2296" s="114">
        <v>25</v>
      </c>
      <c r="C2296" s="114" t="s">
        <v>367</v>
      </c>
      <c r="D2296" s="114" t="s">
        <v>638</v>
      </c>
      <c r="E2296" s="114" t="s">
        <v>2434</v>
      </c>
      <c r="F2296" s="114" t="s">
        <v>180</v>
      </c>
      <c r="G2296" s="121">
        <v>3.2491208792225545E-5</v>
      </c>
      <c r="H2296" s="114">
        <v>0</v>
      </c>
      <c r="I2296" s="118" t="s">
        <v>2469</v>
      </c>
    </row>
    <row r="2297" spans="1:9" ht="15" customHeight="1" x14ac:dyDescent="0.25">
      <c r="A2297" s="117">
        <v>46290.782395833332</v>
      </c>
      <c r="B2297" s="114">
        <v>25</v>
      </c>
      <c r="C2297" s="114" t="s">
        <v>367</v>
      </c>
      <c r="D2297" s="114" t="s">
        <v>638</v>
      </c>
      <c r="E2297" s="114" t="s">
        <v>2435</v>
      </c>
      <c r="F2297" s="114" t="s">
        <v>180</v>
      </c>
      <c r="G2297" s="121">
        <v>3.2491208792225538E-5</v>
      </c>
      <c r="H2297" s="114">
        <v>0</v>
      </c>
      <c r="I2297" s="118" t="s">
        <v>2469</v>
      </c>
    </row>
    <row r="2298" spans="1:9" ht="15" customHeight="1" x14ac:dyDescent="0.25">
      <c r="A2298" s="117">
        <v>46290.782395833332</v>
      </c>
      <c r="B2298" s="114">
        <v>25</v>
      </c>
      <c r="C2298" s="114" t="s">
        <v>367</v>
      </c>
      <c r="D2298" s="114" t="s">
        <v>638</v>
      </c>
      <c r="E2298" s="114" t="s">
        <v>2436</v>
      </c>
      <c r="F2298" s="114" t="s">
        <v>180</v>
      </c>
      <c r="G2298" s="121">
        <v>3.2491208792225525E-5</v>
      </c>
      <c r="H2298" s="114">
        <v>0</v>
      </c>
      <c r="I2298" s="118" t="s">
        <v>2469</v>
      </c>
    </row>
    <row r="2299" spans="1:9" ht="15" customHeight="1" x14ac:dyDescent="0.25">
      <c r="A2299" s="117">
        <v>46290.782395833332</v>
      </c>
      <c r="B2299" s="114">
        <v>25</v>
      </c>
      <c r="C2299" s="114" t="s">
        <v>367</v>
      </c>
      <c r="D2299" s="114" t="s">
        <v>638</v>
      </c>
      <c r="E2299" s="114" t="s">
        <v>2437</v>
      </c>
      <c r="F2299" s="114" t="s">
        <v>180</v>
      </c>
      <c r="G2299" s="121">
        <v>1.1250793247453906E-4</v>
      </c>
      <c r="H2299" s="114">
        <v>0</v>
      </c>
      <c r="I2299" s="118" t="s">
        <v>2469</v>
      </c>
    </row>
    <row r="2300" spans="1:9" ht="15" customHeight="1" x14ac:dyDescent="0.25">
      <c r="A2300" s="117">
        <v>46290.782395833332</v>
      </c>
      <c r="B2300" s="114">
        <v>25</v>
      </c>
      <c r="C2300" s="114" t="s">
        <v>367</v>
      </c>
      <c r="D2300" s="114" t="s">
        <v>638</v>
      </c>
      <c r="E2300" s="114" t="s">
        <v>2438</v>
      </c>
      <c r="F2300" s="114" t="s">
        <v>180</v>
      </c>
      <c r="G2300" s="121">
        <v>1.1250793247453904E-4</v>
      </c>
      <c r="H2300" s="114">
        <v>0</v>
      </c>
      <c r="I2300" s="118" t="s">
        <v>2469</v>
      </c>
    </row>
    <row r="2301" spans="1:9" ht="15" customHeight="1" x14ac:dyDescent="0.25">
      <c r="A2301" s="117">
        <v>46290.782395833332</v>
      </c>
      <c r="B2301" s="114">
        <v>25</v>
      </c>
      <c r="C2301" s="114" t="s">
        <v>367</v>
      </c>
      <c r="D2301" s="114" t="s">
        <v>638</v>
      </c>
      <c r="E2301" s="114" t="s">
        <v>2439</v>
      </c>
      <c r="F2301" s="114" t="s">
        <v>180</v>
      </c>
      <c r="G2301" s="121">
        <v>1.1250793247453903E-4</v>
      </c>
      <c r="H2301" s="114">
        <v>0</v>
      </c>
      <c r="I2301" s="118" t="s">
        <v>2469</v>
      </c>
    </row>
    <row r="2302" spans="1:9" ht="15" customHeight="1" x14ac:dyDescent="0.25">
      <c r="A2302" s="117">
        <v>46290.782395833332</v>
      </c>
      <c r="B2302" s="114">
        <v>25</v>
      </c>
      <c r="C2302" s="114" t="s">
        <v>367</v>
      </c>
      <c r="D2302" s="114" t="s">
        <v>638</v>
      </c>
      <c r="E2302" s="114" t="s">
        <v>2440</v>
      </c>
      <c r="F2302" s="114" t="s">
        <v>180</v>
      </c>
      <c r="G2302" s="121">
        <v>1.1250793247453903E-4</v>
      </c>
      <c r="H2302" s="114">
        <v>0</v>
      </c>
      <c r="I2302" s="118" t="s">
        <v>2469</v>
      </c>
    </row>
    <row r="2303" spans="1:9" ht="15" customHeight="1" x14ac:dyDescent="0.25">
      <c r="A2303" s="117">
        <v>46290.782395833332</v>
      </c>
      <c r="B2303" s="114">
        <v>25</v>
      </c>
      <c r="C2303" s="114" t="s">
        <v>367</v>
      </c>
      <c r="D2303" s="114" t="s">
        <v>638</v>
      </c>
      <c r="E2303" s="114" t="s">
        <v>2441</v>
      </c>
      <c r="F2303" s="114" t="s">
        <v>180</v>
      </c>
      <c r="G2303" s="121">
        <v>1.1250793247453902E-4</v>
      </c>
      <c r="H2303" s="114">
        <v>0</v>
      </c>
      <c r="I2303" s="118" t="s">
        <v>2469</v>
      </c>
    </row>
    <row r="2304" spans="1:9" ht="15" customHeight="1" x14ac:dyDescent="0.25">
      <c r="A2304" s="117">
        <v>46290.782395833332</v>
      </c>
      <c r="B2304" s="114">
        <v>25</v>
      </c>
      <c r="C2304" s="114" t="s">
        <v>367</v>
      </c>
      <c r="D2304" s="114" t="s">
        <v>638</v>
      </c>
      <c r="E2304" s="114" t="s">
        <v>2442</v>
      </c>
      <c r="F2304" s="114" t="s">
        <v>180</v>
      </c>
      <c r="G2304" s="121">
        <v>1.12507932474539E-4</v>
      </c>
      <c r="H2304" s="114">
        <v>0</v>
      </c>
      <c r="I2304" s="118" t="s">
        <v>2469</v>
      </c>
    </row>
    <row r="2305" spans="1:9" ht="15" customHeight="1" x14ac:dyDescent="0.25">
      <c r="A2305" s="117">
        <v>46290.782395833332</v>
      </c>
      <c r="B2305" s="114">
        <v>25</v>
      </c>
      <c r="C2305" s="114" t="s">
        <v>367</v>
      </c>
      <c r="D2305" s="114" t="s">
        <v>638</v>
      </c>
      <c r="E2305" s="114" t="s">
        <v>567</v>
      </c>
      <c r="F2305" s="114" t="s">
        <v>2443</v>
      </c>
      <c r="G2305" s="121">
        <v>-3.6239538283405591E-5</v>
      </c>
      <c r="H2305" s="114">
        <v>-7.2479076566811358</v>
      </c>
      <c r="I2305" s="118" t="s">
        <v>272</v>
      </c>
    </row>
    <row r="2306" spans="1:9" ht="15" customHeight="1" x14ac:dyDescent="0.25">
      <c r="A2306" s="117">
        <v>46290.782395833332</v>
      </c>
      <c r="B2306" s="114">
        <v>25</v>
      </c>
      <c r="C2306" s="114" t="s">
        <v>367</v>
      </c>
      <c r="D2306" s="114" t="s">
        <v>638</v>
      </c>
      <c r="E2306" s="114" t="s">
        <v>569</v>
      </c>
      <c r="F2306" s="114" t="s">
        <v>2443</v>
      </c>
      <c r="G2306" s="121">
        <v>4.2728644560539689E-5</v>
      </c>
      <c r="H2306" s="114">
        <v>8.5457289121079381</v>
      </c>
      <c r="I2306" s="118" t="s">
        <v>274</v>
      </c>
    </row>
    <row r="2307" spans="1:9" ht="15" customHeight="1" x14ac:dyDescent="0.25">
      <c r="A2307" s="117">
        <v>46290.782395833332</v>
      </c>
      <c r="B2307" s="114">
        <v>25</v>
      </c>
      <c r="C2307" s="114" t="s">
        <v>367</v>
      </c>
      <c r="D2307" s="114" t="s">
        <v>638</v>
      </c>
      <c r="E2307" s="114" t="s">
        <v>2444</v>
      </c>
      <c r="F2307" s="114" t="s">
        <v>2443</v>
      </c>
      <c r="G2307" s="121">
        <v>8.4003576412141923E-5</v>
      </c>
      <c r="H2307" s="114">
        <v>16.800715282428385</v>
      </c>
      <c r="I2307" s="118" t="s">
        <v>274</v>
      </c>
    </row>
    <row r="2308" spans="1:9" ht="15" customHeight="1" x14ac:dyDescent="0.25">
      <c r="A2308" s="117">
        <v>46290.782395833332</v>
      </c>
      <c r="B2308" s="114">
        <v>25</v>
      </c>
      <c r="C2308" s="114" t="s">
        <v>367</v>
      </c>
      <c r="D2308" s="114" t="s">
        <v>638</v>
      </c>
      <c r="E2308" s="114" t="s">
        <v>2445</v>
      </c>
      <c r="F2308" s="114" t="s">
        <v>2443</v>
      </c>
      <c r="G2308" s="121">
        <v>8.8502915369845E-5</v>
      </c>
      <c r="H2308" s="114">
        <v>17.700583073969</v>
      </c>
      <c r="I2308" s="118" t="s">
        <v>274</v>
      </c>
    </row>
    <row r="2309" spans="1:9" ht="15" customHeight="1" x14ac:dyDescent="0.25">
      <c r="A2309" s="117">
        <v>46290.782395833332</v>
      </c>
      <c r="B2309" s="114">
        <v>25</v>
      </c>
      <c r="C2309" s="114" t="s">
        <v>367</v>
      </c>
      <c r="D2309" s="114" t="s">
        <v>638</v>
      </c>
      <c r="E2309" s="114" t="s">
        <v>2446</v>
      </c>
      <c r="F2309" s="114" t="s">
        <v>2443</v>
      </c>
      <c r="G2309" s="121">
        <v>8.8502915369844987E-5</v>
      </c>
      <c r="H2309" s="114">
        <v>17.700583073968996</v>
      </c>
      <c r="I2309" s="118" t="s">
        <v>274</v>
      </c>
    </row>
    <row r="2310" spans="1:9" ht="15" customHeight="1" x14ac:dyDescent="0.25">
      <c r="A2310" s="117">
        <v>46290.782395833332</v>
      </c>
      <c r="B2310" s="114">
        <v>25</v>
      </c>
      <c r="C2310" s="114" t="s">
        <v>367</v>
      </c>
      <c r="D2310" s="114" t="s">
        <v>638</v>
      </c>
      <c r="E2310" s="114" t="s">
        <v>2447</v>
      </c>
      <c r="F2310" s="114" t="s">
        <v>2443</v>
      </c>
      <c r="G2310" s="121">
        <v>8.4003576412141977E-5</v>
      </c>
      <c r="H2310" s="114">
        <v>16.800715282428396</v>
      </c>
      <c r="I2310" s="118" t="s">
        <v>274</v>
      </c>
    </row>
    <row r="2311" spans="1:9" ht="15" customHeight="1" x14ac:dyDescent="0.25">
      <c r="A2311" s="117">
        <v>46290.782395833332</v>
      </c>
      <c r="B2311" s="114">
        <v>25</v>
      </c>
      <c r="C2311" s="114" t="s">
        <v>367</v>
      </c>
      <c r="D2311" s="114" t="s">
        <v>638</v>
      </c>
      <c r="E2311" s="114" t="s">
        <v>2448</v>
      </c>
      <c r="F2311" s="114" t="s">
        <v>2443</v>
      </c>
      <c r="G2311" s="121">
        <v>4.2728644560539716E-5</v>
      </c>
      <c r="H2311" s="114">
        <v>8.5457289121079434</v>
      </c>
      <c r="I2311" s="118" t="s">
        <v>274</v>
      </c>
    </row>
    <row r="2312" spans="1:9" ht="15" customHeight="1" x14ac:dyDescent="0.25">
      <c r="A2312" s="117">
        <v>46290.782395833332</v>
      </c>
      <c r="B2312" s="114">
        <v>25</v>
      </c>
      <c r="C2312" s="114" t="s">
        <v>367</v>
      </c>
      <c r="D2312" s="114" t="s">
        <v>638</v>
      </c>
      <c r="E2312" s="114" t="s">
        <v>2449</v>
      </c>
      <c r="F2312" s="114" t="s">
        <v>2443</v>
      </c>
      <c r="G2312" s="121">
        <v>-3.6239538283405401E-5</v>
      </c>
      <c r="H2312" s="114">
        <v>-7.2479076566810985</v>
      </c>
      <c r="I2312" s="118" t="s">
        <v>272</v>
      </c>
    </row>
    <row r="2313" spans="1:9" ht="15" customHeight="1" x14ac:dyDescent="0.25">
      <c r="A2313" s="117">
        <v>46290.782395833332</v>
      </c>
      <c r="B2313" s="114">
        <v>25</v>
      </c>
      <c r="C2313" s="114" t="s">
        <v>367</v>
      </c>
      <c r="D2313" s="114" t="s">
        <v>638</v>
      </c>
      <c r="E2313" s="114" t="s">
        <v>2450</v>
      </c>
      <c r="F2313" s="114" t="s">
        <v>2443</v>
      </c>
      <c r="G2313" s="121">
        <v>-9.3899545200221829E-4</v>
      </c>
      <c r="H2313" s="114">
        <v>-187.79909040044367</v>
      </c>
      <c r="I2313" s="118" t="s">
        <v>272</v>
      </c>
    </row>
    <row r="2314" spans="1:9" ht="15" customHeight="1" x14ac:dyDescent="0.25">
      <c r="A2314" s="117">
        <v>46290.782395833332</v>
      </c>
      <c r="B2314" s="114">
        <v>25</v>
      </c>
      <c r="C2314" s="114" t="s">
        <v>367</v>
      </c>
      <c r="D2314" s="114" t="s">
        <v>638</v>
      </c>
      <c r="E2314" s="114" t="s">
        <v>2451</v>
      </c>
      <c r="F2314" s="114" t="s">
        <v>2443</v>
      </c>
      <c r="G2314" s="121">
        <v>-1.0179636348461637E-3</v>
      </c>
      <c r="H2314" s="114">
        <v>-203.59272696923276</v>
      </c>
      <c r="I2314" s="118" t="s">
        <v>272</v>
      </c>
    </row>
    <row r="2315" spans="1:9" ht="15" customHeight="1" x14ac:dyDescent="0.25">
      <c r="A2315" s="117">
        <v>46290.782395833332</v>
      </c>
      <c r="B2315" s="114">
        <v>25</v>
      </c>
      <c r="C2315" s="114" t="s">
        <v>367</v>
      </c>
      <c r="D2315" s="114" t="s">
        <v>638</v>
      </c>
      <c r="E2315" s="114" t="s">
        <v>2452</v>
      </c>
      <c r="F2315" s="114" t="s">
        <v>2443</v>
      </c>
      <c r="G2315" s="121">
        <v>-1.0592385666977659E-3</v>
      </c>
      <c r="H2315" s="114">
        <v>-211.8477133395532</v>
      </c>
      <c r="I2315" s="118" t="s">
        <v>272</v>
      </c>
    </row>
    <row r="2316" spans="1:9" ht="15" customHeight="1" x14ac:dyDescent="0.25">
      <c r="A2316" s="117">
        <v>46290.782395833332</v>
      </c>
      <c r="B2316" s="114">
        <v>25</v>
      </c>
      <c r="C2316" s="114" t="s">
        <v>367</v>
      </c>
      <c r="D2316" s="114" t="s">
        <v>638</v>
      </c>
      <c r="E2316" s="114" t="s">
        <v>2453</v>
      </c>
      <c r="F2316" s="114" t="s">
        <v>2443</v>
      </c>
      <c r="G2316" s="121">
        <v>-1.063737905655469E-3</v>
      </c>
      <c r="H2316" s="114">
        <v>-212.7475811310938</v>
      </c>
      <c r="I2316" s="118" t="s">
        <v>272</v>
      </c>
    </row>
    <row r="2317" spans="1:9" ht="15" customHeight="1" x14ac:dyDescent="0.25">
      <c r="A2317" s="117">
        <v>46290.782395833332</v>
      </c>
      <c r="B2317" s="114">
        <v>25</v>
      </c>
      <c r="C2317" s="114" t="s">
        <v>367</v>
      </c>
      <c r="D2317" s="114" t="s">
        <v>638</v>
      </c>
      <c r="E2317" s="114" t="s">
        <v>2454</v>
      </c>
      <c r="F2317" s="114" t="s">
        <v>2443</v>
      </c>
      <c r="G2317" s="121">
        <v>-1.063737905655469E-3</v>
      </c>
      <c r="H2317" s="114">
        <v>-212.7475811310938</v>
      </c>
      <c r="I2317" s="118" t="s">
        <v>272</v>
      </c>
    </row>
    <row r="2318" spans="1:9" ht="15" customHeight="1" x14ac:dyDescent="0.25">
      <c r="A2318" s="117">
        <v>46290.782395833332</v>
      </c>
      <c r="B2318" s="114">
        <v>25</v>
      </c>
      <c r="C2318" s="114" t="s">
        <v>367</v>
      </c>
      <c r="D2318" s="114" t="s">
        <v>638</v>
      </c>
      <c r="E2318" s="114" t="s">
        <v>2455</v>
      </c>
      <c r="F2318" s="114" t="s">
        <v>2443</v>
      </c>
      <c r="G2318" s="121">
        <v>-1.0592385666977661E-3</v>
      </c>
      <c r="H2318" s="114">
        <v>-211.84771333955322</v>
      </c>
      <c r="I2318" s="118" t="s">
        <v>272</v>
      </c>
    </row>
    <row r="2319" spans="1:9" ht="15" customHeight="1" x14ac:dyDescent="0.25">
      <c r="A2319" s="117">
        <v>46290.782395833332</v>
      </c>
      <c r="B2319" s="114">
        <v>25</v>
      </c>
      <c r="C2319" s="114" t="s">
        <v>367</v>
      </c>
      <c r="D2319" s="114" t="s">
        <v>638</v>
      </c>
      <c r="E2319" s="114" t="s">
        <v>2456</v>
      </c>
      <c r="F2319" s="114" t="s">
        <v>2443</v>
      </c>
      <c r="G2319" s="121">
        <v>-1.0179636348461637E-3</v>
      </c>
      <c r="H2319" s="114">
        <v>-203.59272696923276</v>
      </c>
      <c r="I2319" s="118" t="s">
        <v>272</v>
      </c>
    </row>
    <row r="2320" spans="1:9" ht="15" customHeight="1" x14ac:dyDescent="0.25">
      <c r="A2320" s="117">
        <v>46290.782395833332</v>
      </c>
      <c r="B2320" s="114">
        <v>25</v>
      </c>
      <c r="C2320" s="114" t="s">
        <v>367</v>
      </c>
      <c r="D2320" s="114" t="s">
        <v>638</v>
      </c>
      <c r="E2320" s="114" t="s">
        <v>2457</v>
      </c>
      <c r="F2320" s="114" t="s">
        <v>2443</v>
      </c>
      <c r="G2320" s="121">
        <v>-9.3899545200221851E-4</v>
      </c>
      <c r="H2320" s="114">
        <v>-187.79909040044373</v>
      </c>
      <c r="I2320" s="118" t="s">
        <v>272</v>
      </c>
    </row>
    <row r="2321" spans="1:9" ht="15" customHeight="1" x14ac:dyDescent="0.25">
      <c r="A2321" s="117">
        <v>46290.782395833332</v>
      </c>
      <c r="B2321" s="114">
        <v>25</v>
      </c>
      <c r="C2321" s="114" t="s">
        <v>367</v>
      </c>
      <c r="D2321" s="114" t="s">
        <v>638</v>
      </c>
      <c r="E2321" s="114" t="s">
        <v>2458</v>
      </c>
      <c r="F2321" s="114" t="s">
        <v>2443</v>
      </c>
      <c r="G2321" s="121">
        <v>-8.3969107934499113E-4</v>
      </c>
      <c r="H2321" s="114">
        <v>-167.93821586899824</v>
      </c>
      <c r="I2321" s="118" t="s">
        <v>272</v>
      </c>
    </row>
    <row r="2322" spans="1:9" ht="15" customHeight="1" x14ac:dyDescent="0.25">
      <c r="A2322" s="117">
        <v>46290.782395833332</v>
      </c>
      <c r="B2322" s="114">
        <v>25</v>
      </c>
      <c r="C2322" s="114" t="s">
        <v>367</v>
      </c>
      <c r="D2322" s="114" t="s">
        <v>638</v>
      </c>
      <c r="E2322" s="114" t="s">
        <v>2459</v>
      </c>
      <c r="F2322" s="114" t="s">
        <v>2443</v>
      </c>
      <c r="G2322" s="121">
        <v>-6.9886164566411945E-4</v>
      </c>
      <c r="H2322" s="114">
        <v>-139.7723291328239</v>
      </c>
      <c r="I2322" s="118" t="s">
        <v>272</v>
      </c>
    </row>
    <row r="2323" spans="1:9" ht="15" customHeight="1" x14ac:dyDescent="0.25">
      <c r="A2323" s="117">
        <v>46290.782395833332</v>
      </c>
      <c r="B2323" s="114">
        <v>25</v>
      </c>
      <c r="C2323" s="114" t="s">
        <v>367</v>
      </c>
      <c r="D2323" s="114" t="s">
        <v>638</v>
      </c>
      <c r="E2323" s="114" t="s">
        <v>2460</v>
      </c>
      <c r="F2323" s="114" t="s">
        <v>2443</v>
      </c>
      <c r="G2323" s="121">
        <v>-5.5803221198324777E-4</v>
      </c>
      <c r="H2323" s="114">
        <v>-111.60644239664957</v>
      </c>
      <c r="I2323" s="118" t="s">
        <v>272</v>
      </c>
    </row>
    <row r="2324" spans="1:9" ht="15" customHeight="1" x14ac:dyDescent="0.25">
      <c r="A2324" s="117">
        <v>46290.782395833332</v>
      </c>
      <c r="B2324" s="114">
        <v>25</v>
      </c>
      <c r="C2324" s="114" t="s">
        <v>367</v>
      </c>
      <c r="D2324" s="114" t="s">
        <v>638</v>
      </c>
      <c r="E2324" s="114" t="s">
        <v>2461</v>
      </c>
      <c r="F2324" s="114" t="s">
        <v>2443</v>
      </c>
      <c r="G2324" s="121">
        <v>-4.1720277830237609E-4</v>
      </c>
      <c r="H2324" s="114">
        <v>-83.440555660475241</v>
      </c>
      <c r="I2324" s="118" t="s">
        <v>272</v>
      </c>
    </row>
    <row r="2325" spans="1:9" ht="15" customHeight="1" x14ac:dyDescent="0.25">
      <c r="A2325" s="117">
        <v>46290.782395833332</v>
      </c>
      <c r="B2325" s="114">
        <v>25</v>
      </c>
      <c r="C2325" s="114" t="s">
        <v>367</v>
      </c>
      <c r="D2325" s="114" t="s">
        <v>638</v>
      </c>
      <c r="E2325" s="114" t="s">
        <v>2462</v>
      </c>
      <c r="F2325" s="114" t="s">
        <v>2443</v>
      </c>
      <c r="G2325" s="121">
        <v>-2.7637334462150441E-4</v>
      </c>
      <c r="H2325" s="114">
        <v>-55.274668924300897</v>
      </c>
      <c r="I2325" s="118" t="s">
        <v>272</v>
      </c>
    </row>
    <row r="2326" spans="1:9" ht="15" customHeight="1" x14ac:dyDescent="0.25">
      <c r="A2326" s="117">
        <v>46290.782395833332</v>
      </c>
      <c r="B2326" s="114">
        <v>25</v>
      </c>
      <c r="C2326" s="114" t="s">
        <v>367</v>
      </c>
      <c r="D2326" s="114" t="s">
        <v>638</v>
      </c>
      <c r="E2326" s="114" t="s">
        <v>2463</v>
      </c>
      <c r="F2326" s="114" t="s">
        <v>2443</v>
      </c>
      <c r="G2326" s="121">
        <v>-1.3554391094063273E-4</v>
      </c>
      <c r="H2326" s="114">
        <v>-27.108782188126565</v>
      </c>
      <c r="I2326" s="118" t="s">
        <v>272</v>
      </c>
    </row>
    <row r="2327" spans="1:9" ht="15" customHeight="1" x14ac:dyDescent="0.25">
      <c r="A2327" s="117">
        <v>46290.782395833332</v>
      </c>
      <c r="B2327" s="114">
        <v>25</v>
      </c>
      <c r="C2327" s="114" t="s">
        <v>367</v>
      </c>
      <c r="D2327" s="114" t="s">
        <v>638</v>
      </c>
      <c r="E2327" s="114" t="s">
        <v>2773</v>
      </c>
      <c r="F2327" s="114" t="s">
        <v>2443</v>
      </c>
      <c r="G2327" s="121">
        <v>-8.3969107934499124E-4</v>
      </c>
      <c r="H2327" s="114">
        <v>-167.93821586899827</v>
      </c>
      <c r="I2327" s="118" t="s">
        <v>272</v>
      </c>
    </row>
    <row r="2328" spans="1:9" ht="15" customHeight="1" x14ac:dyDescent="0.25">
      <c r="A2328" s="117">
        <v>46290.782395833332</v>
      </c>
      <c r="B2328" s="114">
        <v>25</v>
      </c>
      <c r="C2328" s="114" t="s">
        <v>367</v>
      </c>
      <c r="D2328" s="114" t="s">
        <v>638</v>
      </c>
      <c r="E2328" s="114" t="s">
        <v>2775</v>
      </c>
      <c r="F2328" s="114" t="s">
        <v>2443</v>
      </c>
      <c r="G2328" s="121">
        <v>-6.9886164566411956E-4</v>
      </c>
      <c r="H2328" s="114">
        <v>-139.77232913282393</v>
      </c>
      <c r="I2328" s="118" t="s">
        <v>272</v>
      </c>
    </row>
    <row r="2329" spans="1:9" ht="15" customHeight="1" x14ac:dyDescent="0.25">
      <c r="A2329" s="117">
        <v>46290.782395833332</v>
      </c>
      <c r="B2329" s="114">
        <v>25</v>
      </c>
      <c r="C2329" s="114" t="s">
        <v>367</v>
      </c>
      <c r="D2329" s="114" t="s">
        <v>638</v>
      </c>
      <c r="E2329" s="114" t="s">
        <v>2776</v>
      </c>
      <c r="F2329" s="114" t="s">
        <v>2443</v>
      </c>
      <c r="G2329" s="121">
        <v>-5.5803221198324788E-4</v>
      </c>
      <c r="H2329" s="114">
        <v>-111.6064423966496</v>
      </c>
      <c r="I2329" s="118" t="s">
        <v>272</v>
      </c>
    </row>
    <row r="2330" spans="1:9" ht="15" customHeight="1" x14ac:dyDescent="0.25">
      <c r="A2330" s="117">
        <v>46290.782395833332</v>
      </c>
      <c r="B2330" s="114">
        <v>25</v>
      </c>
      <c r="C2330" s="114" t="s">
        <v>367</v>
      </c>
      <c r="D2330" s="114" t="s">
        <v>638</v>
      </c>
      <c r="E2330" s="114" t="s">
        <v>2777</v>
      </c>
      <c r="F2330" s="114" t="s">
        <v>2443</v>
      </c>
      <c r="G2330" s="121">
        <v>-4.172027783023762E-4</v>
      </c>
      <c r="H2330" s="114">
        <v>-83.440555660475255</v>
      </c>
      <c r="I2330" s="118" t="s">
        <v>272</v>
      </c>
    </row>
    <row r="2331" spans="1:9" ht="15" customHeight="1" x14ac:dyDescent="0.25">
      <c r="A2331" s="117">
        <v>46290.782395833332</v>
      </c>
      <c r="B2331" s="114">
        <v>25</v>
      </c>
      <c r="C2331" s="114" t="s">
        <v>367</v>
      </c>
      <c r="D2331" s="114" t="s">
        <v>638</v>
      </c>
      <c r="E2331" s="114" t="s">
        <v>2778</v>
      </c>
      <c r="F2331" s="114" t="s">
        <v>2443</v>
      </c>
      <c r="G2331" s="121">
        <v>-2.7637334462150446E-4</v>
      </c>
      <c r="H2331" s="114">
        <v>-55.274668924300911</v>
      </c>
      <c r="I2331" s="118" t="s">
        <v>272</v>
      </c>
    </row>
    <row r="2332" spans="1:9" ht="15" customHeight="1" x14ac:dyDescent="0.25">
      <c r="A2332" s="117">
        <v>46290.782395833332</v>
      </c>
      <c r="B2332" s="114">
        <v>25</v>
      </c>
      <c r="C2332" s="114" t="s">
        <v>367</v>
      </c>
      <c r="D2332" s="114" t="s">
        <v>638</v>
      </c>
      <c r="E2332" s="114" t="s">
        <v>2779</v>
      </c>
      <c r="F2332" s="114" t="s">
        <v>2443</v>
      </c>
      <c r="G2332" s="121">
        <v>-1.3554391094063281E-4</v>
      </c>
      <c r="H2332" s="114">
        <v>-27.108782188126579</v>
      </c>
      <c r="I2332" s="118" t="s">
        <v>272</v>
      </c>
    </row>
    <row r="2333" spans="1:9" ht="15" customHeight="1" x14ac:dyDescent="0.25">
      <c r="A2333" s="117">
        <v>46290.782395833332</v>
      </c>
      <c r="B2333" s="114">
        <v>25</v>
      </c>
      <c r="C2333" s="114" t="s">
        <v>367</v>
      </c>
      <c r="D2333" s="114" t="s">
        <v>434</v>
      </c>
      <c r="E2333" s="114" t="s">
        <v>2334</v>
      </c>
      <c r="F2333" s="114" t="s">
        <v>180</v>
      </c>
      <c r="G2333" s="121">
        <v>-1.3253995260465404E-3</v>
      </c>
      <c r="H2333" s="114">
        <v>-19.439193048682593</v>
      </c>
      <c r="I2333" s="118" t="s">
        <v>272</v>
      </c>
    </row>
    <row r="2334" spans="1:9" ht="15" customHeight="1" x14ac:dyDescent="0.25">
      <c r="A2334" s="117">
        <v>46290.782395833332</v>
      </c>
      <c r="B2334" s="114">
        <v>25</v>
      </c>
      <c r="C2334" s="114" t="s">
        <v>367</v>
      </c>
      <c r="D2334" s="114" t="s">
        <v>434</v>
      </c>
      <c r="E2334" s="114" t="s">
        <v>2336</v>
      </c>
      <c r="F2334" s="114" t="s">
        <v>180</v>
      </c>
      <c r="G2334" s="121">
        <v>-1.3253995260465404E-3</v>
      </c>
      <c r="H2334" s="114">
        <v>-19.439193048682593</v>
      </c>
      <c r="I2334" s="118" t="s">
        <v>272</v>
      </c>
    </row>
    <row r="2335" spans="1:9" ht="15" customHeight="1" x14ac:dyDescent="0.25">
      <c r="A2335" s="117">
        <v>46290.782395833332</v>
      </c>
      <c r="B2335" s="114">
        <v>25</v>
      </c>
      <c r="C2335" s="114" t="s">
        <v>367</v>
      </c>
      <c r="D2335" s="114" t="s">
        <v>434</v>
      </c>
      <c r="E2335" s="114" t="s">
        <v>2337</v>
      </c>
      <c r="F2335" s="114" t="s">
        <v>180</v>
      </c>
      <c r="G2335" s="121">
        <v>-1.3253995260465404E-3</v>
      </c>
      <c r="H2335" s="114">
        <v>-19.439193048682593</v>
      </c>
      <c r="I2335" s="118" t="s">
        <v>272</v>
      </c>
    </row>
    <row r="2336" spans="1:9" ht="15" customHeight="1" x14ac:dyDescent="0.25">
      <c r="A2336" s="117">
        <v>46290.782395833332</v>
      </c>
      <c r="B2336" s="114">
        <v>25</v>
      </c>
      <c r="C2336" s="114" t="s">
        <v>367</v>
      </c>
      <c r="D2336" s="114" t="s">
        <v>434</v>
      </c>
      <c r="E2336" s="114" t="s">
        <v>2338</v>
      </c>
      <c r="F2336" s="114" t="s">
        <v>180</v>
      </c>
      <c r="G2336" s="121">
        <v>-1.3253995260465406E-3</v>
      </c>
      <c r="H2336" s="114">
        <v>-19.439193048682597</v>
      </c>
      <c r="I2336" s="118" t="s">
        <v>272</v>
      </c>
    </row>
    <row r="2337" spans="1:9" ht="15" customHeight="1" x14ac:dyDescent="0.25">
      <c r="A2337" s="117">
        <v>46290.782395833332</v>
      </c>
      <c r="B2337" s="114">
        <v>25</v>
      </c>
      <c r="C2337" s="114" t="s">
        <v>367</v>
      </c>
      <c r="D2337" s="114" t="s">
        <v>434</v>
      </c>
      <c r="E2337" s="114" t="s">
        <v>2339</v>
      </c>
      <c r="F2337" s="114" t="s">
        <v>180</v>
      </c>
      <c r="G2337" s="121">
        <v>-1.3253995260465406E-3</v>
      </c>
      <c r="H2337" s="114">
        <v>-19.439193048682597</v>
      </c>
      <c r="I2337" s="118" t="s">
        <v>272</v>
      </c>
    </row>
    <row r="2338" spans="1:9" ht="15" customHeight="1" x14ac:dyDescent="0.25">
      <c r="A2338" s="117">
        <v>46290.782395833332</v>
      </c>
      <c r="B2338" s="114">
        <v>25</v>
      </c>
      <c r="C2338" s="114" t="s">
        <v>367</v>
      </c>
      <c r="D2338" s="114" t="s">
        <v>434</v>
      </c>
      <c r="E2338" s="114" t="s">
        <v>2340</v>
      </c>
      <c r="F2338" s="114" t="s">
        <v>180</v>
      </c>
      <c r="G2338" s="121">
        <v>-1.3253995260465406E-3</v>
      </c>
      <c r="H2338" s="114">
        <v>-19.439193048682597</v>
      </c>
      <c r="I2338" s="118" t="s">
        <v>272</v>
      </c>
    </row>
    <row r="2339" spans="1:9" ht="15" customHeight="1" x14ac:dyDescent="0.25">
      <c r="A2339" s="117">
        <v>46290.782395833332</v>
      </c>
      <c r="B2339" s="114">
        <v>25</v>
      </c>
      <c r="C2339" s="114" t="s">
        <v>367</v>
      </c>
      <c r="D2339" s="114" t="s">
        <v>434</v>
      </c>
      <c r="E2339" s="114" t="s">
        <v>2341</v>
      </c>
      <c r="F2339" s="114" t="s">
        <v>180</v>
      </c>
      <c r="G2339" s="121">
        <v>-1.2106963687480694E-3</v>
      </c>
      <c r="H2339" s="114">
        <v>-17.756880074971686</v>
      </c>
      <c r="I2339" s="118" t="s">
        <v>272</v>
      </c>
    </row>
    <row r="2340" spans="1:9" ht="15" customHeight="1" x14ac:dyDescent="0.25">
      <c r="A2340" s="117">
        <v>46290.782395833332</v>
      </c>
      <c r="B2340" s="114">
        <v>25</v>
      </c>
      <c r="C2340" s="114" t="s">
        <v>367</v>
      </c>
      <c r="D2340" s="114" t="s">
        <v>434</v>
      </c>
      <c r="E2340" s="114" t="s">
        <v>2342</v>
      </c>
      <c r="F2340" s="114" t="s">
        <v>180</v>
      </c>
      <c r="G2340" s="121">
        <v>-1.2106963687480694E-3</v>
      </c>
      <c r="H2340" s="114">
        <v>-17.756880074971686</v>
      </c>
      <c r="I2340" s="118" t="s">
        <v>272</v>
      </c>
    </row>
    <row r="2341" spans="1:9" ht="15" customHeight="1" x14ac:dyDescent="0.25">
      <c r="A2341" s="117">
        <v>46290.782395833332</v>
      </c>
      <c r="B2341" s="114">
        <v>25</v>
      </c>
      <c r="C2341" s="114" t="s">
        <v>367</v>
      </c>
      <c r="D2341" s="114" t="s">
        <v>434</v>
      </c>
      <c r="E2341" s="114" t="s">
        <v>2343</v>
      </c>
      <c r="F2341" s="114" t="s">
        <v>180</v>
      </c>
      <c r="G2341" s="121">
        <v>-1.2106963687480694E-3</v>
      </c>
      <c r="H2341" s="114">
        <v>-17.756880074971686</v>
      </c>
      <c r="I2341" s="118" t="s">
        <v>272</v>
      </c>
    </row>
    <row r="2342" spans="1:9" ht="15" customHeight="1" x14ac:dyDescent="0.25">
      <c r="A2342" s="117">
        <v>46290.782395833332</v>
      </c>
      <c r="B2342" s="114">
        <v>25</v>
      </c>
      <c r="C2342" s="114" t="s">
        <v>367</v>
      </c>
      <c r="D2342" s="114" t="s">
        <v>434</v>
      </c>
      <c r="E2342" s="114" t="s">
        <v>2344</v>
      </c>
      <c r="F2342" s="114" t="s">
        <v>180</v>
      </c>
      <c r="G2342" s="121">
        <v>-1.2106963687480694E-3</v>
      </c>
      <c r="H2342" s="114">
        <v>-17.756880074971686</v>
      </c>
      <c r="I2342" s="118" t="s">
        <v>272</v>
      </c>
    </row>
    <row r="2343" spans="1:9" ht="15" customHeight="1" x14ac:dyDescent="0.25">
      <c r="A2343" s="117">
        <v>46290.782395833332</v>
      </c>
      <c r="B2343" s="114">
        <v>25</v>
      </c>
      <c r="C2343" s="114" t="s">
        <v>367</v>
      </c>
      <c r="D2343" s="114" t="s">
        <v>434</v>
      </c>
      <c r="E2343" s="114" t="s">
        <v>2345</v>
      </c>
      <c r="F2343" s="114" t="s">
        <v>180</v>
      </c>
      <c r="G2343" s="121">
        <v>-1.2106963687480694E-3</v>
      </c>
      <c r="H2343" s="114">
        <v>-17.756880074971686</v>
      </c>
      <c r="I2343" s="118" t="s">
        <v>272</v>
      </c>
    </row>
    <row r="2344" spans="1:9" ht="15" customHeight="1" x14ac:dyDescent="0.25">
      <c r="A2344" s="117">
        <v>46290.782395833332</v>
      </c>
      <c r="B2344" s="114">
        <v>25</v>
      </c>
      <c r="C2344" s="114" t="s">
        <v>367</v>
      </c>
      <c r="D2344" s="114" t="s">
        <v>434</v>
      </c>
      <c r="E2344" s="114" t="s">
        <v>2346</v>
      </c>
      <c r="F2344" s="114" t="s">
        <v>180</v>
      </c>
      <c r="G2344" s="121">
        <v>-1.2106963687480694E-3</v>
      </c>
      <c r="H2344" s="114">
        <v>-17.756880074971686</v>
      </c>
      <c r="I2344" s="118" t="s">
        <v>272</v>
      </c>
    </row>
    <row r="2345" spans="1:9" ht="15" customHeight="1" x14ac:dyDescent="0.25">
      <c r="A2345" s="117">
        <v>46290.782395833332</v>
      </c>
      <c r="B2345" s="114">
        <v>25</v>
      </c>
      <c r="C2345" s="114" t="s">
        <v>367</v>
      </c>
      <c r="D2345" s="114" t="s">
        <v>434</v>
      </c>
      <c r="E2345" s="114" t="s">
        <v>2347</v>
      </c>
      <c r="F2345" s="114" t="s">
        <v>180</v>
      </c>
      <c r="G2345" s="121">
        <v>-1.2106963687480697E-3</v>
      </c>
      <c r="H2345" s="114">
        <v>-17.756880074971686</v>
      </c>
      <c r="I2345" s="118" t="s">
        <v>272</v>
      </c>
    </row>
    <row r="2346" spans="1:9" ht="15" customHeight="1" x14ac:dyDescent="0.25">
      <c r="A2346" s="117">
        <v>46290.782395833332</v>
      </c>
      <c r="B2346" s="114">
        <v>25</v>
      </c>
      <c r="C2346" s="114" t="s">
        <v>367</v>
      </c>
      <c r="D2346" s="114" t="s">
        <v>434</v>
      </c>
      <c r="E2346" s="114" t="s">
        <v>2348</v>
      </c>
      <c r="F2346" s="114" t="s">
        <v>180</v>
      </c>
      <c r="G2346" s="121">
        <v>-1.2106963687480697E-3</v>
      </c>
      <c r="H2346" s="114">
        <v>-17.756880074971686</v>
      </c>
      <c r="I2346" s="118" t="s">
        <v>272</v>
      </c>
    </row>
    <row r="2347" spans="1:9" ht="15" customHeight="1" x14ac:dyDescent="0.25">
      <c r="A2347" s="117">
        <v>46290.782395833332</v>
      </c>
      <c r="B2347" s="114">
        <v>25</v>
      </c>
      <c r="C2347" s="114" t="s">
        <v>367</v>
      </c>
      <c r="D2347" s="114" t="s">
        <v>434</v>
      </c>
      <c r="E2347" s="114" t="s">
        <v>2349</v>
      </c>
      <c r="F2347" s="114" t="s">
        <v>180</v>
      </c>
      <c r="G2347" s="121">
        <v>-1.0959932114495985E-3</v>
      </c>
      <c r="H2347" s="114">
        <v>-16.074567101260776</v>
      </c>
      <c r="I2347" s="118" t="s">
        <v>272</v>
      </c>
    </row>
    <row r="2348" spans="1:9" ht="15" customHeight="1" x14ac:dyDescent="0.25">
      <c r="A2348" s="117">
        <v>46290.782395833332</v>
      </c>
      <c r="B2348" s="114">
        <v>25</v>
      </c>
      <c r="C2348" s="114" t="s">
        <v>367</v>
      </c>
      <c r="D2348" s="114" t="s">
        <v>434</v>
      </c>
      <c r="E2348" s="114" t="s">
        <v>2350</v>
      </c>
      <c r="F2348" s="114" t="s">
        <v>180</v>
      </c>
      <c r="G2348" s="121">
        <v>-1.0959932114495985E-3</v>
      </c>
      <c r="H2348" s="114">
        <v>-16.074567101260776</v>
      </c>
      <c r="I2348" s="118" t="s">
        <v>272</v>
      </c>
    </row>
    <row r="2349" spans="1:9" ht="15" customHeight="1" x14ac:dyDescent="0.25">
      <c r="A2349" s="117">
        <v>46290.782395833332</v>
      </c>
      <c r="B2349" s="114">
        <v>25</v>
      </c>
      <c r="C2349" s="114" t="s">
        <v>367</v>
      </c>
      <c r="D2349" s="114" t="s">
        <v>434</v>
      </c>
      <c r="E2349" s="114" t="s">
        <v>2351</v>
      </c>
      <c r="F2349" s="114" t="s">
        <v>180</v>
      </c>
      <c r="G2349" s="121">
        <v>-1.0959932114495985E-3</v>
      </c>
      <c r="H2349" s="114">
        <v>-16.074567101260776</v>
      </c>
      <c r="I2349" s="118" t="s">
        <v>272</v>
      </c>
    </row>
    <row r="2350" spans="1:9" ht="15" customHeight="1" x14ac:dyDescent="0.25">
      <c r="A2350" s="117">
        <v>46290.782395833332</v>
      </c>
      <c r="B2350" s="114">
        <v>25</v>
      </c>
      <c r="C2350" s="114" t="s">
        <v>367</v>
      </c>
      <c r="D2350" s="114" t="s">
        <v>434</v>
      </c>
      <c r="E2350" s="114" t="s">
        <v>2352</v>
      </c>
      <c r="F2350" s="114" t="s">
        <v>180</v>
      </c>
      <c r="G2350" s="121">
        <v>-1.0959932114495985E-3</v>
      </c>
      <c r="H2350" s="114">
        <v>-16.074567101260776</v>
      </c>
      <c r="I2350" s="118" t="s">
        <v>272</v>
      </c>
    </row>
    <row r="2351" spans="1:9" ht="15" customHeight="1" x14ac:dyDescent="0.25">
      <c r="A2351" s="117">
        <v>46290.782395833332</v>
      </c>
      <c r="B2351" s="114">
        <v>25</v>
      </c>
      <c r="C2351" s="114" t="s">
        <v>367</v>
      </c>
      <c r="D2351" s="114" t="s">
        <v>434</v>
      </c>
      <c r="E2351" s="114" t="s">
        <v>2353</v>
      </c>
      <c r="F2351" s="114" t="s">
        <v>180</v>
      </c>
      <c r="G2351" s="121">
        <v>-1.0959932114495985E-3</v>
      </c>
      <c r="H2351" s="114">
        <v>-16.074567101260776</v>
      </c>
      <c r="I2351" s="118" t="s">
        <v>272</v>
      </c>
    </row>
    <row r="2352" spans="1:9" ht="15" customHeight="1" x14ac:dyDescent="0.25">
      <c r="A2352" s="117">
        <v>46290.782395833332</v>
      </c>
      <c r="B2352" s="114">
        <v>25</v>
      </c>
      <c r="C2352" s="114" t="s">
        <v>367</v>
      </c>
      <c r="D2352" s="114" t="s">
        <v>434</v>
      </c>
      <c r="E2352" s="114" t="s">
        <v>2354</v>
      </c>
      <c r="F2352" s="114" t="s">
        <v>180</v>
      </c>
      <c r="G2352" s="121">
        <v>-1.0959932114495985E-3</v>
      </c>
      <c r="H2352" s="114">
        <v>-16.074567101260776</v>
      </c>
      <c r="I2352" s="118" t="s">
        <v>272</v>
      </c>
    </row>
    <row r="2353" spans="1:9" ht="15" customHeight="1" x14ac:dyDescent="0.25">
      <c r="A2353" s="117">
        <v>46290.782395833332</v>
      </c>
      <c r="B2353" s="114">
        <v>25</v>
      </c>
      <c r="C2353" s="114" t="s">
        <v>367</v>
      </c>
      <c r="D2353" s="114" t="s">
        <v>434</v>
      </c>
      <c r="E2353" s="114" t="s">
        <v>2355</v>
      </c>
      <c r="F2353" s="114" t="s">
        <v>180</v>
      </c>
      <c r="G2353" s="121">
        <v>-1.0959932114495985E-3</v>
      </c>
      <c r="H2353" s="114">
        <v>-16.074567101260776</v>
      </c>
      <c r="I2353" s="118" t="s">
        <v>272</v>
      </c>
    </row>
    <row r="2354" spans="1:9" ht="15" customHeight="1" x14ac:dyDescent="0.25">
      <c r="A2354" s="117">
        <v>46290.782395833332</v>
      </c>
      <c r="B2354" s="114">
        <v>25</v>
      </c>
      <c r="C2354" s="114" t="s">
        <v>367</v>
      </c>
      <c r="D2354" s="114" t="s">
        <v>434</v>
      </c>
      <c r="E2354" s="114" t="s">
        <v>2356</v>
      </c>
      <c r="F2354" s="114" t="s">
        <v>180</v>
      </c>
      <c r="G2354" s="121">
        <v>-1.0959932114495985E-3</v>
      </c>
      <c r="H2354" s="114">
        <v>-16.074567101260776</v>
      </c>
      <c r="I2354" s="118" t="s">
        <v>272</v>
      </c>
    </row>
    <row r="2355" spans="1:9" ht="15" customHeight="1" x14ac:dyDescent="0.25">
      <c r="A2355" s="117">
        <v>46290.782395833332</v>
      </c>
      <c r="B2355" s="114">
        <v>25</v>
      </c>
      <c r="C2355" s="114" t="s">
        <v>367</v>
      </c>
      <c r="D2355" s="114" t="s">
        <v>434</v>
      </c>
      <c r="E2355" s="114" t="s">
        <v>2357</v>
      </c>
      <c r="F2355" s="114" t="s">
        <v>180</v>
      </c>
      <c r="G2355" s="121">
        <v>-1.0959932114495985E-3</v>
      </c>
      <c r="H2355" s="114">
        <v>-16.074567101260776</v>
      </c>
      <c r="I2355" s="118" t="s">
        <v>272</v>
      </c>
    </row>
    <row r="2356" spans="1:9" ht="15" customHeight="1" x14ac:dyDescent="0.25">
      <c r="A2356" s="117">
        <v>46290.782395833332</v>
      </c>
      <c r="B2356" s="114">
        <v>25</v>
      </c>
      <c r="C2356" s="114" t="s">
        <v>367</v>
      </c>
      <c r="D2356" s="114" t="s">
        <v>434</v>
      </c>
      <c r="E2356" s="114" t="s">
        <v>2358</v>
      </c>
      <c r="F2356" s="114" t="s">
        <v>180</v>
      </c>
      <c r="G2356" s="121">
        <v>-1.0959932114495987E-3</v>
      </c>
      <c r="H2356" s="114">
        <v>-16.074567101260779</v>
      </c>
      <c r="I2356" s="118" t="s">
        <v>272</v>
      </c>
    </row>
    <row r="2357" spans="1:9" ht="15" customHeight="1" x14ac:dyDescent="0.25">
      <c r="A2357" s="117">
        <v>46290.782395833332</v>
      </c>
      <c r="B2357" s="114">
        <v>25</v>
      </c>
      <c r="C2357" s="114" t="s">
        <v>367</v>
      </c>
      <c r="D2357" s="114" t="s">
        <v>434</v>
      </c>
      <c r="E2357" s="114" t="s">
        <v>2359</v>
      </c>
      <c r="F2357" s="114" t="s">
        <v>180</v>
      </c>
      <c r="G2357" s="121">
        <v>-9.8129005415112749E-4</v>
      </c>
      <c r="H2357" s="114">
        <v>-14.392254127549871</v>
      </c>
      <c r="I2357" s="118" t="s">
        <v>272</v>
      </c>
    </row>
    <row r="2358" spans="1:9" ht="15" customHeight="1" x14ac:dyDescent="0.25">
      <c r="A2358" s="117">
        <v>46290.782395833332</v>
      </c>
      <c r="B2358" s="114">
        <v>25</v>
      </c>
      <c r="C2358" s="114" t="s">
        <v>367</v>
      </c>
      <c r="D2358" s="114" t="s">
        <v>434</v>
      </c>
      <c r="E2358" s="114" t="s">
        <v>2360</v>
      </c>
      <c r="F2358" s="114" t="s">
        <v>180</v>
      </c>
      <c r="G2358" s="121">
        <v>-9.8129005415112749E-4</v>
      </c>
      <c r="H2358" s="114">
        <v>-14.392254127549871</v>
      </c>
      <c r="I2358" s="118" t="s">
        <v>272</v>
      </c>
    </row>
    <row r="2359" spans="1:9" ht="15" customHeight="1" x14ac:dyDescent="0.25">
      <c r="A2359" s="117">
        <v>46290.782395833332</v>
      </c>
      <c r="B2359" s="114">
        <v>25</v>
      </c>
      <c r="C2359" s="114" t="s">
        <v>367</v>
      </c>
      <c r="D2359" s="114" t="s">
        <v>434</v>
      </c>
      <c r="E2359" s="114" t="s">
        <v>2361</v>
      </c>
      <c r="F2359" s="114" t="s">
        <v>180</v>
      </c>
      <c r="G2359" s="121">
        <v>-9.8129005415112749E-4</v>
      </c>
      <c r="H2359" s="114">
        <v>-14.392254127549871</v>
      </c>
      <c r="I2359" s="118" t="s">
        <v>272</v>
      </c>
    </row>
    <row r="2360" spans="1:9" ht="15" customHeight="1" x14ac:dyDescent="0.25">
      <c r="A2360" s="117">
        <v>46290.782395833332</v>
      </c>
      <c r="B2360" s="114">
        <v>25</v>
      </c>
      <c r="C2360" s="114" t="s">
        <v>367</v>
      </c>
      <c r="D2360" s="114" t="s">
        <v>434</v>
      </c>
      <c r="E2360" s="114" t="s">
        <v>2362</v>
      </c>
      <c r="F2360" s="114" t="s">
        <v>180</v>
      </c>
      <c r="G2360" s="121">
        <v>-9.8129005415112749E-4</v>
      </c>
      <c r="H2360" s="114">
        <v>-14.392254127549871</v>
      </c>
      <c r="I2360" s="118" t="s">
        <v>272</v>
      </c>
    </row>
    <row r="2361" spans="1:9" ht="15" customHeight="1" x14ac:dyDescent="0.25">
      <c r="A2361" s="117">
        <v>46290.782395833332</v>
      </c>
      <c r="B2361" s="114">
        <v>25</v>
      </c>
      <c r="C2361" s="114" t="s">
        <v>367</v>
      </c>
      <c r="D2361" s="114" t="s">
        <v>434</v>
      </c>
      <c r="E2361" s="114" t="s">
        <v>2363</v>
      </c>
      <c r="F2361" s="114" t="s">
        <v>180</v>
      </c>
      <c r="G2361" s="121">
        <v>-9.8129005415112749E-4</v>
      </c>
      <c r="H2361" s="114">
        <v>-14.392254127549871</v>
      </c>
      <c r="I2361" s="118" t="s">
        <v>272</v>
      </c>
    </row>
    <row r="2362" spans="1:9" ht="15" customHeight="1" x14ac:dyDescent="0.25">
      <c r="A2362" s="117">
        <v>46290.782395833332</v>
      </c>
      <c r="B2362" s="114">
        <v>25</v>
      </c>
      <c r="C2362" s="114" t="s">
        <v>367</v>
      </c>
      <c r="D2362" s="114" t="s">
        <v>434</v>
      </c>
      <c r="E2362" s="114" t="s">
        <v>2364</v>
      </c>
      <c r="F2362" s="114" t="s">
        <v>180</v>
      </c>
      <c r="G2362" s="121">
        <v>-9.8129005415112749E-4</v>
      </c>
      <c r="H2362" s="114">
        <v>-14.392254127549871</v>
      </c>
      <c r="I2362" s="118" t="s">
        <v>272</v>
      </c>
    </row>
    <row r="2363" spans="1:9" ht="15" customHeight="1" x14ac:dyDescent="0.25">
      <c r="A2363" s="117">
        <v>46290.782395833332</v>
      </c>
      <c r="B2363" s="114">
        <v>25</v>
      </c>
      <c r="C2363" s="114" t="s">
        <v>367</v>
      </c>
      <c r="D2363" s="114" t="s">
        <v>434</v>
      </c>
      <c r="E2363" s="114" t="s">
        <v>2365</v>
      </c>
      <c r="F2363" s="114" t="s">
        <v>180</v>
      </c>
      <c r="G2363" s="121">
        <v>-8.665868968526564E-4</v>
      </c>
      <c r="H2363" s="114">
        <v>-12.70994115383896</v>
      </c>
      <c r="I2363" s="118" t="s">
        <v>272</v>
      </c>
    </row>
    <row r="2364" spans="1:9" ht="15" customHeight="1" x14ac:dyDescent="0.25">
      <c r="A2364" s="117">
        <v>46290.782395833332</v>
      </c>
      <c r="B2364" s="114">
        <v>25</v>
      </c>
      <c r="C2364" s="114" t="s">
        <v>367</v>
      </c>
      <c r="D2364" s="114" t="s">
        <v>434</v>
      </c>
      <c r="E2364" s="114" t="s">
        <v>2366</v>
      </c>
      <c r="F2364" s="114" t="s">
        <v>180</v>
      </c>
      <c r="G2364" s="121">
        <v>-8.665868968526564E-4</v>
      </c>
      <c r="H2364" s="114">
        <v>-12.70994115383896</v>
      </c>
      <c r="I2364" s="118" t="s">
        <v>272</v>
      </c>
    </row>
    <row r="2365" spans="1:9" ht="15" customHeight="1" x14ac:dyDescent="0.25">
      <c r="A2365" s="117">
        <v>46290.782395833332</v>
      </c>
      <c r="B2365" s="114">
        <v>25</v>
      </c>
      <c r="C2365" s="114" t="s">
        <v>367</v>
      </c>
      <c r="D2365" s="114" t="s">
        <v>434</v>
      </c>
      <c r="E2365" s="114" t="s">
        <v>2367</v>
      </c>
      <c r="F2365" s="114" t="s">
        <v>180</v>
      </c>
      <c r="G2365" s="121">
        <v>-8.6658689685265651E-4</v>
      </c>
      <c r="H2365" s="114">
        <v>-12.709941153838962</v>
      </c>
      <c r="I2365" s="118" t="s">
        <v>272</v>
      </c>
    </row>
    <row r="2366" spans="1:9" ht="15" customHeight="1" x14ac:dyDescent="0.25">
      <c r="A2366" s="117">
        <v>46290.782395833332</v>
      </c>
      <c r="B2366" s="114">
        <v>25</v>
      </c>
      <c r="C2366" s="114" t="s">
        <v>367</v>
      </c>
      <c r="D2366" s="114" t="s">
        <v>434</v>
      </c>
      <c r="E2366" s="114" t="s">
        <v>2368</v>
      </c>
      <c r="F2366" s="114" t="s">
        <v>180</v>
      </c>
      <c r="G2366" s="121">
        <v>-8.6658689685265651E-4</v>
      </c>
      <c r="H2366" s="114">
        <v>-12.709941153838962</v>
      </c>
      <c r="I2366" s="118" t="s">
        <v>272</v>
      </c>
    </row>
    <row r="2367" spans="1:9" ht="15" customHeight="1" x14ac:dyDescent="0.25">
      <c r="A2367" s="117">
        <v>46290.782395833332</v>
      </c>
      <c r="B2367" s="114">
        <v>25</v>
      </c>
      <c r="C2367" s="114" t="s">
        <v>367</v>
      </c>
      <c r="D2367" s="114" t="s">
        <v>434</v>
      </c>
      <c r="E2367" s="114" t="s">
        <v>2369</v>
      </c>
      <c r="F2367" s="114" t="s">
        <v>180</v>
      </c>
      <c r="G2367" s="121">
        <v>-8.6658689685265651E-4</v>
      </c>
      <c r="H2367" s="114">
        <v>-12.709941153838962</v>
      </c>
      <c r="I2367" s="118" t="s">
        <v>272</v>
      </c>
    </row>
    <row r="2368" spans="1:9" ht="15" customHeight="1" x14ac:dyDescent="0.25">
      <c r="A2368" s="117">
        <v>46290.782395833332</v>
      </c>
      <c r="B2368" s="114">
        <v>25</v>
      </c>
      <c r="C2368" s="114" t="s">
        <v>367</v>
      </c>
      <c r="D2368" s="114" t="s">
        <v>434</v>
      </c>
      <c r="E2368" s="114" t="s">
        <v>2370</v>
      </c>
      <c r="F2368" s="114" t="s">
        <v>180</v>
      </c>
      <c r="G2368" s="121">
        <v>-8.6658689685265662E-4</v>
      </c>
      <c r="H2368" s="114">
        <v>-12.709941153838964</v>
      </c>
      <c r="I2368" s="118" t="s">
        <v>272</v>
      </c>
    </row>
    <row r="2369" spans="1:9" ht="15" customHeight="1" x14ac:dyDescent="0.25">
      <c r="A2369" s="117">
        <v>46290.782395833332</v>
      </c>
      <c r="B2369" s="114">
        <v>25</v>
      </c>
      <c r="C2369" s="114" t="s">
        <v>367</v>
      </c>
      <c r="D2369" s="114" t="s">
        <v>434</v>
      </c>
      <c r="E2369" s="114" t="s">
        <v>2371</v>
      </c>
      <c r="F2369" s="114" t="s">
        <v>180</v>
      </c>
      <c r="G2369" s="121">
        <v>-7.5188373955418543E-4</v>
      </c>
      <c r="H2369" s="114">
        <v>-11.027628180128053</v>
      </c>
      <c r="I2369" s="118" t="s">
        <v>272</v>
      </c>
    </row>
    <row r="2370" spans="1:9" ht="15" customHeight="1" x14ac:dyDescent="0.25">
      <c r="A2370" s="117">
        <v>46290.782395833332</v>
      </c>
      <c r="B2370" s="114">
        <v>25</v>
      </c>
      <c r="C2370" s="114" t="s">
        <v>367</v>
      </c>
      <c r="D2370" s="114" t="s">
        <v>434</v>
      </c>
      <c r="E2370" s="114" t="s">
        <v>2372</v>
      </c>
      <c r="F2370" s="114" t="s">
        <v>180</v>
      </c>
      <c r="G2370" s="121">
        <v>-7.5188373955418543E-4</v>
      </c>
      <c r="H2370" s="114">
        <v>-11.027628180128053</v>
      </c>
      <c r="I2370" s="118" t="s">
        <v>272</v>
      </c>
    </row>
    <row r="2371" spans="1:9" ht="15" customHeight="1" x14ac:dyDescent="0.25">
      <c r="A2371" s="117">
        <v>46290.782395833332</v>
      </c>
      <c r="B2371" s="114">
        <v>25</v>
      </c>
      <c r="C2371" s="114" t="s">
        <v>367</v>
      </c>
      <c r="D2371" s="114" t="s">
        <v>434</v>
      </c>
      <c r="E2371" s="114" t="s">
        <v>2373</v>
      </c>
      <c r="F2371" s="114" t="s">
        <v>180</v>
      </c>
      <c r="G2371" s="121">
        <v>-7.5188373955418543E-4</v>
      </c>
      <c r="H2371" s="114">
        <v>-11.027628180128053</v>
      </c>
      <c r="I2371" s="118" t="s">
        <v>272</v>
      </c>
    </row>
    <row r="2372" spans="1:9" ht="15" customHeight="1" x14ac:dyDescent="0.25">
      <c r="A2372" s="117">
        <v>46290.782395833332</v>
      </c>
      <c r="B2372" s="114">
        <v>25</v>
      </c>
      <c r="C2372" s="114" t="s">
        <v>367</v>
      </c>
      <c r="D2372" s="114" t="s">
        <v>434</v>
      </c>
      <c r="E2372" s="114" t="s">
        <v>2374</v>
      </c>
      <c r="F2372" s="114" t="s">
        <v>180</v>
      </c>
      <c r="G2372" s="121">
        <v>-7.5188373955418553E-4</v>
      </c>
      <c r="H2372" s="114">
        <v>-11.027628180128055</v>
      </c>
      <c r="I2372" s="118" t="s">
        <v>272</v>
      </c>
    </row>
    <row r="2373" spans="1:9" ht="15" customHeight="1" x14ac:dyDescent="0.25">
      <c r="A2373" s="117">
        <v>46290.782395833332</v>
      </c>
      <c r="B2373" s="114">
        <v>25</v>
      </c>
      <c r="C2373" s="114" t="s">
        <v>367</v>
      </c>
      <c r="D2373" s="114" t="s">
        <v>434</v>
      </c>
      <c r="E2373" s="114" t="s">
        <v>2375</v>
      </c>
      <c r="F2373" s="114" t="s">
        <v>180</v>
      </c>
      <c r="G2373" s="121">
        <v>-7.5188373955418553E-4</v>
      </c>
      <c r="H2373" s="114">
        <v>-11.027628180128055</v>
      </c>
      <c r="I2373" s="118" t="s">
        <v>272</v>
      </c>
    </row>
    <row r="2374" spans="1:9" ht="15" customHeight="1" x14ac:dyDescent="0.25">
      <c r="A2374" s="117">
        <v>46290.782395833332</v>
      </c>
      <c r="B2374" s="114">
        <v>25</v>
      </c>
      <c r="C2374" s="114" t="s">
        <v>367</v>
      </c>
      <c r="D2374" s="114" t="s">
        <v>434</v>
      </c>
      <c r="E2374" s="114" t="s">
        <v>2376</v>
      </c>
      <c r="F2374" s="114" t="s">
        <v>180</v>
      </c>
      <c r="G2374" s="121">
        <v>-7.5188373955418553E-4</v>
      </c>
      <c r="H2374" s="114">
        <v>-11.027628180128055</v>
      </c>
      <c r="I2374" s="118" t="s">
        <v>272</v>
      </c>
    </row>
    <row r="2375" spans="1:9" ht="15" customHeight="1" x14ac:dyDescent="0.25">
      <c r="A2375" s="117">
        <v>46290.782395833332</v>
      </c>
      <c r="B2375" s="114">
        <v>25</v>
      </c>
      <c r="C2375" s="114" t="s">
        <v>367</v>
      </c>
      <c r="D2375" s="114" t="s">
        <v>434</v>
      </c>
      <c r="E2375" s="114" t="s">
        <v>2377</v>
      </c>
      <c r="F2375" s="114" t="s">
        <v>180</v>
      </c>
      <c r="G2375" s="121">
        <v>-6.3718058225571445E-4</v>
      </c>
      <c r="H2375" s="114">
        <v>-9.3453152064171459</v>
      </c>
      <c r="I2375" s="118" t="s">
        <v>272</v>
      </c>
    </row>
    <row r="2376" spans="1:9" ht="15" customHeight="1" x14ac:dyDescent="0.25">
      <c r="A2376" s="117">
        <v>46290.782395833332</v>
      </c>
      <c r="B2376" s="114">
        <v>25</v>
      </c>
      <c r="C2376" s="114" t="s">
        <v>367</v>
      </c>
      <c r="D2376" s="114" t="s">
        <v>434</v>
      </c>
      <c r="E2376" s="114" t="s">
        <v>2378</v>
      </c>
      <c r="F2376" s="114" t="s">
        <v>180</v>
      </c>
      <c r="G2376" s="121">
        <v>-6.3718058225571445E-4</v>
      </c>
      <c r="H2376" s="114">
        <v>-9.3453152064171459</v>
      </c>
      <c r="I2376" s="118" t="s">
        <v>272</v>
      </c>
    </row>
    <row r="2377" spans="1:9" ht="15" customHeight="1" x14ac:dyDescent="0.25">
      <c r="A2377" s="117">
        <v>46290.782395833332</v>
      </c>
      <c r="B2377" s="114">
        <v>25</v>
      </c>
      <c r="C2377" s="114" t="s">
        <v>367</v>
      </c>
      <c r="D2377" s="114" t="s">
        <v>434</v>
      </c>
      <c r="E2377" s="114" t="s">
        <v>2379</v>
      </c>
      <c r="F2377" s="114" t="s">
        <v>180</v>
      </c>
      <c r="G2377" s="121">
        <v>-6.3718058225571445E-4</v>
      </c>
      <c r="H2377" s="114">
        <v>-9.3453152064171459</v>
      </c>
      <c r="I2377" s="118" t="s">
        <v>272</v>
      </c>
    </row>
    <row r="2378" spans="1:9" ht="15" customHeight="1" x14ac:dyDescent="0.25">
      <c r="A2378" s="117">
        <v>46290.782395833332</v>
      </c>
      <c r="B2378" s="114">
        <v>25</v>
      </c>
      <c r="C2378" s="114" t="s">
        <v>367</v>
      </c>
      <c r="D2378" s="114" t="s">
        <v>434</v>
      </c>
      <c r="E2378" s="114" t="s">
        <v>2380</v>
      </c>
      <c r="F2378" s="114" t="s">
        <v>180</v>
      </c>
      <c r="G2378" s="121">
        <v>-6.3718058225571456E-4</v>
      </c>
      <c r="H2378" s="114">
        <v>-9.3453152064171476</v>
      </c>
      <c r="I2378" s="118" t="s">
        <v>272</v>
      </c>
    </row>
    <row r="2379" spans="1:9" ht="15" customHeight="1" x14ac:dyDescent="0.25">
      <c r="A2379" s="117">
        <v>46290.782395833332</v>
      </c>
      <c r="B2379" s="114">
        <v>25</v>
      </c>
      <c r="C2379" s="114" t="s">
        <v>367</v>
      </c>
      <c r="D2379" s="114" t="s">
        <v>434</v>
      </c>
      <c r="E2379" s="114" t="s">
        <v>2381</v>
      </c>
      <c r="F2379" s="114" t="s">
        <v>180</v>
      </c>
      <c r="G2379" s="121">
        <v>-6.3718058225571456E-4</v>
      </c>
      <c r="H2379" s="114">
        <v>-9.3453152064171476</v>
      </c>
      <c r="I2379" s="118" t="s">
        <v>272</v>
      </c>
    </row>
    <row r="2380" spans="1:9" ht="15" customHeight="1" x14ac:dyDescent="0.25">
      <c r="A2380" s="117">
        <v>46290.782395833332</v>
      </c>
      <c r="B2380" s="114">
        <v>25</v>
      </c>
      <c r="C2380" s="114" t="s">
        <v>367</v>
      </c>
      <c r="D2380" s="114" t="s">
        <v>434</v>
      </c>
      <c r="E2380" s="114" t="s">
        <v>2382</v>
      </c>
      <c r="F2380" s="114" t="s">
        <v>180</v>
      </c>
      <c r="G2380" s="121">
        <v>-6.3718058225571456E-4</v>
      </c>
      <c r="H2380" s="114">
        <v>-9.3453152064171476</v>
      </c>
      <c r="I2380" s="118" t="s">
        <v>272</v>
      </c>
    </row>
    <row r="2381" spans="1:9" ht="15" customHeight="1" x14ac:dyDescent="0.25">
      <c r="A2381" s="117">
        <v>46290.782395833332</v>
      </c>
      <c r="B2381" s="114">
        <v>25</v>
      </c>
      <c r="C2381" s="114" t="s">
        <v>367</v>
      </c>
      <c r="D2381" s="114" t="s">
        <v>434</v>
      </c>
      <c r="E2381" s="114" t="s">
        <v>2383</v>
      </c>
      <c r="F2381" s="114" t="s">
        <v>180</v>
      </c>
      <c r="G2381" s="121">
        <v>-5.2247742495724347E-4</v>
      </c>
      <c r="H2381" s="114">
        <v>-7.6630022327062379</v>
      </c>
      <c r="I2381" s="118" t="s">
        <v>272</v>
      </c>
    </row>
    <row r="2382" spans="1:9" ht="15" customHeight="1" x14ac:dyDescent="0.25">
      <c r="A2382" s="117">
        <v>46290.782395833332</v>
      </c>
      <c r="B2382" s="114">
        <v>25</v>
      </c>
      <c r="C2382" s="114" t="s">
        <v>367</v>
      </c>
      <c r="D2382" s="114" t="s">
        <v>434</v>
      </c>
      <c r="E2382" s="114" t="s">
        <v>2384</v>
      </c>
      <c r="F2382" s="114" t="s">
        <v>180</v>
      </c>
      <c r="G2382" s="121">
        <v>-5.2247742495724347E-4</v>
      </c>
      <c r="H2382" s="114">
        <v>-7.6630022327062379</v>
      </c>
      <c r="I2382" s="118" t="s">
        <v>272</v>
      </c>
    </row>
    <row r="2383" spans="1:9" ht="15" customHeight="1" x14ac:dyDescent="0.25">
      <c r="A2383" s="117">
        <v>46290.782395833332</v>
      </c>
      <c r="B2383" s="114">
        <v>25</v>
      </c>
      <c r="C2383" s="114" t="s">
        <v>367</v>
      </c>
      <c r="D2383" s="114" t="s">
        <v>434</v>
      </c>
      <c r="E2383" s="114" t="s">
        <v>2385</v>
      </c>
      <c r="F2383" s="114" t="s">
        <v>180</v>
      </c>
      <c r="G2383" s="121">
        <v>-5.2247742495724347E-4</v>
      </c>
      <c r="H2383" s="114">
        <v>-7.6630022327062379</v>
      </c>
      <c r="I2383" s="118" t="s">
        <v>272</v>
      </c>
    </row>
    <row r="2384" spans="1:9" ht="15" customHeight="1" x14ac:dyDescent="0.25">
      <c r="A2384" s="117">
        <v>46290.782395833332</v>
      </c>
      <c r="B2384" s="114">
        <v>25</v>
      </c>
      <c r="C2384" s="114" t="s">
        <v>367</v>
      </c>
      <c r="D2384" s="114" t="s">
        <v>434</v>
      </c>
      <c r="E2384" s="114" t="s">
        <v>2386</v>
      </c>
      <c r="F2384" s="114" t="s">
        <v>180</v>
      </c>
      <c r="G2384" s="121">
        <v>-5.2247742495724347E-4</v>
      </c>
      <c r="H2384" s="114">
        <v>-7.6630022327062379</v>
      </c>
      <c r="I2384" s="118" t="s">
        <v>272</v>
      </c>
    </row>
    <row r="2385" spans="1:9" ht="15" customHeight="1" x14ac:dyDescent="0.25">
      <c r="A2385" s="117">
        <v>46290.782395833332</v>
      </c>
      <c r="B2385" s="114">
        <v>25</v>
      </c>
      <c r="C2385" s="114" t="s">
        <v>367</v>
      </c>
      <c r="D2385" s="114" t="s">
        <v>434</v>
      </c>
      <c r="E2385" s="114" t="s">
        <v>2387</v>
      </c>
      <c r="F2385" s="114" t="s">
        <v>180</v>
      </c>
      <c r="G2385" s="121">
        <v>-5.2247742495724358E-4</v>
      </c>
      <c r="H2385" s="114">
        <v>-7.6630022327062397</v>
      </c>
      <c r="I2385" s="118" t="s">
        <v>272</v>
      </c>
    </row>
    <row r="2386" spans="1:9" ht="15" customHeight="1" x14ac:dyDescent="0.25">
      <c r="A2386" s="117">
        <v>46290.782395833332</v>
      </c>
      <c r="B2386" s="114">
        <v>25</v>
      </c>
      <c r="C2386" s="114" t="s">
        <v>367</v>
      </c>
      <c r="D2386" s="114" t="s">
        <v>434</v>
      </c>
      <c r="E2386" s="114" t="s">
        <v>2388</v>
      </c>
      <c r="F2386" s="114" t="s">
        <v>180</v>
      </c>
      <c r="G2386" s="121">
        <v>-5.2247742495724358E-4</v>
      </c>
      <c r="H2386" s="114">
        <v>-7.6630022327062397</v>
      </c>
      <c r="I2386" s="118" t="s">
        <v>272</v>
      </c>
    </row>
    <row r="2387" spans="1:9" ht="15" customHeight="1" x14ac:dyDescent="0.25">
      <c r="A2387" s="117">
        <v>46290.782395833332</v>
      </c>
      <c r="B2387" s="114">
        <v>25</v>
      </c>
      <c r="C2387" s="114" t="s">
        <v>367</v>
      </c>
      <c r="D2387" s="114" t="s">
        <v>434</v>
      </c>
      <c r="E2387" s="114" t="s">
        <v>2389</v>
      </c>
      <c r="F2387" s="114" t="s">
        <v>180</v>
      </c>
      <c r="G2387" s="121">
        <v>-4.0777426765877239E-4</v>
      </c>
      <c r="H2387" s="114">
        <v>-5.9806892589953282</v>
      </c>
      <c r="I2387" s="118" t="s">
        <v>272</v>
      </c>
    </row>
    <row r="2388" spans="1:9" ht="15" customHeight="1" x14ac:dyDescent="0.25">
      <c r="A2388" s="117">
        <v>46290.782395833332</v>
      </c>
      <c r="B2388" s="114">
        <v>25</v>
      </c>
      <c r="C2388" s="114" t="s">
        <v>367</v>
      </c>
      <c r="D2388" s="114" t="s">
        <v>434</v>
      </c>
      <c r="E2388" s="114" t="s">
        <v>2390</v>
      </c>
      <c r="F2388" s="114" t="s">
        <v>180</v>
      </c>
      <c r="G2388" s="121">
        <v>-4.0777426765877244E-4</v>
      </c>
      <c r="H2388" s="114">
        <v>-5.9806892589953291</v>
      </c>
      <c r="I2388" s="118" t="s">
        <v>272</v>
      </c>
    </row>
    <row r="2389" spans="1:9" ht="15" customHeight="1" x14ac:dyDescent="0.25">
      <c r="A2389" s="117">
        <v>46290.782395833332</v>
      </c>
      <c r="B2389" s="114">
        <v>25</v>
      </c>
      <c r="C2389" s="114" t="s">
        <v>367</v>
      </c>
      <c r="D2389" s="114" t="s">
        <v>434</v>
      </c>
      <c r="E2389" s="114" t="s">
        <v>2391</v>
      </c>
      <c r="F2389" s="114" t="s">
        <v>180</v>
      </c>
      <c r="G2389" s="121">
        <v>-4.0777426765877244E-4</v>
      </c>
      <c r="H2389" s="114">
        <v>-5.9806892589953291</v>
      </c>
      <c r="I2389" s="118" t="s">
        <v>272</v>
      </c>
    </row>
    <row r="2390" spans="1:9" ht="15" customHeight="1" x14ac:dyDescent="0.25">
      <c r="A2390" s="117">
        <v>46290.782395833332</v>
      </c>
      <c r="B2390" s="114">
        <v>25</v>
      </c>
      <c r="C2390" s="114" t="s">
        <v>367</v>
      </c>
      <c r="D2390" s="114" t="s">
        <v>434</v>
      </c>
      <c r="E2390" s="114" t="s">
        <v>2392</v>
      </c>
      <c r="F2390" s="114" t="s">
        <v>180</v>
      </c>
      <c r="G2390" s="121">
        <v>-4.077742676587725E-4</v>
      </c>
      <c r="H2390" s="114">
        <v>-5.98068925899533</v>
      </c>
      <c r="I2390" s="118" t="s">
        <v>272</v>
      </c>
    </row>
    <row r="2391" spans="1:9" ht="15" customHeight="1" x14ac:dyDescent="0.25">
      <c r="A2391" s="117">
        <v>46290.782395833332</v>
      </c>
      <c r="B2391" s="114">
        <v>25</v>
      </c>
      <c r="C2391" s="114" t="s">
        <v>367</v>
      </c>
      <c r="D2391" s="114" t="s">
        <v>434</v>
      </c>
      <c r="E2391" s="114" t="s">
        <v>2393</v>
      </c>
      <c r="F2391" s="114" t="s">
        <v>180</v>
      </c>
      <c r="G2391" s="121">
        <v>-4.0777426765877255E-4</v>
      </c>
      <c r="H2391" s="114">
        <v>-5.9806892589953309</v>
      </c>
      <c r="I2391" s="118" t="s">
        <v>272</v>
      </c>
    </row>
    <row r="2392" spans="1:9" ht="15" customHeight="1" x14ac:dyDescent="0.25">
      <c r="A2392" s="117">
        <v>46290.782395833332</v>
      </c>
      <c r="B2392" s="114">
        <v>25</v>
      </c>
      <c r="C2392" s="114" t="s">
        <v>367</v>
      </c>
      <c r="D2392" s="114" t="s">
        <v>434</v>
      </c>
      <c r="E2392" s="114" t="s">
        <v>2394</v>
      </c>
      <c r="F2392" s="114" t="s">
        <v>180</v>
      </c>
      <c r="G2392" s="121">
        <v>-4.0777426765877255E-4</v>
      </c>
      <c r="H2392" s="114">
        <v>-5.9806892589953309</v>
      </c>
      <c r="I2392" s="118" t="s">
        <v>272</v>
      </c>
    </row>
    <row r="2393" spans="1:9" ht="15" customHeight="1" x14ac:dyDescent="0.25">
      <c r="A2393" s="117">
        <v>46290.782395833332</v>
      </c>
      <c r="B2393" s="114">
        <v>25</v>
      </c>
      <c r="C2393" s="114" t="s">
        <v>367</v>
      </c>
      <c r="D2393" s="114" t="s">
        <v>434</v>
      </c>
      <c r="E2393" s="114" t="s">
        <v>2395</v>
      </c>
      <c r="F2393" s="114" t="s">
        <v>180</v>
      </c>
      <c r="G2393" s="121">
        <v>-2.9307111036030141E-4</v>
      </c>
      <c r="H2393" s="114">
        <v>-4.2983762852844212</v>
      </c>
      <c r="I2393" s="118" t="s">
        <v>272</v>
      </c>
    </row>
    <row r="2394" spans="1:9" ht="15" customHeight="1" x14ac:dyDescent="0.25">
      <c r="A2394" s="117">
        <v>46290.782395833332</v>
      </c>
      <c r="B2394" s="114">
        <v>25</v>
      </c>
      <c r="C2394" s="114" t="s">
        <v>367</v>
      </c>
      <c r="D2394" s="114" t="s">
        <v>434</v>
      </c>
      <c r="E2394" s="114" t="s">
        <v>2396</v>
      </c>
      <c r="F2394" s="114" t="s">
        <v>180</v>
      </c>
      <c r="G2394" s="121">
        <v>-2.9307111036030141E-4</v>
      </c>
      <c r="H2394" s="114">
        <v>-4.2983762852844212</v>
      </c>
      <c r="I2394" s="118" t="s">
        <v>272</v>
      </c>
    </row>
    <row r="2395" spans="1:9" ht="15" customHeight="1" x14ac:dyDescent="0.25">
      <c r="A2395" s="117">
        <v>46290.782395833332</v>
      </c>
      <c r="B2395" s="114">
        <v>25</v>
      </c>
      <c r="C2395" s="114" t="s">
        <v>367</v>
      </c>
      <c r="D2395" s="114" t="s">
        <v>434</v>
      </c>
      <c r="E2395" s="114" t="s">
        <v>2397</v>
      </c>
      <c r="F2395" s="114" t="s">
        <v>180</v>
      </c>
      <c r="G2395" s="121">
        <v>-2.9307111036030146E-4</v>
      </c>
      <c r="H2395" s="114">
        <v>-4.2983762852844221</v>
      </c>
      <c r="I2395" s="118" t="s">
        <v>272</v>
      </c>
    </row>
    <row r="2396" spans="1:9" ht="15" customHeight="1" x14ac:dyDescent="0.25">
      <c r="A2396" s="117">
        <v>46290.782395833332</v>
      </c>
      <c r="B2396" s="114">
        <v>25</v>
      </c>
      <c r="C2396" s="114" t="s">
        <v>367</v>
      </c>
      <c r="D2396" s="114" t="s">
        <v>434</v>
      </c>
      <c r="E2396" s="114" t="s">
        <v>2398</v>
      </c>
      <c r="F2396" s="114" t="s">
        <v>180</v>
      </c>
      <c r="G2396" s="121">
        <v>-2.9307111036030152E-4</v>
      </c>
      <c r="H2396" s="114">
        <v>-4.2983762852844229</v>
      </c>
      <c r="I2396" s="118" t="s">
        <v>272</v>
      </c>
    </row>
    <row r="2397" spans="1:9" ht="15" customHeight="1" x14ac:dyDescent="0.25">
      <c r="A2397" s="117">
        <v>46290.782395833332</v>
      </c>
      <c r="B2397" s="114">
        <v>25</v>
      </c>
      <c r="C2397" s="114" t="s">
        <v>367</v>
      </c>
      <c r="D2397" s="114" t="s">
        <v>434</v>
      </c>
      <c r="E2397" s="114" t="s">
        <v>2399</v>
      </c>
      <c r="F2397" s="114" t="s">
        <v>180</v>
      </c>
      <c r="G2397" s="121">
        <v>-2.9307111036030152E-4</v>
      </c>
      <c r="H2397" s="114">
        <v>-4.2983762852844229</v>
      </c>
      <c r="I2397" s="118" t="s">
        <v>272</v>
      </c>
    </row>
    <row r="2398" spans="1:9" ht="15" customHeight="1" x14ac:dyDescent="0.25">
      <c r="A2398" s="117">
        <v>46290.782395833332</v>
      </c>
      <c r="B2398" s="114">
        <v>25</v>
      </c>
      <c r="C2398" s="114" t="s">
        <v>367</v>
      </c>
      <c r="D2398" s="114" t="s">
        <v>434</v>
      </c>
      <c r="E2398" s="114" t="s">
        <v>2400</v>
      </c>
      <c r="F2398" s="114" t="s">
        <v>180</v>
      </c>
      <c r="G2398" s="121">
        <v>-2.9307111036030152E-4</v>
      </c>
      <c r="H2398" s="114">
        <v>-4.2983762852844229</v>
      </c>
      <c r="I2398" s="118" t="s">
        <v>272</v>
      </c>
    </row>
    <row r="2399" spans="1:9" ht="15" customHeight="1" x14ac:dyDescent="0.25">
      <c r="A2399" s="117">
        <v>46290.782395833332</v>
      </c>
      <c r="B2399" s="114">
        <v>25</v>
      </c>
      <c r="C2399" s="114" t="s">
        <v>367</v>
      </c>
      <c r="D2399" s="114" t="s">
        <v>434</v>
      </c>
      <c r="E2399" s="114" t="s">
        <v>2401</v>
      </c>
      <c r="F2399" s="114" t="s">
        <v>180</v>
      </c>
      <c r="G2399" s="121">
        <v>-1.7836795306183041E-4</v>
      </c>
      <c r="H2399" s="114">
        <v>-2.6160633115735128</v>
      </c>
      <c r="I2399" s="118" t="s">
        <v>272</v>
      </c>
    </row>
    <row r="2400" spans="1:9" ht="15" customHeight="1" x14ac:dyDescent="0.25">
      <c r="A2400" s="117">
        <v>46290.782395833332</v>
      </c>
      <c r="B2400" s="114">
        <v>25</v>
      </c>
      <c r="C2400" s="114" t="s">
        <v>367</v>
      </c>
      <c r="D2400" s="114" t="s">
        <v>434</v>
      </c>
      <c r="E2400" s="114" t="s">
        <v>2402</v>
      </c>
      <c r="F2400" s="114" t="s">
        <v>180</v>
      </c>
      <c r="G2400" s="121">
        <v>-1.7836795306183041E-4</v>
      </c>
      <c r="H2400" s="114">
        <v>-2.6160633115735128</v>
      </c>
      <c r="I2400" s="118" t="s">
        <v>272</v>
      </c>
    </row>
    <row r="2401" spans="1:9" ht="15" customHeight="1" x14ac:dyDescent="0.25">
      <c r="A2401" s="117">
        <v>46290.782395833332</v>
      </c>
      <c r="B2401" s="114">
        <v>25</v>
      </c>
      <c r="C2401" s="114" t="s">
        <v>367</v>
      </c>
      <c r="D2401" s="114" t="s">
        <v>434</v>
      </c>
      <c r="E2401" s="114" t="s">
        <v>2403</v>
      </c>
      <c r="F2401" s="114" t="s">
        <v>180</v>
      </c>
      <c r="G2401" s="121">
        <v>-1.7836795306183043E-4</v>
      </c>
      <c r="H2401" s="114">
        <v>-2.6160633115735132</v>
      </c>
      <c r="I2401" s="118" t="s">
        <v>272</v>
      </c>
    </row>
    <row r="2402" spans="1:9" ht="15" customHeight="1" x14ac:dyDescent="0.25">
      <c r="A2402" s="117">
        <v>46290.782395833332</v>
      </c>
      <c r="B2402" s="114">
        <v>25</v>
      </c>
      <c r="C2402" s="114" t="s">
        <v>367</v>
      </c>
      <c r="D2402" s="114" t="s">
        <v>434</v>
      </c>
      <c r="E2402" s="114" t="s">
        <v>2404</v>
      </c>
      <c r="F2402" s="114" t="s">
        <v>180</v>
      </c>
      <c r="G2402" s="121">
        <v>-1.7836795306183051E-4</v>
      </c>
      <c r="H2402" s="114">
        <v>-2.6160633115735146</v>
      </c>
      <c r="I2402" s="118" t="s">
        <v>272</v>
      </c>
    </row>
    <row r="2403" spans="1:9" ht="15" customHeight="1" x14ac:dyDescent="0.25">
      <c r="A2403" s="117">
        <v>46290.782395833332</v>
      </c>
      <c r="B2403" s="114">
        <v>25</v>
      </c>
      <c r="C2403" s="114" t="s">
        <v>367</v>
      </c>
      <c r="D2403" s="114" t="s">
        <v>434</v>
      </c>
      <c r="E2403" s="114" t="s">
        <v>2405</v>
      </c>
      <c r="F2403" s="114" t="s">
        <v>180</v>
      </c>
      <c r="G2403" s="121">
        <v>-1.7836795306183051E-4</v>
      </c>
      <c r="H2403" s="114">
        <v>-2.6160633115735146</v>
      </c>
      <c r="I2403" s="118" t="s">
        <v>272</v>
      </c>
    </row>
    <row r="2404" spans="1:9" ht="15" customHeight="1" x14ac:dyDescent="0.25">
      <c r="A2404" s="117">
        <v>46290.782395833332</v>
      </c>
      <c r="B2404" s="114">
        <v>25</v>
      </c>
      <c r="C2404" s="114" t="s">
        <v>367</v>
      </c>
      <c r="D2404" s="114" t="s">
        <v>434</v>
      </c>
      <c r="E2404" s="114" t="s">
        <v>2406</v>
      </c>
      <c r="F2404" s="114" t="s">
        <v>180</v>
      </c>
      <c r="G2404" s="121">
        <v>-1.7836795306183054E-4</v>
      </c>
      <c r="H2404" s="114">
        <v>-2.616063311573515</v>
      </c>
      <c r="I2404" s="118" t="s">
        <v>272</v>
      </c>
    </row>
    <row r="2405" spans="1:9" ht="15" customHeight="1" x14ac:dyDescent="0.25">
      <c r="A2405" s="117">
        <v>46290.782395833332</v>
      </c>
      <c r="B2405" s="114">
        <v>25</v>
      </c>
      <c r="C2405" s="114" t="s">
        <v>367</v>
      </c>
      <c r="D2405" s="114" t="s">
        <v>434</v>
      </c>
      <c r="E2405" s="114" t="s">
        <v>2407</v>
      </c>
      <c r="F2405" s="114" t="s">
        <v>180</v>
      </c>
      <c r="G2405" s="121">
        <v>-6.3664795763359401E-5</v>
      </c>
      <c r="H2405" s="114">
        <v>-0.93375033786260497</v>
      </c>
      <c r="I2405" s="118" t="s">
        <v>272</v>
      </c>
    </row>
    <row r="2406" spans="1:9" ht="15" customHeight="1" x14ac:dyDescent="0.25">
      <c r="A2406" s="117">
        <v>46290.782395833332</v>
      </c>
      <c r="B2406" s="114">
        <v>25</v>
      </c>
      <c r="C2406" s="114" t="s">
        <v>367</v>
      </c>
      <c r="D2406" s="114" t="s">
        <v>434</v>
      </c>
      <c r="E2406" s="114" t="s">
        <v>2408</v>
      </c>
      <c r="F2406" s="114" t="s">
        <v>180</v>
      </c>
      <c r="G2406" s="121">
        <v>-6.3664795763359415E-5</v>
      </c>
      <c r="H2406" s="114">
        <v>-0.9337503378626052</v>
      </c>
      <c r="I2406" s="118" t="s">
        <v>272</v>
      </c>
    </row>
    <row r="2407" spans="1:9" ht="15" customHeight="1" x14ac:dyDescent="0.25">
      <c r="A2407" s="117">
        <v>46290.782395833332</v>
      </c>
      <c r="B2407" s="114">
        <v>25</v>
      </c>
      <c r="C2407" s="114" t="s">
        <v>367</v>
      </c>
      <c r="D2407" s="114" t="s">
        <v>434</v>
      </c>
      <c r="E2407" s="114" t="s">
        <v>2409</v>
      </c>
      <c r="F2407" s="114" t="s">
        <v>180</v>
      </c>
      <c r="G2407" s="121">
        <v>-6.3664795763359428E-5</v>
      </c>
      <c r="H2407" s="114">
        <v>-0.93375033786260531</v>
      </c>
      <c r="I2407" s="118" t="s">
        <v>272</v>
      </c>
    </row>
    <row r="2408" spans="1:9" ht="15" customHeight="1" x14ac:dyDescent="0.25">
      <c r="A2408" s="117">
        <v>46290.782395833332</v>
      </c>
      <c r="B2408" s="114">
        <v>25</v>
      </c>
      <c r="C2408" s="114" t="s">
        <v>367</v>
      </c>
      <c r="D2408" s="114" t="s">
        <v>434</v>
      </c>
      <c r="E2408" s="114" t="s">
        <v>2410</v>
      </c>
      <c r="F2408" s="114" t="s">
        <v>180</v>
      </c>
      <c r="G2408" s="121">
        <v>-6.3664795763359496E-5</v>
      </c>
      <c r="H2408" s="114">
        <v>-0.93375033786260631</v>
      </c>
      <c r="I2408" s="118" t="s">
        <v>272</v>
      </c>
    </row>
    <row r="2409" spans="1:9" ht="15" customHeight="1" x14ac:dyDescent="0.25">
      <c r="A2409" s="117">
        <v>46290.782395833332</v>
      </c>
      <c r="B2409" s="114">
        <v>25</v>
      </c>
      <c r="C2409" s="114" t="s">
        <v>367</v>
      </c>
      <c r="D2409" s="114" t="s">
        <v>434</v>
      </c>
      <c r="E2409" s="114" t="s">
        <v>2411</v>
      </c>
      <c r="F2409" s="114" t="s">
        <v>180</v>
      </c>
      <c r="G2409" s="121">
        <v>-6.3664795763359509E-5</v>
      </c>
      <c r="H2409" s="114">
        <v>-0.93375033786260653</v>
      </c>
      <c r="I2409" s="118" t="s">
        <v>272</v>
      </c>
    </row>
    <row r="2410" spans="1:9" ht="15" customHeight="1" x14ac:dyDescent="0.25">
      <c r="A2410" s="117">
        <v>46290.782395833332</v>
      </c>
      <c r="B2410" s="114">
        <v>25</v>
      </c>
      <c r="C2410" s="114" t="s">
        <v>367</v>
      </c>
      <c r="D2410" s="114" t="s">
        <v>434</v>
      </c>
      <c r="E2410" s="114" t="s">
        <v>2412</v>
      </c>
      <c r="F2410" s="114" t="s">
        <v>180</v>
      </c>
      <c r="G2410" s="121">
        <v>-6.3664795763359537E-5</v>
      </c>
      <c r="H2410" s="114">
        <v>-0.93375033786260697</v>
      </c>
      <c r="I2410" s="118" t="s">
        <v>272</v>
      </c>
    </row>
    <row r="2411" spans="1:9" ht="15" customHeight="1" x14ac:dyDescent="0.25">
      <c r="A2411" s="117">
        <v>46290.782395833332</v>
      </c>
      <c r="B2411" s="114">
        <v>25</v>
      </c>
      <c r="C2411" s="114" t="s">
        <v>367</v>
      </c>
      <c r="D2411" s="114" t="s">
        <v>434</v>
      </c>
      <c r="E2411" s="114" t="s">
        <v>2413</v>
      </c>
      <c r="F2411" s="114" t="s">
        <v>180</v>
      </c>
      <c r="G2411" s="121">
        <v>5.103836153511161E-5</v>
      </c>
      <c r="H2411" s="114">
        <v>0</v>
      </c>
      <c r="I2411" s="118" t="s">
        <v>2469</v>
      </c>
    </row>
    <row r="2412" spans="1:9" ht="15" customHeight="1" x14ac:dyDescent="0.25">
      <c r="A2412" s="117">
        <v>46290.782395833332</v>
      </c>
      <c r="B2412" s="114">
        <v>25</v>
      </c>
      <c r="C2412" s="114" t="s">
        <v>367</v>
      </c>
      <c r="D2412" s="114" t="s">
        <v>434</v>
      </c>
      <c r="E2412" s="114" t="s">
        <v>2414</v>
      </c>
      <c r="F2412" s="114" t="s">
        <v>180</v>
      </c>
      <c r="G2412" s="121">
        <v>5.1038361535111596E-5</v>
      </c>
      <c r="H2412" s="114">
        <v>0</v>
      </c>
      <c r="I2412" s="118" t="s">
        <v>2469</v>
      </c>
    </row>
    <row r="2413" spans="1:9" ht="15" customHeight="1" x14ac:dyDescent="0.25">
      <c r="A2413" s="117">
        <v>46290.782395833332</v>
      </c>
      <c r="B2413" s="114">
        <v>25</v>
      </c>
      <c r="C2413" s="114" t="s">
        <v>367</v>
      </c>
      <c r="D2413" s="114" t="s">
        <v>434</v>
      </c>
      <c r="E2413" s="114" t="s">
        <v>2415</v>
      </c>
      <c r="F2413" s="114" t="s">
        <v>180</v>
      </c>
      <c r="G2413" s="121">
        <v>5.1038361535111583E-5</v>
      </c>
      <c r="H2413" s="114">
        <v>0</v>
      </c>
      <c r="I2413" s="118" t="s">
        <v>2469</v>
      </c>
    </row>
    <row r="2414" spans="1:9" ht="15" customHeight="1" x14ac:dyDescent="0.25">
      <c r="A2414" s="117">
        <v>46290.782395833332</v>
      </c>
      <c r="B2414" s="114">
        <v>25</v>
      </c>
      <c r="C2414" s="114" t="s">
        <v>367</v>
      </c>
      <c r="D2414" s="114" t="s">
        <v>434</v>
      </c>
      <c r="E2414" s="114" t="s">
        <v>2416</v>
      </c>
      <c r="F2414" s="114" t="s">
        <v>180</v>
      </c>
      <c r="G2414" s="121">
        <v>5.1038361535111508E-5</v>
      </c>
      <c r="H2414" s="114">
        <v>0</v>
      </c>
      <c r="I2414" s="118" t="s">
        <v>2469</v>
      </c>
    </row>
    <row r="2415" spans="1:9" ht="15" customHeight="1" x14ac:dyDescent="0.25">
      <c r="A2415" s="117">
        <v>46290.782395833332</v>
      </c>
      <c r="B2415" s="114">
        <v>25</v>
      </c>
      <c r="C2415" s="114" t="s">
        <v>367</v>
      </c>
      <c r="D2415" s="114" t="s">
        <v>434</v>
      </c>
      <c r="E2415" s="114" t="s">
        <v>2417</v>
      </c>
      <c r="F2415" s="114" t="s">
        <v>180</v>
      </c>
      <c r="G2415" s="121">
        <v>5.1038361535111488E-5</v>
      </c>
      <c r="H2415" s="114">
        <v>0</v>
      </c>
      <c r="I2415" s="118" t="s">
        <v>2469</v>
      </c>
    </row>
    <row r="2416" spans="1:9" ht="15" customHeight="1" x14ac:dyDescent="0.25">
      <c r="A2416" s="117">
        <v>46290.782395833332</v>
      </c>
      <c r="B2416" s="114">
        <v>25</v>
      </c>
      <c r="C2416" s="114" t="s">
        <v>367</v>
      </c>
      <c r="D2416" s="114" t="s">
        <v>434</v>
      </c>
      <c r="E2416" s="114" t="s">
        <v>2418</v>
      </c>
      <c r="F2416" s="114" t="s">
        <v>180</v>
      </c>
      <c r="G2416" s="121">
        <v>5.1038361535111474E-5</v>
      </c>
      <c r="H2416" s="114">
        <v>0</v>
      </c>
      <c r="I2416" s="118" t="s">
        <v>2469</v>
      </c>
    </row>
    <row r="2417" spans="1:9" ht="15" customHeight="1" x14ac:dyDescent="0.25">
      <c r="A2417" s="117">
        <v>46290.782395833332</v>
      </c>
      <c r="B2417" s="114">
        <v>25</v>
      </c>
      <c r="C2417" s="114" t="s">
        <v>367</v>
      </c>
      <c r="D2417" s="114" t="s">
        <v>434</v>
      </c>
      <c r="E2417" s="114" t="s">
        <v>2419</v>
      </c>
      <c r="F2417" s="114" t="s">
        <v>180</v>
      </c>
      <c r="G2417" s="121">
        <v>1.6574151883358261E-4</v>
      </c>
      <c r="H2417" s="114">
        <v>0</v>
      </c>
      <c r="I2417" s="118" t="s">
        <v>2469</v>
      </c>
    </row>
    <row r="2418" spans="1:9" ht="15" customHeight="1" x14ac:dyDescent="0.25">
      <c r="A2418" s="117">
        <v>46290.782395833332</v>
      </c>
      <c r="B2418" s="114">
        <v>25</v>
      </c>
      <c r="C2418" s="114" t="s">
        <v>367</v>
      </c>
      <c r="D2418" s="114" t="s">
        <v>434</v>
      </c>
      <c r="E2418" s="114" t="s">
        <v>2420</v>
      </c>
      <c r="F2418" s="114" t="s">
        <v>180</v>
      </c>
      <c r="G2418" s="121">
        <v>1.6574151883358261E-4</v>
      </c>
      <c r="H2418" s="114">
        <v>0</v>
      </c>
      <c r="I2418" s="118" t="s">
        <v>2469</v>
      </c>
    </row>
    <row r="2419" spans="1:9" ht="15" customHeight="1" x14ac:dyDescent="0.25">
      <c r="A2419" s="117">
        <v>46290.782395833332</v>
      </c>
      <c r="B2419" s="114">
        <v>25</v>
      </c>
      <c r="C2419" s="114" t="s">
        <v>367</v>
      </c>
      <c r="D2419" s="114" t="s">
        <v>434</v>
      </c>
      <c r="E2419" s="114" t="s">
        <v>2421</v>
      </c>
      <c r="F2419" s="114" t="s">
        <v>180</v>
      </c>
      <c r="G2419" s="121">
        <v>1.6574151883358258E-4</v>
      </c>
      <c r="H2419" s="114">
        <v>0</v>
      </c>
      <c r="I2419" s="118" t="s">
        <v>2469</v>
      </c>
    </row>
    <row r="2420" spans="1:9" ht="15" customHeight="1" x14ac:dyDescent="0.25">
      <c r="A2420" s="117">
        <v>46290.782395833332</v>
      </c>
      <c r="B2420" s="114">
        <v>25</v>
      </c>
      <c r="C2420" s="114" t="s">
        <v>367</v>
      </c>
      <c r="D2420" s="114" t="s">
        <v>434</v>
      </c>
      <c r="E2420" s="114" t="s">
        <v>2422</v>
      </c>
      <c r="F2420" s="114" t="s">
        <v>180</v>
      </c>
      <c r="G2420" s="121">
        <v>1.6574151883358258E-4</v>
      </c>
      <c r="H2420" s="114">
        <v>0</v>
      </c>
      <c r="I2420" s="118" t="s">
        <v>2469</v>
      </c>
    </row>
    <row r="2421" spans="1:9" ht="15" customHeight="1" x14ac:dyDescent="0.25">
      <c r="A2421" s="117">
        <v>46290.782395833332</v>
      </c>
      <c r="B2421" s="114">
        <v>25</v>
      </c>
      <c r="C2421" s="114" t="s">
        <v>367</v>
      </c>
      <c r="D2421" s="114" t="s">
        <v>434</v>
      </c>
      <c r="E2421" s="114" t="s">
        <v>2423</v>
      </c>
      <c r="F2421" s="114" t="s">
        <v>180</v>
      </c>
      <c r="G2421" s="121">
        <v>1.6574151883358255E-4</v>
      </c>
      <c r="H2421" s="114">
        <v>0</v>
      </c>
      <c r="I2421" s="118" t="s">
        <v>2469</v>
      </c>
    </row>
    <row r="2422" spans="1:9" ht="15" customHeight="1" x14ac:dyDescent="0.25">
      <c r="A2422" s="117">
        <v>46290.782395833332</v>
      </c>
      <c r="B2422" s="114">
        <v>25</v>
      </c>
      <c r="C2422" s="114" t="s">
        <v>367</v>
      </c>
      <c r="D2422" s="114" t="s">
        <v>434</v>
      </c>
      <c r="E2422" s="114" t="s">
        <v>2424</v>
      </c>
      <c r="F2422" s="114" t="s">
        <v>180</v>
      </c>
      <c r="G2422" s="121">
        <v>1.6574151883358255E-4</v>
      </c>
      <c r="H2422" s="114">
        <v>0</v>
      </c>
      <c r="I2422" s="118" t="s">
        <v>2469</v>
      </c>
    </row>
    <row r="2423" spans="1:9" ht="15" customHeight="1" x14ac:dyDescent="0.25">
      <c r="A2423" s="117">
        <v>46290.782395833332</v>
      </c>
      <c r="B2423" s="114">
        <v>25</v>
      </c>
      <c r="C2423" s="114" t="s">
        <v>367</v>
      </c>
      <c r="D2423" s="114" t="s">
        <v>434</v>
      </c>
      <c r="E2423" s="114" t="s">
        <v>2425</v>
      </c>
      <c r="F2423" s="114" t="s">
        <v>180</v>
      </c>
      <c r="G2423" s="121">
        <v>1.6574151883358253E-4</v>
      </c>
      <c r="H2423" s="114">
        <v>0</v>
      </c>
      <c r="I2423" s="118" t="s">
        <v>2469</v>
      </c>
    </row>
    <row r="2424" spans="1:9" ht="15" customHeight="1" x14ac:dyDescent="0.25">
      <c r="A2424" s="117">
        <v>46290.782395833332</v>
      </c>
      <c r="B2424" s="114">
        <v>25</v>
      </c>
      <c r="C2424" s="114" t="s">
        <v>367</v>
      </c>
      <c r="D2424" s="114" t="s">
        <v>434</v>
      </c>
      <c r="E2424" s="114" t="s">
        <v>2426</v>
      </c>
      <c r="F2424" s="114" t="s">
        <v>180</v>
      </c>
      <c r="G2424" s="121">
        <v>1.657415188335825E-4</v>
      </c>
      <c r="H2424" s="114">
        <v>0</v>
      </c>
      <c r="I2424" s="118" t="s">
        <v>2469</v>
      </c>
    </row>
    <row r="2425" spans="1:9" ht="15" customHeight="1" x14ac:dyDescent="0.25">
      <c r="A2425" s="117">
        <v>46290.782395833332</v>
      </c>
      <c r="B2425" s="114">
        <v>25</v>
      </c>
      <c r="C2425" s="114" t="s">
        <v>367</v>
      </c>
      <c r="D2425" s="114" t="s">
        <v>434</v>
      </c>
      <c r="E2425" s="114" t="s">
        <v>2427</v>
      </c>
      <c r="F2425" s="114" t="s">
        <v>180</v>
      </c>
      <c r="G2425" s="121">
        <v>1.657415188335825E-4</v>
      </c>
      <c r="H2425" s="114">
        <v>0</v>
      </c>
      <c r="I2425" s="118" t="s">
        <v>2469</v>
      </c>
    </row>
    <row r="2426" spans="1:9" ht="15" customHeight="1" x14ac:dyDescent="0.25">
      <c r="A2426" s="117">
        <v>46290.782395833332</v>
      </c>
      <c r="B2426" s="114">
        <v>25</v>
      </c>
      <c r="C2426" s="114" t="s">
        <v>367</v>
      </c>
      <c r="D2426" s="114" t="s">
        <v>434</v>
      </c>
      <c r="E2426" s="114" t="s">
        <v>2428</v>
      </c>
      <c r="F2426" s="114" t="s">
        <v>180</v>
      </c>
      <c r="G2426" s="121">
        <v>1.6574151883358247E-4</v>
      </c>
      <c r="H2426" s="114">
        <v>0</v>
      </c>
      <c r="I2426" s="118" t="s">
        <v>2469</v>
      </c>
    </row>
    <row r="2427" spans="1:9" ht="15" customHeight="1" x14ac:dyDescent="0.25">
      <c r="A2427" s="117">
        <v>46290.782395833332</v>
      </c>
      <c r="B2427" s="114">
        <v>25</v>
      </c>
      <c r="C2427" s="114" t="s">
        <v>367</v>
      </c>
      <c r="D2427" s="114" t="s">
        <v>434</v>
      </c>
      <c r="E2427" s="114" t="s">
        <v>2429</v>
      </c>
      <c r="F2427" s="114" t="s">
        <v>180</v>
      </c>
      <c r="G2427" s="121">
        <v>2.8044467613205358E-4</v>
      </c>
      <c r="H2427" s="114">
        <v>0</v>
      </c>
      <c r="I2427" s="118" t="s">
        <v>2469</v>
      </c>
    </row>
    <row r="2428" spans="1:9" ht="15" customHeight="1" x14ac:dyDescent="0.25">
      <c r="A2428" s="117">
        <v>46290.782395833332</v>
      </c>
      <c r="B2428" s="114">
        <v>25</v>
      </c>
      <c r="C2428" s="114" t="s">
        <v>367</v>
      </c>
      <c r="D2428" s="114" t="s">
        <v>434</v>
      </c>
      <c r="E2428" s="114" t="s">
        <v>2430</v>
      </c>
      <c r="F2428" s="114" t="s">
        <v>180</v>
      </c>
      <c r="G2428" s="121">
        <v>2.8044467613205358E-4</v>
      </c>
      <c r="H2428" s="114">
        <v>0</v>
      </c>
      <c r="I2428" s="118" t="s">
        <v>2469</v>
      </c>
    </row>
    <row r="2429" spans="1:9" ht="15" customHeight="1" x14ac:dyDescent="0.25">
      <c r="A2429" s="117">
        <v>46290.782395833332</v>
      </c>
      <c r="B2429" s="114">
        <v>25</v>
      </c>
      <c r="C2429" s="114" t="s">
        <v>367</v>
      </c>
      <c r="D2429" s="114" t="s">
        <v>434</v>
      </c>
      <c r="E2429" s="114" t="s">
        <v>2431</v>
      </c>
      <c r="F2429" s="114" t="s">
        <v>180</v>
      </c>
      <c r="G2429" s="121">
        <v>2.8044467613205358E-4</v>
      </c>
      <c r="H2429" s="114">
        <v>0</v>
      </c>
      <c r="I2429" s="118" t="s">
        <v>2469</v>
      </c>
    </row>
    <row r="2430" spans="1:9" ht="15" customHeight="1" x14ac:dyDescent="0.25">
      <c r="A2430" s="117">
        <v>46290.782395833332</v>
      </c>
      <c r="B2430" s="114">
        <v>25</v>
      </c>
      <c r="C2430" s="114" t="s">
        <v>367</v>
      </c>
      <c r="D2430" s="114" t="s">
        <v>434</v>
      </c>
      <c r="E2430" s="114" t="s">
        <v>2432</v>
      </c>
      <c r="F2430" s="114" t="s">
        <v>180</v>
      </c>
      <c r="G2430" s="121">
        <v>2.8044467613205358E-4</v>
      </c>
      <c r="H2430" s="114">
        <v>0</v>
      </c>
      <c r="I2430" s="118" t="s">
        <v>2469</v>
      </c>
    </row>
    <row r="2431" spans="1:9" ht="15" customHeight="1" x14ac:dyDescent="0.25">
      <c r="A2431" s="117">
        <v>46290.782395833332</v>
      </c>
      <c r="B2431" s="114">
        <v>25</v>
      </c>
      <c r="C2431" s="114" t="s">
        <v>367</v>
      </c>
      <c r="D2431" s="114" t="s">
        <v>434</v>
      </c>
      <c r="E2431" s="114" t="s">
        <v>2433</v>
      </c>
      <c r="F2431" s="114" t="s">
        <v>180</v>
      </c>
      <c r="G2431" s="121">
        <v>2.8044467613205353E-4</v>
      </c>
      <c r="H2431" s="114">
        <v>0</v>
      </c>
      <c r="I2431" s="118" t="s">
        <v>2469</v>
      </c>
    </row>
    <row r="2432" spans="1:9" ht="15" customHeight="1" x14ac:dyDescent="0.25">
      <c r="A2432" s="117">
        <v>46290.782395833332</v>
      </c>
      <c r="B2432" s="114">
        <v>25</v>
      </c>
      <c r="C2432" s="114" t="s">
        <v>367</v>
      </c>
      <c r="D2432" s="114" t="s">
        <v>434</v>
      </c>
      <c r="E2432" s="114" t="s">
        <v>2434</v>
      </c>
      <c r="F2432" s="114" t="s">
        <v>180</v>
      </c>
      <c r="G2432" s="121">
        <v>2.8044467613205353E-4</v>
      </c>
      <c r="H2432" s="114">
        <v>0</v>
      </c>
      <c r="I2432" s="118" t="s">
        <v>2469</v>
      </c>
    </row>
    <row r="2433" spans="1:9" ht="15" customHeight="1" x14ac:dyDescent="0.25">
      <c r="A2433" s="117">
        <v>46290.782395833332</v>
      </c>
      <c r="B2433" s="114">
        <v>25</v>
      </c>
      <c r="C2433" s="114" t="s">
        <v>367</v>
      </c>
      <c r="D2433" s="114" t="s">
        <v>434</v>
      </c>
      <c r="E2433" s="114" t="s">
        <v>2435</v>
      </c>
      <c r="F2433" s="114" t="s">
        <v>180</v>
      </c>
      <c r="G2433" s="121">
        <v>2.8044467613205353E-4</v>
      </c>
      <c r="H2433" s="114">
        <v>0</v>
      </c>
      <c r="I2433" s="118" t="s">
        <v>2469</v>
      </c>
    </row>
    <row r="2434" spans="1:9" ht="15" customHeight="1" x14ac:dyDescent="0.25">
      <c r="A2434" s="117">
        <v>46290.782395833332</v>
      </c>
      <c r="B2434" s="114">
        <v>25</v>
      </c>
      <c r="C2434" s="114" t="s">
        <v>367</v>
      </c>
      <c r="D2434" s="114" t="s">
        <v>434</v>
      </c>
      <c r="E2434" s="114" t="s">
        <v>2436</v>
      </c>
      <c r="F2434" s="114" t="s">
        <v>180</v>
      </c>
      <c r="G2434" s="121">
        <v>2.8044467613205348E-4</v>
      </c>
      <c r="H2434" s="114">
        <v>0</v>
      </c>
      <c r="I2434" s="118" t="s">
        <v>2469</v>
      </c>
    </row>
    <row r="2435" spans="1:9" ht="15" customHeight="1" x14ac:dyDescent="0.25">
      <c r="A2435" s="117">
        <v>46290.782395833332</v>
      </c>
      <c r="B2435" s="114">
        <v>25</v>
      </c>
      <c r="C2435" s="114" t="s">
        <v>367</v>
      </c>
      <c r="D2435" s="114" t="s">
        <v>434</v>
      </c>
      <c r="E2435" s="114" t="s">
        <v>2437</v>
      </c>
      <c r="F2435" s="114" t="s">
        <v>180</v>
      </c>
      <c r="G2435" s="121">
        <v>3.9514783343052462E-4</v>
      </c>
      <c r="H2435" s="114">
        <v>0</v>
      </c>
      <c r="I2435" s="118" t="s">
        <v>2469</v>
      </c>
    </row>
    <row r="2436" spans="1:9" ht="15" customHeight="1" x14ac:dyDescent="0.25">
      <c r="A2436" s="117">
        <v>46290.782395833332</v>
      </c>
      <c r="B2436" s="114">
        <v>25</v>
      </c>
      <c r="C2436" s="114" t="s">
        <v>367</v>
      </c>
      <c r="D2436" s="114" t="s">
        <v>434</v>
      </c>
      <c r="E2436" s="114" t="s">
        <v>2438</v>
      </c>
      <c r="F2436" s="114" t="s">
        <v>180</v>
      </c>
      <c r="G2436" s="121">
        <v>3.9514783343052456E-4</v>
      </c>
      <c r="H2436" s="114">
        <v>0</v>
      </c>
      <c r="I2436" s="118" t="s">
        <v>2469</v>
      </c>
    </row>
    <row r="2437" spans="1:9" ht="15" customHeight="1" x14ac:dyDescent="0.25">
      <c r="A2437" s="117">
        <v>46290.782395833332</v>
      </c>
      <c r="B2437" s="114">
        <v>25</v>
      </c>
      <c r="C2437" s="114" t="s">
        <v>367</v>
      </c>
      <c r="D2437" s="114" t="s">
        <v>434</v>
      </c>
      <c r="E2437" s="114" t="s">
        <v>2439</v>
      </c>
      <c r="F2437" s="114" t="s">
        <v>180</v>
      </c>
      <c r="G2437" s="121">
        <v>3.9514783343052456E-4</v>
      </c>
      <c r="H2437" s="114">
        <v>0</v>
      </c>
      <c r="I2437" s="118" t="s">
        <v>2469</v>
      </c>
    </row>
    <row r="2438" spans="1:9" ht="15" customHeight="1" x14ac:dyDescent="0.25">
      <c r="A2438" s="117">
        <v>46290.782395833332</v>
      </c>
      <c r="B2438" s="114">
        <v>25</v>
      </c>
      <c r="C2438" s="114" t="s">
        <v>367</v>
      </c>
      <c r="D2438" s="114" t="s">
        <v>434</v>
      </c>
      <c r="E2438" s="114" t="s">
        <v>2440</v>
      </c>
      <c r="F2438" s="114" t="s">
        <v>180</v>
      </c>
      <c r="G2438" s="121">
        <v>3.9514783343052456E-4</v>
      </c>
      <c r="H2438" s="114">
        <v>0</v>
      </c>
      <c r="I2438" s="118" t="s">
        <v>2469</v>
      </c>
    </row>
    <row r="2439" spans="1:9" ht="15" customHeight="1" x14ac:dyDescent="0.25">
      <c r="A2439" s="117">
        <v>46290.782395833332</v>
      </c>
      <c r="B2439" s="114">
        <v>25</v>
      </c>
      <c r="C2439" s="114" t="s">
        <v>367</v>
      </c>
      <c r="D2439" s="114" t="s">
        <v>434</v>
      </c>
      <c r="E2439" s="114" t="s">
        <v>2441</v>
      </c>
      <c r="F2439" s="114" t="s">
        <v>180</v>
      </c>
      <c r="G2439" s="121">
        <v>3.9514783343052456E-4</v>
      </c>
      <c r="H2439" s="114">
        <v>0</v>
      </c>
      <c r="I2439" s="118" t="s">
        <v>2469</v>
      </c>
    </row>
    <row r="2440" spans="1:9" ht="15" customHeight="1" x14ac:dyDescent="0.25">
      <c r="A2440" s="117">
        <v>46290.782395833332</v>
      </c>
      <c r="B2440" s="114">
        <v>25</v>
      </c>
      <c r="C2440" s="114" t="s">
        <v>367</v>
      </c>
      <c r="D2440" s="114" t="s">
        <v>434</v>
      </c>
      <c r="E2440" s="114" t="s">
        <v>2442</v>
      </c>
      <c r="F2440" s="114" t="s">
        <v>180</v>
      </c>
      <c r="G2440" s="121">
        <v>3.9514783343052451E-4</v>
      </c>
      <c r="H2440" s="114">
        <v>0</v>
      </c>
      <c r="I2440" s="118" t="s">
        <v>2469</v>
      </c>
    </row>
    <row r="2441" spans="1:9" ht="15" customHeight="1" x14ac:dyDescent="0.25">
      <c r="A2441" s="117">
        <v>46290.782395833332</v>
      </c>
      <c r="B2441" s="114">
        <v>25</v>
      </c>
      <c r="C2441" s="114" t="s">
        <v>367</v>
      </c>
      <c r="D2441" s="114" t="s">
        <v>434</v>
      </c>
      <c r="E2441" s="114" t="s">
        <v>567</v>
      </c>
      <c r="F2441" s="114" t="s">
        <v>2443</v>
      </c>
      <c r="G2441" s="121">
        <v>1.8191985119223777E-4</v>
      </c>
      <c r="H2441" s="114">
        <v>36.383970238447553</v>
      </c>
      <c r="I2441" s="118" t="s">
        <v>274</v>
      </c>
    </row>
    <row r="2442" spans="1:9" ht="15" customHeight="1" x14ac:dyDescent="0.25">
      <c r="A2442" s="117">
        <v>46290.782395833332</v>
      </c>
      <c r="B2442" s="114">
        <v>25</v>
      </c>
      <c r="C2442" s="114" t="s">
        <v>367</v>
      </c>
      <c r="D2442" s="114" t="s">
        <v>434</v>
      </c>
      <c r="E2442" s="114" t="s">
        <v>569</v>
      </c>
      <c r="F2442" s="114" t="s">
        <v>2443</v>
      </c>
      <c r="G2442" s="121">
        <v>2.9511993589310129E-4</v>
      </c>
      <c r="H2442" s="114">
        <v>59.02398717862026</v>
      </c>
      <c r="I2442" s="118" t="s">
        <v>274</v>
      </c>
    </row>
    <row r="2443" spans="1:9" ht="15" customHeight="1" x14ac:dyDescent="0.25">
      <c r="A2443" s="117">
        <v>46290.782395833332</v>
      </c>
      <c r="B2443" s="114">
        <v>25</v>
      </c>
      <c r="C2443" s="114" t="s">
        <v>367</v>
      </c>
      <c r="D2443" s="114" t="s">
        <v>434</v>
      </c>
      <c r="E2443" s="114" t="s">
        <v>2444</v>
      </c>
      <c r="F2443" s="114" t="s">
        <v>2443</v>
      </c>
      <c r="G2443" s="121">
        <v>3.5428712973441153E-4</v>
      </c>
      <c r="H2443" s="114">
        <v>70.857425946882302</v>
      </c>
      <c r="I2443" s="118" t="s">
        <v>274</v>
      </c>
    </row>
    <row r="2444" spans="1:9" ht="15" customHeight="1" x14ac:dyDescent="0.25">
      <c r="A2444" s="117">
        <v>46290.782395833332</v>
      </c>
      <c r="B2444" s="114">
        <v>25</v>
      </c>
      <c r="C2444" s="114" t="s">
        <v>367</v>
      </c>
      <c r="D2444" s="114" t="s">
        <v>434</v>
      </c>
      <c r="E2444" s="114" t="s">
        <v>2445</v>
      </c>
      <c r="F2444" s="114" t="s">
        <v>2443</v>
      </c>
      <c r="G2444" s="121">
        <v>3.6073688624098328E-4</v>
      </c>
      <c r="H2444" s="114">
        <v>72.147377248196662</v>
      </c>
      <c r="I2444" s="118" t="s">
        <v>274</v>
      </c>
    </row>
    <row r="2445" spans="1:9" ht="15" customHeight="1" x14ac:dyDescent="0.25">
      <c r="A2445" s="117">
        <v>46290.782395833332</v>
      </c>
      <c r="B2445" s="114">
        <v>25</v>
      </c>
      <c r="C2445" s="114" t="s">
        <v>367</v>
      </c>
      <c r="D2445" s="114" t="s">
        <v>434</v>
      </c>
      <c r="E2445" s="114" t="s">
        <v>2446</v>
      </c>
      <c r="F2445" s="114" t="s">
        <v>2443</v>
      </c>
      <c r="G2445" s="121">
        <v>3.6073688624098323E-4</v>
      </c>
      <c r="H2445" s="114">
        <v>72.147377248196648</v>
      </c>
      <c r="I2445" s="118" t="s">
        <v>274</v>
      </c>
    </row>
    <row r="2446" spans="1:9" ht="15" customHeight="1" x14ac:dyDescent="0.25">
      <c r="A2446" s="117">
        <v>46290.782395833332</v>
      </c>
      <c r="B2446" s="114">
        <v>25</v>
      </c>
      <c r="C2446" s="114" t="s">
        <v>367</v>
      </c>
      <c r="D2446" s="114" t="s">
        <v>434</v>
      </c>
      <c r="E2446" s="114" t="s">
        <v>2447</v>
      </c>
      <c r="F2446" s="114" t="s">
        <v>2443</v>
      </c>
      <c r="G2446" s="121">
        <v>3.5428712973441159E-4</v>
      </c>
      <c r="H2446" s="114">
        <v>70.857425946882316</v>
      </c>
      <c r="I2446" s="118" t="s">
        <v>274</v>
      </c>
    </row>
    <row r="2447" spans="1:9" ht="15" customHeight="1" x14ac:dyDescent="0.25">
      <c r="A2447" s="117">
        <v>46290.782395833332</v>
      </c>
      <c r="B2447" s="114">
        <v>25</v>
      </c>
      <c r="C2447" s="114" t="s">
        <v>367</v>
      </c>
      <c r="D2447" s="114" t="s">
        <v>434</v>
      </c>
      <c r="E2447" s="114" t="s">
        <v>2448</v>
      </c>
      <c r="F2447" s="114" t="s">
        <v>2443</v>
      </c>
      <c r="G2447" s="121">
        <v>2.9511993589310129E-4</v>
      </c>
      <c r="H2447" s="114">
        <v>59.02398717862026</v>
      </c>
      <c r="I2447" s="118" t="s">
        <v>274</v>
      </c>
    </row>
    <row r="2448" spans="1:9" ht="15" customHeight="1" x14ac:dyDescent="0.25">
      <c r="A2448" s="117">
        <v>46290.782395833332</v>
      </c>
      <c r="B2448" s="114">
        <v>25</v>
      </c>
      <c r="C2448" s="114" t="s">
        <v>367</v>
      </c>
      <c r="D2448" s="114" t="s">
        <v>434</v>
      </c>
      <c r="E2448" s="114" t="s">
        <v>2449</v>
      </c>
      <c r="F2448" s="114" t="s">
        <v>2443</v>
      </c>
      <c r="G2448" s="121">
        <v>1.8191985119223804E-4</v>
      </c>
      <c r="H2448" s="114">
        <v>36.38397023844761</v>
      </c>
      <c r="I2448" s="118" t="s">
        <v>274</v>
      </c>
    </row>
    <row r="2449" spans="1:9" ht="15" customHeight="1" x14ac:dyDescent="0.25">
      <c r="A2449" s="117">
        <v>46290.782395833332</v>
      </c>
      <c r="B2449" s="114">
        <v>25</v>
      </c>
      <c r="C2449" s="114" t="s">
        <v>367</v>
      </c>
      <c r="D2449" s="114" t="s">
        <v>434</v>
      </c>
      <c r="E2449" s="114" t="s">
        <v>2450</v>
      </c>
      <c r="F2449" s="114" t="s">
        <v>2443</v>
      </c>
      <c r="G2449" s="121">
        <v>-1.1121715438082535E-3</v>
      </c>
      <c r="H2449" s="114">
        <v>-222.43430876165073</v>
      </c>
      <c r="I2449" s="118" t="s">
        <v>272</v>
      </c>
    </row>
    <row r="2450" spans="1:9" ht="15" customHeight="1" x14ac:dyDescent="0.25">
      <c r="A2450" s="117">
        <v>46290.782395833332</v>
      </c>
      <c r="B2450" s="114">
        <v>25</v>
      </c>
      <c r="C2450" s="114" t="s">
        <v>367</v>
      </c>
      <c r="D2450" s="114" t="s">
        <v>434</v>
      </c>
      <c r="E2450" s="114" t="s">
        <v>2451</v>
      </c>
      <c r="F2450" s="114" t="s">
        <v>2443</v>
      </c>
      <c r="G2450" s="121">
        <v>-1.2253716285091172E-3</v>
      </c>
      <c r="H2450" s="114">
        <v>-245.07432570182345</v>
      </c>
      <c r="I2450" s="118" t="s">
        <v>272</v>
      </c>
    </row>
    <row r="2451" spans="1:9" ht="15" customHeight="1" x14ac:dyDescent="0.25">
      <c r="A2451" s="117">
        <v>46290.782395833332</v>
      </c>
      <c r="B2451" s="114">
        <v>25</v>
      </c>
      <c r="C2451" s="114" t="s">
        <v>367</v>
      </c>
      <c r="D2451" s="114" t="s">
        <v>434</v>
      </c>
      <c r="E2451" s="114" t="s">
        <v>2452</v>
      </c>
      <c r="F2451" s="114" t="s">
        <v>2443</v>
      </c>
      <c r="G2451" s="121">
        <v>-1.2845388223504273E-3</v>
      </c>
      <c r="H2451" s="114">
        <v>-256.90776447008551</v>
      </c>
      <c r="I2451" s="118" t="s">
        <v>272</v>
      </c>
    </row>
    <row r="2452" spans="1:9" ht="15" customHeight="1" x14ac:dyDescent="0.25">
      <c r="A2452" s="117">
        <v>46290.782395833332</v>
      </c>
      <c r="B2452" s="114">
        <v>25</v>
      </c>
      <c r="C2452" s="114" t="s">
        <v>367</v>
      </c>
      <c r="D2452" s="114" t="s">
        <v>434</v>
      </c>
      <c r="E2452" s="114" t="s">
        <v>2453</v>
      </c>
      <c r="F2452" s="114" t="s">
        <v>2443</v>
      </c>
      <c r="G2452" s="121">
        <v>-1.2909885788569993E-3</v>
      </c>
      <c r="H2452" s="114">
        <v>-258.19771577139988</v>
      </c>
      <c r="I2452" s="118" t="s">
        <v>272</v>
      </c>
    </row>
    <row r="2453" spans="1:9" ht="15" customHeight="1" x14ac:dyDescent="0.25">
      <c r="A2453" s="117">
        <v>46290.782395833332</v>
      </c>
      <c r="B2453" s="114">
        <v>25</v>
      </c>
      <c r="C2453" s="114" t="s">
        <v>367</v>
      </c>
      <c r="D2453" s="114" t="s">
        <v>434</v>
      </c>
      <c r="E2453" s="114" t="s">
        <v>2454</v>
      </c>
      <c r="F2453" s="114" t="s">
        <v>2443</v>
      </c>
      <c r="G2453" s="121">
        <v>-1.2909885788569993E-3</v>
      </c>
      <c r="H2453" s="114">
        <v>-258.19771577139988</v>
      </c>
      <c r="I2453" s="118" t="s">
        <v>272</v>
      </c>
    </row>
    <row r="2454" spans="1:9" ht="15" customHeight="1" x14ac:dyDescent="0.25">
      <c r="A2454" s="117">
        <v>46290.782395833332</v>
      </c>
      <c r="B2454" s="114">
        <v>25</v>
      </c>
      <c r="C2454" s="114" t="s">
        <v>367</v>
      </c>
      <c r="D2454" s="114" t="s">
        <v>434</v>
      </c>
      <c r="E2454" s="114" t="s">
        <v>2455</v>
      </c>
      <c r="F2454" s="114" t="s">
        <v>2443</v>
      </c>
      <c r="G2454" s="121">
        <v>-1.2845388223504276E-3</v>
      </c>
      <c r="H2454" s="114">
        <v>-256.90776447008551</v>
      </c>
      <c r="I2454" s="118" t="s">
        <v>272</v>
      </c>
    </row>
    <row r="2455" spans="1:9" ht="15" customHeight="1" x14ac:dyDescent="0.25">
      <c r="A2455" s="117">
        <v>46290.782395833332</v>
      </c>
      <c r="B2455" s="114">
        <v>25</v>
      </c>
      <c r="C2455" s="114" t="s">
        <v>367</v>
      </c>
      <c r="D2455" s="114" t="s">
        <v>434</v>
      </c>
      <c r="E2455" s="114" t="s">
        <v>2456</v>
      </c>
      <c r="F2455" s="114" t="s">
        <v>2443</v>
      </c>
      <c r="G2455" s="121">
        <v>-1.2253716285091174E-3</v>
      </c>
      <c r="H2455" s="114">
        <v>-245.07432570182351</v>
      </c>
      <c r="I2455" s="118" t="s">
        <v>272</v>
      </c>
    </row>
    <row r="2456" spans="1:9" ht="15" customHeight="1" x14ac:dyDescent="0.25">
      <c r="A2456" s="117">
        <v>46290.782395833332</v>
      </c>
      <c r="B2456" s="114">
        <v>25</v>
      </c>
      <c r="C2456" s="114" t="s">
        <v>367</v>
      </c>
      <c r="D2456" s="114" t="s">
        <v>434</v>
      </c>
      <c r="E2456" s="114" t="s">
        <v>2457</v>
      </c>
      <c r="F2456" s="114" t="s">
        <v>2443</v>
      </c>
      <c r="G2456" s="121">
        <v>-1.112171543808254E-3</v>
      </c>
      <c r="H2456" s="114">
        <v>-222.43430876165081</v>
      </c>
      <c r="I2456" s="118" t="s">
        <v>272</v>
      </c>
    </row>
    <row r="2457" spans="1:9" ht="15" customHeight="1" x14ac:dyDescent="0.25">
      <c r="A2457" s="117">
        <v>46290.782395833332</v>
      </c>
      <c r="B2457" s="114">
        <v>25</v>
      </c>
      <c r="C2457" s="114" t="s">
        <v>367</v>
      </c>
      <c r="D2457" s="114" t="s">
        <v>434</v>
      </c>
      <c r="E2457" s="114" t="s">
        <v>2458</v>
      </c>
      <c r="F2457" s="114" t="s">
        <v>2443</v>
      </c>
      <c r="G2457" s="121">
        <v>-9.698197384212803E-4</v>
      </c>
      <c r="H2457" s="114">
        <v>-193.96394768425608</v>
      </c>
      <c r="I2457" s="118" t="s">
        <v>272</v>
      </c>
    </row>
    <row r="2458" spans="1:9" ht="15" customHeight="1" x14ac:dyDescent="0.25">
      <c r="A2458" s="117">
        <v>46290.782395833332</v>
      </c>
      <c r="B2458" s="114">
        <v>25</v>
      </c>
      <c r="C2458" s="114" t="s">
        <v>367</v>
      </c>
      <c r="D2458" s="114" t="s">
        <v>434</v>
      </c>
      <c r="E2458" s="114" t="s">
        <v>2459</v>
      </c>
      <c r="F2458" s="114" t="s">
        <v>2443</v>
      </c>
      <c r="G2458" s="121">
        <v>-7.6794218157597135E-4</v>
      </c>
      <c r="H2458" s="114">
        <v>-153.58843631519429</v>
      </c>
      <c r="I2458" s="118" t="s">
        <v>272</v>
      </c>
    </row>
    <row r="2459" spans="1:9" ht="15" customHeight="1" x14ac:dyDescent="0.25">
      <c r="A2459" s="117">
        <v>46290.782395833332</v>
      </c>
      <c r="B2459" s="114">
        <v>25</v>
      </c>
      <c r="C2459" s="114" t="s">
        <v>367</v>
      </c>
      <c r="D2459" s="114" t="s">
        <v>434</v>
      </c>
      <c r="E2459" s="114" t="s">
        <v>2460</v>
      </c>
      <c r="F2459" s="114" t="s">
        <v>2443</v>
      </c>
      <c r="G2459" s="121">
        <v>-5.660646247306624E-4</v>
      </c>
      <c r="H2459" s="114">
        <v>-113.2129249461325</v>
      </c>
      <c r="I2459" s="118" t="s">
        <v>272</v>
      </c>
    </row>
    <row r="2460" spans="1:9" ht="15" customHeight="1" x14ac:dyDescent="0.25">
      <c r="A2460" s="117">
        <v>46290.782395833332</v>
      </c>
      <c r="B2460" s="114">
        <v>25</v>
      </c>
      <c r="C2460" s="114" t="s">
        <v>367</v>
      </c>
      <c r="D2460" s="114" t="s">
        <v>434</v>
      </c>
      <c r="E2460" s="114" t="s">
        <v>2461</v>
      </c>
      <c r="F2460" s="114" t="s">
        <v>2443</v>
      </c>
      <c r="G2460" s="121">
        <v>-3.6418706788535345E-4</v>
      </c>
      <c r="H2460" s="114">
        <v>-72.837413577070706</v>
      </c>
      <c r="I2460" s="118" t="s">
        <v>272</v>
      </c>
    </row>
    <row r="2461" spans="1:9" ht="15" customHeight="1" x14ac:dyDescent="0.25">
      <c r="A2461" s="117">
        <v>46290.782395833332</v>
      </c>
      <c r="B2461" s="114">
        <v>25</v>
      </c>
      <c r="C2461" s="114" t="s">
        <v>367</v>
      </c>
      <c r="D2461" s="114" t="s">
        <v>434</v>
      </c>
      <c r="E2461" s="114" t="s">
        <v>2462</v>
      </c>
      <c r="F2461" s="114" t="s">
        <v>2443</v>
      </c>
      <c r="G2461" s="121">
        <v>-1.6230951104004448E-4</v>
      </c>
      <c r="H2461" s="114">
        <v>-32.461902208008915</v>
      </c>
      <c r="I2461" s="118" t="s">
        <v>272</v>
      </c>
    </row>
    <row r="2462" spans="1:9" ht="15" customHeight="1" x14ac:dyDescent="0.25">
      <c r="A2462" s="117">
        <v>46290.782395833332</v>
      </c>
      <c r="B2462" s="114">
        <v>25</v>
      </c>
      <c r="C2462" s="114" t="s">
        <v>367</v>
      </c>
      <c r="D2462" s="114" t="s">
        <v>434</v>
      </c>
      <c r="E2462" s="114" t="s">
        <v>2463</v>
      </c>
      <c r="F2462" s="114" t="s">
        <v>2443</v>
      </c>
      <c r="G2462" s="121">
        <v>3.9568045805264439E-5</v>
      </c>
      <c r="H2462" s="114">
        <v>7.9136091610528876</v>
      </c>
      <c r="I2462" s="118" t="s">
        <v>274</v>
      </c>
    </row>
    <row r="2463" spans="1:9" ht="15" customHeight="1" x14ac:dyDescent="0.25">
      <c r="A2463" s="117">
        <v>46290.782395833332</v>
      </c>
      <c r="B2463" s="114">
        <v>25</v>
      </c>
      <c r="C2463" s="114" t="s">
        <v>367</v>
      </c>
      <c r="D2463" s="114" t="s">
        <v>434</v>
      </c>
      <c r="E2463" s="114" t="s">
        <v>2773</v>
      </c>
      <c r="F2463" s="114" t="s">
        <v>2443</v>
      </c>
      <c r="G2463" s="121">
        <v>-9.6981973842128041E-4</v>
      </c>
      <c r="H2463" s="114">
        <v>-193.96394768425611</v>
      </c>
      <c r="I2463" s="118" t="s">
        <v>272</v>
      </c>
    </row>
    <row r="2464" spans="1:9" ht="15" customHeight="1" x14ac:dyDescent="0.25">
      <c r="A2464" s="117">
        <v>46290.782395833332</v>
      </c>
      <c r="B2464" s="114">
        <v>25</v>
      </c>
      <c r="C2464" s="114" t="s">
        <v>367</v>
      </c>
      <c r="D2464" s="114" t="s">
        <v>434</v>
      </c>
      <c r="E2464" s="114" t="s">
        <v>2775</v>
      </c>
      <c r="F2464" s="114" t="s">
        <v>2443</v>
      </c>
      <c r="G2464" s="121">
        <v>-7.6794218157597146E-4</v>
      </c>
      <c r="H2464" s="114">
        <v>-153.58843631519431</v>
      </c>
      <c r="I2464" s="118" t="s">
        <v>272</v>
      </c>
    </row>
    <row r="2465" spans="1:9" ht="15" customHeight="1" x14ac:dyDescent="0.25">
      <c r="A2465" s="117">
        <v>46290.782395833332</v>
      </c>
      <c r="B2465" s="114">
        <v>25</v>
      </c>
      <c r="C2465" s="114" t="s">
        <v>367</v>
      </c>
      <c r="D2465" s="114" t="s">
        <v>434</v>
      </c>
      <c r="E2465" s="114" t="s">
        <v>2776</v>
      </c>
      <c r="F2465" s="114" t="s">
        <v>2443</v>
      </c>
      <c r="G2465" s="121">
        <v>-5.6606462473066251E-4</v>
      </c>
      <c r="H2465" s="114">
        <v>-113.21292494613252</v>
      </c>
      <c r="I2465" s="118" t="s">
        <v>272</v>
      </c>
    </row>
    <row r="2466" spans="1:9" ht="15" customHeight="1" x14ac:dyDescent="0.25">
      <c r="A2466" s="117">
        <v>46290.782395833332</v>
      </c>
      <c r="B2466" s="114">
        <v>25</v>
      </c>
      <c r="C2466" s="114" t="s">
        <v>367</v>
      </c>
      <c r="D2466" s="114" t="s">
        <v>434</v>
      </c>
      <c r="E2466" s="114" t="s">
        <v>2777</v>
      </c>
      <c r="F2466" s="114" t="s">
        <v>2443</v>
      </c>
      <c r="G2466" s="121">
        <v>-3.6418706788535362E-4</v>
      </c>
      <c r="H2466" s="114">
        <v>-72.837413577070748</v>
      </c>
      <c r="I2466" s="118" t="s">
        <v>272</v>
      </c>
    </row>
    <row r="2467" spans="1:9" ht="15" customHeight="1" x14ac:dyDescent="0.25">
      <c r="A2467" s="117">
        <v>46290.782395833332</v>
      </c>
      <c r="B2467" s="114">
        <v>25</v>
      </c>
      <c r="C2467" s="114" t="s">
        <v>367</v>
      </c>
      <c r="D2467" s="114" t="s">
        <v>434</v>
      </c>
      <c r="E2467" s="114" t="s">
        <v>2778</v>
      </c>
      <c r="F2467" s="114" t="s">
        <v>2443</v>
      </c>
      <c r="G2467" s="121">
        <v>-1.6230951104004459E-4</v>
      </c>
      <c r="H2467" s="114">
        <v>-32.461902208008937</v>
      </c>
      <c r="I2467" s="118" t="s">
        <v>272</v>
      </c>
    </row>
    <row r="2468" spans="1:9" ht="15" customHeight="1" x14ac:dyDescent="0.25">
      <c r="A2468" s="117">
        <v>46290.782395833332</v>
      </c>
      <c r="B2468" s="114">
        <v>25</v>
      </c>
      <c r="C2468" s="114" t="s">
        <v>367</v>
      </c>
      <c r="D2468" s="114" t="s">
        <v>434</v>
      </c>
      <c r="E2468" s="114" t="s">
        <v>2779</v>
      </c>
      <c r="F2468" s="114" t="s">
        <v>2443</v>
      </c>
      <c r="G2468" s="121">
        <v>3.956804580526431E-5</v>
      </c>
      <c r="H2468" s="114">
        <v>7.9136091610528618</v>
      </c>
      <c r="I2468" s="118" t="s">
        <v>274</v>
      </c>
    </row>
    <row r="2469" spans="1:9" ht="15" customHeight="1" x14ac:dyDescent="0.25">
      <c r="A2469" s="117">
        <v>46290.782395833332</v>
      </c>
      <c r="B2469" s="114">
        <v>26</v>
      </c>
      <c r="C2469" s="114" t="s">
        <v>367</v>
      </c>
      <c r="D2469" s="114" t="s">
        <v>637</v>
      </c>
      <c r="E2469" s="114" t="s">
        <v>2334</v>
      </c>
      <c r="F2469" s="114" t="s">
        <v>180</v>
      </c>
      <c r="G2469" s="121">
        <v>-6.7471381426869345E-4</v>
      </c>
      <c r="H2469" s="114">
        <v>-14.682782835537575</v>
      </c>
      <c r="I2469" s="118" t="s">
        <v>272</v>
      </c>
    </row>
    <row r="2470" spans="1:9" ht="15" customHeight="1" x14ac:dyDescent="0.25">
      <c r="A2470" s="117">
        <v>46290.782395833332</v>
      </c>
      <c r="B2470" s="114">
        <v>26</v>
      </c>
      <c r="C2470" s="114" t="s">
        <v>367</v>
      </c>
      <c r="D2470" s="114" t="s">
        <v>637</v>
      </c>
      <c r="E2470" s="114" t="s">
        <v>2336</v>
      </c>
      <c r="F2470" s="114" t="s">
        <v>180</v>
      </c>
      <c r="G2470" s="121">
        <v>-6.7471381426869345E-4</v>
      </c>
      <c r="H2470" s="114">
        <v>-14.682782835537575</v>
      </c>
      <c r="I2470" s="118" t="s">
        <v>272</v>
      </c>
    </row>
    <row r="2471" spans="1:9" ht="15" customHeight="1" x14ac:dyDescent="0.25">
      <c r="A2471" s="117">
        <v>46290.782395833332</v>
      </c>
      <c r="B2471" s="114">
        <v>26</v>
      </c>
      <c r="C2471" s="114" t="s">
        <v>367</v>
      </c>
      <c r="D2471" s="114" t="s">
        <v>637</v>
      </c>
      <c r="E2471" s="114" t="s">
        <v>2337</v>
      </c>
      <c r="F2471" s="114" t="s">
        <v>180</v>
      </c>
      <c r="G2471" s="121">
        <v>-6.7471381426869345E-4</v>
      </c>
      <c r="H2471" s="114">
        <v>-14.682782835537575</v>
      </c>
      <c r="I2471" s="118" t="s">
        <v>272</v>
      </c>
    </row>
    <row r="2472" spans="1:9" ht="15" customHeight="1" x14ac:dyDescent="0.25">
      <c r="A2472" s="117">
        <v>46290.782395833332</v>
      </c>
      <c r="B2472" s="114">
        <v>26</v>
      </c>
      <c r="C2472" s="114" t="s">
        <v>367</v>
      </c>
      <c r="D2472" s="114" t="s">
        <v>637</v>
      </c>
      <c r="E2472" s="114" t="s">
        <v>2338</v>
      </c>
      <c r="F2472" s="114" t="s">
        <v>180</v>
      </c>
      <c r="G2472" s="121">
        <v>-6.7471381426869345E-4</v>
      </c>
      <c r="H2472" s="114">
        <v>-14.682782835537575</v>
      </c>
      <c r="I2472" s="118" t="s">
        <v>272</v>
      </c>
    </row>
    <row r="2473" spans="1:9" ht="15" customHeight="1" x14ac:dyDescent="0.25">
      <c r="A2473" s="117">
        <v>46290.782395833332</v>
      </c>
      <c r="B2473" s="114">
        <v>26</v>
      </c>
      <c r="C2473" s="114" t="s">
        <v>367</v>
      </c>
      <c r="D2473" s="114" t="s">
        <v>637</v>
      </c>
      <c r="E2473" s="114" t="s">
        <v>2339</v>
      </c>
      <c r="F2473" s="114" t="s">
        <v>180</v>
      </c>
      <c r="G2473" s="121">
        <v>-6.7471381426869345E-4</v>
      </c>
      <c r="H2473" s="114">
        <v>-14.682782835537575</v>
      </c>
      <c r="I2473" s="118" t="s">
        <v>272</v>
      </c>
    </row>
    <row r="2474" spans="1:9" ht="15" customHeight="1" x14ac:dyDescent="0.25">
      <c r="A2474" s="117">
        <v>46290.782395833332</v>
      </c>
      <c r="B2474" s="114">
        <v>26</v>
      </c>
      <c r="C2474" s="114" t="s">
        <v>367</v>
      </c>
      <c r="D2474" s="114" t="s">
        <v>637</v>
      </c>
      <c r="E2474" s="114" t="s">
        <v>2340</v>
      </c>
      <c r="F2474" s="114" t="s">
        <v>180</v>
      </c>
      <c r="G2474" s="121">
        <v>-6.7471381426869345E-4</v>
      </c>
      <c r="H2474" s="114">
        <v>-14.682782835537575</v>
      </c>
      <c r="I2474" s="118" t="s">
        <v>272</v>
      </c>
    </row>
    <row r="2475" spans="1:9" ht="15" customHeight="1" x14ac:dyDescent="0.25">
      <c r="A2475" s="117">
        <v>46290.782395833332</v>
      </c>
      <c r="B2475" s="114">
        <v>26</v>
      </c>
      <c r="C2475" s="114" t="s">
        <v>367</v>
      </c>
      <c r="D2475" s="114" t="s">
        <v>637</v>
      </c>
      <c r="E2475" s="114" t="s">
        <v>2341</v>
      </c>
      <c r="F2475" s="114" t="s">
        <v>180</v>
      </c>
      <c r="G2475" s="121">
        <v>-6.1973289331744726E-4</v>
      </c>
      <c r="H2475" s="114">
        <v>-14.379220221791311</v>
      </c>
      <c r="I2475" s="118" t="s">
        <v>272</v>
      </c>
    </row>
    <row r="2476" spans="1:9" ht="15" customHeight="1" x14ac:dyDescent="0.25">
      <c r="A2476" s="117">
        <v>46290.782395833332</v>
      </c>
      <c r="B2476" s="114">
        <v>26</v>
      </c>
      <c r="C2476" s="114" t="s">
        <v>367</v>
      </c>
      <c r="D2476" s="114" t="s">
        <v>637</v>
      </c>
      <c r="E2476" s="114" t="s">
        <v>2342</v>
      </c>
      <c r="F2476" s="114" t="s">
        <v>180</v>
      </c>
      <c r="G2476" s="121">
        <v>-6.1973289331744726E-4</v>
      </c>
      <c r="H2476" s="114">
        <v>-14.379220221791311</v>
      </c>
      <c r="I2476" s="118" t="s">
        <v>272</v>
      </c>
    </row>
    <row r="2477" spans="1:9" ht="15" customHeight="1" x14ac:dyDescent="0.25">
      <c r="A2477" s="117">
        <v>46290.782395833332</v>
      </c>
      <c r="B2477" s="114">
        <v>26</v>
      </c>
      <c r="C2477" s="114" t="s">
        <v>367</v>
      </c>
      <c r="D2477" s="114" t="s">
        <v>637</v>
      </c>
      <c r="E2477" s="114" t="s">
        <v>2343</v>
      </c>
      <c r="F2477" s="114" t="s">
        <v>180</v>
      </c>
      <c r="G2477" s="121">
        <v>-6.1973289331744726E-4</v>
      </c>
      <c r="H2477" s="114">
        <v>-14.379220221791311</v>
      </c>
      <c r="I2477" s="118" t="s">
        <v>272</v>
      </c>
    </row>
    <row r="2478" spans="1:9" ht="15" customHeight="1" x14ac:dyDescent="0.25">
      <c r="A2478" s="117">
        <v>46290.782395833332</v>
      </c>
      <c r="B2478" s="114">
        <v>26</v>
      </c>
      <c r="C2478" s="114" t="s">
        <v>367</v>
      </c>
      <c r="D2478" s="114" t="s">
        <v>637</v>
      </c>
      <c r="E2478" s="114" t="s">
        <v>2344</v>
      </c>
      <c r="F2478" s="114" t="s">
        <v>180</v>
      </c>
      <c r="G2478" s="121">
        <v>-6.1973289331744726E-4</v>
      </c>
      <c r="H2478" s="114">
        <v>-14.379220221791311</v>
      </c>
      <c r="I2478" s="118" t="s">
        <v>272</v>
      </c>
    </row>
    <row r="2479" spans="1:9" ht="15" customHeight="1" x14ac:dyDescent="0.25">
      <c r="A2479" s="117">
        <v>46290.782395833332</v>
      </c>
      <c r="B2479" s="114">
        <v>26</v>
      </c>
      <c r="C2479" s="114" t="s">
        <v>367</v>
      </c>
      <c r="D2479" s="114" t="s">
        <v>637</v>
      </c>
      <c r="E2479" s="114" t="s">
        <v>2345</v>
      </c>
      <c r="F2479" s="114" t="s">
        <v>180</v>
      </c>
      <c r="G2479" s="121">
        <v>-6.1973289331744726E-4</v>
      </c>
      <c r="H2479" s="114">
        <v>-14.379220221791311</v>
      </c>
      <c r="I2479" s="118" t="s">
        <v>272</v>
      </c>
    </row>
    <row r="2480" spans="1:9" ht="15" customHeight="1" x14ac:dyDescent="0.25">
      <c r="A2480" s="117">
        <v>46290.782395833332</v>
      </c>
      <c r="B2480" s="114">
        <v>26</v>
      </c>
      <c r="C2480" s="114" t="s">
        <v>367</v>
      </c>
      <c r="D2480" s="114" t="s">
        <v>637</v>
      </c>
      <c r="E2480" s="114" t="s">
        <v>2346</v>
      </c>
      <c r="F2480" s="114" t="s">
        <v>180</v>
      </c>
      <c r="G2480" s="121">
        <v>-6.1973289331744726E-4</v>
      </c>
      <c r="H2480" s="114">
        <v>-14.379220221791311</v>
      </c>
      <c r="I2480" s="118" t="s">
        <v>272</v>
      </c>
    </row>
    <row r="2481" spans="1:9" ht="15" customHeight="1" x14ac:dyDescent="0.25">
      <c r="A2481" s="117">
        <v>46290.782395833332</v>
      </c>
      <c r="B2481" s="114">
        <v>26</v>
      </c>
      <c r="C2481" s="114" t="s">
        <v>367</v>
      </c>
      <c r="D2481" s="114" t="s">
        <v>637</v>
      </c>
      <c r="E2481" s="114" t="s">
        <v>2347</v>
      </c>
      <c r="F2481" s="114" t="s">
        <v>180</v>
      </c>
      <c r="G2481" s="121">
        <v>-6.1973289331744726E-4</v>
      </c>
      <c r="H2481" s="114">
        <v>-14.379220221791311</v>
      </c>
      <c r="I2481" s="118" t="s">
        <v>272</v>
      </c>
    </row>
    <row r="2482" spans="1:9" ht="15" customHeight="1" x14ac:dyDescent="0.25">
      <c r="A2482" s="117">
        <v>46290.782395833332</v>
      </c>
      <c r="B2482" s="114">
        <v>26</v>
      </c>
      <c r="C2482" s="114" t="s">
        <v>367</v>
      </c>
      <c r="D2482" s="114" t="s">
        <v>637</v>
      </c>
      <c r="E2482" s="114" t="s">
        <v>2348</v>
      </c>
      <c r="F2482" s="114" t="s">
        <v>180</v>
      </c>
      <c r="G2482" s="121">
        <v>-6.1973289331744726E-4</v>
      </c>
      <c r="H2482" s="114">
        <v>-14.379220221791311</v>
      </c>
      <c r="I2482" s="118" t="s">
        <v>272</v>
      </c>
    </row>
    <row r="2483" spans="1:9" ht="15" customHeight="1" x14ac:dyDescent="0.25">
      <c r="A2483" s="117">
        <v>46290.782395833332</v>
      </c>
      <c r="B2483" s="114">
        <v>26</v>
      </c>
      <c r="C2483" s="114" t="s">
        <v>367</v>
      </c>
      <c r="D2483" s="114" t="s">
        <v>637</v>
      </c>
      <c r="E2483" s="114" t="s">
        <v>2349</v>
      </c>
      <c r="F2483" s="114" t="s">
        <v>180</v>
      </c>
      <c r="G2483" s="121">
        <v>-5.6475197236620096E-4</v>
      </c>
      <c r="H2483" s="114">
        <v>-14.075657608045049</v>
      </c>
      <c r="I2483" s="118" t="s">
        <v>272</v>
      </c>
    </row>
    <row r="2484" spans="1:9" ht="15" customHeight="1" x14ac:dyDescent="0.25">
      <c r="A2484" s="117">
        <v>46290.782395833332</v>
      </c>
      <c r="B2484" s="114">
        <v>26</v>
      </c>
      <c r="C2484" s="114" t="s">
        <v>367</v>
      </c>
      <c r="D2484" s="114" t="s">
        <v>637</v>
      </c>
      <c r="E2484" s="114" t="s">
        <v>2350</v>
      </c>
      <c r="F2484" s="114" t="s">
        <v>180</v>
      </c>
      <c r="G2484" s="121">
        <v>-5.6475197236620096E-4</v>
      </c>
      <c r="H2484" s="114">
        <v>-14.075657608045049</v>
      </c>
      <c r="I2484" s="118" t="s">
        <v>272</v>
      </c>
    </row>
    <row r="2485" spans="1:9" ht="15" customHeight="1" x14ac:dyDescent="0.25">
      <c r="A2485" s="117">
        <v>46290.782395833332</v>
      </c>
      <c r="B2485" s="114">
        <v>26</v>
      </c>
      <c r="C2485" s="114" t="s">
        <v>367</v>
      </c>
      <c r="D2485" s="114" t="s">
        <v>637</v>
      </c>
      <c r="E2485" s="114" t="s">
        <v>2351</v>
      </c>
      <c r="F2485" s="114" t="s">
        <v>180</v>
      </c>
      <c r="G2485" s="121">
        <v>-5.6475197236620096E-4</v>
      </c>
      <c r="H2485" s="114">
        <v>-14.075657608045049</v>
      </c>
      <c r="I2485" s="118" t="s">
        <v>272</v>
      </c>
    </row>
    <row r="2486" spans="1:9" ht="15" customHeight="1" x14ac:dyDescent="0.25">
      <c r="A2486" s="117">
        <v>46290.782395833332</v>
      </c>
      <c r="B2486" s="114">
        <v>26</v>
      </c>
      <c r="C2486" s="114" t="s">
        <v>367</v>
      </c>
      <c r="D2486" s="114" t="s">
        <v>637</v>
      </c>
      <c r="E2486" s="114" t="s">
        <v>2352</v>
      </c>
      <c r="F2486" s="114" t="s">
        <v>180</v>
      </c>
      <c r="G2486" s="121">
        <v>-5.6475197236620096E-4</v>
      </c>
      <c r="H2486" s="114">
        <v>-14.075657608045049</v>
      </c>
      <c r="I2486" s="118" t="s">
        <v>272</v>
      </c>
    </row>
    <row r="2487" spans="1:9" ht="15" customHeight="1" x14ac:dyDescent="0.25">
      <c r="A2487" s="117">
        <v>46290.782395833332</v>
      </c>
      <c r="B2487" s="114">
        <v>26</v>
      </c>
      <c r="C2487" s="114" t="s">
        <v>367</v>
      </c>
      <c r="D2487" s="114" t="s">
        <v>637</v>
      </c>
      <c r="E2487" s="114" t="s">
        <v>2353</v>
      </c>
      <c r="F2487" s="114" t="s">
        <v>180</v>
      </c>
      <c r="G2487" s="121">
        <v>-5.6475197236620096E-4</v>
      </c>
      <c r="H2487" s="114">
        <v>-14.075657608045049</v>
      </c>
      <c r="I2487" s="118" t="s">
        <v>272</v>
      </c>
    </row>
    <row r="2488" spans="1:9" ht="15" customHeight="1" x14ac:dyDescent="0.25">
      <c r="A2488" s="117">
        <v>46290.782395833332</v>
      </c>
      <c r="B2488" s="114">
        <v>26</v>
      </c>
      <c r="C2488" s="114" t="s">
        <v>367</v>
      </c>
      <c r="D2488" s="114" t="s">
        <v>637</v>
      </c>
      <c r="E2488" s="114" t="s">
        <v>2354</v>
      </c>
      <c r="F2488" s="114" t="s">
        <v>180</v>
      </c>
      <c r="G2488" s="121">
        <v>-5.6475197236620107E-4</v>
      </c>
      <c r="H2488" s="114">
        <v>-14.075657608045049</v>
      </c>
      <c r="I2488" s="118" t="s">
        <v>272</v>
      </c>
    </row>
    <row r="2489" spans="1:9" ht="15" customHeight="1" x14ac:dyDescent="0.25">
      <c r="A2489" s="117">
        <v>46290.782395833332</v>
      </c>
      <c r="B2489" s="114">
        <v>26</v>
      </c>
      <c r="C2489" s="114" t="s">
        <v>367</v>
      </c>
      <c r="D2489" s="114" t="s">
        <v>637</v>
      </c>
      <c r="E2489" s="114" t="s">
        <v>2355</v>
      </c>
      <c r="F2489" s="114" t="s">
        <v>180</v>
      </c>
      <c r="G2489" s="121">
        <v>-5.6475197236620107E-4</v>
      </c>
      <c r="H2489" s="114">
        <v>-14.075657608045049</v>
      </c>
      <c r="I2489" s="118" t="s">
        <v>272</v>
      </c>
    </row>
    <row r="2490" spans="1:9" ht="15" customHeight="1" x14ac:dyDescent="0.25">
      <c r="A2490" s="117">
        <v>46290.782395833332</v>
      </c>
      <c r="B2490" s="114">
        <v>26</v>
      </c>
      <c r="C2490" s="114" t="s">
        <v>367</v>
      </c>
      <c r="D2490" s="114" t="s">
        <v>637</v>
      </c>
      <c r="E2490" s="114" t="s">
        <v>2356</v>
      </c>
      <c r="F2490" s="114" t="s">
        <v>180</v>
      </c>
      <c r="G2490" s="121">
        <v>-5.6475197236620107E-4</v>
      </c>
      <c r="H2490" s="114">
        <v>-14.075657608045049</v>
      </c>
      <c r="I2490" s="118" t="s">
        <v>272</v>
      </c>
    </row>
    <row r="2491" spans="1:9" ht="15" customHeight="1" x14ac:dyDescent="0.25">
      <c r="A2491" s="117">
        <v>46290.782395833332</v>
      </c>
      <c r="B2491" s="114">
        <v>26</v>
      </c>
      <c r="C2491" s="114" t="s">
        <v>367</v>
      </c>
      <c r="D2491" s="114" t="s">
        <v>637</v>
      </c>
      <c r="E2491" s="114" t="s">
        <v>2357</v>
      </c>
      <c r="F2491" s="114" t="s">
        <v>180</v>
      </c>
      <c r="G2491" s="121">
        <v>-5.6475197236620107E-4</v>
      </c>
      <c r="H2491" s="114">
        <v>-14.075657608045049</v>
      </c>
      <c r="I2491" s="118" t="s">
        <v>272</v>
      </c>
    </row>
    <row r="2492" spans="1:9" ht="15" customHeight="1" x14ac:dyDescent="0.25">
      <c r="A2492" s="117">
        <v>46290.782395833332</v>
      </c>
      <c r="B2492" s="114">
        <v>26</v>
      </c>
      <c r="C2492" s="114" t="s">
        <v>367</v>
      </c>
      <c r="D2492" s="114" t="s">
        <v>637</v>
      </c>
      <c r="E2492" s="114" t="s">
        <v>2358</v>
      </c>
      <c r="F2492" s="114" t="s">
        <v>180</v>
      </c>
      <c r="G2492" s="121">
        <v>-5.6475197236620107E-4</v>
      </c>
      <c r="H2492" s="114">
        <v>-14.075657608045049</v>
      </c>
      <c r="I2492" s="118" t="s">
        <v>272</v>
      </c>
    </row>
    <row r="2493" spans="1:9" ht="15" customHeight="1" x14ac:dyDescent="0.25">
      <c r="A2493" s="117">
        <v>46290.782395833332</v>
      </c>
      <c r="B2493" s="114">
        <v>26</v>
      </c>
      <c r="C2493" s="114" t="s">
        <v>367</v>
      </c>
      <c r="D2493" s="114" t="s">
        <v>637</v>
      </c>
      <c r="E2493" s="114" t="s">
        <v>2359</v>
      </c>
      <c r="F2493" s="114" t="s">
        <v>180</v>
      </c>
      <c r="G2493" s="121">
        <v>-5.0977105141495477E-4</v>
      </c>
      <c r="H2493" s="114">
        <v>-13.772094994298785</v>
      </c>
      <c r="I2493" s="118" t="s">
        <v>272</v>
      </c>
    </row>
    <row r="2494" spans="1:9" ht="15" customHeight="1" x14ac:dyDescent="0.25">
      <c r="A2494" s="117">
        <v>46290.782395833332</v>
      </c>
      <c r="B2494" s="114">
        <v>26</v>
      </c>
      <c r="C2494" s="114" t="s">
        <v>367</v>
      </c>
      <c r="D2494" s="114" t="s">
        <v>637</v>
      </c>
      <c r="E2494" s="114" t="s">
        <v>2360</v>
      </c>
      <c r="F2494" s="114" t="s">
        <v>180</v>
      </c>
      <c r="G2494" s="121">
        <v>-5.0977105141495477E-4</v>
      </c>
      <c r="H2494" s="114">
        <v>-13.772094994298785</v>
      </c>
      <c r="I2494" s="118" t="s">
        <v>272</v>
      </c>
    </row>
    <row r="2495" spans="1:9" ht="15" customHeight="1" x14ac:dyDescent="0.25">
      <c r="A2495" s="117">
        <v>46290.782395833332</v>
      </c>
      <c r="B2495" s="114">
        <v>26</v>
      </c>
      <c r="C2495" s="114" t="s">
        <v>367</v>
      </c>
      <c r="D2495" s="114" t="s">
        <v>637</v>
      </c>
      <c r="E2495" s="114" t="s">
        <v>2361</v>
      </c>
      <c r="F2495" s="114" t="s">
        <v>180</v>
      </c>
      <c r="G2495" s="121">
        <v>-5.0977105141495477E-4</v>
      </c>
      <c r="H2495" s="114">
        <v>-13.772094994298785</v>
      </c>
      <c r="I2495" s="118" t="s">
        <v>272</v>
      </c>
    </row>
    <row r="2496" spans="1:9" ht="15" customHeight="1" x14ac:dyDescent="0.25">
      <c r="A2496" s="117">
        <v>46290.782395833332</v>
      </c>
      <c r="B2496" s="114">
        <v>26</v>
      </c>
      <c r="C2496" s="114" t="s">
        <v>367</v>
      </c>
      <c r="D2496" s="114" t="s">
        <v>637</v>
      </c>
      <c r="E2496" s="114" t="s">
        <v>2362</v>
      </c>
      <c r="F2496" s="114" t="s">
        <v>180</v>
      </c>
      <c r="G2496" s="121">
        <v>-5.0977105141495477E-4</v>
      </c>
      <c r="H2496" s="114">
        <v>-13.772094994298785</v>
      </c>
      <c r="I2496" s="118" t="s">
        <v>272</v>
      </c>
    </row>
    <row r="2497" spans="1:9" ht="15" customHeight="1" x14ac:dyDescent="0.25">
      <c r="A2497" s="117">
        <v>46290.782395833332</v>
      </c>
      <c r="B2497" s="114">
        <v>26</v>
      </c>
      <c r="C2497" s="114" t="s">
        <v>367</v>
      </c>
      <c r="D2497" s="114" t="s">
        <v>637</v>
      </c>
      <c r="E2497" s="114" t="s">
        <v>2363</v>
      </c>
      <c r="F2497" s="114" t="s">
        <v>180</v>
      </c>
      <c r="G2497" s="121">
        <v>-5.0977105141495477E-4</v>
      </c>
      <c r="H2497" s="114">
        <v>-13.772094994298785</v>
      </c>
      <c r="I2497" s="118" t="s">
        <v>272</v>
      </c>
    </row>
    <row r="2498" spans="1:9" ht="15" customHeight="1" x14ac:dyDescent="0.25">
      <c r="A2498" s="117">
        <v>46290.782395833332</v>
      </c>
      <c r="B2498" s="114">
        <v>26</v>
      </c>
      <c r="C2498" s="114" t="s">
        <v>367</v>
      </c>
      <c r="D2498" s="114" t="s">
        <v>637</v>
      </c>
      <c r="E2498" s="114" t="s">
        <v>2364</v>
      </c>
      <c r="F2498" s="114" t="s">
        <v>180</v>
      </c>
      <c r="G2498" s="121">
        <v>-5.0977105141495477E-4</v>
      </c>
      <c r="H2498" s="114">
        <v>-13.772094994298785</v>
      </c>
      <c r="I2498" s="118" t="s">
        <v>272</v>
      </c>
    </row>
    <row r="2499" spans="1:9" ht="15" customHeight="1" x14ac:dyDescent="0.25">
      <c r="A2499" s="117">
        <v>46290.782395833332</v>
      </c>
      <c r="B2499" s="114">
        <v>26</v>
      </c>
      <c r="C2499" s="114" t="s">
        <v>367</v>
      </c>
      <c r="D2499" s="114" t="s">
        <v>637</v>
      </c>
      <c r="E2499" s="114" t="s">
        <v>2365</v>
      </c>
      <c r="F2499" s="114" t="s">
        <v>180</v>
      </c>
      <c r="G2499" s="121">
        <v>-4.5479013046370852E-4</v>
      </c>
      <c r="H2499" s="114">
        <v>-13.468532380552523</v>
      </c>
      <c r="I2499" s="118" t="s">
        <v>272</v>
      </c>
    </row>
    <row r="2500" spans="1:9" ht="15" customHeight="1" x14ac:dyDescent="0.25">
      <c r="A2500" s="117">
        <v>46290.782395833332</v>
      </c>
      <c r="B2500" s="114">
        <v>26</v>
      </c>
      <c r="C2500" s="114" t="s">
        <v>367</v>
      </c>
      <c r="D2500" s="114" t="s">
        <v>637</v>
      </c>
      <c r="E2500" s="114" t="s">
        <v>2366</v>
      </c>
      <c r="F2500" s="114" t="s">
        <v>180</v>
      </c>
      <c r="G2500" s="121">
        <v>-4.5479013046370852E-4</v>
      </c>
      <c r="H2500" s="114">
        <v>-13.468532380552523</v>
      </c>
      <c r="I2500" s="118" t="s">
        <v>272</v>
      </c>
    </row>
    <row r="2501" spans="1:9" ht="15" customHeight="1" x14ac:dyDescent="0.25">
      <c r="A2501" s="117">
        <v>46290.782395833332</v>
      </c>
      <c r="B2501" s="114">
        <v>26</v>
      </c>
      <c r="C2501" s="114" t="s">
        <v>367</v>
      </c>
      <c r="D2501" s="114" t="s">
        <v>637</v>
      </c>
      <c r="E2501" s="114" t="s">
        <v>2367</v>
      </c>
      <c r="F2501" s="114" t="s">
        <v>180</v>
      </c>
      <c r="G2501" s="121">
        <v>-4.5479013046370852E-4</v>
      </c>
      <c r="H2501" s="114">
        <v>-13.468532380552523</v>
      </c>
      <c r="I2501" s="118" t="s">
        <v>272</v>
      </c>
    </row>
    <row r="2502" spans="1:9" ht="15" customHeight="1" x14ac:dyDescent="0.25">
      <c r="A2502" s="117">
        <v>46290.782395833332</v>
      </c>
      <c r="B2502" s="114">
        <v>26</v>
      </c>
      <c r="C2502" s="114" t="s">
        <v>367</v>
      </c>
      <c r="D2502" s="114" t="s">
        <v>637</v>
      </c>
      <c r="E2502" s="114" t="s">
        <v>2368</v>
      </c>
      <c r="F2502" s="114" t="s">
        <v>180</v>
      </c>
      <c r="G2502" s="121">
        <v>-4.5479013046370858E-4</v>
      </c>
      <c r="H2502" s="114">
        <v>-13.468532380552523</v>
      </c>
      <c r="I2502" s="118" t="s">
        <v>272</v>
      </c>
    </row>
    <row r="2503" spans="1:9" ht="15" customHeight="1" x14ac:dyDescent="0.25">
      <c r="A2503" s="117">
        <v>46290.782395833332</v>
      </c>
      <c r="B2503" s="114">
        <v>26</v>
      </c>
      <c r="C2503" s="114" t="s">
        <v>367</v>
      </c>
      <c r="D2503" s="114" t="s">
        <v>637</v>
      </c>
      <c r="E2503" s="114" t="s">
        <v>2369</v>
      </c>
      <c r="F2503" s="114" t="s">
        <v>180</v>
      </c>
      <c r="G2503" s="121">
        <v>-4.5479013046370858E-4</v>
      </c>
      <c r="H2503" s="114">
        <v>-13.468532380552523</v>
      </c>
      <c r="I2503" s="118" t="s">
        <v>272</v>
      </c>
    </row>
    <row r="2504" spans="1:9" ht="15" customHeight="1" x14ac:dyDescent="0.25">
      <c r="A2504" s="117">
        <v>46290.782395833332</v>
      </c>
      <c r="B2504" s="114">
        <v>26</v>
      </c>
      <c r="C2504" s="114" t="s">
        <v>367</v>
      </c>
      <c r="D2504" s="114" t="s">
        <v>637</v>
      </c>
      <c r="E2504" s="114" t="s">
        <v>2370</v>
      </c>
      <c r="F2504" s="114" t="s">
        <v>180</v>
      </c>
      <c r="G2504" s="121">
        <v>-4.5479013046370858E-4</v>
      </c>
      <c r="H2504" s="114">
        <v>-13.468532380552523</v>
      </c>
      <c r="I2504" s="118" t="s">
        <v>272</v>
      </c>
    </row>
    <row r="2505" spans="1:9" ht="15" customHeight="1" x14ac:dyDescent="0.25">
      <c r="A2505" s="117">
        <v>46290.782395833332</v>
      </c>
      <c r="B2505" s="114">
        <v>26</v>
      </c>
      <c r="C2505" s="114" t="s">
        <v>367</v>
      </c>
      <c r="D2505" s="114" t="s">
        <v>637</v>
      </c>
      <c r="E2505" s="114" t="s">
        <v>2371</v>
      </c>
      <c r="F2505" s="114" t="s">
        <v>180</v>
      </c>
      <c r="G2505" s="121">
        <v>-3.9980920951246233E-4</v>
      </c>
      <c r="H2505" s="114">
        <v>-12.993799309155026</v>
      </c>
      <c r="I2505" s="118" t="s">
        <v>272</v>
      </c>
    </row>
    <row r="2506" spans="1:9" ht="15" customHeight="1" x14ac:dyDescent="0.25">
      <c r="A2506" s="117">
        <v>46290.782395833332</v>
      </c>
      <c r="B2506" s="114">
        <v>26</v>
      </c>
      <c r="C2506" s="114" t="s">
        <v>367</v>
      </c>
      <c r="D2506" s="114" t="s">
        <v>637</v>
      </c>
      <c r="E2506" s="114" t="s">
        <v>2372</v>
      </c>
      <c r="F2506" s="114" t="s">
        <v>180</v>
      </c>
      <c r="G2506" s="121">
        <v>-3.9980920951246233E-4</v>
      </c>
      <c r="H2506" s="114">
        <v>-12.993799309155026</v>
      </c>
      <c r="I2506" s="118" t="s">
        <v>272</v>
      </c>
    </row>
    <row r="2507" spans="1:9" ht="15" customHeight="1" x14ac:dyDescent="0.25">
      <c r="A2507" s="117">
        <v>46290.782395833332</v>
      </c>
      <c r="B2507" s="114">
        <v>26</v>
      </c>
      <c r="C2507" s="114" t="s">
        <v>367</v>
      </c>
      <c r="D2507" s="114" t="s">
        <v>637</v>
      </c>
      <c r="E2507" s="114" t="s">
        <v>2373</v>
      </c>
      <c r="F2507" s="114" t="s">
        <v>180</v>
      </c>
      <c r="G2507" s="121">
        <v>-3.9980920951246233E-4</v>
      </c>
      <c r="H2507" s="114">
        <v>-12.993799309155026</v>
      </c>
      <c r="I2507" s="118" t="s">
        <v>272</v>
      </c>
    </row>
    <row r="2508" spans="1:9" ht="15" customHeight="1" x14ac:dyDescent="0.25">
      <c r="A2508" s="117">
        <v>46290.782395833332</v>
      </c>
      <c r="B2508" s="114">
        <v>26</v>
      </c>
      <c r="C2508" s="114" t="s">
        <v>367</v>
      </c>
      <c r="D2508" s="114" t="s">
        <v>637</v>
      </c>
      <c r="E2508" s="114" t="s">
        <v>2374</v>
      </c>
      <c r="F2508" s="114" t="s">
        <v>180</v>
      </c>
      <c r="G2508" s="121">
        <v>-3.9980920951246233E-4</v>
      </c>
      <c r="H2508" s="114">
        <v>-12.993799309155026</v>
      </c>
      <c r="I2508" s="118" t="s">
        <v>272</v>
      </c>
    </row>
    <row r="2509" spans="1:9" ht="15" customHeight="1" x14ac:dyDescent="0.25">
      <c r="A2509" s="117">
        <v>46290.782395833332</v>
      </c>
      <c r="B2509" s="114">
        <v>26</v>
      </c>
      <c r="C2509" s="114" t="s">
        <v>367</v>
      </c>
      <c r="D2509" s="114" t="s">
        <v>637</v>
      </c>
      <c r="E2509" s="114" t="s">
        <v>2375</v>
      </c>
      <c r="F2509" s="114" t="s">
        <v>180</v>
      </c>
      <c r="G2509" s="121">
        <v>-3.9980920951246233E-4</v>
      </c>
      <c r="H2509" s="114">
        <v>-12.993799309155026</v>
      </c>
      <c r="I2509" s="118" t="s">
        <v>272</v>
      </c>
    </row>
    <row r="2510" spans="1:9" ht="15" customHeight="1" x14ac:dyDescent="0.25">
      <c r="A2510" s="117">
        <v>46290.782395833332</v>
      </c>
      <c r="B2510" s="114">
        <v>26</v>
      </c>
      <c r="C2510" s="114" t="s">
        <v>367</v>
      </c>
      <c r="D2510" s="114" t="s">
        <v>637</v>
      </c>
      <c r="E2510" s="114" t="s">
        <v>2376</v>
      </c>
      <c r="F2510" s="114" t="s">
        <v>180</v>
      </c>
      <c r="G2510" s="121">
        <v>-3.9980920951246233E-4</v>
      </c>
      <c r="H2510" s="114">
        <v>-12.993799309155026</v>
      </c>
      <c r="I2510" s="118" t="s">
        <v>272</v>
      </c>
    </row>
    <row r="2511" spans="1:9" ht="15" customHeight="1" x14ac:dyDescent="0.25">
      <c r="A2511" s="117">
        <v>46290.782395833332</v>
      </c>
      <c r="B2511" s="114">
        <v>26</v>
      </c>
      <c r="C2511" s="114" t="s">
        <v>367</v>
      </c>
      <c r="D2511" s="114" t="s">
        <v>637</v>
      </c>
      <c r="E2511" s="114" t="s">
        <v>2377</v>
      </c>
      <c r="F2511" s="114" t="s">
        <v>180</v>
      </c>
      <c r="G2511" s="121">
        <v>-3.4482828856121609E-4</v>
      </c>
      <c r="H2511" s="114">
        <v>-11.206919378239522</v>
      </c>
      <c r="I2511" s="118" t="s">
        <v>272</v>
      </c>
    </row>
    <row r="2512" spans="1:9" ht="15" customHeight="1" x14ac:dyDescent="0.25">
      <c r="A2512" s="117">
        <v>46290.782395833332</v>
      </c>
      <c r="B2512" s="114">
        <v>26</v>
      </c>
      <c r="C2512" s="114" t="s">
        <v>367</v>
      </c>
      <c r="D2512" s="114" t="s">
        <v>637</v>
      </c>
      <c r="E2512" s="114" t="s">
        <v>2378</v>
      </c>
      <c r="F2512" s="114" t="s">
        <v>180</v>
      </c>
      <c r="G2512" s="121">
        <v>-3.4482828856121609E-4</v>
      </c>
      <c r="H2512" s="114">
        <v>-11.206919378239522</v>
      </c>
      <c r="I2512" s="118" t="s">
        <v>272</v>
      </c>
    </row>
    <row r="2513" spans="1:9" ht="15" customHeight="1" x14ac:dyDescent="0.25">
      <c r="A2513" s="117">
        <v>46290.782395833332</v>
      </c>
      <c r="B2513" s="114">
        <v>26</v>
      </c>
      <c r="C2513" s="114" t="s">
        <v>367</v>
      </c>
      <c r="D2513" s="114" t="s">
        <v>637</v>
      </c>
      <c r="E2513" s="114" t="s">
        <v>2379</v>
      </c>
      <c r="F2513" s="114" t="s">
        <v>180</v>
      </c>
      <c r="G2513" s="121">
        <v>-3.4482828856121609E-4</v>
      </c>
      <c r="H2513" s="114">
        <v>-11.206919378239522</v>
      </c>
      <c r="I2513" s="118" t="s">
        <v>272</v>
      </c>
    </row>
    <row r="2514" spans="1:9" ht="15" customHeight="1" x14ac:dyDescent="0.25">
      <c r="A2514" s="117">
        <v>46290.782395833332</v>
      </c>
      <c r="B2514" s="114">
        <v>26</v>
      </c>
      <c r="C2514" s="114" t="s">
        <v>367</v>
      </c>
      <c r="D2514" s="114" t="s">
        <v>637</v>
      </c>
      <c r="E2514" s="114" t="s">
        <v>2380</v>
      </c>
      <c r="F2514" s="114" t="s">
        <v>180</v>
      </c>
      <c r="G2514" s="121">
        <v>-3.4482828856121609E-4</v>
      </c>
      <c r="H2514" s="114">
        <v>-11.206919378239522</v>
      </c>
      <c r="I2514" s="118" t="s">
        <v>272</v>
      </c>
    </row>
    <row r="2515" spans="1:9" ht="15" customHeight="1" x14ac:dyDescent="0.25">
      <c r="A2515" s="117">
        <v>46290.782395833332</v>
      </c>
      <c r="B2515" s="114">
        <v>26</v>
      </c>
      <c r="C2515" s="114" t="s">
        <v>367</v>
      </c>
      <c r="D2515" s="114" t="s">
        <v>637</v>
      </c>
      <c r="E2515" s="114" t="s">
        <v>2381</v>
      </c>
      <c r="F2515" s="114" t="s">
        <v>180</v>
      </c>
      <c r="G2515" s="121">
        <v>-3.4482828856121609E-4</v>
      </c>
      <c r="H2515" s="114">
        <v>-11.206919378239522</v>
      </c>
      <c r="I2515" s="118" t="s">
        <v>272</v>
      </c>
    </row>
    <row r="2516" spans="1:9" ht="15" customHeight="1" x14ac:dyDescent="0.25">
      <c r="A2516" s="117">
        <v>46290.782395833332</v>
      </c>
      <c r="B2516" s="114">
        <v>26</v>
      </c>
      <c r="C2516" s="114" t="s">
        <v>367</v>
      </c>
      <c r="D2516" s="114" t="s">
        <v>637</v>
      </c>
      <c r="E2516" s="114" t="s">
        <v>2382</v>
      </c>
      <c r="F2516" s="114" t="s">
        <v>180</v>
      </c>
      <c r="G2516" s="121">
        <v>-3.4482828856121609E-4</v>
      </c>
      <c r="H2516" s="114">
        <v>-11.206919378239522</v>
      </c>
      <c r="I2516" s="118" t="s">
        <v>272</v>
      </c>
    </row>
    <row r="2517" spans="1:9" ht="15" customHeight="1" x14ac:dyDescent="0.25">
      <c r="A2517" s="117">
        <v>46290.782395833332</v>
      </c>
      <c r="B2517" s="114">
        <v>26</v>
      </c>
      <c r="C2517" s="114" t="s">
        <v>367</v>
      </c>
      <c r="D2517" s="114" t="s">
        <v>637</v>
      </c>
      <c r="E2517" s="114" t="s">
        <v>2383</v>
      </c>
      <c r="F2517" s="114" t="s">
        <v>180</v>
      </c>
      <c r="G2517" s="121">
        <v>-2.8984736760996984E-4</v>
      </c>
      <c r="H2517" s="114">
        <v>-9.4200394473240205</v>
      </c>
      <c r="I2517" s="118" t="s">
        <v>272</v>
      </c>
    </row>
    <row r="2518" spans="1:9" ht="15" customHeight="1" x14ac:dyDescent="0.25">
      <c r="A2518" s="117">
        <v>46290.782395833332</v>
      </c>
      <c r="B2518" s="114">
        <v>26</v>
      </c>
      <c r="C2518" s="114" t="s">
        <v>367</v>
      </c>
      <c r="D2518" s="114" t="s">
        <v>637</v>
      </c>
      <c r="E2518" s="114" t="s">
        <v>2384</v>
      </c>
      <c r="F2518" s="114" t="s">
        <v>180</v>
      </c>
      <c r="G2518" s="121">
        <v>-2.8984736760996984E-4</v>
      </c>
      <c r="H2518" s="114">
        <v>-9.4200394473240205</v>
      </c>
      <c r="I2518" s="118" t="s">
        <v>272</v>
      </c>
    </row>
    <row r="2519" spans="1:9" ht="15" customHeight="1" x14ac:dyDescent="0.25">
      <c r="A2519" s="117">
        <v>46290.782395833332</v>
      </c>
      <c r="B2519" s="114">
        <v>26</v>
      </c>
      <c r="C2519" s="114" t="s">
        <v>367</v>
      </c>
      <c r="D2519" s="114" t="s">
        <v>637</v>
      </c>
      <c r="E2519" s="114" t="s">
        <v>2385</v>
      </c>
      <c r="F2519" s="114" t="s">
        <v>180</v>
      </c>
      <c r="G2519" s="121">
        <v>-2.8984736760996984E-4</v>
      </c>
      <c r="H2519" s="114">
        <v>-9.4200394473240205</v>
      </c>
      <c r="I2519" s="118" t="s">
        <v>272</v>
      </c>
    </row>
    <row r="2520" spans="1:9" ht="15" customHeight="1" x14ac:dyDescent="0.25">
      <c r="A2520" s="117">
        <v>46290.782395833332</v>
      </c>
      <c r="B2520" s="114">
        <v>26</v>
      </c>
      <c r="C2520" s="114" t="s">
        <v>367</v>
      </c>
      <c r="D2520" s="114" t="s">
        <v>637</v>
      </c>
      <c r="E2520" s="114" t="s">
        <v>2386</v>
      </c>
      <c r="F2520" s="114" t="s">
        <v>180</v>
      </c>
      <c r="G2520" s="121">
        <v>-2.8984736760996989E-4</v>
      </c>
      <c r="H2520" s="114">
        <v>-9.4200394473240223</v>
      </c>
      <c r="I2520" s="118" t="s">
        <v>272</v>
      </c>
    </row>
    <row r="2521" spans="1:9" ht="15" customHeight="1" x14ac:dyDescent="0.25">
      <c r="A2521" s="117">
        <v>46290.782395833332</v>
      </c>
      <c r="B2521" s="114">
        <v>26</v>
      </c>
      <c r="C2521" s="114" t="s">
        <v>367</v>
      </c>
      <c r="D2521" s="114" t="s">
        <v>637</v>
      </c>
      <c r="E2521" s="114" t="s">
        <v>2387</v>
      </c>
      <c r="F2521" s="114" t="s">
        <v>180</v>
      </c>
      <c r="G2521" s="121">
        <v>-2.8984736760996989E-4</v>
      </c>
      <c r="H2521" s="114">
        <v>-9.4200394473240223</v>
      </c>
      <c r="I2521" s="118" t="s">
        <v>272</v>
      </c>
    </row>
    <row r="2522" spans="1:9" ht="15" customHeight="1" x14ac:dyDescent="0.25">
      <c r="A2522" s="117">
        <v>46290.782395833332</v>
      </c>
      <c r="B2522" s="114">
        <v>26</v>
      </c>
      <c r="C2522" s="114" t="s">
        <v>367</v>
      </c>
      <c r="D2522" s="114" t="s">
        <v>637</v>
      </c>
      <c r="E2522" s="114" t="s">
        <v>2388</v>
      </c>
      <c r="F2522" s="114" t="s">
        <v>180</v>
      </c>
      <c r="G2522" s="121">
        <v>-2.8984736760996989E-4</v>
      </c>
      <c r="H2522" s="114">
        <v>-9.4200394473240223</v>
      </c>
      <c r="I2522" s="118" t="s">
        <v>272</v>
      </c>
    </row>
    <row r="2523" spans="1:9" ht="15" customHeight="1" x14ac:dyDescent="0.25">
      <c r="A2523" s="117">
        <v>46290.782395833332</v>
      </c>
      <c r="B2523" s="114">
        <v>26</v>
      </c>
      <c r="C2523" s="114" t="s">
        <v>367</v>
      </c>
      <c r="D2523" s="114" t="s">
        <v>637</v>
      </c>
      <c r="E2523" s="114" t="s">
        <v>2389</v>
      </c>
      <c r="F2523" s="114" t="s">
        <v>180</v>
      </c>
      <c r="G2523" s="121">
        <v>-2.3486644665872362E-4</v>
      </c>
      <c r="H2523" s="114">
        <v>-7.6331595164085178</v>
      </c>
      <c r="I2523" s="118" t="s">
        <v>272</v>
      </c>
    </row>
    <row r="2524" spans="1:9" ht="15" customHeight="1" x14ac:dyDescent="0.25">
      <c r="A2524" s="117">
        <v>46290.782395833332</v>
      </c>
      <c r="B2524" s="114">
        <v>26</v>
      </c>
      <c r="C2524" s="114" t="s">
        <v>367</v>
      </c>
      <c r="D2524" s="114" t="s">
        <v>637</v>
      </c>
      <c r="E2524" s="114" t="s">
        <v>2390</v>
      </c>
      <c r="F2524" s="114" t="s">
        <v>180</v>
      </c>
      <c r="G2524" s="121">
        <v>-2.3486644665872362E-4</v>
      </c>
      <c r="H2524" s="114">
        <v>-7.6331595164085178</v>
      </c>
      <c r="I2524" s="118" t="s">
        <v>272</v>
      </c>
    </row>
    <row r="2525" spans="1:9" ht="15" customHeight="1" x14ac:dyDescent="0.25">
      <c r="A2525" s="117">
        <v>46290.782395833332</v>
      </c>
      <c r="B2525" s="114">
        <v>26</v>
      </c>
      <c r="C2525" s="114" t="s">
        <v>367</v>
      </c>
      <c r="D2525" s="114" t="s">
        <v>637</v>
      </c>
      <c r="E2525" s="114" t="s">
        <v>2391</v>
      </c>
      <c r="F2525" s="114" t="s">
        <v>180</v>
      </c>
      <c r="G2525" s="121">
        <v>-2.3486644665872362E-4</v>
      </c>
      <c r="H2525" s="114">
        <v>-7.6331595164085178</v>
      </c>
      <c r="I2525" s="118" t="s">
        <v>272</v>
      </c>
    </row>
    <row r="2526" spans="1:9" ht="15" customHeight="1" x14ac:dyDescent="0.25">
      <c r="A2526" s="117">
        <v>46290.782395833332</v>
      </c>
      <c r="B2526" s="114">
        <v>26</v>
      </c>
      <c r="C2526" s="114" t="s">
        <v>367</v>
      </c>
      <c r="D2526" s="114" t="s">
        <v>637</v>
      </c>
      <c r="E2526" s="114" t="s">
        <v>2392</v>
      </c>
      <c r="F2526" s="114" t="s">
        <v>180</v>
      </c>
      <c r="G2526" s="121">
        <v>-2.3486644665872365E-4</v>
      </c>
      <c r="H2526" s="114">
        <v>-7.6331595164085186</v>
      </c>
      <c r="I2526" s="118" t="s">
        <v>272</v>
      </c>
    </row>
    <row r="2527" spans="1:9" ht="15" customHeight="1" x14ac:dyDescent="0.25">
      <c r="A2527" s="117">
        <v>46290.782395833332</v>
      </c>
      <c r="B2527" s="114">
        <v>26</v>
      </c>
      <c r="C2527" s="114" t="s">
        <v>367</v>
      </c>
      <c r="D2527" s="114" t="s">
        <v>637</v>
      </c>
      <c r="E2527" s="114" t="s">
        <v>2393</v>
      </c>
      <c r="F2527" s="114" t="s">
        <v>180</v>
      </c>
      <c r="G2527" s="121">
        <v>-2.3486644665872365E-4</v>
      </c>
      <c r="H2527" s="114">
        <v>-7.6331595164085186</v>
      </c>
      <c r="I2527" s="118" t="s">
        <v>272</v>
      </c>
    </row>
    <row r="2528" spans="1:9" ht="15" customHeight="1" x14ac:dyDescent="0.25">
      <c r="A2528" s="117">
        <v>46290.782395833332</v>
      </c>
      <c r="B2528" s="114">
        <v>26</v>
      </c>
      <c r="C2528" s="114" t="s">
        <v>367</v>
      </c>
      <c r="D2528" s="114" t="s">
        <v>637</v>
      </c>
      <c r="E2528" s="114" t="s">
        <v>2394</v>
      </c>
      <c r="F2528" s="114" t="s">
        <v>180</v>
      </c>
      <c r="G2528" s="121">
        <v>-2.3486644665872365E-4</v>
      </c>
      <c r="H2528" s="114">
        <v>-7.6331595164085186</v>
      </c>
      <c r="I2528" s="118" t="s">
        <v>272</v>
      </c>
    </row>
    <row r="2529" spans="1:9" ht="15" customHeight="1" x14ac:dyDescent="0.25">
      <c r="A2529" s="117">
        <v>46290.782395833332</v>
      </c>
      <c r="B2529" s="114">
        <v>26</v>
      </c>
      <c r="C2529" s="114" t="s">
        <v>367</v>
      </c>
      <c r="D2529" s="114" t="s">
        <v>637</v>
      </c>
      <c r="E2529" s="114" t="s">
        <v>2395</v>
      </c>
      <c r="F2529" s="114" t="s">
        <v>180</v>
      </c>
      <c r="G2529" s="121">
        <v>-1.7988552570747738E-4</v>
      </c>
      <c r="H2529" s="114">
        <v>-5.846279585493015</v>
      </c>
      <c r="I2529" s="118" t="s">
        <v>272</v>
      </c>
    </row>
    <row r="2530" spans="1:9" ht="15" customHeight="1" x14ac:dyDescent="0.25">
      <c r="A2530" s="117">
        <v>46290.782395833332</v>
      </c>
      <c r="B2530" s="114">
        <v>26</v>
      </c>
      <c r="C2530" s="114" t="s">
        <v>367</v>
      </c>
      <c r="D2530" s="114" t="s">
        <v>637</v>
      </c>
      <c r="E2530" s="114" t="s">
        <v>2396</v>
      </c>
      <c r="F2530" s="114" t="s">
        <v>180</v>
      </c>
      <c r="G2530" s="121">
        <v>-1.7988552570747738E-4</v>
      </c>
      <c r="H2530" s="114">
        <v>-5.846279585493015</v>
      </c>
      <c r="I2530" s="118" t="s">
        <v>272</v>
      </c>
    </row>
    <row r="2531" spans="1:9" ht="15" customHeight="1" x14ac:dyDescent="0.25">
      <c r="A2531" s="117">
        <v>46290.782395833332</v>
      </c>
      <c r="B2531" s="114">
        <v>26</v>
      </c>
      <c r="C2531" s="114" t="s">
        <v>367</v>
      </c>
      <c r="D2531" s="114" t="s">
        <v>637</v>
      </c>
      <c r="E2531" s="114" t="s">
        <v>2397</v>
      </c>
      <c r="F2531" s="114" t="s">
        <v>180</v>
      </c>
      <c r="G2531" s="121">
        <v>-1.798855257074774E-4</v>
      </c>
      <c r="H2531" s="114">
        <v>-5.8462795854930159</v>
      </c>
      <c r="I2531" s="118" t="s">
        <v>272</v>
      </c>
    </row>
    <row r="2532" spans="1:9" ht="15" customHeight="1" x14ac:dyDescent="0.25">
      <c r="A2532" s="117">
        <v>46290.782395833332</v>
      </c>
      <c r="B2532" s="114">
        <v>26</v>
      </c>
      <c r="C2532" s="114" t="s">
        <v>367</v>
      </c>
      <c r="D2532" s="114" t="s">
        <v>637</v>
      </c>
      <c r="E2532" s="114" t="s">
        <v>2398</v>
      </c>
      <c r="F2532" s="114" t="s">
        <v>180</v>
      </c>
      <c r="G2532" s="121">
        <v>-1.798855257074774E-4</v>
      </c>
      <c r="H2532" s="114">
        <v>-5.8462795854930159</v>
      </c>
      <c r="I2532" s="118" t="s">
        <v>272</v>
      </c>
    </row>
    <row r="2533" spans="1:9" ht="15" customHeight="1" x14ac:dyDescent="0.25">
      <c r="A2533" s="117">
        <v>46290.782395833332</v>
      </c>
      <c r="B2533" s="114">
        <v>26</v>
      </c>
      <c r="C2533" s="114" t="s">
        <v>367</v>
      </c>
      <c r="D2533" s="114" t="s">
        <v>637</v>
      </c>
      <c r="E2533" s="114" t="s">
        <v>2399</v>
      </c>
      <c r="F2533" s="114" t="s">
        <v>180</v>
      </c>
      <c r="G2533" s="121">
        <v>-1.798855257074774E-4</v>
      </c>
      <c r="H2533" s="114">
        <v>-5.8462795854930159</v>
      </c>
      <c r="I2533" s="118" t="s">
        <v>272</v>
      </c>
    </row>
    <row r="2534" spans="1:9" ht="15" customHeight="1" x14ac:dyDescent="0.25">
      <c r="A2534" s="117">
        <v>46290.782395833332</v>
      </c>
      <c r="B2534" s="114">
        <v>26</v>
      </c>
      <c r="C2534" s="114" t="s">
        <v>367</v>
      </c>
      <c r="D2534" s="114" t="s">
        <v>637</v>
      </c>
      <c r="E2534" s="114" t="s">
        <v>2400</v>
      </c>
      <c r="F2534" s="114" t="s">
        <v>180</v>
      </c>
      <c r="G2534" s="121">
        <v>-1.798855257074774E-4</v>
      </c>
      <c r="H2534" s="114">
        <v>-5.8462795854930159</v>
      </c>
      <c r="I2534" s="118" t="s">
        <v>272</v>
      </c>
    </row>
    <row r="2535" spans="1:9" ht="15" customHeight="1" x14ac:dyDescent="0.25">
      <c r="A2535" s="117">
        <v>46290.782395833332</v>
      </c>
      <c r="B2535" s="114">
        <v>26</v>
      </c>
      <c r="C2535" s="114" t="s">
        <v>367</v>
      </c>
      <c r="D2535" s="114" t="s">
        <v>637</v>
      </c>
      <c r="E2535" s="114" t="s">
        <v>2401</v>
      </c>
      <c r="F2535" s="114" t="s">
        <v>180</v>
      </c>
      <c r="G2535" s="121">
        <v>-1.2490460475623116E-4</v>
      </c>
      <c r="H2535" s="114">
        <v>-4.0593996545775131</v>
      </c>
      <c r="I2535" s="118" t="s">
        <v>272</v>
      </c>
    </row>
    <row r="2536" spans="1:9" ht="15" customHeight="1" x14ac:dyDescent="0.25">
      <c r="A2536" s="117">
        <v>46290.782395833332</v>
      </c>
      <c r="B2536" s="114">
        <v>26</v>
      </c>
      <c r="C2536" s="114" t="s">
        <v>367</v>
      </c>
      <c r="D2536" s="114" t="s">
        <v>637</v>
      </c>
      <c r="E2536" s="114" t="s">
        <v>2402</v>
      </c>
      <c r="F2536" s="114" t="s">
        <v>180</v>
      </c>
      <c r="G2536" s="121">
        <v>-1.2490460475623116E-4</v>
      </c>
      <c r="H2536" s="114">
        <v>-4.0593996545775131</v>
      </c>
      <c r="I2536" s="118" t="s">
        <v>272</v>
      </c>
    </row>
    <row r="2537" spans="1:9" ht="15" customHeight="1" x14ac:dyDescent="0.25">
      <c r="A2537" s="117">
        <v>46290.782395833332</v>
      </c>
      <c r="B2537" s="114">
        <v>26</v>
      </c>
      <c r="C2537" s="114" t="s">
        <v>367</v>
      </c>
      <c r="D2537" s="114" t="s">
        <v>637</v>
      </c>
      <c r="E2537" s="114" t="s">
        <v>2403</v>
      </c>
      <c r="F2537" s="114" t="s">
        <v>180</v>
      </c>
      <c r="G2537" s="121">
        <v>-1.2490460475623116E-4</v>
      </c>
      <c r="H2537" s="114">
        <v>-4.0593996545775131</v>
      </c>
      <c r="I2537" s="118" t="s">
        <v>272</v>
      </c>
    </row>
    <row r="2538" spans="1:9" ht="15" customHeight="1" x14ac:dyDescent="0.25">
      <c r="A2538" s="117">
        <v>46290.782395833332</v>
      </c>
      <c r="B2538" s="114">
        <v>26</v>
      </c>
      <c r="C2538" s="114" t="s">
        <v>367</v>
      </c>
      <c r="D2538" s="114" t="s">
        <v>637</v>
      </c>
      <c r="E2538" s="114" t="s">
        <v>2404</v>
      </c>
      <c r="F2538" s="114" t="s">
        <v>180</v>
      </c>
      <c r="G2538" s="121">
        <v>-1.2490460475623119E-4</v>
      </c>
      <c r="H2538" s="114">
        <v>-4.0593996545775139</v>
      </c>
      <c r="I2538" s="118" t="s">
        <v>272</v>
      </c>
    </row>
    <row r="2539" spans="1:9" ht="15" customHeight="1" x14ac:dyDescent="0.25">
      <c r="A2539" s="117">
        <v>46290.782395833332</v>
      </c>
      <c r="B2539" s="114">
        <v>26</v>
      </c>
      <c r="C2539" s="114" t="s">
        <v>367</v>
      </c>
      <c r="D2539" s="114" t="s">
        <v>637</v>
      </c>
      <c r="E2539" s="114" t="s">
        <v>2405</v>
      </c>
      <c r="F2539" s="114" t="s">
        <v>180</v>
      </c>
      <c r="G2539" s="121">
        <v>-1.2490460475623119E-4</v>
      </c>
      <c r="H2539" s="114">
        <v>-4.0593996545775139</v>
      </c>
      <c r="I2539" s="118" t="s">
        <v>272</v>
      </c>
    </row>
    <row r="2540" spans="1:9" ht="15" customHeight="1" x14ac:dyDescent="0.25">
      <c r="A2540" s="117">
        <v>46290.782395833332</v>
      </c>
      <c r="B2540" s="114">
        <v>26</v>
      </c>
      <c r="C2540" s="114" t="s">
        <v>367</v>
      </c>
      <c r="D2540" s="114" t="s">
        <v>637</v>
      </c>
      <c r="E2540" s="114" t="s">
        <v>2406</v>
      </c>
      <c r="F2540" s="114" t="s">
        <v>180</v>
      </c>
      <c r="G2540" s="121">
        <v>-1.2490460475623119E-4</v>
      </c>
      <c r="H2540" s="114">
        <v>-4.0593996545775139</v>
      </c>
      <c r="I2540" s="118" t="s">
        <v>272</v>
      </c>
    </row>
    <row r="2541" spans="1:9" ht="15" customHeight="1" x14ac:dyDescent="0.25">
      <c r="A2541" s="117">
        <v>46290.782395833332</v>
      </c>
      <c r="B2541" s="114">
        <v>26</v>
      </c>
      <c r="C2541" s="114" t="s">
        <v>367</v>
      </c>
      <c r="D2541" s="114" t="s">
        <v>637</v>
      </c>
      <c r="E2541" s="114" t="s">
        <v>2407</v>
      </c>
      <c r="F2541" s="114" t="s">
        <v>180</v>
      </c>
      <c r="G2541" s="121">
        <v>-6.9923683804984927E-5</v>
      </c>
      <c r="H2541" s="114">
        <v>-2.2725197236620103</v>
      </c>
      <c r="I2541" s="118" t="s">
        <v>272</v>
      </c>
    </row>
    <row r="2542" spans="1:9" ht="15" customHeight="1" x14ac:dyDescent="0.25">
      <c r="A2542" s="117">
        <v>46290.782395833332</v>
      </c>
      <c r="B2542" s="114">
        <v>26</v>
      </c>
      <c r="C2542" s="114" t="s">
        <v>367</v>
      </c>
      <c r="D2542" s="114" t="s">
        <v>637</v>
      </c>
      <c r="E2542" s="114" t="s">
        <v>2408</v>
      </c>
      <c r="F2542" s="114" t="s">
        <v>180</v>
      </c>
      <c r="G2542" s="121">
        <v>-6.9923683804984927E-5</v>
      </c>
      <c r="H2542" s="114">
        <v>-2.2725197236620103</v>
      </c>
      <c r="I2542" s="118" t="s">
        <v>272</v>
      </c>
    </row>
    <row r="2543" spans="1:9" ht="15" customHeight="1" x14ac:dyDescent="0.25">
      <c r="A2543" s="117">
        <v>46290.782395833332</v>
      </c>
      <c r="B2543" s="114">
        <v>26</v>
      </c>
      <c r="C2543" s="114" t="s">
        <v>367</v>
      </c>
      <c r="D2543" s="114" t="s">
        <v>637</v>
      </c>
      <c r="E2543" s="114" t="s">
        <v>2409</v>
      </c>
      <c r="F2543" s="114" t="s">
        <v>180</v>
      </c>
      <c r="G2543" s="121">
        <v>-6.9923683804984927E-5</v>
      </c>
      <c r="H2543" s="114">
        <v>-2.2725197236620103</v>
      </c>
      <c r="I2543" s="118" t="s">
        <v>272</v>
      </c>
    </row>
    <row r="2544" spans="1:9" ht="15" customHeight="1" x14ac:dyDescent="0.25">
      <c r="A2544" s="117">
        <v>46290.782395833332</v>
      </c>
      <c r="B2544" s="114">
        <v>26</v>
      </c>
      <c r="C2544" s="114" t="s">
        <v>367</v>
      </c>
      <c r="D2544" s="114" t="s">
        <v>637</v>
      </c>
      <c r="E2544" s="114" t="s">
        <v>2410</v>
      </c>
      <c r="F2544" s="114" t="s">
        <v>180</v>
      </c>
      <c r="G2544" s="121">
        <v>-6.992368380498494E-5</v>
      </c>
      <c r="H2544" s="114">
        <v>-2.2725197236620107</v>
      </c>
      <c r="I2544" s="118" t="s">
        <v>272</v>
      </c>
    </row>
    <row r="2545" spans="1:9" ht="15" customHeight="1" x14ac:dyDescent="0.25">
      <c r="A2545" s="117">
        <v>46290.782395833332</v>
      </c>
      <c r="B2545" s="114">
        <v>26</v>
      </c>
      <c r="C2545" s="114" t="s">
        <v>367</v>
      </c>
      <c r="D2545" s="114" t="s">
        <v>637</v>
      </c>
      <c r="E2545" s="114" t="s">
        <v>2411</v>
      </c>
      <c r="F2545" s="114" t="s">
        <v>180</v>
      </c>
      <c r="G2545" s="121">
        <v>-6.9923683804984954E-5</v>
      </c>
      <c r="H2545" s="114">
        <v>-2.2725197236620112</v>
      </c>
      <c r="I2545" s="118" t="s">
        <v>272</v>
      </c>
    </row>
    <row r="2546" spans="1:9" ht="15" customHeight="1" x14ac:dyDescent="0.25">
      <c r="A2546" s="117">
        <v>46290.782395833332</v>
      </c>
      <c r="B2546" s="114">
        <v>26</v>
      </c>
      <c r="C2546" s="114" t="s">
        <v>367</v>
      </c>
      <c r="D2546" s="114" t="s">
        <v>637</v>
      </c>
      <c r="E2546" s="114" t="s">
        <v>2412</v>
      </c>
      <c r="F2546" s="114" t="s">
        <v>180</v>
      </c>
      <c r="G2546" s="121">
        <v>-6.9923683804984954E-5</v>
      </c>
      <c r="H2546" s="114">
        <v>-2.2725197236620112</v>
      </c>
      <c r="I2546" s="118" t="s">
        <v>272</v>
      </c>
    </row>
    <row r="2547" spans="1:9" ht="15" customHeight="1" x14ac:dyDescent="0.25">
      <c r="A2547" s="117">
        <v>46290.782395833332</v>
      </c>
      <c r="B2547" s="114">
        <v>26</v>
      </c>
      <c r="C2547" s="114" t="s">
        <v>367</v>
      </c>
      <c r="D2547" s="114" t="s">
        <v>637</v>
      </c>
      <c r="E2547" s="114" t="s">
        <v>2413</v>
      </c>
      <c r="F2547" s="114" t="s">
        <v>180</v>
      </c>
      <c r="G2547" s="121">
        <v>-1.4942762853738693E-5</v>
      </c>
      <c r="H2547" s="114">
        <v>-0.4856397927465077</v>
      </c>
      <c r="I2547" s="118" t="s">
        <v>272</v>
      </c>
    </row>
    <row r="2548" spans="1:9" ht="15" customHeight="1" x14ac:dyDescent="0.25">
      <c r="A2548" s="117">
        <v>46290.782395833332</v>
      </c>
      <c r="B2548" s="114">
        <v>26</v>
      </c>
      <c r="C2548" s="114" t="s">
        <v>367</v>
      </c>
      <c r="D2548" s="114" t="s">
        <v>637</v>
      </c>
      <c r="E2548" s="114" t="s">
        <v>2414</v>
      </c>
      <c r="F2548" s="114" t="s">
        <v>180</v>
      </c>
      <c r="G2548" s="121">
        <v>-1.4942762853738697E-5</v>
      </c>
      <c r="H2548" s="114">
        <v>-0.48563979274650781</v>
      </c>
      <c r="I2548" s="118" t="s">
        <v>272</v>
      </c>
    </row>
    <row r="2549" spans="1:9" ht="15" customHeight="1" x14ac:dyDescent="0.25">
      <c r="A2549" s="117">
        <v>46290.782395833332</v>
      </c>
      <c r="B2549" s="114">
        <v>26</v>
      </c>
      <c r="C2549" s="114" t="s">
        <v>367</v>
      </c>
      <c r="D2549" s="114" t="s">
        <v>637</v>
      </c>
      <c r="E2549" s="114" t="s">
        <v>2415</v>
      </c>
      <c r="F2549" s="114" t="s">
        <v>180</v>
      </c>
      <c r="G2549" s="121">
        <v>-1.49427628537387E-5</v>
      </c>
      <c r="H2549" s="114">
        <v>-0.48563979274650793</v>
      </c>
      <c r="I2549" s="118" t="s">
        <v>272</v>
      </c>
    </row>
    <row r="2550" spans="1:9" ht="15" customHeight="1" x14ac:dyDescent="0.25">
      <c r="A2550" s="117">
        <v>46290.782395833332</v>
      </c>
      <c r="B2550" s="114">
        <v>26</v>
      </c>
      <c r="C2550" s="114" t="s">
        <v>367</v>
      </c>
      <c r="D2550" s="114" t="s">
        <v>637</v>
      </c>
      <c r="E2550" s="114" t="s">
        <v>2416</v>
      </c>
      <c r="F2550" s="114" t="s">
        <v>180</v>
      </c>
      <c r="G2550" s="121">
        <v>-1.4942762853738715E-5</v>
      </c>
      <c r="H2550" s="114">
        <v>-0.48563979274650843</v>
      </c>
      <c r="I2550" s="118" t="s">
        <v>272</v>
      </c>
    </row>
    <row r="2551" spans="1:9" ht="15" customHeight="1" x14ac:dyDescent="0.25">
      <c r="A2551" s="117">
        <v>46290.782395833332</v>
      </c>
      <c r="B2551" s="114">
        <v>26</v>
      </c>
      <c r="C2551" s="114" t="s">
        <v>367</v>
      </c>
      <c r="D2551" s="114" t="s">
        <v>637</v>
      </c>
      <c r="E2551" s="114" t="s">
        <v>2417</v>
      </c>
      <c r="F2551" s="114" t="s">
        <v>180</v>
      </c>
      <c r="G2551" s="121">
        <v>-1.4942762853738719E-5</v>
      </c>
      <c r="H2551" s="114">
        <v>-0.48563979274650854</v>
      </c>
      <c r="I2551" s="118" t="s">
        <v>272</v>
      </c>
    </row>
    <row r="2552" spans="1:9" ht="15" customHeight="1" x14ac:dyDescent="0.25">
      <c r="A2552" s="117">
        <v>46290.782395833332</v>
      </c>
      <c r="B2552" s="114">
        <v>26</v>
      </c>
      <c r="C2552" s="114" t="s">
        <v>367</v>
      </c>
      <c r="D2552" s="114" t="s">
        <v>637</v>
      </c>
      <c r="E2552" s="114" t="s">
        <v>2418</v>
      </c>
      <c r="F2552" s="114" t="s">
        <v>180</v>
      </c>
      <c r="G2552" s="121">
        <v>-1.4942762853738722E-5</v>
      </c>
      <c r="H2552" s="114">
        <v>-0.48563979274650865</v>
      </c>
      <c r="I2552" s="118" t="s">
        <v>272</v>
      </c>
    </row>
    <row r="2553" spans="1:9" ht="15" customHeight="1" x14ac:dyDescent="0.25">
      <c r="A2553" s="117">
        <v>46290.782395833332</v>
      </c>
      <c r="B2553" s="114">
        <v>26</v>
      </c>
      <c r="C2553" s="114" t="s">
        <v>367</v>
      </c>
      <c r="D2553" s="114" t="s">
        <v>637</v>
      </c>
      <c r="E2553" s="114" t="s">
        <v>2419</v>
      </c>
      <c r="F2553" s="114" t="s">
        <v>180</v>
      </c>
      <c r="G2553" s="121">
        <v>4.0038158097507537E-5</v>
      </c>
      <c r="H2553" s="114">
        <v>1.1534068661205883</v>
      </c>
      <c r="I2553" s="118" t="s">
        <v>274</v>
      </c>
    </row>
    <row r="2554" spans="1:9" ht="15" customHeight="1" x14ac:dyDescent="0.25">
      <c r="A2554" s="117">
        <v>46290.782395833332</v>
      </c>
      <c r="B2554" s="114">
        <v>26</v>
      </c>
      <c r="C2554" s="114" t="s">
        <v>367</v>
      </c>
      <c r="D2554" s="114" t="s">
        <v>637</v>
      </c>
      <c r="E2554" s="114" t="s">
        <v>2420</v>
      </c>
      <c r="F2554" s="114" t="s">
        <v>180</v>
      </c>
      <c r="G2554" s="121">
        <v>4.0038158097507537E-5</v>
      </c>
      <c r="H2554" s="114">
        <v>1.1534068661205883</v>
      </c>
      <c r="I2554" s="118" t="s">
        <v>274</v>
      </c>
    </row>
    <row r="2555" spans="1:9" ht="15" customHeight="1" x14ac:dyDescent="0.25">
      <c r="A2555" s="117">
        <v>46290.782395833332</v>
      </c>
      <c r="B2555" s="114">
        <v>26</v>
      </c>
      <c r="C2555" s="114" t="s">
        <v>367</v>
      </c>
      <c r="D2555" s="114" t="s">
        <v>637</v>
      </c>
      <c r="E2555" s="114" t="s">
        <v>2421</v>
      </c>
      <c r="F2555" s="114" t="s">
        <v>180</v>
      </c>
      <c r="G2555" s="121">
        <v>4.003815809750753E-5</v>
      </c>
      <c r="H2555" s="114">
        <v>1.1534068661205883</v>
      </c>
      <c r="I2555" s="118" t="s">
        <v>274</v>
      </c>
    </row>
    <row r="2556" spans="1:9" ht="15" customHeight="1" x14ac:dyDescent="0.25">
      <c r="A2556" s="117">
        <v>46290.782395833332</v>
      </c>
      <c r="B2556" s="114">
        <v>26</v>
      </c>
      <c r="C2556" s="114" t="s">
        <v>367</v>
      </c>
      <c r="D2556" s="114" t="s">
        <v>637</v>
      </c>
      <c r="E2556" s="114" t="s">
        <v>2422</v>
      </c>
      <c r="F2556" s="114" t="s">
        <v>180</v>
      </c>
      <c r="G2556" s="121">
        <v>4.003815809750753E-5</v>
      </c>
      <c r="H2556" s="114">
        <v>1.1534068661205883</v>
      </c>
      <c r="I2556" s="118" t="s">
        <v>274</v>
      </c>
    </row>
    <row r="2557" spans="1:9" ht="15" customHeight="1" x14ac:dyDescent="0.25">
      <c r="A2557" s="117">
        <v>46290.782395833332</v>
      </c>
      <c r="B2557" s="114">
        <v>26</v>
      </c>
      <c r="C2557" s="114" t="s">
        <v>367</v>
      </c>
      <c r="D2557" s="114" t="s">
        <v>637</v>
      </c>
      <c r="E2557" s="114" t="s">
        <v>2423</v>
      </c>
      <c r="F2557" s="114" t="s">
        <v>180</v>
      </c>
      <c r="G2557" s="121">
        <v>4.0038158097507523E-5</v>
      </c>
      <c r="H2557" s="114">
        <v>1.1534068661205881</v>
      </c>
      <c r="I2557" s="118" t="s">
        <v>274</v>
      </c>
    </row>
    <row r="2558" spans="1:9" ht="15" customHeight="1" x14ac:dyDescent="0.25">
      <c r="A2558" s="117">
        <v>46290.782395833332</v>
      </c>
      <c r="B2558" s="114">
        <v>26</v>
      </c>
      <c r="C2558" s="114" t="s">
        <v>367</v>
      </c>
      <c r="D2558" s="114" t="s">
        <v>637</v>
      </c>
      <c r="E2558" s="114" t="s">
        <v>2424</v>
      </c>
      <c r="F2558" s="114" t="s">
        <v>180</v>
      </c>
      <c r="G2558" s="121">
        <v>4.0038158097507523E-5</v>
      </c>
      <c r="H2558" s="114">
        <v>1.1534068661205881</v>
      </c>
      <c r="I2558" s="118" t="s">
        <v>274</v>
      </c>
    </row>
    <row r="2559" spans="1:9" ht="15" customHeight="1" x14ac:dyDescent="0.25">
      <c r="A2559" s="117">
        <v>46290.782395833332</v>
      </c>
      <c r="B2559" s="114">
        <v>26</v>
      </c>
      <c r="C2559" s="114" t="s">
        <v>367</v>
      </c>
      <c r="D2559" s="114" t="s">
        <v>637</v>
      </c>
      <c r="E2559" s="114" t="s">
        <v>2425</v>
      </c>
      <c r="F2559" s="114" t="s">
        <v>180</v>
      </c>
      <c r="G2559" s="121">
        <v>4.0038158097507516E-5</v>
      </c>
      <c r="H2559" s="114">
        <v>1.1534068661205881</v>
      </c>
      <c r="I2559" s="118" t="s">
        <v>274</v>
      </c>
    </row>
    <row r="2560" spans="1:9" ht="15" customHeight="1" x14ac:dyDescent="0.25">
      <c r="A2560" s="117">
        <v>46290.782395833332</v>
      </c>
      <c r="B2560" s="114">
        <v>26</v>
      </c>
      <c r="C2560" s="114" t="s">
        <v>367</v>
      </c>
      <c r="D2560" s="114" t="s">
        <v>637</v>
      </c>
      <c r="E2560" s="114" t="s">
        <v>2426</v>
      </c>
      <c r="F2560" s="114" t="s">
        <v>180</v>
      </c>
      <c r="G2560" s="121">
        <v>4.0038158097507516E-5</v>
      </c>
      <c r="H2560" s="114">
        <v>1.1534068661205881</v>
      </c>
      <c r="I2560" s="118" t="s">
        <v>274</v>
      </c>
    </row>
    <row r="2561" spans="1:9" ht="15" customHeight="1" x14ac:dyDescent="0.25">
      <c r="A2561" s="117">
        <v>46290.782395833332</v>
      </c>
      <c r="B2561" s="114">
        <v>26</v>
      </c>
      <c r="C2561" s="114" t="s">
        <v>367</v>
      </c>
      <c r="D2561" s="114" t="s">
        <v>637</v>
      </c>
      <c r="E2561" s="114" t="s">
        <v>2427</v>
      </c>
      <c r="F2561" s="114" t="s">
        <v>180</v>
      </c>
      <c r="G2561" s="121">
        <v>4.003815809750751E-5</v>
      </c>
      <c r="H2561" s="114">
        <v>1.1534068661205881</v>
      </c>
      <c r="I2561" s="118" t="s">
        <v>274</v>
      </c>
    </row>
    <row r="2562" spans="1:9" ht="15" customHeight="1" x14ac:dyDescent="0.25">
      <c r="A2562" s="117">
        <v>46290.782395833332</v>
      </c>
      <c r="B2562" s="114">
        <v>26</v>
      </c>
      <c r="C2562" s="114" t="s">
        <v>367</v>
      </c>
      <c r="D2562" s="114" t="s">
        <v>637</v>
      </c>
      <c r="E2562" s="114" t="s">
        <v>2428</v>
      </c>
      <c r="F2562" s="114" t="s">
        <v>180</v>
      </c>
      <c r="G2562" s="121">
        <v>4.003815809750751E-5</v>
      </c>
      <c r="H2562" s="114">
        <v>1.1534068661205881</v>
      </c>
      <c r="I2562" s="118" t="s">
        <v>274</v>
      </c>
    </row>
    <row r="2563" spans="1:9" ht="15" customHeight="1" x14ac:dyDescent="0.25">
      <c r="A2563" s="117">
        <v>46290.782395833332</v>
      </c>
      <c r="B2563" s="114">
        <v>26</v>
      </c>
      <c r="C2563" s="114" t="s">
        <v>367</v>
      </c>
      <c r="D2563" s="114" t="s">
        <v>637</v>
      </c>
      <c r="E2563" s="114" t="s">
        <v>2429</v>
      </c>
      <c r="F2563" s="114" t="s">
        <v>180</v>
      </c>
      <c r="G2563" s="121">
        <v>9.5019079048753769E-5</v>
      </c>
      <c r="H2563" s="114">
        <v>1.7462886865165153</v>
      </c>
      <c r="I2563" s="118" t="s">
        <v>274</v>
      </c>
    </row>
    <row r="2564" spans="1:9" ht="15" customHeight="1" x14ac:dyDescent="0.25">
      <c r="A2564" s="117">
        <v>46290.782395833332</v>
      </c>
      <c r="B2564" s="114">
        <v>26</v>
      </c>
      <c r="C2564" s="114" t="s">
        <v>367</v>
      </c>
      <c r="D2564" s="114" t="s">
        <v>637</v>
      </c>
      <c r="E2564" s="114" t="s">
        <v>2430</v>
      </c>
      <c r="F2564" s="114" t="s">
        <v>180</v>
      </c>
      <c r="G2564" s="121">
        <v>9.5019079048753755E-5</v>
      </c>
      <c r="H2564" s="114">
        <v>1.746288686516515</v>
      </c>
      <c r="I2564" s="118" t="s">
        <v>274</v>
      </c>
    </row>
    <row r="2565" spans="1:9" ht="15" customHeight="1" x14ac:dyDescent="0.25">
      <c r="A2565" s="117">
        <v>46290.782395833332</v>
      </c>
      <c r="B2565" s="114">
        <v>26</v>
      </c>
      <c r="C2565" s="114" t="s">
        <v>367</v>
      </c>
      <c r="D2565" s="114" t="s">
        <v>637</v>
      </c>
      <c r="E2565" s="114" t="s">
        <v>2431</v>
      </c>
      <c r="F2565" s="114" t="s">
        <v>180</v>
      </c>
      <c r="G2565" s="121">
        <v>9.5019079048753755E-5</v>
      </c>
      <c r="H2565" s="114">
        <v>1.746288686516515</v>
      </c>
      <c r="I2565" s="118" t="s">
        <v>274</v>
      </c>
    </row>
    <row r="2566" spans="1:9" ht="15" customHeight="1" x14ac:dyDescent="0.25">
      <c r="A2566" s="117">
        <v>46290.782395833332</v>
      </c>
      <c r="B2566" s="114">
        <v>26</v>
      </c>
      <c r="C2566" s="114" t="s">
        <v>367</v>
      </c>
      <c r="D2566" s="114" t="s">
        <v>637</v>
      </c>
      <c r="E2566" s="114" t="s">
        <v>2432</v>
      </c>
      <c r="F2566" s="114" t="s">
        <v>180</v>
      </c>
      <c r="G2566" s="121">
        <v>9.5019079048753755E-5</v>
      </c>
      <c r="H2566" s="114">
        <v>1.746288686516515</v>
      </c>
      <c r="I2566" s="118" t="s">
        <v>274</v>
      </c>
    </row>
    <row r="2567" spans="1:9" ht="15" customHeight="1" x14ac:dyDescent="0.25">
      <c r="A2567" s="117">
        <v>46290.782395833332</v>
      </c>
      <c r="B2567" s="114">
        <v>26</v>
      </c>
      <c r="C2567" s="114" t="s">
        <v>367</v>
      </c>
      <c r="D2567" s="114" t="s">
        <v>637</v>
      </c>
      <c r="E2567" s="114" t="s">
        <v>2433</v>
      </c>
      <c r="F2567" s="114" t="s">
        <v>180</v>
      </c>
      <c r="G2567" s="121">
        <v>9.5019079048753755E-5</v>
      </c>
      <c r="H2567" s="114">
        <v>1.746288686516515</v>
      </c>
      <c r="I2567" s="118" t="s">
        <v>274</v>
      </c>
    </row>
    <row r="2568" spans="1:9" ht="15" customHeight="1" x14ac:dyDescent="0.25">
      <c r="A2568" s="117">
        <v>46290.782395833332</v>
      </c>
      <c r="B2568" s="114">
        <v>26</v>
      </c>
      <c r="C2568" s="114" t="s">
        <v>367</v>
      </c>
      <c r="D2568" s="114" t="s">
        <v>637</v>
      </c>
      <c r="E2568" s="114" t="s">
        <v>2434</v>
      </c>
      <c r="F2568" s="114" t="s">
        <v>180</v>
      </c>
      <c r="G2568" s="121">
        <v>9.5019079048753755E-5</v>
      </c>
      <c r="H2568" s="114">
        <v>1.746288686516515</v>
      </c>
      <c r="I2568" s="118" t="s">
        <v>274</v>
      </c>
    </row>
    <row r="2569" spans="1:9" ht="15" customHeight="1" x14ac:dyDescent="0.25">
      <c r="A2569" s="117">
        <v>46290.782395833332</v>
      </c>
      <c r="B2569" s="114">
        <v>26</v>
      </c>
      <c r="C2569" s="114" t="s">
        <v>367</v>
      </c>
      <c r="D2569" s="114" t="s">
        <v>637</v>
      </c>
      <c r="E2569" s="114" t="s">
        <v>2435</v>
      </c>
      <c r="F2569" s="114" t="s">
        <v>180</v>
      </c>
      <c r="G2569" s="121">
        <v>9.5019079048753741E-5</v>
      </c>
      <c r="H2569" s="114">
        <v>1.746288686516515</v>
      </c>
      <c r="I2569" s="118" t="s">
        <v>274</v>
      </c>
    </row>
    <row r="2570" spans="1:9" ht="15" customHeight="1" x14ac:dyDescent="0.25">
      <c r="A2570" s="117">
        <v>46290.782395833332</v>
      </c>
      <c r="B2570" s="114">
        <v>26</v>
      </c>
      <c r="C2570" s="114" t="s">
        <v>367</v>
      </c>
      <c r="D2570" s="114" t="s">
        <v>637</v>
      </c>
      <c r="E2570" s="114" t="s">
        <v>2436</v>
      </c>
      <c r="F2570" s="114" t="s">
        <v>180</v>
      </c>
      <c r="G2570" s="121">
        <v>9.5019079048753741E-5</v>
      </c>
      <c r="H2570" s="114">
        <v>1.746288686516515</v>
      </c>
      <c r="I2570" s="118" t="s">
        <v>274</v>
      </c>
    </row>
    <row r="2571" spans="1:9" ht="15" customHeight="1" x14ac:dyDescent="0.25">
      <c r="A2571" s="117">
        <v>46290.782395833332</v>
      </c>
      <c r="B2571" s="114">
        <v>26</v>
      </c>
      <c r="C2571" s="114" t="s">
        <v>367</v>
      </c>
      <c r="D2571" s="114" t="s">
        <v>637</v>
      </c>
      <c r="E2571" s="114" t="s">
        <v>2437</v>
      </c>
      <c r="F2571" s="114" t="s">
        <v>180</v>
      </c>
      <c r="G2571" s="121">
        <v>1.4999999999999999E-4</v>
      </c>
      <c r="H2571" s="114">
        <v>1.8</v>
      </c>
      <c r="I2571" s="118" t="s">
        <v>274</v>
      </c>
    </row>
    <row r="2572" spans="1:9" ht="15" customHeight="1" x14ac:dyDescent="0.25">
      <c r="A2572" s="117">
        <v>46290.782395833332</v>
      </c>
      <c r="B2572" s="114">
        <v>26</v>
      </c>
      <c r="C2572" s="114" t="s">
        <v>367</v>
      </c>
      <c r="D2572" s="114" t="s">
        <v>637</v>
      </c>
      <c r="E2572" s="114" t="s">
        <v>2438</v>
      </c>
      <c r="F2572" s="114" t="s">
        <v>180</v>
      </c>
      <c r="G2572" s="121">
        <v>1.4999999999999999E-4</v>
      </c>
      <c r="H2572" s="114">
        <v>1.8</v>
      </c>
      <c r="I2572" s="118" t="s">
        <v>274</v>
      </c>
    </row>
    <row r="2573" spans="1:9" ht="15" customHeight="1" x14ac:dyDescent="0.25">
      <c r="A2573" s="117">
        <v>46290.782395833332</v>
      </c>
      <c r="B2573" s="114">
        <v>26</v>
      </c>
      <c r="C2573" s="114" t="s">
        <v>367</v>
      </c>
      <c r="D2573" s="114" t="s">
        <v>637</v>
      </c>
      <c r="E2573" s="114" t="s">
        <v>2439</v>
      </c>
      <c r="F2573" s="114" t="s">
        <v>180</v>
      </c>
      <c r="G2573" s="121">
        <v>1.4999999999999999E-4</v>
      </c>
      <c r="H2573" s="114">
        <v>1.8</v>
      </c>
      <c r="I2573" s="118" t="s">
        <v>274</v>
      </c>
    </row>
    <row r="2574" spans="1:9" ht="15" customHeight="1" x14ac:dyDescent="0.25">
      <c r="A2574" s="117">
        <v>46290.782395833332</v>
      </c>
      <c r="B2574" s="114">
        <v>26</v>
      </c>
      <c r="C2574" s="114" t="s">
        <v>367</v>
      </c>
      <c r="D2574" s="114" t="s">
        <v>637</v>
      </c>
      <c r="E2574" s="114" t="s">
        <v>2440</v>
      </c>
      <c r="F2574" s="114" t="s">
        <v>180</v>
      </c>
      <c r="G2574" s="121">
        <v>1.4999999999999999E-4</v>
      </c>
      <c r="H2574" s="114">
        <v>1.8</v>
      </c>
      <c r="I2574" s="118" t="s">
        <v>274</v>
      </c>
    </row>
    <row r="2575" spans="1:9" ht="15" customHeight="1" x14ac:dyDescent="0.25">
      <c r="A2575" s="117">
        <v>46290.782395833332</v>
      </c>
      <c r="B2575" s="114">
        <v>26</v>
      </c>
      <c r="C2575" s="114" t="s">
        <v>367</v>
      </c>
      <c r="D2575" s="114" t="s">
        <v>637</v>
      </c>
      <c r="E2575" s="114" t="s">
        <v>2441</v>
      </c>
      <c r="F2575" s="114" t="s">
        <v>180</v>
      </c>
      <c r="G2575" s="121">
        <v>1.4999999999999999E-4</v>
      </c>
      <c r="H2575" s="114">
        <v>1.8</v>
      </c>
      <c r="I2575" s="118" t="s">
        <v>274</v>
      </c>
    </row>
    <row r="2576" spans="1:9" ht="15" customHeight="1" x14ac:dyDescent="0.25">
      <c r="A2576" s="117">
        <v>46290.782395833332</v>
      </c>
      <c r="B2576" s="114">
        <v>26</v>
      </c>
      <c r="C2576" s="114" t="s">
        <v>367</v>
      </c>
      <c r="D2576" s="114" t="s">
        <v>637</v>
      </c>
      <c r="E2576" s="114" t="s">
        <v>2442</v>
      </c>
      <c r="F2576" s="114" t="s">
        <v>180</v>
      </c>
      <c r="G2576" s="121">
        <v>1.4999999999999999E-4</v>
      </c>
      <c r="H2576" s="114">
        <v>1.8</v>
      </c>
      <c r="I2576" s="118" t="s">
        <v>274</v>
      </c>
    </row>
    <row r="2577" spans="1:9" ht="15" customHeight="1" x14ac:dyDescent="0.25">
      <c r="A2577" s="117">
        <v>46290.782395833332</v>
      </c>
      <c r="B2577" s="114">
        <v>26</v>
      </c>
      <c r="C2577" s="114" t="s">
        <v>367</v>
      </c>
      <c r="D2577" s="114" t="s">
        <v>637</v>
      </c>
      <c r="E2577" s="114" t="s">
        <v>567</v>
      </c>
      <c r="F2577" s="114" t="s">
        <v>2443</v>
      </c>
      <c r="G2577" s="121">
        <v>4.7792954334019374E-5</v>
      </c>
      <c r="H2577" s="114">
        <v>9.5585908668038755</v>
      </c>
      <c r="I2577" s="118" t="s">
        <v>274</v>
      </c>
    </row>
    <row r="2578" spans="1:9" ht="15" customHeight="1" x14ac:dyDescent="0.25">
      <c r="A2578" s="117">
        <v>46290.782395833332</v>
      </c>
      <c r="B2578" s="114">
        <v>26</v>
      </c>
      <c r="C2578" s="114" t="s">
        <v>367</v>
      </c>
      <c r="D2578" s="114" t="s">
        <v>637</v>
      </c>
      <c r="E2578" s="114" t="s">
        <v>569</v>
      </c>
      <c r="F2578" s="114" t="s">
        <v>2443</v>
      </c>
      <c r="G2578" s="121">
        <v>1.0205340413504258E-4</v>
      </c>
      <c r="H2578" s="114">
        <v>20.410680827008516</v>
      </c>
      <c r="I2578" s="118" t="s">
        <v>274</v>
      </c>
    </row>
    <row r="2579" spans="1:9" ht="15" customHeight="1" x14ac:dyDescent="0.25">
      <c r="A2579" s="117">
        <v>46290.782395833332</v>
      </c>
      <c r="B2579" s="114">
        <v>26</v>
      </c>
      <c r="C2579" s="114" t="s">
        <v>367</v>
      </c>
      <c r="D2579" s="114" t="s">
        <v>637</v>
      </c>
      <c r="E2579" s="114" t="s">
        <v>2444</v>
      </c>
      <c r="F2579" s="114" t="s">
        <v>2443</v>
      </c>
      <c r="G2579" s="121">
        <v>1.3041414750177731E-4</v>
      </c>
      <c r="H2579" s="114">
        <v>26.082829500355462</v>
      </c>
      <c r="I2579" s="118" t="s">
        <v>274</v>
      </c>
    </row>
    <row r="2580" spans="1:9" ht="15" customHeight="1" x14ac:dyDescent="0.25">
      <c r="A2580" s="117">
        <v>46290.782395833332</v>
      </c>
      <c r="B2580" s="114">
        <v>26</v>
      </c>
      <c r="C2580" s="114" t="s">
        <v>367</v>
      </c>
      <c r="D2580" s="114" t="s">
        <v>637</v>
      </c>
      <c r="E2580" s="114" t="s">
        <v>2445</v>
      </c>
      <c r="F2580" s="114" t="s">
        <v>2443</v>
      </c>
      <c r="G2580" s="121">
        <v>1.3350572371462611E-4</v>
      </c>
      <c r="H2580" s="114">
        <v>26.701144742925223</v>
      </c>
      <c r="I2580" s="118" t="s">
        <v>274</v>
      </c>
    </row>
    <row r="2581" spans="1:9" ht="15" customHeight="1" x14ac:dyDescent="0.25">
      <c r="A2581" s="117">
        <v>46290.782395833332</v>
      </c>
      <c r="B2581" s="114">
        <v>26</v>
      </c>
      <c r="C2581" s="114" t="s">
        <v>367</v>
      </c>
      <c r="D2581" s="114" t="s">
        <v>637</v>
      </c>
      <c r="E2581" s="114" t="s">
        <v>2446</v>
      </c>
      <c r="F2581" s="114" t="s">
        <v>2443</v>
      </c>
      <c r="G2581" s="121">
        <v>1.3350572371462611E-4</v>
      </c>
      <c r="H2581" s="114">
        <v>26.701144742925223</v>
      </c>
      <c r="I2581" s="118" t="s">
        <v>274</v>
      </c>
    </row>
    <row r="2582" spans="1:9" ht="15" customHeight="1" x14ac:dyDescent="0.25">
      <c r="A2582" s="117">
        <v>46290.782395833332</v>
      </c>
      <c r="B2582" s="114">
        <v>26</v>
      </c>
      <c r="C2582" s="114" t="s">
        <v>367</v>
      </c>
      <c r="D2582" s="114" t="s">
        <v>637</v>
      </c>
      <c r="E2582" s="114" t="s">
        <v>2447</v>
      </c>
      <c r="F2582" s="114" t="s">
        <v>2443</v>
      </c>
      <c r="G2582" s="121">
        <v>1.3041414750177737E-4</v>
      </c>
      <c r="H2582" s="114">
        <v>26.082829500355473</v>
      </c>
      <c r="I2582" s="118" t="s">
        <v>274</v>
      </c>
    </row>
    <row r="2583" spans="1:9" ht="15" customHeight="1" x14ac:dyDescent="0.25">
      <c r="A2583" s="117">
        <v>46290.782395833332</v>
      </c>
      <c r="B2583" s="114">
        <v>26</v>
      </c>
      <c r="C2583" s="114" t="s">
        <v>367</v>
      </c>
      <c r="D2583" s="114" t="s">
        <v>637</v>
      </c>
      <c r="E2583" s="114" t="s">
        <v>2448</v>
      </c>
      <c r="F2583" s="114" t="s">
        <v>2443</v>
      </c>
      <c r="G2583" s="121">
        <v>1.0205340413504262E-4</v>
      </c>
      <c r="H2583" s="114">
        <v>20.410680827008523</v>
      </c>
      <c r="I2583" s="118" t="s">
        <v>274</v>
      </c>
    </row>
    <row r="2584" spans="1:9" ht="15" customHeight="1" x14ac:dyDescent="0.25">
      <c r="A2584" s="117">
        <v>46290.782395833332</v>
      </c>
      <c r="B2584" s="114">
        <v>26</v>
      </c>
      <c r="C2584" s="114" t="s">
        <v>367</v>
      </c>
      <c r="D2584" s="114" t="s">
        <v>637</v>
      </c>
      <c r="E2584" s="114" t="s">
        <v>2449</v>
      </c>
      <c r="F2584" s="114" t="s">
        <v>2443</v>
      </c>
      <c r="G2584" s="121">
        <v>4.7792954334019537E-5</v>
      </c>
      <c r="H2584" s="114">
        <v>9.5585908668039075</v>
      </c>
      <c r="I2584" s="118" t="s">
        <v>274</v>
      </c>
    </row>
    <row r="2585" spans="1:9" ht="15" customHeight="1" x14ac:dyDescent="0.25">
      <c r="A2585" s="117">
        <v>46290.782395833332</v>
      </c>
      <c r="B2585" s="114">
        <v>26</v>
      </c>
      <c r="C2585" s="114" t="s">
        <v>367</v>
      </c>
      <c r="D2585" s="114" t="s">
        <v>637</v>
      </c>
      <c r="E2585" s="114" t="s">
        <v>2450</v>
      </c>
      <c r="F2585" s="114" t="s">
        <v>2443</v>
      </c>
      <c r="G2585" s="121">
        <v>-5.725067686027128E-4</v>
      </c>
      <c r="H2585" s="114">
        <v>-114.50135372054258</v>
      </c>
      <c r="I2585" s="118" t="s">
        <v>272</v>
      </c>
    </row>
    <row r="2586" spans="1:9" ht="15" customHeight="1" x14ac:dyDescent="0.25">
      <c r="A2586" s="117">
        <v>46290.782395833332</v>
      </c>
      <c r="B2586" s="114">
        <v>26</v>
      </c>
      <c r="C2586" s="114" t="s">
        <v>367</v>
      </c>
      <c r="D2586" s="114" t="s">
        <v>637</v>
      </c>
      <c r="E2586" s="114" t="s">
        <v>2451</v>
      </c>
      <c r="F2586" s="114" t="s">
        <v>2443</v>
      </c>
      <c r="G2586" s="121">
        <v>-6.2676721840373604E-4</v>
      </c>
      <c r="H2586" s="114">
        <v>-125.35344368074722</v>
      </c>
      <c r="I2586" s="118" t="s">
        <v>272</v>
      </c>
    </row>
    <row r="2587" spans="1:9" ht="15" customHeight="1" x14ac:dyDescent="0.25">
      <c r="A2587" s="117">
        <v>46290.782395833332</v>
      </c>
      <c r="B2587" s="114">
        <v>26</v>
      </c>
      <c r="C2587" s="114" t="s">
        <v>367</v>
      </c>
      <c r="D2587" s="114" t="s">
        <v>637</v>
      </c>
      <c r="E2587" s="114" t="s">
        <v>2452</v>
      </c>
      <c r="F2587" s="114" t="s">
        <v>2443</v>
      </c>
      <c r="G2587" s="121">
        <v>-6.551279617704708E-4</v>
      </c>
      <c r="H2587" s="114">
        <v>-131.02559235409419</v>
      </c>
      <c r="I2587" s="118" t="s">
        <v>272</v>
      </c>
    </row>
    <row r="2588" spans="1:9" ht="15" customHeight="1" x14ac:dyDescent="0.25">
      <c r="A2588" s="117">
        <v>46290.782395833332</v>
      </c>
      <c r="B2588" s="114">
        <v>26</v>
      </c>
      <c r="C2588" s="114" t="s">
        <v>367</v>
      </c>
      <c r="D2588" s="114" t="s">
        <v>637</v>
      </c>
      <c r="E2588" s="114" t="s">
        <v>2453</v>
      </c>
      <c r="F2588" s="114" t="s">
        <v>2443</v>
      </c>
      <c r="G2588" s="121">
        <v>-6.582195379833196E-4</v>
      </c>
      <c r="H2588" s="114">
        <v>-131.64390759666395</v>
      </c>
      <c r="I2588" s="118" t="s">
        <v>272</v>
      </c>
    </row>
    <row r="2589" spans="1:9" ht="15" customHeight="1" x14ac:dyDescent="0.25">
      <c r="A2589" s="117">
        <v>46290.782395833332</v>
      </c>
      <c r="B2589" s="114">
        <v>26</v>
      </c>
      <c r="C2589" s="114" t="s">
        <v>367</v>
      </c>
      <c r="D2589" s="114" t="s">
        <v>637</v>
      </c>
      <c r="E2589" s="114" t="s">
        <v>2454</v>
      </c>
      <c r="F2589" s="114" t="s">
        <v>2443</v>
      </c>
      <c r="G2589" s="121">
        <v>-6.582195379833196E-4</v>
      </c>
      <c r="H2589" s="114">
        <v>-131.64390759666395</v>
      </c>
      <c r="I2589" s="118" t="s">
        <v>272</v>
      </c>
    </row>
    <row r="2590" spans="1:9" ht="15" customHeight="1" x14ac:dyDescent="0.25">
      <c r="A2590" s="117">
        <v>46290.782395833332</v>
      </c>
      <c r="B2590" s="114">
        <v>26</v>
      </c>
      <c r="C2590" s="114" t="s">
        <v>367</v>
      </c>
      <c r="D2590" s="114" t="s">
        <v>637</v>
      </c>
      <c r="E2590" s="114" t="s">
        <v>2455</v>
      </c>
      <c r="F2590" s="114" t="s">
        <v>2443</v>
      </c>
      <c r="G2590" s="121">
        <v>-6.5512796177047091E-4</v>
      </c>
      <c r="H2590" s="114">
        <v>-131.02559235409419</v>
      </c>
      <c r="I2590" s="118" t="s">
        <v>272</v>
      </c>
    </row>
    <row r="2591" spans="1:9" ht="15" customHeight="1" x14ac:dyDescent="0.25">
      <c r="A2591" s="117">
        <v>46290.782395833332</v>
      </c>
      <c r="B2591" s="114">
        <v>26</v>
      </c>
      <c r="C2591" s="114" t="s">
        <v>367</v>
      </c>
      <c r="D2591" s="114" t="s">
        <v>637</v>
      </c>
      <c r="E2591" s="114" t="s">
        <v>2456</v>
      </c>
      <c r="F2591" s="114" t="s">
        <v>2443</v>
      </c>
      <c r="G2591" s="121">
        <v>-6.2676721840373615E-4</v>
      </c>
      <c r="H2591" s="114">
        <v>-125.35344368074725</v>
      </c>
      <c r="I2591" s="118" t="s">
        <v>272</v>
      </c>
    </row>
    <row r="2592" spans="1:9" ht="15" customHeight="1" x14ac:dyDescent="0.25">
      <c r="A2592" s="117">
        <v>46290.782395833332</v>
      </c>
      <c r="B2592" s="114">
        <v>26</v>
      </c>
      <c r="C2592" s="114" t="s">
        <v>367</v>
      </c>
      <c r="D2592" s="114" t="s">
        <v>637</v>
      </c>
      <c r="E2592" s="114" t="s">
        <v>2457</v>
      </c>
      <c r="F2592" s="114" t="s">
        <v>2443</v>
      </c>
      <c r="G2592" s="121">
        <v>-5.7250676860271302E-4</v>
      </c>
      <c r="H2592" s="114">
        <v>-114.50135372054262</v>
      </c>
      <c r="I2592" s="118" t="s">
        <v>272</v>
      </c>
    </row>
    <row r="2593" spans="1:9" ht="15" customHeight="1" x14ac:dyDescent="0.25">
      <c r="A2593" s="117">
        <v>46290.782395833332</v>
      </c>
      <c r="B2593" s="114">
        <v>26</v>
      </c>
      <c r="C2593" s="114" t="s">
        <v>367</v>
      </c>
      <c r="D2593" s="114" t="s">
        <v>637</v>
      </c>
      <c r="E2593" s="114" t="s">
        <v>2458</v>
      </c>
      <c r="F2593" s="114" t="s">
        <v>2443</v>
      </c>
      <c r="G2593" s="121">
        <v>-5.0427295931983012E-4</v>
      </c>
      <c r="H2593" s="114">
        <v>-100.85459186396604</v>
      </c>
      <c r="I2593" s="118" t="s">
        <v>272</v>
      </c>
    </row>
    <row r="2594" spans="1:9" ht="15" customHeight="1" x14ac:dyDescent="0.25">
      <c r="A2594" s="117">
        <v>46290.782395833332</v>
      </c>
      <c r="B2594" s="114">
        <v>26</v>
      </c>
      <c r="C2594" s="114" t="s">
        <v>367</v>
      </c>
      <c r="D2594" s="114" t="s">
        <v>637</v>
      </c>
      <c r="E2594" s="114" t="s">
        <v>2459</v>
      </c>
      <c r="F2594" s="114" t="s">
        <v>2443</v>
      </c>
      <c r="G2594" s="121">
        <v>-4.0750653844563674E-4</v>
      </c>
      <c r="H2594" s="114">
        <v>-81.501307689127358</v>
      </c>
      <c r="I2594" s="118" t="s">
        <v>272</v>
      </c>
    </row>
    <row r="2595" spans="1:9" ht="15" customHeight="1" x14ac:dyDescent="0.25">
      <c r="A2595" s="117">
        <v>46290.782395833332</v>
      </c>
      <c r="B2595" s="114">
        <v>26</v>
      </c>
      <c r="C2595" s="114" t="s">
        <v>367</v>
      </c>
      <c r="D2595" s="114" t="s">
        <v>637</v>
      </c>
      <c r="E2595" s="114" t="s">
        <v>2460</v>
      </c>
      <c r="F2595" s="114" t="s">
        <v>2443</v>
      </c>
      <c r="G2595" s="121">
        <v>-3.1074011757144341E-4</v>
      </c>
      <c r="H2595" s="114">
        <v>-62.148023514288703</v>
      </c>
      <c r="I2595" s="118" t="s">
        <v>272</v>
      </c>
    </row>
    <row r="2596" spans="1:9" ht="15" customHeight="1" x14ac:dyDescent="0.25">
      <c r="A2596" s="117">
        <v>46290.782395833332</v>
      </c>
      <c r="B2596" s="114">
        <v>26</v>
      </c>
      <c r="C2596" s="114" t="s">
        <v>367</v>
      </c>
      <c r="D2596" s="114" t="s">
        <v>637</v>
      </c>
      <c r="E2596" s="114" t="s">
        <v>2461</v>
      </c>
      <c r="F2596" s="114" t="s">
        <v>2443</v>
      </c>
      <c r="G2596" s="121">
        <v>-2.1397369669725005E-4</v>
      </c>
      <c r="H2596" s="114">
        <v>-42.794739339450025</v>
      </c>
      <c r="I2596" s="118" t="s">
        <v>272</v>
      </c>
    </row>
    <row r="2597" spans="1:9" ht="15" customHeight="1" x14ac:dyDescent="0.25">
      <c r="A2597" s="117">
        <v>46290.782395833332</v>
      </c>
      <c r="B2597" s="114">
        <v>26</v>
      </c>
      <c r="C2597" s="114" t="s">
        <v>367</v>
      </c>
      <c r="D2597" s="114" t="s">
        <v>637</v>
      </c>
      <c r="E2597" s="114" t="s">
        <v>2462</v>
      </c>
      <c r="F2597" s="114" t="s">
        <v>2443</v>
      </c>
      <c r="G2597" s="121">
        <v>-1.1720727582305669E-4</v>
      </c>
      <c r="H2597" s="114">
        <v>-23.441455164611355</v>
      </c>
      <c r="I2597" s="118" t="s">
        <v>272</v>
      </c>
    </row>
    <row r="2598" spans="1:9" ht="15" customHeight="1" x14ac:dyDescent="0.25">
      <c r="A2598" s="117">
        <v>46290.782395833332</v>
      </c>
      <c r="B2598" s="114">
        <v>26</v>
      </c>
      <c r="C2598" s="114" t="s">
        <v>367</v>
      </c>
      <c r="D2598" s="114" t="s">
        <v>637</v>
      </c>
      <c r="E2598" s="114" t="s">
        <v>2463</v>
      </c>
      <c r="F2598" s="114" t="s">
        <v>2443</v>
      </c>
      <c r="G2598" s="121">
        <v>-2.044085494886335E-5</v>
      </c>
      <c r="H2598" s="114">
        <v>-4.0881709897726877</v>
      </c>
      <c r="I2598" s="118" t="s">
        <v>272</v>
      </c>
    </row>
    <row r="2599" spans="1:9" ht="15" customHeight="1" x14ac:dyDescent="0.25">
      <c r="A2599" s="117">
        <v>46290.782395833332</v>
      </c>
      <c r="B2599" s="114">
        <v>26</v>
      </c>
      <c r="C2599" s="114" t="s">
        <v>367</v>
      </c>
      <c r="D2599" s="114" t="s">
        <v>637</v>
      </c>
      <c r="E2599" s="114" t="s">
        <v>2773</v>
      </c>
      <c r="F2599" s="114" t="s">
        <v>2443</v>
      </c>
      <c r="G2599" s="121">
        <v>-5.0427295931983012E-4</v>
      </c>
      <c r="H2599" s="114">
        <v>-100.85459186396604</v>
      </c>
      <c r="I2599" s="118" t="s">
        <v>272</v>
      </c>
    </row>
    <row r="2600" spans="1:9" ht="15" customHeight="1" x14ac:dyDescent="0.25">
      <c r="A2600" s="117">
        <v>46290.782395833332</v>
      </c>
      <c r="B2600" s="114">
        <v>26</v>
      </c>
      <c r="C2600" s="114" t="s">
        <v>367</v>
      </c>
      <c r="D2600" s="114" t="s">
        <v>637</v>
      </c>
      <c r="E2600" s="114" t="s">
        <v>2775</v>
      </c>
      <c r="F2600" s="114" t="s">
        <v>2443</v>
      </c>
      <c r="G2600" s="121">
        <v>-4.0750653844563679E-4</v>
      </c>
      <c r="H2600" s="114">
        <v>-81.501307689127373</v>
      </c>
      <c r="I2600" s="118" t="s">
        <v>272</v>
      </c>
    </row>
    <row r="2601" spans="1:9" ht="15" customHeight="1" x14ac:dyDescent="0.25">
      <c r="A2601" s="117">
        <v>46290.782395833332</v>
      </c>
      <c r="B2601" s="114">
        <v>26</v>
      </c>
      <c r="C2601" s="114" t="s">
        <v>367</v>
      </c>
      <c r="D2601" s="114" t="s">
        <v>637</v>
      </c>
      <c r="E2601" s="114" t="s">
        <v>2776</v>
      </c>
      <c r="F2601" s="114" t="s">
        <v>2443</v>
      </c>
      <c r="G2601" s="121">
        <v>-3.1074011757144341E-4</v>
      </c>
      <c r="H2601" s="114">
        <v>-62.148023514288703</v>
      </c>
      <c r="I2601" s="118" t="s">
        <v>272</v>
      </c>
    </row>
    <row r="2602" spans="1:9" ht="15" customHeight="1" x14ac:dyDescent="0.25">
      <c r="A2602" s="117">
        <v>46290.782395833332</v>
      </c>
      <c r="B2602" s="114">
        <v>26</v>
      </c>
      <c r="C2602" s="114" t="s">
        <v>367</v>
      </c>
      <c r="D2602" s="114" t="s">
        <v>637</v>
      </c>
      <c r="E2602" s="114" t="s">
        <v>2777</v>
      </c>
      <c r="F2602" s="114" t="s">
        <v>2443</v>
      </c>
      <c r="G2602" s="121">
        <v>-2.1397369669725008E-4</v>
      </c>
      <c r="H2602" s="114">
        <v>-42.794739339450032</v>
      </c>
      <c r="I2602" s="118" t="s">
        <v>272</v>
      </c>
    </row>
    <row r="2603" spans="1:9" ht="15" customHeight="1" x14ac:dyDescent="0.25">
      <c r="A2603" s="117">
        <v>46290.782395833332</v>
      </c>
      <c r="B2603" s="114">
        <v>26</v>
      </c>
      <c r="C2603" s="114" t="s">
        <v>367</v>
      </c>
      <c r="D2603" s="114" t="s">
        <v>637</v>
      </c>
      <c r="E2603" s="114" t="s">
        <v>2778</v>
      </c>
      <c r="F2603" s="114" t="s">
        <v>2443</v>
      </c>
      <c r="G2603" s="121">
        <v>-1.1720727582305671E-4</v>
      </c>
      <c r="H2603" s="114">
        <v>-23.441455164611362</v>
      </c>
      <c r="I2603" s="118" t="s">
        <v>272</v>
      </c>
    </row>
    <row r="2604" spans="1:9" ht="15" customHeight="1" x14ac:dyDescent="0.25">
      <c r="A2604" s="117">
        <v>46290.782395833332</v>
      </c>
      <c r="B2604" s="114">
        <v>26</v>
      </c>
      <c r="C2604" s="114" t="s">
        <v>367</v>
      </c>
      <c r="D2604" s="114" t="s">
        <v>637</v>
      </c>
      <c r="E2604" s="114" t="s">
        <v>2779</v>
      </c>
      <c r="F2604" s="114" t="s">
        <v>2443</v>
      </c>
      <c r="G2604" s="121">
        <v>-2.0440854948863374E-5</v>
      </c>
      <c r="H2604" s="114">
        <v>-4.088170989772693</v>
      </c>
      <c r="I2604" s="118" t="s">
        <v>272</v>
      </c>
    </row>
    <row r="2605" spans="1:9" ht="15" customHeight="1" x14ac:dyDescent="0.25">
      <c r="A2605" s="117">
        <v>46290.782395833332</v>
      </c>
      <c r="B2605" s="114">
        <v>26</v>
      </c>
      <c r="C2605" s="114" t="s">
        <v>367</v>
      </c>
      <c r="D2605" s="114" t="s">
        <v>638</v>
      </c>
      <c r="E2605" s="114" t="s">
        <v>2334</v>
      </c>
      <c r="F2605" s="114" t="s">
        <v>180</v>
      </c>
      <c r="G2605" s="121">
        <v>-8.8706051479664233E-4</v>
      </c>
      <c r="H2605" s="114">
        <v>-13.010220883684088</v>
      </c>
      <c r="I2605" s="118" t="s">
        <v>272</v>
      </c>
    </row>
    <row r="2606" spans="1:9" ht="15" customHeight="1" x14ac:dyDescent="0.25">
      <c r="A2606" s="117">
        <v>46290.782395833332</v>
      </c>
      <c r="B2606" s="114">
        <v>26</v>
      </c>
      <c r="C2606" s="114" t="s">
        <v>367</v>
      </c>
      <c r="D2606" s="114" t="s">
        <v>638</v>
      </c>
      <c r="E2606" s="114" t="s">
        <v>2336</v>
      </c>
      <c r="F2606" s="114" t="s">
        <v>180</v>
      </c>
      <c r="G2606" s="121">
        <v>-8.8706051479664233E-4</v>
      </c>
      <c r="H2606" s="114">
        <v>-13.010220883684088</v>
      </c>
      <c r="I2606" s="118" t="s">
        <v>272</v>
      </c>
    </row>
    <row r="2607" spans="1:9" ht="15" customHeight="1" x14ac:dyDescent="0.25">
      <c r="A2607" s="117">
        <v>46290.782395833332</v>
      </c>
      <c r="B2607" s="114">
        <v>26</v>
      </c>
      <c r="C2607" s="114" t="s">
        <v>367</v>
      </c>
      <c r="D2607" s="114" t="s">
        <v>638</v>
      </c>
      <c r="E2607" s="114" t="s">
        <v>2337</v>
      </c>
      <c r="F2607" s="114" t="s">
        <v>180</v>
      </c>
      <c r="G2607" s="121">
        <v>-8.8706051479664233E-4</v>
      </c>
      <c r="H2607" s="114">
        <v>-13.010220883684088</v>
      </c>
      <c r="I2607" s="118" t="s">
        <v>272</v>
      </c>
    </row>
    <row r="2608" spans="1:9" ht="15" customHeight="1" x14ac:dyDescent="0.25">
      <c r="A2608" s="117">
        <v>46290.782395833332</v>
      </c>
      <c r="B2608" s="114">
        <v>26</v>
      </c>
      <c r="C2608" s="114" t="s">
        <v>367</v>
      </c>
      <c r="D2608" s="114" t="s">
        <v>638</v>
      </c>
      <c r="E2608" s="114" t="s">
        <v>2338</v>
      </c>
      <c r="F2608" s="114" t="s">
        <v>180</v>
      </c>
      <c r="G2608" s="121">
        <v>-8.8706051479664233E-4</v>
      </c>
      <c r="H2608" s="114">
        <v>-13.010220883684088</v>
      </c>
      <c r="I2608" s="118" t="s">
        <v>272</v>
      </c>
    </row>
    <row r="2609" spans="1:9" ht="15" customHeight="1" x14ac:dyDescent="0.25">
      <c r="A2609" s="117">
        <v>46290.782395833332</v>
      </c>
      <c r="B2609" s="114">
        <v>26</v>
      </c>
      <c r="C2609" s="114" t="s">
        <v>367</v>
      </c>
      <c r="D2609" s="114" t="s">
        <v>638</v>
      </c>
      <c r="E2609" s="114" t="s">
        <v>2339</v>
      </c>
      <c r="F2609" s="114" t="s">
        <v>180</v>
      </c>
      <c r="G2609" s="121">
        <v>-8.8706051479664233E-4</v>
      </c>
      <c r="H2609" s="114">
        <v>-13.010220883684088</v>
      </c>
      <c r="I2609" s="118" t="s">
        <v>272</v>
      </c>
    </row>
    <row r="2610" spans="1:9" ht="15" customHeight="1" x14ac:dyDescent="0.25">
      <c r="A2610" s="117">
        <v>46290.782395833332</v>
      </c>
      <c r="B2610" s="114">
        <v>26</v>
      </c>
      <c r="C2610" s="114" t="s">
        <v>367</v>
      </c>
      <c r="D2610" s="114" t="s">
        <v>638</v>
      </c>
      <c r="E2610" s="114" t="s">
        <v>2340</v>
      </c>
      <c r="F2610" s="114" t="s">
        <v>180</v>
      </c>
      <c r="G2610" s="121">
        <v>-8.8706051479664233E-4</v>
      </c>
      <c r="H2610" s="114">
        <v>-13.010220883684088</v>
      </c>
      <c r="I2610" s="118" t="s">
        <v>272</v>
      </c>
    </row>
    <row r="2611" spans="1:9" ht="15" customHeight="1" x14ac:dyDescent="0.25">
      <c r="A2611" s="117">
        <v>46290.782395833332</v>
      </c>
      <c r="B2611" s="114">
        <v>26</v>
      </c>
      <c r="C2611" s="114" t="s">
        <v>367</v>
      </c>
      <c r="D2611" s="114" t="s">
        <v>638</v>
      </c>
      <c r="E2611" s="114" t="s">
        <v>2341</v>
      </c>
      <c r="F2611" s="114" t="s">
        <v>180</v>
      </c>
      <c r="G2611" s="121">
        <v>-8.1708561126108315E-4</v>
      </c>
      <c r="H2611" s="114">
        <v>-11.983922298495886</v>
      </c>
      <c r="I2611" s="118" t="s">
        <v>272</v>
      </c>
    </row>
    <row r="2612" spans="1:9" ht="15" customHeight="1" x14ac:dyDescent="0.25">
      <c r="A2612" s="117">
        <v>46290.782395833332</v>
      </c>
      <c r="B2612" s="114">
        <v>26</v>
      </c>
      <c r="C2612" s="114" t="s">
        <v>367</v>
      </c>
      <c r="D2612" s="114" t="s">
        <v>638</v>
      </c>
      <c r="E2612" s="114" t="s">
        <v>2342</v>
      </c>
      <c r="F2612" s="114" t="s">
        <v>180</v>
      </c>
      <c r="G2612" s="121">
        <v>-8.1708561126108315E-4</v>
      </c>
      <c r="H2612" s="114">
        <v>-11.983922298495886</v>
      </c>
      <c r="I2612" s="118" t="s">
        <v>272</v>
      </c>
    </row>
    <row r="2613" spans="1:9" ht="15" customHeight="1" x14ac:dyDescent="0.25">
      <c r="A2613" s="117">
        <v>46290.782395833332</v>
      </c>
      <c r="B2613" s="114">
        <v>26</v>
      </c>
      <c r="C2613" s="114" t="s">
        <v>367</v>
      </c>
      <c r="D2613" s="114" t="s">
        <v>638</v>
      </c>
      <c r="E2613" s="114" t="s">
        <v>2343</v>
      </c>
      <c r="F2613" s="114" t="s">
        <v>180</v>
      </c>
      <c r="G2613" s="121">
        <v>-8.1708561126108315E-4</v>
      </c>
      <c r="H2613" s="114">
        <v>-11.983922298495886</v>
      </c>
      <c r="I2613" s="118" t="s">
        <v>272</v>
      </c>
    </row>
    <row r="2614" spans="1:9" ht="15" customHeight="1" x14ac:dyDescent="0.25">
      <c r="A2614" s="117">
        <v>46290.782395833332</v>
      </c>
      <c r="B2614" s="114">
        <v>26</v>
      </c>
      <c r="C2614" s="114" t="s">
        <v>367</v>
      </c>
      <c r="D2614" s="114" t="s">
        <v>638</v>
      </c>
      <c r="E2614" s="114" t="s">
        <v>2344</v>
      </c>
      <c r="F2614" s="114" t="s">
        <v>180</v>
      </c>
      <c r="G2614" s="121">
        <v>-8.1708561126108315E-4</v>
      </c>
      <c r="H2614" s="114">
        <v>-11.983922298495886</v>
      </c>
      <c r="I2614" s="118" t="s">
        <v>272</v>
      </c>
    </row>
    <row r="2615" spans="1:9" ht="15" customHeight="1" x14ac:dyDescent="0.25">
      <c r="A2615" s="117">
        <v>46290.782395833332</v>
      </c>
      <c r="B2615" s="114">
        <v>26</v>
      </c>
      <c r="C2615" s="114" t="s">
        <v>367</v>
      </c>
      <c r="D2615" s="114" t="s">
        <v>638</v>
      </c>
      <c r="E2615" s="114" t="s">
        <v>2345</v>
      </c>
      <c r="F2615" s="114" t="s">
        <v>180</v>
      </c>
      <c r="G2615" s="121">
        <v>-8.1708561126108315E-4</v>
      </c>
      <c r="H2615" s="114">
        <v>-11.983922298495886</v>
      </c>
      <c r="I2615" s="118" t="s">
        <v>272</v>
      </c>
    </row>
    <row r="2616" spans="1:9" ht="15" customHeight="1" x14ac:dyDescent="0.25">
      <c r="A2616" s="117">
        <v>46290.782395833332</v>
      </c>
      <c r="B2616" s="114">
        <v>26</v>
      </c>
      <c r="C2616" s="114" t="s">
        <v>367</v>
      </c>
      <c r="D2616" s="114" t="s">
        <v>638</v>
      </c>
      <c r="E2616" s="114" t="s">
        <v>2346</v>
      </c>
      <c r="F2616" s="114" t="s">
        <v>180</v>
      </c>
      <c r="G2616" s="121">
        <v>-8.1708561126108315E-4</v>
      </c>
      <c r="H2616" s="114">
        <v>-11.983922298495886</v>
      </c>
      <c r="I2616" s="118" t="s">
        <v>272</v>
      </c>
    </row>
    <row r="2617" spans="1:9" ht="15" customHeight="1" x14ac:dyDescent="0.25">
      <c r="A2617" s="117">
        <v>46290.782395833332</v>
      </c>
      <c r="B2617" s="114">
        <v>26</v>
      </c>
      <c r="C2617" s="114" t="s">
        <v>367</v>
      </c>
      <c r="D2617" s="114" t="s">
        <v>638</v>
      </c>
      <c r="E2617" s="114" t="s">
        <v>2347</v>
      </c>
      <c r="F2617" s="114" t="s">
        <v>180</v>
      </c>
      <c r="G2617" s="121">
        <v>-8.1708561126108315E-4</v>
      </c>
      <c r="H2617" s="114">
        <v>-11.983922298495886</v>
      </c>
      <c r="I2617" s="118" t="s">
        <v>272</v>
      </c>
    </row>
    <row r="2618" spans="1:9" ht="15" customHeight="1" x14ac:dyDescent="0.25">
      <c r="A2618" s="117">
        <v>46290.782395833332</v>
      </c>
      <c r="B2618" s="114">
        <v>26</v>
      </c>
      <c r="C2618" s="114" t="s">
        <v>367</v>
      </c>
      <c r="D2618" s="114" t="s">
        <v>638</v>
      </c>
      <c r="E2618" s="114" t="s">
        <v>2348</v>
      </c>
      <c r="F2618" s="114" t="s">
        <v>180</v>
      </c>
      <c r="G2618" s="121">
        <v>-8.1708561126108315E-4</v>
      </c>
      <c r="H2618" s="114">
        <v>-11.983922298495886</v>
      </c>
      <c r="I2618" s="118" t="s">
        <v>272</v>
      </c>
    </row>
    <row r="2619" spans="1:9" ht="15" customHeight="1" x14ac:dyDescent="0.25">
      <c r="A2619" s="117">
        <v>46290.782395833332</v>
      </c>
      <c r="B2619" s="114">
        <v>26</v>
      </c>
      <c r="C2619" s="114" t="s">
        <v>367</v>
      </c>
      <c r="D2619" s="114" t="s">
        <v>638</v>
      </c>
      <c r="E2619" s="114" t="s">
        <v>2349</v>
      </c>
      <c r="F2619" s="114" t="s">
        <v>180</v>
      </c>
      <c r="G2619" s="121">
        <v>-7.4711070772552396E-4</v>
      </c>
      <c r="H2619" s="114">
        <v>-10.957623713307685</v>
      </c>
      <c r="I2619" s="118" t="s">
        <v>272</v>
      </c>
    </row>
    <row r="2620" spans="1:9" ht="15" customHeight="1" x14ac:dyDescent="0.25">
      <c r="A2620" s="117">
        <v>46290.782395833332</v>
      </c>
      <c r="B2620" s="114">
        <v>26</v>
      </c>
      <c r="C2620" s="114" t="s">
        <v>367</v>
      </c>
      <c r="D2620" s="114" t="s">
        <v>638</v>
      </c>
      <c r="E2620" s="114" t="s">
        <v>2350</v>
      </c>
      <c r="F2620" s="114" t="s">
        <v>180</v>
      </c>
      <c r="G2620" s="121">
        <v>-7.4711070772552396E-4</v>
      </c>
      <c r="H2620" s="114">
        <v>-10.957623713307685</v>
      </c>
      <c r="I2620" s="118" t="s">
        <v>272</v>
      </c>
    </row>
    <row r="2621" spans="1:9" ht="15" customHeight="1" x14ac:dyDescent="0.25">
      <c r="A2621" s="117">
        <v>46290.782395833332</v>
      </c>
      <c r="B2621" s="114">
        <v>26</v>
      </c>
      <c r="C2621" s="114" t="s">
        <v>367</v>
      </c>
      <c r="D2621" s="114" t="s">
        <v>638</v>
      </c>
      <c r="E2621" s="114" t="s">
        <v>2351</v>
      </c>
      <c r="F2621" s="114" t="s">
        <v>180</v>
      </c>
      <c r="G2621" s="121">
        <v>-7.4711070772552396E-4</v>
      </c>
      <c r="H2621" s="114">
        <v>-10.957623713307685</v>
      </c>
      <c r="I2621" s="118" t="s">
        <v>272</v>
      </c>
    </row>
    <row r="2622" spans="1:9" ht="15" customHeight="1" x14ac:dyDescent="0.25">
      <c r="A2622" s="117">
        <v>46290.782395833332</v>
      </c>
      <c r="B2622" s="114">
        <v>26</v>
      </c>
      <c r="C2622" s="114" t="s">
        <v>367</v>
      </c>
      <c r="D2622" s="114" t="s">
        <v>638</v>
      </c>
      <c r="E2622" s="114" t="s">
        <v>2352</v>
      </c>
      <c r="F2622" s="114" t="s">
        <v>180</v>
      </c>
      <c r="G2622" s="121">
        <v>-7.4711070772552396E-4</v>
      </c>
      <c r="H2622" s="114">
        <v>-10.957623713307685</v>
      </c>
      <c r="I2622" s="118" t="s">
        <v>272</v>
      </c>
    </row>
    <row r="2623" spans="1:9" ht="15" customHeight="1" x14ac:dyDescent="0.25">
      <c r="A2623" s="117">
        <v>46290.782395833332</v>
      </c>
      <c r="B2623" s="114">
        <v>26</v>
      </c>
      <c r="C2623" s="114" t="s">
        <v>367</v>
      </c>
      <c r="D2623" s="114" t="s">
        <v>638</v>
      </c>
      <c r="E2623" s="114" t="s">
        <v>2353</v>
      </c>
      <c r="F2623" s="114" t="s">
        <v>180</v>
      </c>
      <c r="G2623" s="121">
        <v>-7.4711070772552396E-4</v>
      </c>
      <c r="H2623" s="114">
        <v>-10.957623713307685</v>
      </c>
      <c r="I2623" s="118" t="s">
        <v>272</v>
      </c>
    </row>
    <row r="2624" spans="1:9" ht="15" customHeight="1" x14ac:dyDescent="0.25">
      <c r="A2624" s="117">
        <v>46290.782395833332</v>
      </c>
      <c r="B2624" s="114">
        <v>26</v>
      </c>
      <c r="C2624" s="114" t="s">
        <v>367</v>
      </c>
      <c r="D2624" s="114" t="s">
        <v>638</v>
      </c>
      <c r="E2624" s="114" t="s">
        <v>2354</v>
      </c>
      <c r="F2624" s="114" t="s">
        <v>180</v>
      </c>
      <c r="G2624" s="121">
        <v>-7.4711070772552407E-4</v>
      </c>
      <c r="H2624" s="114">
        <v>-10.957623713307687</v>
      </c>
      <c r="I2624" s="118" t="s">
        <v>272</v>
      </c>
    </row>
    <row r="2625" spans="1:9" ht="15" customHeight="1" x14ac:dyDescent="0.25">
      <c r="A2625" s="117">
        <v>46290.782395833332</v>
      </c>
      <c r="B2625" s="114">
        <v>26</v>
      </c>
      <c r="C2625" s="114" t="s">
        <v>367</v>
      </c>
      <c r="D2625" s="114" t="s">
        <v>638</v>
      </c>
      <c r="E2625" s="114" t="s">
        <v>2355</v>
      </c>
      <c r="F2625" s="114" t="s">
        <v>180</v>
      </c>
      <c r="G2625" s="121">
        <v>-7.4711070772552407E-4</v>
      </c>
      <c r="H2625" s="114">
        <v>-10.957623713307687</v>
      </c>
      <c r="I2625" s="118" t="s">
        <v>272</v>
      </c>
    </row>
    <row r="2626" spans="1:9" ht="15" customHeight="1" x14ac:dyDescent="0.25">
      <c r="A2626" s="117">
        <v>46290.782395833332</v>
      </c>
      <c r="B2626" s="114">
        <v>26</v>
      </c>
      <c r="C2626" s="114" t="s">
        <v>367</v>
      </c>
      <c r="D2626" s="114" t="s">
        <v>638</v>
      </c>
      <c r="E2626" s="114" t="s">
        <v>2356</v>
      </c>
      <c r="F2626" s="114" t="s">
        <v>180</v>
      </c>
      <c r="G2626" s="121">
        <v>-7.4711070772552407E-4</v>
      </c>
      <c r="H2626" s="114">
        <v>-10.957623713307687</v>
      </c>
      <c r="I2626" s="118" t="s">
        <v>272</v>
      </c>
    </row>
    <row r="2627" spans="1:9" ht="15" customHeight="1" x14ac:dyDescent="0.25">
      <c r="A2627" s="117">
        <v>46290.782395833332</v>
      </c>
      <c r="B2627" s="114">
        <v>26</v>
      </c>
      <c r="C2627" s="114" t="s">
        <v>367</v>
      </c>
      <c r="D2627" s="114" t="s">
        <v>638</v>
      </c>
      <c r="E2627" s="114" t="s">
        <v>2357</v>
      </c>
      <c r="F2627" s="114" t="s">
        <v>180</v>
      </c>
      <c r="G2627" s="121">
        <v>-7.4711070772552407E-4</v>
      </c>
      <c r="H2627" s="114">
        <v>-10.957623713307687</v>
      </c>
      <c r="I2627" s="118" t="s">
        <v>272</v>
      </c>
    </row>
    <row r="2628" spans="1:9" ht="15" customHeight="1" x14ac:dyDescent="0.25">
      <c r="A2628" s="117">
        <v>46290.782395833332</v>
      </c>
      <c r="B2628" s="114">
        <v>26</v>
      </c>
      <c r="C2628" s="114" t="s">
        <v>367</v>
      </c>
      <c r="D2628" s="114" t="s">
        <v>638</v>
      </c>
      <c r="E2628" s="114" t="s">
        <v>2358</v>
      </c>
      <c r="F2628" s="114" t="s">
        <v>180</v>
      </c>
      <c r="G2628" s="121">
        <v>-7.4711070772552407E-4</v>
      </c>
      <c r="H2628" s="114">
        <v>-10.957623713307687</v>
      </c>
      <c r="I2628" s="118" t="s">
        <v>272</v>
      </c>
    </row>
    <row r="2629" spans="1:9" ht="15" customHeight="1" x14ac:dyDescent="0.25">
      <c r="A2629" s="117">
        <v>46290.782395833332</v>
      </c>
      <c r="B2629" s="114">
        <v>26</v>
      </c>
      <c r="C2629" s="114" t="s">
        <v>367</v>
      </c>
      <c r="D2629" s="114" t="s">
        <v>638</v>
      </c>
      <c r="E2629" s="114" t="s">
        <v>2359</v>
      </c>
      <c r="F2629" s="114" t="s">
        <v>180</v>
      </c>
      <c r="G2629" s="121">
        <v>-6.7713580418996477E-4</v>
      </c>
      <c r="H2629" s="114">
        <v>-9.9313251281194841</v>
      </c>
      <c r="I2629" s="118" t="s">
        <v>272</v>
      </c>
    </row>
    <row r="2630" spans="1:9" ht="15" customHeight="1" x14ac:dyDescent="0.25">
      <c r="A2630" s="117">
        <v>46290.782395833332</v>
      </c>
      <c r="B2630" s="114">
        <v>26</v>
      </c>
      <c r="C2630" s="114" t="s">
        <v>367</v>
      </c>
      <c r="D2630" s="114" t="s">
        <v>638</v>
      </c>
      <c r="E2630" s="114" t="s">
        <v>2360</v>
      </c>
      <c r="F2630" s="114" t="s">
        <v>180</v>
      </c>
      <c r="G2630" s="121">
        <v>-6.7713580418996477E-4</v>
      </c>
      <c r="H2630" s="114">
        <v>-9.9313251281194841</v>
      </c>
      <c r="I2630" s="118" t="s">
        <v>272</v>
      </c>
    </row>
    <row r="2631" spans="1:9" ht="15" customHeight="1" x14ac:dyDescent="0.25">
      <c r="A2631" s="117">
        <v>46290.782395833332</v>
      </c>
      <c r="B2631" s="114">
        <v>26</v>
      </c>
      <c r="C2631" s="114" t="s">
        <v>367</v>
      </c>
      <c r="D2631" s="114" t="s">
        <v>638</v>
      </c>
      <c r="E2631" s="114" t="s">
        <v>2361</v>
      </c>
      <c r="F2631" s="114" t="s">
        <v>180</v>
      </c>
      <c r="G2631" s="121">
        <v>-6.7713580418996488E-4</v>
      </c>
      <c r="H2631" s="114">
        <v>-9.9313251281194841</v>
      </c>
      <c r="I2631" s="118" t="s">
        <v>272</v>
      </c>
    </row>
    <row r="2632" spans="1:9" ht="15" customHeight="1" x14ac:dyDescent="0.25">
      <c r="A2632" s="117">
        <v>46290.782395833332</v>
      </c>
      <c r="B2632" s="114">
        <v>26</v>
      </c>
      <c r="C2632" s="114" t="s">
        <v>367</v>
      </c>
      <c r="D2632" s="114" t="s">
        <v>638</v>
      </c>
      <c r="E2632" s="114" t="s">
        <v>2362</v>
      </c>
      <c r="F2632" s="114" t="s">
        <v>180</v>
      </c>
      <c r="G2632" s="121">
        <v>-6.7713580418996488E-4</v>
      </c>
      <c r="H2632" s="114">
        <v>-9.9313251281194841</v>
      </c>
      <c r="I2632" s="118" t="s">
        <v>272</v>
      </c>
    </row>
    <row r="2633" spans="1:9" ht="15" customHeight="1" x14ac:dyDescent="0.25">
      <c r="A2633" s="117">
        <v>46290.782395833332</v>
      </c>
      <c r="B2633" s="114">
        <v>26</v>
      </c>
      <c r="C2633" s="114" t="s">
        <v>367</v>
      </c>
      <c r="D2633" s="114" t="s">
        <v>638</v>
      </c>
      <c r="E2633" s="114" t="s">
        <v>2363</v>
      </c>
      <c r="F2633" s="114" t="s">
        <v>180</v>
      </c>
      <c r="G2633" s="121">
        <v>-6.7713580418996488E-4</v>
      </c>
      <c r="H2633" s="114">
        <v>-9.9313251281194841</v>
      </c>
      <c r="I2633" s="118" t="s">
        <v>272</v>
      </c>
    </row>
    <row r="2634" spans="1:9" ht="15" customHeight="1" x14ac:dyDescent="0.25">
      <c r="A2634" s="117">
        <v>46290.782395833332</v>
      </c>
      <c r="B2634" s="114">
        <v>26</v>
      </c>
      <c r="C2634" s="114" t="s">
        <v>367</v>
      </c>
      <c r="D2634" s="114" t="s">
        <v>638</v>
      </c>
      <c r="E2634" s="114" t="s">
        <v>2364</v>
      </c>
      <c r="F2634" s="114" t="s">
        <v>180</v>
      </c>
      <c r="G2634" s="121">
        <v>-6.7713580418996488E-4</v>
      </c>
      <c r="H2634" s="114">
        <v>-9.9313251281194841</v>
      </c>
      <c r="I2634" s="118" t="s">
        <v>272</v>
      </c>
    </row>
    <row r="2635" spans="1:9" ht="15" customHeight="1" x14ac:dyDescent="0.25">
      <c r="A2635" s="117">
        <v>46290.782395833332</v>
      </c>
      <c r="B2635" s="114">
        <v>26</v>
      </c>
      <c r="C2635" s="114" t="s">
        <v>367</v>
      </c>
      <c r="D2635" s="114" t="s">
        <v>638</v>
      </c>
      <c r="E2635" s="114" t="s">
        <v>2365</v>
      </c>
      <c r="F2635" s="114" t="s">
        <v>180</v>
      </c>
      <c r="G2635" s="121">
        <v>-6.0716090065440569E-4</v>
      </c>
      <c r="H2635" s="114">
        <v>-8.9050265429312834</v>
      </c>
      <c r="I2635" s="118" t="s">
        <v>272</v>
      </c>
    </row>
    <row r="2636" spans="1:9" ht="15" customHeight="1" x14ac:dyDescent="0.25">
      <c r="A2636" s="117">
        <v>46290.782395833332</v>
      </c>
      <c r="B2636" s="114">
        <v>26</v>
      </c>
      <c r="C2636" s="114" t="s">
        <v>367</v>
      </c>
      <c r="D2636" s="114" t="s">
        <v>638</v>
      </c>
      <c r="E2636" s="114" t="s">
        <v>2366</v>
      </c>
      <c r="F2636" s="114" t="s">
        <v>180</v>
      </c>
      <c r="G2636" s="121">
        <v>-6.0716090065440569E-4</v>
      </c>
      <c r="H2636" s="114">
        <v>-8.9050265429312834</v>
      </c>
      <c r="I2636" s="118" t="s">
        <v>272</v>
      </c>
    </row>
    <row r="2637" spans="1:9" ht="15" customHeight="1" x14ac:dyDescent="0.25">
      <c r="A2637" s="117">
        <v>46290.782395833332</v>
      </c>
      <c r="B2637" s="114">
        <v>26</v>
      </c>
      <c r="C2637" s="114" t="s">
        <v>367</v>
      </c>
      <c r="D2637" s="114" t="s">
        <v>638</v>
      </c>
      <c r="E2637" s="114" t="s">
        <v>2367</v>
      </c>
      <c r="F2637" s="114" t="s">
        <v>180</v>
      </c>
      <c r="G2637" s="121">
        <v>-6.0716090065440569E-4</v>
      </c>
      <c r="H2637" s="114">
        <v>-8.9050265429312834</v>
      </c>
      <c r="I2637" s="118" t="s">
        <v>272</v>
      </c>
    </row>
    <row r="2638" spans="1:9" ht="15" customHeight="1" x14ac:dyDescent="0.25">
      <c r="A2638" s="117">
        <v>46290.782395833332</v>
      </c>
      <c r="B2638" s="114">
        <v>26</v>
      </c>
      <c r="C2638" s="114" t="s">
        <v>367</v>
      </c>
      <c r="D2638" s="114" t="s">
        <v>638</v>
      </c>
      <c r="E2638" s="114" t="s">
        <v>2368</v>
      </c>
      <c r="F2638" s="114" t="s">
        <v>180</v>
      </c>
      <c r="G2638" s="121">
        <v>-6.0716090065440569E-4</v>
      </c>
      <c r="H2638" s="114">
        <v>-8.9050265429312834</v>
      </c>
      <c r="I2638" s="118" t="s">
        <v>272</v>
      </c>
    </row>
    <row r="2639" spans="1:9" ht="15" customHeight="1" x14ac:dyDescent="0.25">
      <c r="A2639" s="117">
        <v>46290.782395833332</v>
      </c>
      <c r="B2639" s="114">
        <v>26</v>
      </c>
      <c r="C2639" s="114" t="s">
        <v>367</v>
      </c>
      <c r="D2639" s="114" t="s">
        <v>638</v>
      </c>
      <c r="E2639" s="114" t="s">
        <v>2369</v>
      </c>
      <c r="F2639" s="114" t="s">
        <v>180</v>
      </c>
      <c r="G2639" s="121">
        <v>-6.0716090065440569E-4</v>
      </c>
      <c r="H2639" s="114">
        <v>-8.9050265429312834</v>
      </c>
      <c r="I2639" s="118" t="s">
        <v>272</v>
      </c>
    </row>
    <row r="2640" spans="1:9" ht="15" customHeight="1" x14ac:dyDescent="0.25">
      <c r="A2640" s="117">
        <v>46290.782395833332</v>
      </c>
      <c r="B2640" s="114">
        <v>26</v>
      </c>
      <c r="C2640" s="114" t="s">
        <v>367</v>
      </c>
      <c r="D2640" s="114" t="s">
        <v>638</v>
      </c>
      <c r="E2640" s="114" t="s">
        <v>2370</v>
      </c>
      <c r="F2640" s="114" t="s">
        <v>180</v>
      </c>
      <c r="G2640" s="121">
        <v>-6.0716090065440569E-4</v>
      </c>
      <c r="H2640" s="114">
        <v>-8.9050265429312834</v>
      </c>
      <c r="I2640" s="118" t="s">
        <v>272</v>
      </c>
    </row>
    <row r="2641" spans="1:9" ht="15" customHeight="1" x14ac:dyDescent="0.25">
      <c r="A2641" s="117">
        <v>46290.782395833332</v>
      </c>
      <c r="B2641" s="114">
        <v>26</v>
      </c>
      <c r="C2641" s="114" t="s">
        <v>367</v>
      </c>
      <c r="D2641" s="114" t="s">
        <v>638</v>
      </c>
      <c r="E2641" s="114" t="s">
        <v>2371</v>
      </c>
      <c r="F2641" s="114" t="s">
        <v>180</v>
      </c>
      <c r="G2641" s="121">
        <v>-5.371859971188465E-4</v>
      </c>
      <c r="H2641" s="114">
        <v>-7.8787279577430818</v>
      </c>
      <c r="I2641" s="118" t="s">
        <v>272</v>
      </c>
    </row>
    <row r="2642" spans="1:9" ht="15" customHeight="1" x14ac:dyDescent="0.25">
      <c r="A2642" s="117">
        <v>46290.782395833332</v>
      </c>
      <c r="B2642" s="114">
        <v>26</v>
      </c>
      <c r="C2642" s="114" t="s">
        <v>367</v>
      </c>
      <c r="D2642" s="114" t="s">
        <v>638</v>
      </c>
      <c r="E2642" s="114" t="s">
        <v>2372</v>
      </c>
      <c r="F2642" s="114" t="s">
        <v>180</v>
      </c>
      <c r="G2642" s="121">
        <v>-5.371859971188465E-4</v>
      </c>
      <c r="H2642" s="114">
        <v>-7.8787279577430818</v>
      </c>
      <c r="I2642" s="118" t="s">
        <v>272</v>
      </c>
    </row>
    <row r="2643" spans="1:9" ht="15" customHeight="1" x14ac:dyDescent="0.25">
      <c r="A2643" s="117">
        <v>46290.782395833332</v>
      </c>
      <c r="B2643" s="114">
        <v>26</v>
      </c>
      <c r="C2643" s="114" t="s">
        <v>367</v>
      </c>
      <c r="D2643" s="114" t="s">
        <v>638</v>
      </c>
      <c r="E2643" s="114" t="s">
        <v>2373</v>
      </c>
      <c r="F2643" s="114" t="s">
        <v>180</v>
      </c>
      <c r="G2643" s="121">
        <v>-5.371859971188465E-4</v>
      </c>
      <c r="H2643" s="114">
        <v>-7.8787279577430818</v>
      </c>
      <c r="I2643" s="118" t="s">
        <v>272</v>
      </c>
    </row>
    <row r="2644" spans="1:9" ht="15" customHeight="1" x14ac:dyDescent="0.25">
      <c r="A2644" s="117">
        <v>46290.782395833332</v>
      </c>
      <c r="B2644" s="114">
        <v>26</v>
      </c>
      <c r="C2644" s="114" t="s">
        <v>367</v>
      </c>
      <c r="D2644" s="114" t="s">
        <v>638</v>
      </c>
      <c r="E2644" s="114" t="s">
        <v>2374</v>
      </c>
      <c r="F2644" s="114" t="s">
        <v>180</v>
      </c>
      <c r="G2644" s="121">
        <v>-5.371859971188465E-4</v>
      </c>
      <c r="H2644" s="114">
        <v>-7.8787279577430818</v>
      </c>
      <c r="I2644" s="118" t="s">
        <v>272</v>
      </c>
    </row>
    <row r="2645" spans="1:9" ht="15" customHeight="1" x14ac:dyDescent="0.25">
      <c r="A2645" s="117">
        <v>46290.782395833332</v>
      </c>
      <c r="B2645" s="114">
        <v>26</v>
      </c>
      <c r="C2645" s="114" t="s">
        <v>367</v>
      </c>
      <c r="D2645" s="114" t="s">
        <v>638</v>
      </c>
      <c r="E2645" s="114" t="s">
        <v>2375</v>
      </c>
      <c r="F2645" s="114" t="s">
        <v>180</v>
      </c>
      <c r="G2645" s="121">
        <v>-5.371859971188465E-4</v>
      </c>
      <c r="H2645" s="114">
        <v>-7.8787279577430818</v>
      </c>
      <c r="I2645" s="118" t="s">
        <v>272</v>
      </c>
    </row>
    <row r="2646" spans="1:9" ht="15" customHeight="1" x14ac:dyDescent="0.25">
      <c r="A2646" s="117">
        <v>46290.782395833332</v>
      </c>
      <c r="B2646" s="114">
        <v>26</v>
      </c>
      <c r="C2646" s="114" t="s">
        <v>367</v>
      </c>
      <c r="D2646" s="114" t="s">
        <v>638</v>
      </c>
      <c r="E2646" s="114" t="s">
        <v>2376</v>
      </c>
      <c r="F2646" s="114" t="s">
        <v>180</v>
      </c>
      <c r="G2646" s="121">
        <v>-5.371859971188465E-4</v>
      </c>
      <c r="H2646" s="114">
        <v>-7.8787279577430818</v>
      </c>
      <c r="I2646" s="118" t="s">
        <v>272</v>
      </c>
    </row>
    <row r="2647" spans="1:9" ht="15" customHeight="1" x14ac:dyDescent="0.25">
      <c r="A2647" s="117">
        <v>46290.782395833332</v>
      </c>
      <c r="B2647" s="114">
        <v>26</v>
      </c>
      <c r="C2647" s="114" t="s">
        <v>367</v>
      </c>
      <c r="D2647" s="114" t="s">
        <v>638</v>
      </c>
      <c r="E2647" s="114" t="s">
        <v>2377</v>
      </c>
      <c r="F2647" s="114" t="s">
        <v>180</v>
      </c>
      <c r="G2647" s="121">
        <v>-4.6721109358328732E-4</v>
      </c>
      <c r="H2647" s="114">
        <v>-6.852429372554881</v>
      </c>
      <c r="I2647" s="118" t="s">
        <v>272</v>
      </c>
    </row>
    <row r="2648" spans="1:9" ht="15" customHeight="1" x14ac:dyDescent="0.25">
      <c r="A2648" s="117">
        <v>46290.782395833332</v>
      </c>
      <c r="B2648" s="114">
        <v>26</v>
      </c>
      <c r="C2648" s="114" t="s">
        <v>367</v>
      </c>
      <c r="D2648" s="114" t="s">
        <v>638</v>
      </c>
      <c r="E2648" s="114" t="s">
        <v>2378</v>
      </c>
      <c r="F2648" s="114" t="s">
        <v>180</v>
      </c>
      <c r="G2648" s="121">
        <v>-4.6721109358328732E-4</v>
      </c>
      <c r="H2648" s="114">
        <v>-6.852429372554881</v>
      </c>
      <c r="I2648" s="118" t="s">
        <v>272</v>
      </c>
    </row>
    <row r="2649" spans="1:9" ht="15" customHeight="1" x14ac:dyDescent="0.25">
      <c r="A2649" s="117">
        <v>46290.782395833332</v>
      </c>
      <c r="B2649" s="114">
        <v>26</v>
      </c>
      <c r="C2649" s="114" t="s">
        <v>367</v>
      </c>
      <c r="D2649" s="114" t="s">
        <v>638</v>
      </c>
      <c r="E2649" s="114" t="s">
        <v>2379</v>
      </c>
      <c r="F2649" s="114" t="s">
        <v>180</v>
      </c>
      <c r="G2649" s="121">
        <v>-4.6721109358328732E-4</v>
      </c>
      <c r="H2649" s="114">
        <v>-6.852429372554881</v>
      </c>
      <c r="I2649" s="118" t="s">
        <v>272</v>
      </c>
    </row>
    <row r="2650" spans="1:9" ht="15" customHeight="1" x14ac:dyDescent="0.25">
      <c r="A2650" s="117">
        <v>46290.782395833332</v>
      </c>
      <c r="B2650" s="114">
        <v>26</v>
      </c>
      <c r="C2650" s="114" t="s">
        <v>367</v>
      </c>
      <c r="D2650" s="114" t="s">
        <v>638</v>
      </c>
      <c r="E2650" s="114" t="s">
        <v>2380</v>
      </c>
      <c r="F2650" s="114" t="s">
        <v>180</v>
      </c>
      <c r="G2650" s="121">
        <v>-4.6721109358328737E-4</v>
      </c>
      <c r="H2650" s="114">
        <v>-6.8524293725548819</v>
      </c>
      <c r="I2650" s="118" t="s">
        <v>272</v>
      </c>
    </row>
    <row r="2651" spans="1:9" ht="15" customHeight="1" x14ac:dyDescent="0.25">
      <c r="A2651" s="117">
        <v>46290.782395833332</v>
      </c>
      <c r="B2651" s="114">
        <v>26</v>
      </c>
      <c r="C2651" s="114" t="s">
        <v>367</v>
      </c>
      <c r="D2651" s="114" t="s">
        <v>638</v>
      </c>
      <c r="E2651" s="114" t="s">
        <v>2381</v>
      </c>
      <c r="F2651" s="114" t="s">
        <v>180</v>
      </c>
      <c r="G2651" s="121">
        <v>-4.6721109358328737E-4</v>
      </c>
      <c r="H2651" s="114">
        <v>-6.8524293725548819</v>
      </c>
      <c r="I2651" s="118" t="s">
        <v>272</v>
      </c>
    </row>
    <row r="2652" spans="1:9" ht="15" customHeight="1" x14ac:dyDescent="0.25">
      <c r="A2652" s="117">
        <v>46290.782395833332</v>
      </c>
      <c r="B2652" s="114">
        <v>26</v>
      </c>
      <c r="C2652" s="114" t="s">
        <v>367</v>
      </c>
      <c r="D2652" s="114" t="s">
        <v>638</v>
      </c>
      <c r="E2652" s="114" t="s">
        <v>2382</v>
      </c>
      <c r="F2652" s="114" t="s">
        <v>180</v>
      </c>
      <c r="G2652" s="121">
        <v>-4.6721109358328737E-4</v>
      </c>
      <c r="H2652" s="114">
        <v>-6.8524293725548819</v>
      </c>
      <c r="I2652" s="118" t="s">
        <v>272</v>
      </c>
    </row>
    <row r="2653" spans="1:9" ht="15" customHeight="1" x14ac:dyDescent="0.25">
      <c r="A2653" s="117">
        <v>46290.782395833332</v>
      </c>
      <c r="B2653" s="114">
        <v>26</v>
      </c>
      <c r="C2653" s="114" t="s">
        <v>367</v>
      </c>
      <c r="D2653" s="114" t="s">
        <v>638</v>
      </c>
      <c r="E2653" s="114" t="s">
        <v>2383</v>
      </c>
      <c r="F2653" s="114" t="s">
        <v>180</v>
      </c>
      <c r="G2653" s="121">
        <v>-3.9723619004772813E-4</v>
      </c>
      <c r="H2653" s="114">
        <v>-5.8261307873666794</v>
      </c>
      <c r="I2653" s="118" t="s">
        <v>272</v>
      </c>
    </row>
    <row r="2654" spans="1:9" ht="15" customHeight="1" x14ac:dyDescent="0.25">
      <c r="A2654" s="117">
        <v>46290.782395833332</v>
      </c>
      <c r="B2654" s="114">
        <v>26</v>
      </c>
      <c r="C2654" s="114" t="s">
        <v>367</v>
      </c>
      <c r="D2654" s="114" t="s">
        <v>638</v>
      </c>
      <c r="E2654" s="114" t="s">
        <v>2384</v>
      </c>
      <c r="F2654" s="114" t="s">
        <v>180</v>
      </c>
      <c r="G2654" s="121">
        <v>-3.9723619004772813E-4</v>
      </c>
      <c r="H2654" s="114">
        <v>-5.8261307873666794</v>
      </c>
      <c r="I2654" s="118" t="s">
        <v>272</v>
      </c>
    </row>
    <row r="2655" spans="1:9" ht="15" customHeight="1" x14ac:dyDescent="0.25">
      <c r="A2655" s="117">
        <v>46290.782395833332</v>
      </c>
      <c r="B2655" s="114">
        <v>26</v>
      </c>
      <c r="C2655" s="114" t="s">
        <v>367</v>
      </c>
      <c r="D2655" s="114" t="s">
        <v>638</v>
      </c>
      <c r="E2655" s="114" t="s">
        <v>2385</v>
      </c>
      <c r="F2655" s="114" t="s">
        <v>180</v>
      </c>
      <c r="G2655" s="121">
        <v>-3.9723619004772818E-4</v>
      </c>
      <c r="H2655" s="114">
        <v>-5.8261307873666803</v>
      </c>
      <c r="I2655" s="118" t="s">
        <v>272</v>
      </c>
    </row>
    <row r="2656" spans="1:9" ht="15" customHeight="1" x14ac:dyDescent="0.25">
      <c r="A2656" s="117">
        <v>46290.782395833332</v>
      </c>
      <c r="B2656" s="114">
        <v>26</v>
      </c>
      <c r="C2656" s="114" t="s">
        <v>367</v>
      </c>
      <c r="D2656" s="114" t="s">
        <v>638</v>
      </c>
      <c r="E2656" s="114" t="s">
        <v>2386</v>
      </c>
      <c r="F2656" s="114" t="s">
        <v>180</v>
      </c>
      <c r="G2656" s="121">
        <v>-3.9723619004772818E-4</v>
      </c>
      <c r="H2656" s="114">
        <v>-5.8261307873666803</v>
      </c>
      <c r="I2656" s="118" t="s">
        <v>272</v>
      </c>
    </row>
    <row r="2657" spans="1:9" ht="15" customHeight="1" x14ac:dyDescent="0.25">
      <c r="A2657" s="117">
        <v>46290.782395833332</v>
      </c>
      <c r="B2657" s="114">
        <v>26</v>
      </c>
      <c r="C2657" s="114" t="s">
        <v>367</v>
      </c>
      <c r="D2657" s="114" t="s">
        <v>638</v>
      </c>
      <c r="E2657" s="114" t="s">
        <v>2387</v>
      </c>
      <c r="F2657" s="114" t="s">
        <v>180</v>
      </c>
      <c r="G2657" s="121">
        <v>-3.9723619004772818E-4</v>
      </c>
      <c r="H2657" s="114">
        <v>-5.8261307873666803</v>
      </c>
      <c r="I2657" s="118" t="s">
        <v>272</v>
      </c>
    </row>
    <row r="2658" spans="1:9" ht="15" customHeight="1" x14ac:dyDescent="0.25">
      <c r="A2658" s="117">
        <v>46290.782395833332</v>
      </c>
      <c r="B2658" s="114">
        <v>26</v>
      </c>
      <c r="C2658" s="114" t="s">
        <v>367</v>
      </c>
      <c r="D2658" s="114" t="s">
        <v>638</v>
      </c>
      <c r="E2658" s="114" t="s">
        <v>2388</v>
      </c>
      <c r="F2658" s="114" t="s">
        <v>180</v>
      </c>
      <c r="G2658" s="121">
        <v>-3.9723619004772818E-4</v>
      </c>
      <c r="H2658" s="114">
        <v>-5.8261307873666803</v>
      </c>
      <c r="I2658" s="118" t="s">
        <v>272</v>
      </c>
    </row>
    <row r="2659" spans="1:9" ht="15" customHeight="1" x14ac:dyDescent="0.25">
      <c r="A2659" s="117">
        <v>46290.782395833332</v>
      </c>
      <c r="B2659" s="114">
        <v>26</v>
      </c>
      <c r="C2659" s="114" t="s">
        <v>367</v>
      </c>
      <c r="D2659" s="114" t="s">
        <v>638</v>
      </c>
      <c r="E2659" s="114" t="s">
        <v>2389</v>
      </c>
      <c r="F2659" s="114" t="s">
        <v>180</v>
      </c>
      <c r="G2659" s="121">
        <v>-3.2726128651216899E-4</v>
      </c>
      <c r="H2659" s="114">
        <v>-4.7998322021784787</v>
      </c>
      <c r="I2659" s="118" t="s">
        <v>272</v>
      </c>
    </row>
    <row r="2660" spans="1:9" ht="15" customHeight="1" x14ac:dyDescent="0.25">
      <c r="A2660" s="117">
        <v>46290.782395833332</v>
      </c>
      <c r="B2660" s="114">
        <v>26</v>
      </c>
      <c r="C2660" s="114" t="s">
        <v>367</v>
      </c>
      <c r="D2660" s="114" t="s">
        <v>638</v>
      </c>
      <c r="E2660" s="114" t="s">
        <v>2390</v>
      </c>
      <c r="F2660" s="114" t="s">
        <v>180</v>
      </c>
      <c r="G2660" s="121">
        <v>-3.2726128651216899E-4</v>
      </c>
      <c r="H2660" s="114">
        <v>-4.7998322021784787</v>
      </c>
      <c r="I2660" s="118" t="s">
        <v>272</v>
      </c>
    </row>
    <row r="2661" spans="1:9" ht="15" customHeight="1" x14ac:dyDescent="0.25">
      <c r="A2661" s="117">
        <v>46290.782395833332</v>
      </c>
      <c r="B2661" s="114">
        <v>26</v>
      </c>
      <c r="C2661" s="114" t="s">
        <v>367</v>
      </c>
      <c r="D2661" s="114" t="s">
        <v>638</v>
      </c>
      <c r="E2661" s="114" t="s">
        <v>2391</v>
      </c>
      <c r="F2661" s="114" t="s">
        <v>180</v>
      </c>
      <c r="G2661" s="121">
        <v>-3.2726128651216899E-4</v>
      </c>
      <c r="H2661" s="114">
        <v>-4.7998322021784787</v>
      </c>
      <c r="I2661" s="118" t="s">
        <v>272</v>
      </c>
    </row>
    <row r="2662" spans="1:9" ht="15" customHeight="1" x14ac:dyDescent="0.25">
      <c r="A2662" s="117">
        <v>46290.782395833332</v>
      </c>
      <c r="B2662" s="114">
        <v>26</v>
      </c>
      <c r="C2662" s="114" t="s">
        <v>367</v>
      </c>
      <c r="D2662" s="114" t="s">
        <v>638</v>
      </c>
      <c r="E2662" s="114" t="s">
        <v>2392</v>
      </c>
      <c r="F2662" s="114" t="s">
        <v>180</v>
      </c>
      <c r="G2662" s="121">
        <v>-3.2726128651216899E-4</v>
      </c>
      <c r="H2662" s="114">
        <v>-4.7998322021784787</v>
      </c>
      <c r="I2662" s="118" t="s">
        <v>272</v>
      </c>
    </row>
    <row r="2663" spans="1:9" ht="15" customHeight="1" x14ac:dyDescent="0.25">
      <c r="A2663" s="117">
        <v>46290.782395833332</v>
      </c>
      <c r="B2663" s="114">
        <v>26</v>
      </c>
      <c r="C2663" s="114" t="s">
        <v>367</v>
      </c>
      <c r="D2663" s="114" t="s">
        <v>638</v>
      </c>
      <c r="E2663" s="114" t="s">
        <v>2393</v>
      </c>
      <c r="F2663" s="114" t="s">
        <v>180</v>
      </c>
      <c r="G2663" s="121">
        <v>-3.2726128651216905E-4</v>
      </c>
      <c r="H2663" s="114">
        <v>-4.7998322021784796</v>
      </c>
      <c r="I2663" s="118" t="s">
        <v>272</v>
      </c>
    </row>
    <row r="2664" spans="1:9" ht="15" customHeight="1" x14ac:dyDescent="0.25">
      <c r="A2664" s="117">
        <v>46290.782395833332</v>
      </c>
      <c r="B2664" s="114">
        <v>26</v>
      </c>
      <c r="C2664" s="114" t="s">
        <v>367</v>
      </c>
      <c r="D2664" s="114" t="s">
        <v>638</v>
      </c>
      <c r="E2664" s="114" t="s">
        <v>2394</v>
      </c>
      <c r="F2664" s="114" t="s">
        <v>180</v>
      </c>
      <c r="G2664" s="121">
        <v>-3.2726128651216905E-4</v>
      </c>
      <c r="H2664" s="114">
        <v>-4.7998322021784796</v>
      </c>
      <c r="I2664" s="118" t="s">
        <v>272</v>
      </c>
    </row>
    <row r="2665" spans="1:9" ht="15" customHeight="1" x14ac:dyDescent="0.25">
      <c r="A2665" s="117">
        <v>46290.782395833332</v>
      </c>
      <c r="B2665" s="114">
        <v>26</v>
      </c>
      <c r="C2665" s="114" t="s">
        <v>367</v>
      </c>
      <c r="D2665" s="114" t="s">
        <v>638</v>
      </c>
      <c r="E2665" s="114" t="s">
        <v>2395</v>
      </c>
      <c r="F2665" s="114" t="s">
        <v>180</v>
      </c>
      <c r="G2665" s="121">
        <v>-2.5728638297660981E-4</v>
      </c>
      <c r="H2665" s="114">
        <v>-3.7735336169902776</v>
      </c>
      <c r="I2665" s="118" t="s">
        <v>272</v>
      </c>
    </row>
    <row r="2666" spans="1:9" ht="15" customHeight="1" x14ac:dyDescent="0.25">
      <c r="A2666" s="117">
        <v>46290.782395833332</v>
      </c>
      <c r="B2666" s="114">
        <v>26</v>
      </c>
      <c r="C2666" s="114" t="s">
        <v>367</v>
      </c>
      <c r="D2666" s="114" t="s">
        <v>638</v>
      </c>
      <c r="E2666" s="114" t="s">
        <v>2396</v>
      </c>
      <c r="F2666" s="114" t="s">
        <v>180</v>
      </c>
      <c r="G2666" s="121">
        <v>-2.5728638297660981E-4</v>
      </c>
      <c r="H2666" s="114">
        <v>-3.7735336169902776</v>
      </c>
      <c r="I2666" s="118" t="s">
        <v>272</v>
      </c>
    </row>
    <row r="2667" spans="1:9" ht="15" customHeight="1" x14ac:dyDescent="0.25">
      <c r="A2667" s="117">
        <v>46290.782395833332</v>
      </c>
      <c r="B2667" s="114">
        <v>26</v>
      </c>
      <c r="C2667" s="114" t="s">
        <v>367</v>
      </c>
      <c r="D2667" s="114" t="s">
        <v>638</v>
      </c>
      <c r="E2667" s="114" t="s">
        <v>2397</v>
      </c>
      <c r="F2667" s="114" t="s">
        <v>180</v>
      </c>
      <c r="G2667" s="121">
        <v>-2.5728638297660981E-4</v>
      </c>
      <c r="H2667" s="114">
        <v>-3.7735336169902776</v>
      </c>
      <c r="I2667" s="118" t="s">
        <v>272</v>
      </c>
    </row>
    <row r="2668" spans="1:9" ht="15" customHeight="1" x14ac:dyDescent="0.25">
      <c r="A2668" s="117">
        <v>46290.782395833332</v>
      </c>
      <c r="B2668" s="114">
        <v>26</v>
      </c>
      <c r="C2668" s="114" t="s">
        <v>367</v>
      </c>
      <c r="D2668" s="114" t="s">
        <v>638</v>
      </c>
      <c r="E2668" s="114" t="s">
        <v>2398</v>
      </c>
      <c r="F2668" s="114" t="s">
        <v>180</v>
      </c>
      <c r="G2668" s="121">
        <v>-2.5728638297660986E-4</v>
      </c>
      <c r="H2668" s="114">
        <v>-3.7735336169902784</v>
      </c>
      <c r="I2668" s="118" t="s">
        <v>272</v>
      </c>
    </row>
    <row r="2669" spans="1:9" ht="15" customHeight="1" x14ac:dyDescent="0.25">
      <c r="A2669" s="117">
        <v>46290.782395833332</v>
      </c>
      <c r="B2669" s="114">
        <v>26</v>
      </c>
      <c r="C2669" s="114" t="s">
        <v>367</v>
      </c>
      <c r="D2669" s="114" t="s">
        <v>638</v>
      </c>
      <c r="E2669" s="114" t="s">
        <v>2399</v>
      </c>
      <c r="F2669" s="114" t="s">
        <v>180</v>
      </c>
      <c r="G2669" s="121">
        <v>-2.5728638297660986E-4</v>
      </c>
      <c r="H2669" s="114">
        <v>-3.7735336169902784</v>
      </c>
      <c r="I2669" s="118" t="s">
        <v>272</v>
      </c>
    </row>
    <row r="2670" spans="1:9" ht="15" customHeight="1" x14ac:dyDescent="0.25">
      <c r="A2670" s="117">
        <v>46290.782395833332</v>
      </c>
      <c r="B2670" s="114">
        <v>26</v>
      </c>
      <c r="C2670" s="114" t="s">
        <v>367</v>
      </c>
      <c r="D2670" s="114" t="s">
        <v>638</v>
      </c>
      <c r="E2670" s="114" t="s">
        <v>2400</v>
      </c>
      <c r="F2670" s="114" t="s">
        <v>180</v>
      </c>
      <c r="G2670" s="121">
        <v>-2.5728638297660986E-4</v>
      </c>
      <c r="H2670" s="114">
        <v>-3.7735336169902784</v>
      </c>
      <c r="I2670" s="118" t="s">
        <v>272</v>
      </c>
    </row>
    <row r="2671" spans="1:9" ht="15" customHeight="1" x14ac:dyDescent="0.25">
      <c r="A2671" s="117">
        <v>46290.782395833332</v>
      </c>
      <c r="B2671" s="114">
        <v>26</v>
      </c>
      <c r="C2671" s="114" t="s">
        <v>367</v>
      </c>
      <c r="D2671" s="114" t="s">
        <v>638</v>
      </c>
      <c r="E2671" s="114" t="s">
        <v>2401</v>
      </c>
      <c r="F2671" s="114" t="s">
        <v>180</v>
      </c>
      <c r="G2671" s="121">
        <v>-1.8731147944105064E-4</v>
      </c>
      <c r="H2671" s="114">
        <v>-2.7472350318020764</v>
      </c>
      <c r="I2671" s="118" t="s">
        <v>272</v>
      </c>
    </row>
    <row r="2672" spans="1:9" ht="15" customHeight="1" x14ac:dyDescent="0.25">
      <c r="A2672" s="117">
        <v>46290.782395833332</v>
      </c>
      <c r="B2672" s="114">
        <v>26</v>
      </c>
      <c r="C2672" s="114" t="s">
        <v>367</v>
      </c>
      <c r="D2672" s="114" t="s">
        <v>638</v>
      </c>
      <c r="E2672" s="114" t="s">
        <v>2402</v>
      </c>
      <c r="F2672" s="114" t="s">
        <v>180</v>
      </c>
      <c r="G2672" s="121">
        <v>-1.8731147944105064E-4</v>
      </c>
      <c r="H2672" s="114">
        <v>-2.7472350318020764</v>
      </c>
      <c r="I2672" s="118" t="s">
        <v>272</v>
      </c>
    </row>
    <row r="2673" spans="1:9" ht="15" customHeight="1" x14ac:dyDescent="0.25">
      <c r="A2673" s="117">
        <v>46290.782395833332</v>
      </c>
      <c r="B2673" s="114">
        <v>26</v>
      </c>
      <c r="C2673" s="114" t="s">
        <v>367</v>
      </c>
      <c r="D2673" s="114" t="s">
        <v>638</v>
      </c>
      <c r="E2673" s="114" t="s">
        <v>2403</v>
      </c>
      <c r="F2673" s="114" t="s">
        <v>180</v>
      </c>
      <c r="G2673" s="121">
        <v>-1.8731147944105064E-4</v>
      </c>
      <c r="H2673" s="114">
        <v>-2.7472350318020764</v>
      </c>
      <c r="I2673" s="118" t="s">
        <v>272</v>
      </c>
    </row>
    <row r="2674" spans="1:9" ht="15" customHeight="1" x14ac:dyDescent="0.25">
      <c r="A2674" s="117">
        <v>46290.782395833332</v>
      </c>
      <c r="B2674" s="114">
        <v>26</v>
      </c>
      <c r="C2674" s="114" t="s">
        <v>367</v>
      </c>
      <c r="D2674" s="114" t="s">
        <v>638</v>
      </c>
      <c r="E2674" s="114" t="s">
        <v>2404</v>
      </c>
      <c r="F2674" s="114" t="s">
        <v>180</v>
      </c>
      <c r="G2674" s="121">
        <v>-1.8731147944105067E-4</v>
      </c>
      <c r="H2674" s="114">
        <v>-2.7472350318020768</v>
      </c>
      <c r="I2674" s="118" t="s">
        <v>272</v>
      </c>
    </row>
    <row r="2675" spans="1:9" ht="15" customHeight="1" x14ac:dyDescent="0.25">
      <c r="A2675" s="117">
        <v>46290.782395833332</v>
      </c>
      <c r="B2675" s="114">
        <v>26</v>
      </c>
      <c r="C2675" s="114" t="s">
        <v>367</v>
      </c>
      <c r="D2675" s="114" t="s">
        <v>638</v>
      </c>
      <c r="E2675" s="114" t="s">
        <v>2405</v>
      </c>
      <c r="F2675" s="114" t="s">
        <v>180</v>
      </c>
      <c r="G2675" s="121">
        <v>-1.873114794410507E-4</v>
      </c>
      <c r="H2675" s="114">
        <v>-2.7472350318020773</v>
      </c>
      <c r="I2675" s="118" t="s">
        <v>272</v>
      </c>
    </row>
    <row r="2676" spans="1:9" ht="15" customHeight="1" x14ac:dyDescent="0.25">
      <c r="A2676" s="117">
        <v>46290.782395833332</v>
      </c>
      <c r="B2676" s="114">
        <v>26</v>
      </c>
      <c r="C2676" s="114" t="s">
        <v>367</v>
      </c>
      <c r="D2676" s="114" t="s">
        <v>638</v>
      </c>
      <c r="E2676" s="114" t="s">
        <v>2406</v>
      </c>
      <c r="F2676" s="114" t="s">
        <v>180</v>
      </c>
      <c r="G2676" s="121">
        <v>-1.873114794410507E-4</v>
      </c>
      <c r="H2676" s="114">
        <v>-2.7472350318020773</v>
      </c>
      <c r="I2676" s="118" t="s">
        <v>272</v>
      </c>
    </row>
    <row r="2677" spans="1:9" ht="15" customHeight="1" x14ac:dyDescent="0.25">
      <c r="A2677" s="117">
        <v>46290.782395833332</v>
      </c>
      <c r="B2677" s="114">
        <v>26</v>
      </c>
      <c r="C2677" s="114" t="s">
        <v>367</v>
      </c>
      <c r="D2677" s="114" t="s">
        <v>638</v>
      </c>
      <c r="E2677" s="114" t="s">
        <v>2407</v>
      </c>
      <c r="F2677" s="114" t="s">
        <v>180</v>
      </c>
      <c r="G2677" s="121">
        <v>-1.1733657590549147E-4</v>
      </c>
      <c r="H2677" s="114">
        <v>-1.7209364466138752</v>
      </c>
      <c r="I2677" s="118" t="s">
        <v>272</v>
      </c>
    </row>
    <row r="2678" spans="1:9" ht="15" customHeight="1" x14ac:dyDescent="0.25">
      <c r="A2678" s="117">
        <v>46290.782395833332</v>
      </c>
      <c r="B2678" s="114">
        <v>26</v>
      </c>
      <c r="C2678" s="114" t="s">
        <v>367</v>
      </c>
      <c r="D2678" s="114" t="s">
        <v>638</v>
      </c>
      <c r="E2678" s="114" t="s">
        <v>2408</v>
      </c>
      <c r="F2678" s="114" t="s">
        <v>180</v>
      </c>
      <c r="G2678" s="121">
        <v>-1.1733657590549148E-4</v>
      </c>
      <c r="H2678" s="114">
        <v>-1.7209364466138755</v>
      </c>
      <c r="I2678" s="118" t="s">
        <v>272</v>
      </c>
    </row>
    <row r="2679" spans="1:9" ht="15" customHeight="1" x14ac:dyDescent="0.25">
      <c r="A2679" s="117">
        <v>46290.782395833332</v>
      </c>
      <c r="B2679" s="114">
        <v>26</v>
      </c>
      <c r="C2679" s="114" t="s">
        <v>367</v>
      </c>
      <c r="D2679" s="114" t="s">
        <v>638</v>
      </c>
      <c r="E2679" s="114" t="s">
        <v>2409</v>
      </c>
      <c r="F2679" s="114" t="s">
        <v>180</v>
      </c>
      <c r="G2679" s="121">
        <v>-1.1733657590549148E-4</v>
      </c>
      <c r="H2679" s="114">
        <v>-1.7209364466138755</v>
      </c>
      <c r="I2679" s="118" t="s">
        <v>272</v>
      </c>
    </row>
    <row r="2680" spans="1:9" ht="15" customHeight="1" x14ac:dyDescent="0.25">
      <c r="A2680" s="117">
        <v>46290.782395833332</v>
      </c>
      <c r="B2680" s="114">
        <v>26</v>
      </c>
      <c r="C2680" s="114" t="s">
        <v>367</v>
      </c>
      <c r="D2680" s="114" t="s">
        <v>638</v>
      </c>
      <c r="E2680" s="114" t="s">
        <v>2410</v>
      </c>
      <c r="F2680" s="114" t="s">
        <v>180</v>
      </c>
      <c r="G2680" s="121">
        <v>-1.1733657590549151E-4</v>
      </c>
      <c r="H2680" s="114">
        <v>-1.7209364466138759</v>
      </c>
      <c r="I2680" s="118" t="s">
        <v>272</v>
      </c>
    </row>
    <row r="2681" spans="1:9" ht="15" customHeight="1" x14ac:dyDescent="0.25">
      <c r="A2681" s="117">
        <v>46290.782395833332</v>
      </c>
      <c r="B2681" s="114">
        <v>26</v>
      </c>
      <c r="C2681" s="114" t="s">
        <v>367</v>
      </c>
      <c r="D2681" s="114" t="s">
        <v>638</v>
      </c>
      <c r="E2681" s="114" t="s">
        <v>2411</v>
      </c>
      <c r="F2681" s="114" t="s">
        <v>180</v>
      </c>
      <c r="G2681" s="121">
        <v>-1.1733657590549152E-4</v>
      </c>
      <c r="H2681" s="114">
        <v>-1.7209364466138761</v>
      </c>
      <c r="I2681" s="118" t="s">
        <v>272</v>
      </c>
    </row>
    <row r="2682" spans="1:9" ht="15" customHeight="1" x14ac:dyDescent="0.25">
      <c r="A2682" s="117">
        <v>46290.782395833332</v>
      </c>
      <c r="B2682" s="114">
        <v>26</v>
      </c>
      <c r="C2682" s="114" t="s">
        <v>367</v>
      </c>
      <c r="D2682" s="114" t="s">
        <v>638</v>
      </c>
      <c r="E2682" s="114" t="s">
        <v>2412</v>
      </c>
      <c r="F2682" s="114" t="s">
        <v>180</v>
      </c>
      <c r="G2682" s="121">
        <v>-1.1733657590549152E-4</v>
      </c>
      <c r="H2682" s="114">
        <v>-1.7209364466138761</v>
      </c>
      <c r="I2682" s="118" t="s">
        <v>272</v>
      </c>
    </row>
    <row r="2683" spans="1:9" ht="15" customHeight="1" x14ac:dyDescent="0.25">
      <c r="A2683" s="117">
        <v>46290.782395833332</v>
      </c>
      <c r="B2683" s="114">
        <v>26</v>
      </c>
      <c r="C2683" s="114" t="s">
        <v>367</v>
      </c>
      <c r="D2683" s="114" t="s">
        <v>638</v>
      </c>
      <c r="E2683" s="114" t="s">
        <v>2413</v>
      </c>
      <c r="F2683" s="114" t="s">
        <v>180</v>
      </c>
      <c r="G2683" s="121">
        <v>-4.7361672369932303E-5</v>
      </c>
      <c r="H2683" s="114">
        <v>-0.69463786142567419</v>
      </c>
      <c r="I2683" s="118" t="s">
        <v>272</v>
      </c>
    </row>
    <row r="2684" spans="1:9" ht="15" customHeight="1" x14ac:dyDescent="0.25">
      <c r="A2684" s="117">
        <v>46290.782395833332</v>
      </c>
      <c r="B2684" s="114">
        <v>26</v>
      </c>
      <c r="C2684" s="114" t="s">
        <v>367</v>
      </c>
      <c r="D2684" s="114" t="s">
        <v>638</v>
      </c>
      <c r="E2684" s="114" t="s">
        <v>2414</v>
      </c>
      <c r="F2684" s="114" t="s">
        <v>180</v>
      </c>
      <c r="G2684" s="121">
        <v>-4.736167236993231E-5</v>
      </c>
      <c r="H2684" s="114">
        <v>-0.6946378614256743</v>
      </c>
      <c r="I2684" s="118" t="s">
        <v>272</v>
      </c>
    </row>
    <row r="2685" spans="1:9" ht="15" customHeight="1" x14ac:dyDescent="0.25">
      <c r="A2685" s="117">
        <v>46290.782395833332</v>
      </c>
      <c r="B2685" s="114">
        <v>26</v>
      </c>
      <c r="C2685" s="114" t="s">
        <v>367</v>
      </c>
      <c r="D2685" s="114" t="s">
        <v>638</v>
      </c>
      <c r="E2685" s="114" t="s">
        <v>2415</v>
      </c>
      <c r="F2685" s="114" t="s">
        <v>180</v>
      </c>
      <c r="G2685" s="121">
        <v>-4.7361672369932317E-5</v>
      </c>
      <c r="H2685" s="114">
        <v>-0.69463786142567441</v>
      </c>
      <c r="I2685" s="118" t="s">
        <v>272</v>
      </c>
    </row>
    <row r="2686" spans="1:9" ht="15" customHeight="1" x14ac:dyDescent="0.25">
      <c r="A2686" s="117">
        <v>46290.782395833332</v>
      </c>
      <c r="B2686" s="114">
        <v>26</v>
      </c>
      <c r="C2686" s="114" t="s">
        <v>367</v>
      </c>
      <c r="D2686" s="114" t="s">
        <v>638</v>
      </c>
      <c r="E2686" s="114" t="s">
        <v>2416</v>
      </c>
      <c r="F2686" s="114" t="s">
        <v>180</v>
      </c>
      <c r="G2686" s="121">
        <v>-4.7361672369932344E-5</v>
      </c>
      <c r="H2686" s="114">
        <v>-0.69463786142567474</v>
      </c>
      <c r="I2686" s="118" t="s">
        <v>272</v>
      </c>
    </row>
    <row r="2687" spans="1:9" ht="15" customHeight="1" x14ac:dyDescent="0.25">
      <c r="A2687" s="117">
        <v>46290.782395833332</v>
      </c>
      <c r="B2687" s="114">
        <v>26</v>
      </c>
      <c r="C2687" s="114" t="s">
        <v>367</v>
      </c>
      <c r="D2687" s="114" t="s">
        <v>638</v>
      </c>
      <c r="E2687" s="114" t="s">
        <v>2417</v>
      </c>
      <c r="F2687" s="114" t="s">
        <v>180</v>
      </c>
      <c r="G2687" s="121">
        <v>-4.736167236993235E-5</v>
      </c>
      <c r="H2687" s="114">
        <v>-0.69463786142567485</v>
      </c>
      <c r="I2687" s="118" t="s">
        <v>272</v>
      </c>
    </row>
    <row r="2688" spans="1:9" ht="15" customHeight="1" x14ac:dyDescent="0.25">
      <c r="A2688" s="117">
        <v>46290.782395833332</v>
      </c>
      <c r="B2688" s="114">
        <v>26</v>
      </c>
      <c r="C2688" s="114" t="s">
        <v>367</v>
      </c>
      <c r="D2688" s="114" t="s">
        <v>638</v>
      </c>
      <c r="E2688" s="114" t="s">
        <v>2418</v>
      </c>
      <c r="F2688" s="114" t="s">
        <v>180</v>
      </c>
      <c r="G2688" s="121">
        <v>-4.7361672369932357E-5</v>
      </c>
      <c r="H2688" s="114">
        <v>-0.69463786142567496</v>
      </c>
      <c r="I2688" s="118" t="s">
        <v>272</v>
      </c>
    </row>
    <row r="2689" spans="1:9" ht="15" customHeight="1" x14ac:dyDescent="0.25">
      <c r="A2689" s="117">
        <v>46290.782395833332</v>
      </c>
      <c r="B2689" s="114">
        <v>26</v>
      </c>
      <c r="C2689" s="114" t="s">
        <v>367</v>
      </c>
      <c r="D2689" s="114" t="s">
        <v>638</v>
      </c>
      <c r="E2689" s="114" t="s">
        <v>2419</v>
      </c>
      <c r="F2689" s="114" t="s">
        <v>180</v>
      </c>
      <c r="G2689" s="121">
        <v>2.2613231165626861E-5</v>
      </c>
      <c r="H2689" s="114">
        <v>0</v>
      </c>
      <c r="I2689" s="118" t="s">
        <v>2469</v>
      </c>
    </row>
    <row r="2690" spans="1:9" ht="15" customHeight="1" x14ac:dyDescent="0.25">
      <c r="A2690" s="117">
        <v>46290.782395833332</v>
      </c>
      <c r="B2690" s="114">
        <v>26</v>
      </c>
      <c r="C2690" s="114" t="s">
        <v>367</v>
      </c>
      <c r="D2690" s="114" t="s">
        <v>638</v>
      </c>
      <c r="E2690" s="114" t="s">
        <v>2420</v>
      </c>
      <c r="F2690" s="114" t="s">
        <v>180</v>
      </c>
      <c r="G2690" s="121">
        <v>2.2613231165626858E-5</v>
      </c>
      <c r="H2690" s="114">
        <v>0</v>
      </c>
      <c r="I2690" s="118" t="s">
        <v>2469</v>
      </c>
    </row>
    <row r="2691" spans="1:9" ht="15" customHeight="1" x14ac:dyDescent="0.25">
      <c r="A2691" s="117">
        <v>46290.782395833332</v>
      </c>
      <c r="B2691" s="114">
        <v>26</v>
      </c>
      <c r="C2691" s="114" t="s">
        <v>367</v>
      </c>
      <c r="D2691" s="114" t="s">
        <v>638</v>
      </c>
      <c r="E2691" s="114" t="s">
        <v>2421</v>
      </c>
      <c r="F2691" s="114" t="s">
        <v>180</v>
      </c>
      <c r="G2691" s="121">
        <v>2.2613231165626851E-5</v>
      </c>
      <c r="H2691" s="114">
        <v>0</v>
      </c>
      <c r="I2691" s="118" t="s">
        <v>2469</v>
      </c>
    </row>
    <row r="2692" spans="1:9" ht="15" customHeight="1" x14ac:dyDescent="0.25">
      <c r="A2692" s="117">
        <v>46290.782395833332</v>
      </c>
      <c r="B2692" s="114">
        <v>26</v>
      </c>
      <c r="C2692" s="114" t="s">
        <v>367</v>
      </c>
      <c r="D2692" s="114" t="s">
        <v>638</v>
      </c>
      <c r="E2692" s="114" t="s">
        <v>2422</v>
      </c>
      <c r="F2692" s="114" t="s">
        <v>180</v>
      </c>
      <c r="G2692" s="121">
        <v>2.2613231165626844E-5</v>
      </c>
      <c r="H2692" s="114">
        <v>0</v>
      </c>
      <c r="I2692" s="118" t="s">
        <v>2469</v>
      </c>
    </row>
    <row r="2693" spans="1:9" ht="15" customHeight="1" x14ac:dyDescent="0.25">
      <c r="A2693" s="117">
        <v>46290.782395833332</v>
      </c>
      <c r="B2693" s="114">
        <v>26</v>
      </c>
      <c r="C2693" s="114" t="s">
        <v>367</v>
      </c>
      <c r="D2693" s="114" t="s">
        <v>638</v>
      </c>
      <c r="E2693" s="114" t="s">
        <v>2423</v>
      </c>
      <c r="F2693" s="114" t="s">
        <v>180</v>
      </c>
      <c r="G2693" s="121">
        <v>2.2613231165626841E-5</v>
      </c>
      <c r="H2693" s="114">
        <v>0</v>
      </c>
      <c r="I2693" s="118" t="s">
        <v>2469</v>
      </c>
    </row>
    <row r="2694" spans="1:9" ht="15" customHeight="1" x14ac:dyDescent="0.25">
      <c r="A2694" s="117">
        <v>46290.782395833332</v>
      </c>
      <c r="B2694" s="114">
        <v>26</v>
      </c>
      <c r="C2694" s="114" t="s">
        <v>367</v>
      </c>
      <c r="D2694" s="114" t="s">
        <v>638</v>
      </c>
      <c r="E2694" s="114" t="s">
        <v>2424</v>
      </c>
      <c r="F2694" s="114" t="s">
        <v>180</v>
      </c>
      <c r="G2694" s="121">
        <v>2.2613231165626834E-5</v>
      </c>
      <c r="H2694" s="114">
        <v>0</v>
      </c>
      <c r="I2694" s="118" t="s">
        <v>2469</v>
      </c>
    </row>
    <row r="2695" spans="1:9" ht="15" customHeight="1" x14ac:dyDescent="0.25">
      <c r="A2695" s="117">
        <v>46290.782395833332</v>
      </c>
      <c r="B2695" s="114">
        <v>26</v>
      </c>
      <c r="C2695" s="114" t="s">
        <v>367</v>
      </c>
      <c r="D2695" s="114" t="s">
        <v>638</v>
      </c>
      <c r="E2695" s="114" t="s">
        <v>2425</v>
      </c>
      <c r="F2695" s="114" t="s">
        <v>180</v>
      </c>
      <c r="G2695" s="121">
        <v>2.2613231165626827E-5</v>
      </c>
      <c r="H2695" s="114">
        <v>0</v>
      </c>
      <c r="I2695" s="118" t="s">
        <v>2469</v>
      </c>
    </row>
    <row r="2696" spans="1:9" ht="15" customHeight="1" x14ac:dyDescent="0.25">
      <c r="A2696" s="117">
        <v>46290.782395833332</v>
      </c>
      <c r="B2696" s="114">
        <v>26</v>
      </c>
      <c r="C2696" s="114" t="s">
        <v>367</v>
      </c>
      <c r="D2696" s="114" t="s">
        <v>638</v>
      </c>
      <c r="E2696" s="114" t="s">
        <v>2426</v>
      </c>
      <c r="F2696" s="114" t="s">
        <v>180</v>
      </c>
      <c r="G2696" s="121">
        <v>2.2613231165626821E-5</v>
      </c>
      <c r="H2696" s="114">
        <v>0</v>
      </c>
      <c r="I2696" s="118" t="s">
        <v>2469</v>
      </c>
    </row>
    <row r="2697" spans="1:9" ht="15" customHeight="1" x14ac:dyDescent="0.25">
      <c r="A2697" s="117">
        <v>46290.782395833332</v>
      </c>
      <c r="B2697" s="114">
        <v>26</v>
      </c>
      <c r="C2697" s="114" t="s">
        <v>367</v>
      </c>
      <c r="D2697" s="114" t="s">
        <v>638</v>
      </c>
      <c r="E2697" s="114" t="s">
        <v>2427</v>
      </c>
      <c r="F2697" s="114" t="s">
        <v>180</v>
      </c>
      <c r="G2697" s="121">
        <v>2.2613231165626817E-5</v>
      </c>
      <c r="H2697" s="114">
        <v>0</v>
      </c>
      <c r="I2697" s="118" t="s">
        <v>2469</v>
      </c>
    </row>
    <row r="2698" spans="1:9" ht="15" customHeight="1" x14ac:dyDescent="0.25">
      <c r="A2698" s="117">
        <v>46290.782395833332</v>
      </c>
      <c r="B2698" s="114">
        <v>26</v>
      </c>
      <c r="C2698" s="114" t="s">
        <v>367</v>
      </c>
      <c r="D2698" s="114" t="s">
        <v>638</v>
      </c>
      <c r="E2698" s="114" t="s">
        <v>2428</v>
      </c>
      <c r="F2698" s="114" t="s">
        <v>180</v>
      </c>
      <c r="G2698" s="121">
        <v>2.261323116562681E-5</v>
      </c>
      <c r="H2698" s="114">
        <v>0</v>
      </c>
      <c r="I2698" s="118" t="s">
        <v>2469</v>
      </c>
    </row>
    <row r="2699" spans="1:9" ht="15" customHeight="1" x14ac:dyDescent="0.25">
      <c r="A2699" s="117">
        <v>46290.782395833332</v>
      </c>
      <c r="B2699" s="114">
        <v>26</v>
      </c>
      <c r="C2699" s="114" t="s">
        <v>367</v>
      </c>
      <c r="D2699" s="114" t="s">
        <v>638</v>
      </c>
      <c r="E2699" s="114" t="s">
        <v>2429</v>
      </c>
      <c r="F2699" s="114" t="s">
        <v>180</v>
      </c>
      <c r="G2699" s="121">
        <v>9.2588134701186025E-5</v>
      </c>
      <c r="H2699" s="114">
        <v>0</v>
      </c>
      <c r="I2699" s="118" t="s">
        <v>2469</v>
      </c>
    </row>
    <row r="2700" spans="1:9" ht="15" customHeight="1" x14ac:dyDescent="0.25">
      <c r="A2700" s="117">
        <v>46290.782395833332</v>
      </c>
      <c r="B2700" s="114">
        <v>26</v>
      </c>
      <c r="C2700" s="114" t="s">
        <v>367</v>
      </c>
      <c r="D2700" s="114" t="s">
        <v>638</v>
      </c>
      <c r="E2700" s="114" t="s">
        <v>2430</v>
      </c>
      <c r="F2700" s="114" t="s">
        <v>180</v>
      </c>
      <c r="G2700" s="121">
        <v>9.2588134701186025E-5</v>
      </c>
      <c r="H2700" s="114">
        <v>0</v>
      </c>
      <c r="I2700" s="118" t="s">
        <v>2469</v>
      </c>
    </row>
    <row r="2701" spans="1:9" ht="15" customHeight="1" x14ac:dyDescent="0.25">
      <c r="A2701" s="117">
        <v>46290.782395833332</v>
      </c>
      <c r="B2701" s="114">
        <v>26</v>
      </c>
      <c r="C2701" s="114" t="s">
        <v>367</v>
      </c>
      <c r="D2701" s="114" t="s">
        <v>638</v>
      </c>
      <c r="E2701" s="114" t="s">
        <v>2431</v>
      </c>
      <c r="F2701" s="114" t="s">
        <v>180</v>
      </c>
      <c r="G2701" s="121">
        <v>9.2588134701186012E-5</v>
      </c>
      <c r="H2701" s="114">
        <v>0</v>
      </c>
      <c r="I2701" s="118" t="s">
        <v>2469</v>
      </c>
    </row>
    <row r="2702" spans="1:9" ht="15" customHeight="1" x14ac:dyDescent="0.25">
      <c r="A2702" s="117">
        <v>46290.782395833332</v>
      </c>
      <c r="B2702" s="114">
        <v>26</v>
      </c>
      <c r="C2702" s="114" t="s">
        <v>367</v>
      </c>
      <c r="D2702" s="114" t="s">
        <v>638</v>
      </c>
      <c r="E2702" s="114" t="s">
        <v>2432</v>
      </c>
      <c r="F2702" s="114" t="s">
        <v>180</v>
      </c>
      <c r="G2702" s="121">
        <v>9.2588134701186012E-5</v>
      </c>
      <c r="H2702" s="114">
        <v>0</v>
      </c>
      <c r="I2702" s="118" t="s">
        <v>2469</v>
      </c>
    </row>
    <row r="2703" spans="1:9" ht="15" customHeight="1" x14ac:dyDescent="0.25">
      <c r="A2703" s="117">
        <v>46290.782395833332</v>
      </c>
      <c r="B2703" s="114">
        <v>26</v>
      </c>
      <c r="C2703" s="114" t="s">
        <v>367</v>
      </c>
      <c r="D2703" s="114" t="s">
        <v>638</v>
      </c>
      <c r="E2703" s="114" t="s">
        <v>2433</v>
      </c>
      <c r="F2703" s="114" t="s">
        <v>180</v>
      </c>
      <c r="G2703" s="121">
        <v>9.2588134701185998E-5</v>
      </c>
      <c r="H2703" s="114">
        <v>0</v>
      </c>
      <c r="I2703" s="118" t="s">
        <v>2469</v>
      </c>
    </row>
    <row r="2704" spans="1:9" ht="15" customHeight="1" x14ac:dyDescent="0.25">
      <c r="A2704" s="117">
        <v>46290.782395833332</v>
      </c>
      <c r="B2704" s="114">
        <v>26</v>
      </c>
      <c r="C2704" s="114" t="s">
        <v>367</v>
      </c>
      <c r="D2704" s="114" t="s">
        <v>638</v>
      </c>
      <c r="E2704" s="114" t="s">
        <v>2434</v>
      </c>
      <c r="F2704" s="114" t="s">
        <v>180</v>
      </c>
      <c r="G2704" s="121">
        <v>9.2588134701185998E-5</v>
      </c>
      <c r="H2704" s="114">
        <v>0</v>
      </c>
      <c r="I2704" s="118" t="s">
        <v>2469</v>
      </c>
    </row>
    <row r="2705" spans="1:9" ht="15" customHeight="1" x14ac:dyDescent="0.25">
      <c r="A2705" s="117">
        <v>46290.782395833332</v>
      </c>
      <c r="B2705" s="114">
        <v>26</v>
      </c>
      <c r="C2705" s="114" t="s">
        <v>367</v>
      </c>
      <c r="D2705" s="114" t="s">
        <v>638</v>
      </c>
      <c r="E2705" s="114" t="s">
        <v>2435</v>
      </c>
      <c r="F2705" s="114" t="s">
        <v>180</v>
      </c>
      <c r="G2705" s="121">
        <v>9.2588134701185985E-5</v>
      </c>
      <c r="H2705" s="114">
        <v>0</v>
      </c>
      <c r="I2705" s="118" t="s">
        <v>2469</v>
      </c>
    </row>
    <row r="2706" spans="1:9" ht="15" customHeight="1" x14ac:dyDescent="0.25">
      <c r="A2706" s="117">
        <v>46290.782395833332</v>
      </c>
      <c r="B2706" s="114">
        <v>26</v>
      </c>
      <c r="C2706" s="114" t="s">
        <v>367</v>
      </c>
      <c r="D2706" s="114" t="s">
        <v>638</v>
      </c>
      <c r="E2706" s="114" t="s">
        <v>2436</v>
      </c>
      <c r="F2706" s="114" t="s">
        <v>180</v>
      </c>
      <c r="G2706" s="121">
        <v>9.2588134701185985E-5</v>
      </c>
      <c r="H2706" s="114">
        <v>0</v>
      </c>
      <c r="I2706" s="118" t="s">
        <v>2469</v>
      </c>
    </row>
    <row r="2707" spans="1:9" ht="15" customHeight="1" x14ac:dyDescent="0.25">
      <c r="A2707" s="117">
        <v>46290.782395833332</v>
      </c>
      <c r="B2707" s="114">
        <v>26</v>
      </c>
      <c r="C2707" s="114" t="s">
        <v>367</v>
      </c>
      <c r="D2707" s="114" t="s">
        <v>638</v>
      </c>
      <c r="E2707" s="114" t="s">
        <v>2437</v>
      </c>
      <c r="F2707" s="114" t="s">
        <v>180</v>
      </c>
      <c r="G2707" s="121">
        <v>1.6256303823674519E-4</v>
      </c>
      <c r="H2707" s="114">
        <v>0</v>
      </c>
      <c r="I2707" s="118" t="s">
        <v>2469</v>
      </c>
    </row>
    <row r="2708" spans="1:9" ht="15" customHeight="1" x14ac:dyDescent="0.25">
      <c r="A2708" s="117">
        <v>46290.782395833332</v>
      </c>
      <c r="B2708" s="114">
        <v>26</v>
      </c>
      <c r="C2708" s="114" t="s">
        <v>367</v>
      </c>
      <c r="D2708" s="114" t="s">
        <v>638</v>
      </c>
      <c r="E2708" s="114" t="s">
        <v>2438</v>
      </c>
      <c r="F2708" s="114" t="s">
        <v>180</v>
      </c>
      <c r="G2708" s="121">
        <v>1.6256303823674519E-4</v>
      </c>
      <c r="H2708" s="114">
        <v>0</v>
      </c>
      <c r="I2708" s="118" t="s">
        <v>2469</v>
      </c>
    </row>
    <row r="2709" spans="1:9" ht="15" customHeight="1" x14ac:dyDescent="0.25">
      <c r="A2709" s="117">
        <v>46290.782395833332</v>
      </c>
      <c r="B2709" s="114">
        <v>26</v>
      </c>
      <c r="C2709" s="114" t="s">
        <v>367</v>
      </c>
      <c r="D2709" s="114" t="s">
        <v>638</v>
      </c>
      <c r="E2709" s="114" t="s">
        <v>2439</v>
      </c>
      <c r="F2709" s="114" t="s">
        <v>180</v>
      </c>
      <c r="G2709" s="121">
        <v>1.6256303823674519E-4</v>
      </c>
      <c r="H2709" s="114">
        <v>0</v>
      </c>
      <c r="I2709" s="118" t="s">
        <v>2469</v>
      </c>
    </row>
    <row r="2710" spans="1:9" ht="15" customHeight="1" x14ac:dyDescent="0.25">
      <c r="A2710" s="117">
        <v>46290.782395833332</v>
      </c>
      <c r="B2710" s="114">
        <v>26</v>
      </c>
      <c r="C2710" s="114" t="s">
        <v>367</v>
      </c>
      <c r="D2710" s="114" t="s">
        <v>638</v>
      </c>
      <c r="E2710" s="114" t="s">
        <v>2440</v>
      </c>
      <c r="F2710" s="114" t="s">
        <v>180</v>
      </c>
      <c r="G2710" s="121">
        <v>1.6256303823674516E-4</v>
      </c>
      <c r="H2710" s="114">
        <v>0</v>
      </c>
      <c r="I2710" s="118" t="s">
        <v>2469</v>
      </c>
    </row>
    <row r="2711" spans="1:9" ht="15" customHeight="1" x14ac:dyDescent="0.25">
      <c r="A2711" s="117">
        <v>46290.782395833332</v>
      </c>
      <c r="B2711" s="114">
        <v>26</v>
      </c>
      <c r="C2711" s="114" t="s">
        <v>367</v>
      </c>
      <c r="D2711" s="114" t="s">
        <v>638</v>
      </c>
      <c r="E2711" s="114" t="s">
        <v>2441</v>
      </c>
      <c r="F2711" s="114" t="s">
        <v>180</v>
      </c>
      <c r="G2711" s="121">
        <v>1.6256303823674516E-4</v>
      </c>
      <c r="H2711" s="114">
        <v>0</v>
      </c>
      <c r="I2711" s="118" t="s">
        <v>2469</v>
      </c>
    </row>
    <row r="2712" spans="1:9" ht="15" customHeight="1" x14ac:dyDescent="0.25">
      <c r="A2712" s="117">
        <v>46290.782395833332</v>
      </c>
      <c r="B2712" s="114">
        <v>26</v>
      </c>
      <c r="C2712" s="114" t="s">
        <v>367</v>
      </c>
      <c r="D2712" s="114" t="s">
        <v>638</v>
      </c>
      <c r="E2712" s="114" t="s">
        <v>2442</v>
      </c>
      <c r="F2712" s="114" t="s">
        <v>180</v>
      </c>
      <c r="G2712" s="121">
        <v>1.6256303823674516E-4</v>
      </c>
      <c r="H2712" s="114">
        <v>0</v>
      </c>
      <c r="I2712" s="118" t="s">
        <v>2469</v>
      </c>
    </row>
    <row r="2713" spans="1:9" ht="15" customHeight="1" x14ac:dyDescent="0.25">
      <c r="A2713" s="117">
        <v>46290.782395833332</v>
      </c>
      <c r="B2713" s="114">
        <v>26</v>
      </c>
      <c r="C2713" s="114" t="s">
        <v>367</v>
      </c>
      <c r="D2713" s="114" t="s">
        <v>638</v>
      </c>
      <c r="E2713" s="114" t="s">
        <v>567</v>
      </c>
      <c r="F2713" s="114" t="s">
        <v>2443</v>
      </c>
      <c r="G2713" s="121">
        <v>3.2482857014000969E-5</v>
      </c>
      <c r="H2713" s="114">
        <v>6.4965714028001935</v>
      </c>
      <c r="I2713" s="118" t="s">
        <v>274</v>
      </c>
    </row>
    <row r="2714" spans="1:9" ht="15" customHeight="1" x14ac:dyDescent="0.25">
      <c r="A2714" s="117">
        <v>46290.782395833332</v>
      </c>
      <c r="B2714" s="114">
        <v>26</v>
      </c>
      <c r="C2714" s="114" t="s">
        <v>367</v>
      </c>
      <c r="D2714" s="114" t="s">
        <v>638</v>
      </c>
      <c r="E2714" s="114" t="s">
        <v>569</v>
      </c>
      <c r="F2714" s="114" t="s">
        <v>2443</v>
      </c>
      <c r="G2714" s="121">
        <v>1.0154080793463913E-4</v>
      </c>
      <c r="H2714" s="114">
        <v>20.308161586927827</v>
      </c>
      <c r="I2714" s="118" t="s">
        <v>274</v>
      </c>
    </row>
    <row r="2715" spans="1:9" ht="15" customHeight="1" x14ac:dyDescent="0.25">
      <c r="A2715" s="117">
        <v>46290.782395833332</v>
      </c>
      <c r="B2715" s="114">
        <v>26</v>
      </c>
      <c r="C2715" s="114" t="s">
        <v>367</v>
      </c>
      <c r="D2715" s="114" t="s">
        <v>638</v>
      </c>
      <c r="E2715" s="114" t="s">
        <v>2444</v>
      </c>
      <c r="F2715" s="114" t="s">
        <v>2443</v>
      </c>
      <c r="G2715" s="121">
        <v>1.376358795876546E-4</v>
      </c>
      <c r="H2715" s="114">
        <v>27.527175917530922</v>
      </c>
      <c r="I2715" s="118" t="s">
        <v>274</v>
      </c>
    </row>
    <row r="2716" spans="1:9" ht="15" customHeight="1" x14ac:dyDescent="0.25">
      <c r="A2716" s="117">
        <v>46290.782395833332</v>
      </c>
      <c r="B2716" s="114">
        <v>26</v>
      </c>
      <c r="C2716" s="114" t="s">
        <v>367</v>
      </c>
      <c r="D2716" s="114" t="s">
        <v>638</v>
      </c>
      <c r="E2716" s="114" t="s">
        <v>2445</v>
      </c>
      <c r="F2716" s="114" t="s">
        <v>2443</v>
      </c>
      <c r="G2716" s="121">
        <v>1.4157056717607741E-4</v>
      </c>
      <c r="H2716" s="114">
        <v>28.314113435215482</v>
      </c>
      <c r="I2716" s="118" t="s">
        <v>274</v>
      </c>
    </row>
    <row r="2717" spans="1:9" ht="15" customHeight="1" x14ac:dyDescent="0.25">
      <c r="A2717" s="117">
        <v>46290.782395833332</v>
      </c>
      <c r="B2717" s="114">
        <v>26</v>
      </c>
      <c r="C2717" s="114" t="s">
        <v>367</v>
      </c>
      <c r="D2717" s="114" t="s">
        <v>638</v>
      </c>
      <c r="E2717" s="114" t="s">
        <v>2446</v>
      </c>
      <c r="F2717" s="114" t="s">
        <v>2443</v>
      </c>
      <c r="G2717" s="121">
        <v>1.4157056717607741E-4</v>
      </c>
      <c r="H2717" s="114">
        <v>28.314113435215482</v>
      </c>
      <c r="I2717" s="118" t="s">
        <v>274</v>
      </c>
    </row>
    <row r="2718" spans="1:9" ht="15" customHeight="1" x14ac:dyDescent="0.25">
      <c r="A2718" s="117">
        <v>46290.782395833332</v>
      </c>
      <c r="B2718" s="114">
        <v>26</v>
      </c>
      <c r="C2718" s="114" t="s">
        <v>367</v>
      </c>
      <c r="D2718" s="114" t="s">
        <v>638</v>
      </c>
      <c r="E2718" s="114" t="s">
        <v>2447</v>
      </c>
      <c r="F2718" s="114" t="s">
        <v>2443</v>
      </c>
      <c r="G2718" s="121">
        <v>1.3763587958765468E-4</v>
      </c>
      <c r="H2718" s="114">
        <v>27.527175917530936</v>
      </c>
      <c r="I2718" s="118" t="s">
        <v>274</v>
      </c>
    </row>
    <row r="2719" spans="1:9" ht="15" customHeight="1" x14ac:dyDescent="0.25">
      <c r="A2719" s="117">
        <v>46290.782395833332</v>
      </c>
      <c r="B2719" s="114">
        <v>26</v>
      </c>
      <c r="C2719" s="114" t="s">
        <v>367</v>
      </c>
      <c r="D2719" s="114" t="s">
        <v>638</v>
      </c>
      <c r="E2719" s="114" t="s">
        <v>2448</v>
      </c>
      <c r="F2719" s="114" t="s">
        <v>2443</v>
      </c>
      <c r="G2719" s="121">
        <v>1.0154080793463917E-4</v>
      </c>
      <c r="H2719" s="114">
        <v>20.308161586927834</v>
      </c>
      <c r="I2719" s="118" t="s">
        <v>274</v>
      </c>
    </row>
    <row r="2720" spans="1:9" ht="15" customHeight="1" x14ac:dyDescent="0.25">
      <c r="A2720" s="117">
        <v>46290.782395833332</v>
      </c>
      <c r="B2720" s="114">
        <v>26</v>
      </c>
      <c r="C2720" s="114" t="s">
        <v>367</v>
      </c>
      <c r="D2720" s="114" t="s">
        <v>638</v>
      </c>
      <c r="E2720" s="114" t="s">
        <v>2449</v>
      </c>
      <c r="F2720" s="114" t="s">
        <v>2443</v>
      </c>
      <c r="G2720" s="121">
        <v>3.2482857014001159E-5</v>
      </c>
      <c r="H2720" s="114">
        <v>6.4965714028002317</v>
      </c>
      <c r="I2720" s="118" t="s">
        <v>274</v>
      </c>
    </row>
    <row r="2721" spans="1:9" ht="15" customHeight="1" x14ac:dyDescent="0.25">
      <c r="A2721" s="117">
        <v>46290.782395833332</v>
      </c>
      <c r="B2721" s="114">
        <v>26</v>
      </c>
      <c r="C2721" s="114" t="s">
        <v>367</v>
      </c>
      <c r="D2721" s="114" t="s">
        <v>638</v>
      </c>
      <c r="E2721" s="114" t="s">
        <v>2450</v>
      </c>
      <c r="F2721" s="114" t="s">
        <v>2443</v>
      </c>
      <c r="G2721" s="121">
        <v>-7.5698033357389808E-4</v>
      </c>
      <c r="H2721" s="114">
        <v>-151.39606671477964</v>
      </c>
      <c r="I2721" s="118" t="s">
        <v>272</v>
      </c>
    </row>
    <row r="2722" spans="1:9" ht="15" customHeight="1" x14ac:dyDescent="0.25">
      <c r="A2722" s="117">
        <v>46290.782395833332</v>
      </c>
      <c r="B2722" s="114">
        <v>26</v>
      </c>
      <c r="C2722" s="114" t="s">
        <v>367</v>
      </c>
      <c r="D2722" s="114" t="s">
        <v>638</v>
      </c>
      <c r="E2722" s="114" t="s">
        <v>2451</v>
      </c>
      <c r="F2722" s="114" t="s">
        <v>2443</v>
      </c>
      <c r="G2722" s="121">
        <v>-8.2603828449453629E-4</v>
      </c>
      <c r="H2722" s="114">
        <v>-165.20765689890729</v>
      </c>
      <c r="I2722" s="118" t="s">
        <v>272</v>
      </c>
    </row>
    <row r="2723" spans="1:9" ht="15" customHeight="1" x14ac:dyDescent="0.25">
      <c r="A2723" s="117">
        <v>46290.782395833332</v>
      </c>
      <c r="B2723" s="114">
        <v>26</v>
      </c>
      <c r="C2723" s="114" t="s">
        <v>367</v>
      </c>
      <c r="D2723" s="114" t="s">
        <v>638</v>
      </c>
      <c r="E2723" s="114" t="s">
        <v>2452</v>
      </c>
      <c r="F2723" s="114" t="s">
        <v>2443</v>
      </c>
      <c r="G2723" s="121">
        <v>-8.6213335614755172E-4</v>
      </c>
      <c r="H2723" s="114">
        <v>-172.42667122951036</v>
      </c>
      <c r="I2723" s="118" t="s">
        <v>272</v>
      </c>
    </row>
    <row r="2724" spans="1:9" ht="15" customHeight="1" x14ac:dyDescent="0.25">
      <c r="A2724" s="117">
        <v>46290.782395833332</v>
      </c>
      <c r="B2724" s="114">
        <v>26</v>
      </c>
      <c r="C2724" s="114" t="s">
        <v>367</v>
      </c>
      <c r="D2724" s="114" t="s">
        <v>638</v>
      </c>
      <c r="E2724" s="114" t="s">
        <v>2453</v>
      </c>
      <c r="F2724" s="114" t="s">
        <v>2443</v>
      </c>
      <c r="G2724" s="121">
        <v>-8.6606804373597459E-4</v>
      </c>
      <c r="H2724" s="114">
        <v>-173.21360874719494</v>
      </c>
      <c r="I2724" s="118" t="s">
        <v>272</v>
      </c>
    </row>
    <row r="2725" spans="1:9" ht="15" customHeight="1" x14ac:dyDescent="0.25">
      <c r="A2725" s="117">
        <v>46290.782395833332</v>
      </c>
      <c r="B2725" s="114">
        <v>26</v>
      </c>
      <c r="C2725" s="114" t="s">
        <v>367</v>
      </c>
      <c r="D2725" s="114" t="s">
        <v>638</v>
      </c>
      <c r="E2725" s="114" t="s">
        <v>2454</v>
      </c>
      <c r="F2725" s="114" t="s">
        <v>2443</v>
      </c>
      <c r="G2725" s="121">
        <v>-8.6606804373597459E-4</v>
      </c>
      <c r="H2725" s="114">
        <v>-173.21360874719494</v>
      </c>
      <c r="I2725" s="118" t="s">
        <v>272</v>
      </c>
    </row>
    <row r="2726" spans="1:9" ht="15" customHeight="1" x14ac:dyDescent="0.25">
      <c r="A2726" s="117">
        <v>46290.782395833332</v>
      </c>
      <c r="B2726" s="114">
        <v>26</v>
      </c>
      <c r="C2726" s="114" t="s">
        <v>367</v>
      </c>
      <c r="D2726" s="114" t="s">
        <v>638</v>
      </c>
      <c r="E2726" s="114" t="s">
        <v>2455</v>
      </c>
      <c r="F2726" s="114" t="s">
        <v>2443</v>
      </c>
      <c r="G2726" s="121">
        <v>-8.6213335614755183E-4</v>
      </c>
      <c r="H2726" s="114">
        <v>-172.42667122951039</v>
      </c>
      <c r="I2726" s="118" t="s">
        <v>272</v>
      </c>
    </row>
    <row r="2727" spans="1:9" ht="15" customHeight="1" x14ac:dyDescent="0.25">
      <c r="A2727" s="117">
        <v>46290.782395833332</v>
      </c>
      <c r="B2727" s="114">
        <v>26</v>
      </c>
      <c r="C2727" s="114" t="s">
        <v>367</v>
      </c>
      <c r="D2727" s="114" t="s">
        <v>638</v>
      </c>
      <c r="E2727" s="114" t="s">
        <v>2456</v>
      </c>
      <c r="F2727" s="114" t="s">
        <v>2443</v>
      </c>
      <c r="G2727" s="121">
        <v>-8.260382844945364E-4</v>
      </c>
      <c r="H2727" s="114">
        <v>-165.20765689890729</v>
      </c>
      <c r="I2727" s="118" t="s">
        <v>272</v>
      </c>
    </row>
    <row r="2728" spans="1:9" ht="15" customHeight="1" x14ac:dyDescent="0.25">
      <c r="A2728" s="117">
        <v>46290.782395833332</v>
      </c>
      <c r="B2728" s="114">
        <v>26</v>
      </c>
      <c r="C2728" s="114" t="s">
        <v>367</v>
      </c>
      <c r="D2728" s="114" t="s">
        <v>638</v>
      </c>
      <c r="E2728" s="114" t="s">
        <v>2457</v>
      </c>
      <c r="F2728" s="114" t="s">
        <v>2443</v>
      </c>
      <c r="G2728" s="121">
        <v>-7.569803335738983E-4</v>
      </c>
      <c r="H2728" s="114">
        <v>-151.39606671477966</v>
      </c>
      <c r="I2728" s="118" t="s">
        <v>272</v>
      </c>
    </row>
    <row r="2729" spans="1:9" ht="15" customHeight="1" x14ac:dyDescent="0.25">
      <c r="A2729" s="117">
        <v>46290.782395833332</v>
      </c>
      <c r="B2729" s="114">
        <v>26</v>
      </c>
      <c r="C2729" s="114" t="s">
        <v>367</v>
      </c>
      <c r="D2729" s="114" t="s">
        <v>638</v>
      </c>
      <c r="E2729" s="114" t="s">
        <v>2458</v>
      </c>
      <c r="F2729" s="114" t="s">
        <v>2443</v>
      </c>
      <c r="G2729" s="121">
        <v>-6.7013831383640882E-4</v>
      </c>
      <c r="H2729" s="114">
        <v>-134.02766276728178</v>
      </c>
      <c r="I2729" s="118" t="s">
        <v>272</v>
      </c>
    </row>
    <row r="2730" spans="1:9" ht="15" customHeight="1" x14ac:dyDescent="0.25">
      <c r="A2730" s="117">
        <v>46290.782395833332</v>
      </c>
      <c r="B2730" s="114">
        <v>26</v>
      </c>
      <c r="C2730" s="114" t="s">
        <v>367</v>
      </c>
      <c r="D2730" s="114" t="s">
        <v>638</v>
      </c>
      <c r="E2730" s="114" t="s">
        <v>2459</v>
      </c>
      <c r="F2730" s="114" t="s">
        <v>2443</v>
      </c>
      <c r="G2730" s="121">
        <v>-5.4698248361382477E-4</v>
      </c>
      <c r="H2730" s="114">
        <v>-109.39649672276497</v>
      </c>
      <c r="I2730" s="118" t="s">
        <v>272</v>
      </c>
    </row>
    <row r="2731" spans="1:9" ht="15" customHeight="1" x14ac:dyDescent="0.25">
      <c r="A2731" s="117">
        <v>46290.782395833332</v>
      </c>
      <c r="B2731" s="114">
        <v>26</v>
      </c>
      <c r="C2731" s="114" t="s">
        <v>367</v>
      </c>
      <c r="D2731" s="114" t="s">
        <v>638</v>
      </c>
      <c r="E2731" s="114" t="s">
        <v>2460</v>
      </c>
      <c r="F2731" s="114" t="s">
        <v>2443</v>
      </c>
      <c r="G2731" s="121">
        <v>-4.2382665339124061E-4</v>
      </c>
      <c r="H2731" s="114">
        <v>-84.765330678248134</v>
      </c>
      <c r="I2731" s="118" t="s">
        <v>272</v>
      </c>
    </row>
    <row r="2732" spans="1:9" ht="15" customHeight="1" x14ac:dyDescent="0.25">
      <c r="A2732" s="117">
        <v>46290.782395833332</v>
      </c>
      <c r="B2732" s="114">
        <v>26</v>
      </c>
      <c r="C2732" s="114" t="s">
        <v>367</v>
      </c>
      <c r="D2732" s="114" t="s">
        <v>638</v>
      </c>
      <c r="E2732" s="114" t="s">
        <v>2461</v>
      </c>
      <c r="F2732" s="114" t="s">
        <v>2443</v>
      </c>
      <c r="G2732" s="121">
        <v>-3.0067082316865651E-4</v>
      </c>
      <c r="H2732" s="114">
        <v>-60.134164633731316</v>
      </c>
      <c r="I2732" s="118" t="s">
        <v>272</v>
      </c>
    </row>
    <row r="2733" spans="1:9" ht="15" customHeight="1" x14ac:dyDescent="0.25">
      <c r="A2733" s="117">
        <v>46290.782395833332</v>
      </c>
      <c r="B2733" s="114">
        <v>26</v>
      </c>
      <c r="C2733" s="114" t="s">
        <v>367</v>
      </c>
      <c r="D2733" s="114" t="s">
        <v>638</v>
      </c>
      <c r="E2733" s="114" t="s">
        <v>2462</v>
      </c>
      <c r="F2733" s="114" t="s">
        <v>2443</v>
      </c>
      <c r="G2733" s="121">
        <v>-1.7751499294607235E-4</v>
      </c>
      <c r="H2733" s="114">
        <v>-35.502998589214485</v>
      </c>
      <c r="I2733" s="118" t="s">
        <v>272</v>
      </c>
    </row>
    <row r="2734" spans="1:9" ht="15" customHeight="1" x14ac:dyDescent="0.25">
      <c r="A2734" s="117">
        <v>46290.782395833332</v>
      </c>
      <c r="B2734" s="114">
        <v>26</v>
      </c>
      <c r="C2734" s="114" t="s">
        <v>367</v>
      </c>
      <c r="D2734" s="114" t="s">
        <v>638</v>
      </c>
      <c r="E2734" s="114" t="s">
        <v>2463</v>
      </c>
      <c r="F2734" s="114" t="s">
        <v>2443</v>
      </c>
      <c r="G2734" s="121">
        <v>-5.4359162723488261E-5</v>
      </c>
      <c r="H2734" s="114">
        <v>-10.87183254469767</v>
      </c>
      <c r="I2734" s="118" t="s">
        <v>272</v>
      </c>
    </row>
    <row r="2735" spans="1:9" ht="15" customHeight="1" x14ac:dyDescent="0.25">
      <c r="A2735" s="117">
        <v>46290.782395833332</v>
      </c>
      <c r="B2735" s="114">
        <v>26</v>
      </c>
      <c r="C2735" s="114" t="s">
        <v>367</v>
      </c>
      <c r="D2735" s="114" t="s">
        <v>638</v>
      </c>
      <c r="E2735" s="114" t="s">
        <v>2773</v>
      </c>
      <c r="F2735" s="114" t="s">
        <v>2443</v>
      </c>
      <c r="G2735" s="121">
        <v>-6.7013831383640893E-4</v>
      </c>
      <c r="H2735" s="114">
        <v>-134.02766276728181</v>
      </c>
      <c r="I2735" s="118" t="s">
        <v>272</v>
      </c>
    </row>
    <row r="2736" spans="1:9" ht="15" customHeight="1" x14ac:dyDescent="0.25">
      <c r="A2736" s="117">
        <v>46290.782395833332</v>
      </c>
      <c r="B2736" s="114">
        <v>26</v>
      </c>
      <c r="C2736" s="114" t="s">
        <v>367</v>
      </c>
      <c r="D2736" s="114" t="s">
        <v>638</v>
      </c>
      <c r="E2736" s="114" t="s">
        <v>2775</v>
      </c>
      <c r="F2736" s="114" t="s">
        <v>2443</v>
      </c>
      <c r="G2736" s="121">
        <v>-5.4698248361382477E-4</v>
      </c>
      <c r="H2736" s="114">
        <v>-109.39649672276497</v>
      </c>
      <c r="I2736" s="118" t="s">
        <v>272</v>
      </c>
    </row>
    <row r="2737" spans="1:9" ht="15" customHeight="1" x14ac:dyDescent="0.25">
      <c r="A2737" s="117">
        <v>46290.782395833332</v>
      </c>
      <c r="B2737" s="114">
        <v>26</v>
      </c>
      <c r="C2737" s="114" t="s">
        <v>367</v>
      </c>
      <c r="D2737" s="114" t="s">
        <v>638</v>
      </c>
      <c r="E2737" s="114" t="s">
        <v>2776</v>
      </c>
      <c r="F2737" s="114" t="s">
        <v>2443</v>
      </c>
      <c r="G2737" s="121">
        <v>-4.2382665339124067E-4</v>
      </c>
      <c r="H2737" s="114">
        <v>-84.765330678248148</v>
      </c>
      <c r="I2737" s="118" t="s">
        <v>272</v>
      </c>
    </row>
    <row r="2738" spans="1:9" ht="15" customHeight="1" x14ac:dyDescent="0.25">
      <c r="A2738" s="117">
        <v>46290.782395833332</v>
      </c>
      <c r="B2738" s="114">
        <v>26</v>
      </c>
      <c r="C2738" s="114" t="s">
        <v>367</v>
      </c>
      <c r="D2738" s="114" t="s">
        <v>638</v>
      </c>
      <c r="E2738" s="114" t="s">
        <v>2777</v>
      </c>
      <c r="F2738" s="114" t="s">
        <v>2443</v>
      </c>
      <c r="G2738" s="121">
        <v>-3.0067082316865656E-4</v>
      </c>
      <c r="H2738" s="114">
        <v>-60.134164633731331</v>
      </c>
      <c r="I2738" s="118" t="s">
        <v>272</v>
      </c>
    </row>
    <row r="2739" spans="1:9" ht="15" customHeight="1" x14ac:dyDescent="0.25">
      <c r="A2739" s="117">
        <v>46290.782395833332</v>
      </c>
      <c r="B2739" s="114">
        <v>26</v>
      </c>
      <c r="C2739" s="114" t="s">
        <v>367</v>
      </c>
      <c r="D2739" s="114" t="s">
        <v>638</v>
      </c>
      <c r="E2739" s="114" t="s">
        <v>2778</v>
      </c>
      <c r="F2739" s="114" t="s">
        <v>2443</v>
      </c>
      <c r="G2739" s="121">
        <v>-1.7751499294607241E-4</v>
      </c>
      <c r="H2739" s="114">
        <v>-35.502998589214499</v>
      </c>
      <c r="I2739" s="118" t="s">
        <v>272</v>
      </c>
    </row>
    <row r="2740" spans="1:9" ht="15" customHeight="1" x14ac:dyDescent="0.25">
      <c r="A2740" s="117">
        <v>46290.782395833332</v>
      </c>
      <c r="B2740" s="114">
        <v>26</v>
      </c>
      <c r="C2740" s="114" t="s">
        <v>367</v>
      </c>
      <c r="D2740" s="114" t="s">
        <v>638</v>
      </c>
      <c r="E2740" s="114" t="s">
        <v>2779</v>
      </c>
      <c r="F2740" s="114" t="s">
        <v>2443</v>
      </c>
      <c r="G2740" s="121">
        <v>-5.4359162723488315E-5</v>
      </c>
      <c r="H2740" s="114">
        <v>-10.87183254469768</v>
      </c>
      <c r="I2740" s="118" t="s">
        <v>272</v>
      </c>
    </row>
    <row r="2741" spans="1:9" ht="15" customHeight="1" x14ac:dyDescent="0.25">
      <c r="A2741" s="117">
        <v>46290.782395833332</v>
      </c>
      <c r="B2741" s="114">
        <v>26</v>
      </c>
      <c r="C2741" s="114" t="s">
        <v>367</v>
      </c>
      <c r="D2741" s="114" t="s">
        <v>434</v>
      </c>
      <c r="E2741" s="114" t="s">
        <v>2334</v>
      </c>
      <c r="F2741" s="114" t="s">
        <v>180</v>
      </c>
      <c r="G2741" s="121">
        <v>-3.7258511048537192E-4</v>
      </c>
      <c r="H2741" s="114">
        <v>-5.4645816204521216</v>
      </c>
      <c r="I2741" s="118" t="s">
        <v>272</v>
      </c>
    </row>
    <row r="2742" spans="1:9" ht="15" customHeight="1" x14ac:dyDescent="0.25">
      <c r="A2742" s="117">
        <v>46290.782395833332</v>
      </c>
      <c r="B2742" s="114">
        <v>26</v>
      </c>
      <c r="C2742" s="114" t="s">
        <v>367</v>
      </c>
      <c r="D2742" s="114" t="s">
        <v>434</v>
      </c>
      <c r="E2742" s="114" t="s">
        <v>2336</v>
      </c>
      <c r="F2742" s="114" t="s">
        <v>180</v>
      </c>
      <c r="G2742" s="121">
        <v>-3.7258511048537197E-4</v>
      </c>
      <c r="H2742" s="114">
        <v>-5.4645816204521225</v>
      </c>
      <c r="I2742" s="118" t="s">
        <v>272</v>
      </c>
    </row>
    <row r="2743" spans="1:9" ht="15" customHeight="1" x14ac:dyDescent="0.25">
      <c r="A2743" s="117">
        <v>46290.782395833332</v>
      </c>
      <c r="B2743" s="114">
        <v>26</v>
      </c>
      <c r="C2743" s="114" t="s">
        <v>367</v>
      </c>
      <c r="D2743" s="114" t="s">
        <v>434</v>
      </c>
      <c r="E2743" s="114" t="s">
        <v>2337</v>
      </c>
      <c r="F2743" s="114" t="s">
        <v>180</v>
      </c>
      <c r="G2743" s="121">
        <v>-3.7258511048537197E-4</v>
      </c>
      <c r="H2743" s="114">
        <v>-5.4645816204521225</v>
      </c>
      <c r="I2743" s="118" t="s">
        <v>272</v>
      </c>
    </row>
    <row r="2744" spans="1:9" ht="15" customHeight="1" x14ac:dyDescent="0.25">
      <c r="A2744" s="117">
        <v>46290.782395833332</v>
      </c>
      <c r="B2744" s="114">
        <v>26</v>
      </c>
      <c r="C2744" s="114" t="s">
        <v>367</v>
      </c>
      <c r="D2744" s="114" t="s">
        <v>434</v>
      </c>
      <c r="E2744" s="114" t="s">
        <v>2338</v>
      </c>
      <c r="F2744" s="114" t="s">
        <v>180</v>
      </c>
      <c r="G2744" s="121">
        <v>-3.7258511048537197E-4</v>
      </c>
      <c r="H2744" s="114">
        <v>-5.4645816204521225</v>
      </c>
      <c r="I2744" s="118" t="s">
        <v>272</v>
      </c>
    </row>
    <row r="2745" spans="1:9" ht="15" customHeight="1" x14ac:dyDescent="0.25">
      <c r="A2745" s="117">
        <v>46290.782395833332</v>
      </c>
      <c r="B2745" s="114">
        <v>26</v>
      </c>
      <c r="C2745" s="114" t="s">
        <v>367</v>
      </c>
      <c r="D2745" s="114" t="s">
        <v>434</v>
      </c>
      <c r="E2745" s="114" t="s">
        <v>2339</v>
      </c>
      <c r="F2745" s="114" t="s">
        <v>180</v>
      </c>
      <c r="G2745" s="121">
        <v>-3.7258511048537197E-4</v>
      </c>
      <c r="H2745" s="114">
        <v>-5.4645816204521225</v>
      </c>
      <c r="I2745" s="118" t="s">
        <v>272</v>
      </c>
    </row>
    <row r="2746" spans="1:9" ht="15" customHeight="1" x14ac:dyDescent="0.25">
      <c r="A2746" s="117">
        <v>46290.782395833332</v>
      </c>
      <c r="B2746" s="114">
        <v>26</v>
      </c>
      <c r="C2746" s="114" t="s">
        <v>367</v>
      </c>
      <c r="D2746" s="114" t="s">
        <v>434</v>
      </c>
      <c r="E2746" s="114" t="s">
        <v>2340</v>
      </c>
      <c r="F2746" s="114" t="s">
        <v>180</v>
      </c>
      <c r="G2746" s="121">
        <v>-3.7258511048537197E-4</v>
      </c>
      <c r="H2746" s="114">
        <v>-5.4645816204521225</v>
      </c>
      <c r="I2746" s="118" t="s">
        <v>272</v>
      </c>
    </row>
    <row r="2747" spans="1:9" ht="15" customHeight="1" x14ac:dyDescent="0.25">
      <c r="A2747" s="117">
        <v>46290.782395833332</v>
      </c>
      <c r="B2747" s="114">
        <v>26</v>
      </c>
      <c r="C2747" s="114" t="s">
        <v>367</v>
      </c>
      <c r="D2747" s="114" t="s">
        <v>434</v>
      </c>
      <c r="E2747" s="114" t="s">
        <v>2341</v>
      </c>
      <c r="F2747" s="114" t="s">
        <v>180</v>
      </c>
      <c r="G2747" s="121">
        <v>-3.7221454424140454E-4</v>
      </c>
      <c r="H2747" s="114">
        <v>-5.4591466488739337</v>
      </c>
      <c r="I2747" s="118" t="s">
        <v>272</v>
      </c>
    </row>
    <row r="2748" spans="1:9" ht="15" customHeight="1" x14ac:dyDescent="0.25">
      <c r="A2748" s="117">
        <v>46290.782395833332</v>
      </c>
      <c r="B2748" s="114">
        <v>26</v>
      </c>
      <c r="C2748" s="114" t="s">
        <v>367</v>
      </c>
      <c r="D2748" s="114" t="s">
        <v>434</v>
      </c>
      <c r="E2748" s="114" t="s">
        <v>2342</v>
      </c>
      <c r="F2748" s="114" t="s">
        <v>180</v>
      </c>
      <c r="G2748" s="121">
        <v>-3.7221454424140454E-4</v>
      </c>
      <c r="H2748" s="114">
        <v>-5.4591466488739337</v>
      </c>
      <c r="I2748" s="118" t="s">
        <v>272</v>
      </c>
    </row>
    <row r="2749" spans="1:9" ht="15" customHeight="1" x14ac:dyDescent="0.25">
      <c r="A2749" s="117">
        <v>46290.782395833332</v>
      </c>
      <c r="B2749" s="114">
        <v>26</v>
      </c>
      <c r="C2749" s="114" t="s">
        <v>367</v>
      </c>
      <c r="D2749" s="114" t="s">
        <v>434</v>
      </c>
      <c r="E2749" s="114" t="s">
        <v>2343</v>
      </c>
      <c r="F2749" s="114" t="s">
        <v>180</v>
      </c>
      <c r="G2749" s="121">
        <v>-3.7221454424140454E-4</v>
      </c>
      <c r="H2749" s="114">
        <v>-5.4591466488739337</v>
      </c>
      <c r="I2749" s="118" t="s">
        <v>272</v>
      </c>
    </row>
    <row r="2750" spans="1:9" ht="15" customHeight="1" x14ac:dyDescent="0.25">
      <c r="A2750" s="117">
        <v>46290.782395833332</v>
      </c>
      <c r="B2750" s="114">
        <v>26</v>
      </c>
      <c r="C2750" s="114" t="s">
        <v>367</v>
      </c>
      <c r="D2750" s="114" t="s">
        <v>434</v>
      </c>
      <c r="E2750" s="114" t="s">
        <v>2344</v>
      </c>
      <c r="F2750" s="114" t="s">
        <v>180</v>
      </c>
      <c r="G2750" s="121">
        <v>-3.7221454424140454E-4</v>
      </c>
      <c r="H2750" s="114">
        <v>-5.4591466488739337</v>
      </c>
      <c r="I2750" s="118" t="s">
        <v>272</v>
      </c>
    </row>
    <row r="2751" spans="1:9" ht="15" customHeight="1" x14ac:dyDescent="0.25">
      <c r="A2751" s="117">
        <v>46290.782395833332</v>
      </c>
      <c r="B2751" s="114">
        <v>26</v>
      </c>
      <c r="C2751" s="114" t="s">
        <v>367</v>
      </c>
      <c r="D2751" s="114" t="s">
        <v>434</v>
      </c>
      <c r="E2751" s="114" t="s">
        <v>2345</v>
      </c>
      <c r="F2751" s="114" t="s">
        <v>180</v>
      </c>
      <c r="G2751" s="121">
        <v>-3.7221454424140454E-4</v>
      </c>
      <c r="H2751" s="114">
        <v>-5.4591466488739337</v>
      </c>
      <c r="I2751" s="118" t="s">
        <v>272</v>
      </c>
    </row>
    <row r="2752" spans="1:9" ht="15" customHeight="1" x14ac:dyDescent="0.25">
      <c r="A2752" s="117">
        <v>46290.782395833332</v>
      </c>
      <c r="B2752" s="114">
        <v>26</v>
      </c>
      <c r="C2752" s="114" t="s">
        <v>367</v>
      </c>
      <c r="D2752" s="114" t="s">
        <v>434</v>
      </c>
      <c r="E2752" s="114" t="s">
        <v>2346</v>
      </c>
      <c r="F2752" s="114" t="s">
        <v>180</v>
      </c>
      <c r="G2752" s="121">
        <v>-3.722145442414046E-4</v>
      </c>
      <c r="H2752" s="114">
        <v>-5.4591466488739346</v>
      </c>
      <c r="I2752" s="118" t="s">
        <v>272</v>
      </c>
    </row>
    <row r="2753" spans="1:9" ht="15" customHeight="1" x14ac:dyDescent="0.25">
      <c r="A2753" s="117">
        <v>46290.782395833332</v>
      </c>
      <c r="B2753" s="114">
        <v>26</v>
      </c>
      <c r="C2753" s="114" t="s">
        <v>367</v>
      </c>
      <c r="D2753" s="114" t="s">
        <v>434</v>
      </c>
      <c r="E2753" s="114" t="s">
        <v>2347</v>
      </c>
      <c r="F2753" s="114" t="s">
        <v>180</v>
      </c>
      <c r="G2753" s="121">
        <v>-3.722145442414046E-4</v>
      </c>
      <c r="H2753" s="114">
        <v>-5.4591466488739346</v>
      </c>
      <c r="I2753" s="118" t="s">
        <v>272</v>
      </c>
    </row>
    <row r="2754" spans="1:9" ht="15" customHeight="1" x14ac:dyDescent="0.25">
      <c r="A2754" s="117">
        <v>46290.782395833332</v>
      </c>
      <c r="B2754" s="114">
        <v>26</v>
      </c>
      <c r="C2754" s="114" t="s">
        <v>367</v>
      </c>
      <c r="D2754" s="114" t="s">
        <v>434</v>
      </c>
      <c r="E2754" s="114" t="s">
        <v>2348</v>
      </c>
      <c r="F2754" s="114" t="s">
        <v>180</v>
      </c>
      <c r="G2754" s="121">
        <v>-3.722145442414046E-4</v>
      </c>
      <c r="H2754" s="114">
        <v>-5.4591466488739346</v>
      </c>
      <c r="I2754" s="118" t="s">
        <v>272</v>
      </c>
    </row>
    <row r="2755" spans="1:9" ht="15" customHeight="1" x14ac:dyDescent="0.25">
      <c r="A2755" s="117">
        <v>46290.782395833332</v>
      </c>
      <c r="B2755" s="114">
        <v>26</v>
      </c>
      <c r="C2755" s="114" t="s">
        <v>367</v>
      </c>
      <c r="D2755" s="114" t="s">
        <v>434</v>
      </c>
      <c r="E2755" s="114" t="s">
        <v>2349</v>
      </c>
      <c r="F2755" s="114" t="s">
        <v>180</v>
      </c>
      <c r="G2755" s="121">
        <v>-3.7184397799743711E-4</v>
      </c>
      <c r="H2755" s="114">
        <v>-5.4537116772957441</v>
      </c>
      <c r="I2755" s="118" t="s">
        <v>272</v>
      </c>
    </row>
    <row r="2756" spans="1:9" ht="15" customHeight="1" x14ac:dyDescent="0.25">
      <c r="A2756" s="117">
        <v>46290.782395833332</v>
      </c>
      <c r="B2756" s="114">
        <v>26</v>
      </c>
      <c r="C2756" s="114" t="s">
        <v>367</v>
      </c>
      <c r="D2756" s="114" t="s">
        <v>434</v>
      </c>
      <c r="E2756" s="114" t="s">
        <v>2350</v>
      </c>
      <c r="F2756" s="114" t="s">
        <v>180</v>
      </c>
      <c r="G2756" s="121">
        <v>-3.7184397799743711E-4</v>
      </c>
      <c r="H2756" s="114">
        <v>-5.4537116772957441</v>
      </c>
      <c r="I2756" s="118" t="s">
        <v>272</v>
      </c>
    </row>
    <row r="2757" spans="1:9" ht="15" customHeight="1" x14ac:dyDescent="0.25">
      <c r="A2757" s="117">
        <v>46290.782395833332</v>
      </c>
      <c r="B2757" s="114">
        <v>26</v>
      </c>
      <c r="C2757" s="114" t="s">
        <v>367</v>
      </c>
      <c r="D2757" s="114" t="s">
        <v>434</v>
      </c>
      <c r="E2757" s="114" t="s">
        <v>2351</v>
      </c>
      <c r="F2757" s="114" t="s">
        <v>180</v>
      </c>
      <c r="G2757" s="121">
        <v>-3.7184397799743717E-4</v>
      </c>
      <c r="H2757" s="114">
        <v>-5.453711677295745</v>
      </c>
      <c r="I2757" s="118" t="s">
        <v>272</v>
      </c>
    </row>
    <row r="2758" spans="1:9" ht="15" customHeight="1" x14ac:dyDescent="0.25">
      <c r="A2758" s="117">
        <v>46290.782395833332</v>
      </c>
      <c r="B2758" s="114">
        <v>26</v>
      </c>
      <c r="C2758" s="114" t="s">
        <v>367</v>
      </c>
      <c r="D2758" s="114" t="s">
        <v>434</v>
      </c>
      <c r="E2758" s="114" t="s">
        <v>2352</v>
      </c>
      <c r="F2758" s="114" t="s">
        <v>180</v>
      </c>
      <c r="G2758" s="121">
        <v>-3.7184397799743717E-4</v>
      </c>
      <c r="H2758" s="114">
        <v>-5.453711677295745</v>
      </c>
      <c r="I2758" s="118" t="s">
        <v>272</v>
      </c>
    </row>
    <row r="2759" spans="1:9" ht="15" customHeight="1" x14ac:dyDescent="0.25">
      <c r="A2759" s="117">
        <v>46290.782395833332</v>
      </c>
      <c r="B2759" s="114">
        <v>26</v>
      </c>
      <c r="C2759" s="114" t="s">
        <v>367</v>
      </c>
      <c r="D2759" s="114" t="s">
        <v>434</v>
      </c>
      <c r="E2759" s="114" t="s">
        <v>2353</v>
      </c>
      <c r="F2759" s="114" t="s">
        <v>180</v>
      </c>
      <c r="G2759" s="121">
        <v>-3.7184397799743717E-4</v>
      </c>
      <c r="H2759" s="114">
        <v>-5.453711677295745</v>
      </c>
      <c r="I2759" s="118" t="s">
        <v>272</v>
      </c>
    </row>
    <row r="2760" spans="1:9" ht="15" customHeight="1" x14ac:dyDescent="0.25">
      <c r="A2760" s="117">
        <v>46290.782395833332</v>
      </c>
      <c r="B2760" s="114">
        <v>26</v>
      </c>
      <c r="C2760" s="114" t="s">
        <v>367</v>
      </c>
      <c r="D2760" s="114" t="s">
        <v>434</v>
      </c>
      <c r="E2760" s="114" t="s">
        <v>2354</v>
      </c>
      <c r="F2760" s="114" t="s">
        <v>180</v>
      </c>
      <c r="G2760" s="121">
        <v>-3.7184397799743717E-4</v>
      </c>
      <c r="H2760" s="114">
        <v>-5.453711677295745</v>
      </c>
      <c r="I2760" s="118" t="s">
        <v>272</v>
      </c>
    </row>
    <row r="2761" spans="1:9" ht="15" customHeight="1" x14ac:dyDescent="0.25">
      <c r="A2761" s="117">
        <v>46290.782395833332</v>
      </c>
      <c r="B2761" s="114">
        <v>26</v>
      </c>
      <c r="C2761" s="114" t="s">
        <v>367</v>
      </c>
      <c r="D2761" s="114" t="s">
        <v>434</v>
      </c>
      <c r="E2761" s="114" t="s">
        <v>2355</v>
      </c>
      <c r="F2761" s="114" t="s">
        <v>180</v>
      </c>
      <c r="G2761" s="121">
        <v>-3.7184397799743717E-4</v>
      </c>
      <c r="H2761" s="114">
        <v>-5.453711677295745</v>
      </c>
      <c r="I2761" s="118" t="s">
        <v>272</v>
      </c>
    </row>
    <row r="2762" spans="1:9" ht="15" customHeight="1" x14ac:dyDescent="0.25">
      <c r="A2762" s="117">
        <v>46290.782395833332</v>
      </c>
      <c r="B2762" s="114">
        <v>26</v>
      </c>
      <c r="C2762" s="114" t="s">
        <v>367</v>
      </c>
      <c r="D2762" s="114" t="s">
        <v>434</v>
      </c>
      <c r="E2762" s="114" t="s">
        <v>2356</v>
      </c>
      <c r="F2762" s="114" t="s">
        <v>180</v>
      </c>
      <c r="G2762" s="121">
        <v>-3.7184397799743717E-4</v>
      </c>
      <c r="H2762" s="114">
        <v>-5.453711677295745</v>
      </c>
      <c r="I2762" s="118" t="s">
        <v>272</v>
      </c>
    </row>
    <row r="2763" spans="1:9" ht="15" customHeight="1" x14ac:dyDescent="0.25">
      <c r="A2763" s="117">
        <v>46290.782395833332</v>
      </c>
      <c r="B2763" s="114">
        <v>26</v>
      </c>
      <c r="C2763" s="114" t="s">
        <v>367</v>
      </c>
      <c r="D2763" s="114" t="s">
        <v>434</v>
      </c>
      <c r="E2763" s="114" t="s">
        <v>2357</v>
      </c>
      <c r="F2763" s="114" t="s">
        <v>180</v>
      </c>
      <c r="G2763" s="121">
        <v>-3.7184397799743722E-4</v>
      </c>
      <c r="H2763" s="114">
        <v>-5.4537116772957459</v>
      </c>
      <c r="I2763" s="118" t="s">
        <v>272</v>
      </c>
    </row>
    <row r="2764" spans="1:9" ht="15" customHeight="1" x14ac:dyDescent="0.25">
      <c r="A2764" s="117">
        <v>46290.782395833332</v>
      </c>
      <c r="B2764" s="114">
        <v>26</v>
      </c>
      <c r="C2764" s="114" t="s">
        <v>367</v>
      </c>
      <c r="D2764" s="114" t="s">
        <v>434</v>
      </c>
      <c r="E2764" s="114" t="s">
        <v>2358</v>
      </c>
      <c r="F2764" s="114" t="s">
        <v>180</v>
      </c>
      <c r="G2764" s="121">
        <v>-3.7184397799743722E-4</v>
      </c>
      <c r="H2764" s="114">
        <v>-5.4537116772957459</v>
      </c>
      <c r="I2764" s="118" t="s">
        <v>272</v>
      </c>
    </row>
    <row r="2765" spans="1:9" ht="15" customHeight="1" x14ac:dyDescent="0.25">
      <c r="A2765" s="117">
        <v>46290.782395833332</v>
      </c>
      <c r="B2765" s="114">
        <v>26</v>
      </c>
      <c r="C2765" s="114" t="s">
        <v>367</v>
      </c>
      <c r="D2765" s="114" t="s">
        <v>434</v>
      </c>
      <c r="E2765" s="114" t="s">
        <v>2359</v>
      </c>
      <c r="F2765" s="114" t="s">
        <v>180</v>
      </c>
      <c r="G2765" s="121">
        <v>-3.7147341175346974E-4</v>
      </c>
      <c r="H2765" s="114">
        <v>-5.4482767057175563</v>
      </c>
      <c r="I2765" s="118" t="s">
        <v>272</v>
      </c>
    </row>
    <row r="2766" spans="1:9" ht="15" customHeight="1" x14ac:dyDescent="0.25">
      <c r="A2766" s="117">
        <v>46290.782395833332</v>
      </c>
      <c r="B2766" s="114">
        <v>26</v>
      </c>
      <c r="C2766" s="114" t="s">
        <v>367</v>
      </c>
      <c r="D2766" s="114" t="s">
        <v>434</v>
      </c>
      <c r="E2766" s="114" t="s">
        <v>2360</v>
      </c>
      <c r="F2766" s="114" t="s">
        <v>180</v>
      </c>
      <c r="G2766" s="121">
        <v>-3.7147341175346974E-4</v>
      </c>
      <c r="H2766" s="114">
        <v>-5.4482767057175563</v>
      </c>
      <c r="I2766" s="118" t="s">
        <v>272</v>
      </c>
    </row>
    <row r="2767" spans="1:9" ht="15" customHeight="1" x14ac:dyDescent="0.25">
      <c r="A2767" s="117">
        <v>46290.782395833332</v>
      </c>
      <c r="B2767" s="114">
        <v>26</v>
      </c>
      <c r="C2767" s="114" t="s">
        <v>367</v>
      </c>
      <c r="D2767" s="114" t="s">
        <v>434</v>
      </c>
      <c r="E2767" s="114" t="s">
        <v>2361</v>
      </c>
      <c r="F2767" s="114" t="s">
        <v>180</v>
      </c>
      <c r="G2767" s="121">
        <v>-3.7147341175346974E-4</v>
      </c>
      <c r="H2767" s="114">
        <v>-5.4482767057175563</v>
      </c>
      <c r="I2767" s="118" t="s">
        <v>272</v>
      </c>
    </row>
    <row r="2768" spans="1:9" ht="15" customHeight="1" x14ac:dyDescent="0.25">
      <c r="A2768" s="117">
        <v>46290.782395833332</v>
      </c>
      <c r="B2768" s="114">
        <v>26</v>
      </c>
      <c r="C2768" s="114" t="s">
        <v>367</v>
      </c>
      <c r="D2768" s="114" t="s">
        <v>434</v>
      </c>
      <c r="E2768" s="114" t="s">
        <v>2362</v>
      </c>
      <c r="F2768" s="114" t="s">
        <v>180</v>
      </c>
      <c r="G2768" s="121">
        <v>-3.7147341175346979E-4</v>
      </c>
      <c r="H2768" s="114">
        <v>-5.4482767057175572</v>
      </c>
      <c r="I2768" s="118" t="s">
        <v>272</v>
      </c>
    </row>
    <row r="2769" spans="1:9" ht="15" customHeight="1" x14ac:dyDescent="0.25">
      <c r="A2769" s="117">
        <v>46290.782395833332</v>
      </c>
      <c r="B2769" s="114">
        <v>26</v>
      </c>
      <c r="C2769" s="114" t="s">
        <v>367</v>
      </c>
      <c r="D2769" s="114" t="s">
        <v>434</v>
      </c>
      <c r="E2769" s="114" t="s">
        <v>2363</v>
      </c>
      <c r="F2769" s="114" t="s">
        <v>180</v>
      </c>
      <c r="G2769" s="121">
        <v>-3.7147341175346979E-4</v>
      </c>
      <c r="H2769" s="114">
        <v>-5.4482767057175572</v>
      </c>
      <c r="I2769" s="118" t="s">
        <v>272</v>
      </c>
    </row>
    <row r="2770" spans="1:9" ht="15" customHeight="1" x14ac:dyDescent="0.25">
      <c r="A2770" s="117">
        <v>46290.782395833332</v>
      </c>
      <c r="B2770" s="114">
        <v>26</v>
      </c>
      <c r="C2770" s="114" t="s">
        <v>367</v>
      </c>
      <c r="D2770" s="114" t="s">
        <v>434</v>
      </c>
      <c r="E2770" s="114" t="s">
        <v>2364</v>
      </c>
      <c r="F2770" s="114" t="s">
        <v>180</v>
      </c>
      <c r="G2770" s="121">
        <v>-3.7147341175346979E-4</v>
      </c>
      <c r="H2770" s="114">
        <v>-5.4482767057175572</v>
      </c>
      <c r="I2770" s="118" t="s">
        <v>272</v>
      </c>
    </row>
    <row r="2771" spans="1:9" ht="15" customHeight="1" x14ac:dyDescent="0.25">
      <c r="A2771" s="117">
        <v>46290.782395833332</v>
      </c>
      <c r="B2771" s="114">
        <v>26</v>
      </c>
      <c r="C2771" s="114" t="s">
        <v>367</v>
      </c>
      <c r="D2771" s="114" t="s">
        <v>434</v>
      </c>
      <c r="E2771" s="114" t="s">
        <v>2365</v>
      </c>
      <c r="F2771" s="114" t="s">
        <v>180</v>
      </c>
      <c r="G2771" s="121">
        <v>-3.7110284550950236E-4</v>
      </c>
      <c r="H2771" s="114">
        <v>-5.4428417341393684</v>
      </c>
      <c r="I2771" s="118" t="s">
        <v>272</v>
      </c>
    </row>
    <row r="2772" spans="1:9" ht="15" customHeight="1" x14ac:dyDescent="0.25">
      <c r="A2772" s="117">
        <v>46290.782395833332</v>
      </c>
      <c r="B2772" s="114">
        <v>26</v>
      </c>
      <c r="C2772" s="114" t="s">
        <v>367</v>
      </c>
      <c r="D2772" s="114" t="s">
        <v>434</v>
      </c>
      <c r="E2772" s="114" t="s">
        <v>2366</v>
      </c>
      <c r="F2772" s="114" t="s">
        <v>180</v>
      </c>
      <c r="G2772" s="121">
        <v>-3.7110284550950236E-4</v>
      </c>
      <c r="H2772" s="114">
        <v>-5.4428417341393684</v>
      </c>
      <c r="I2772" s="118" t="s">
        <v>272</v>
      </c>
    </row>
    <row r="2773" spans="1:9" ht="15" customHeight="1" x14ac:dyDescent="0.25">
      <c r="A2773" s="117">
        <v>46290.782395833332</v>
      </c>
      <c r="B2773" s="114">
        <v>26</v>
      </c>
      <c r="C2773" s="114" t="s">
        <v>367</v>
      </c>
      <c r="D2773" s="114" t="s">
        <v>434</v>
      </c>
      <c r="E2773" s="114" t="s">
        <v>2367</v>
      </c>
      <c r="F2773" s="114" t="s">
        <v>180</v>
      </c>
      <c r="G2773" s="121">
        <v>-3.7110284550950236E-4</v>
      </c>
      <c r="H2773" s="114">
        <v>-5.4428417341393684</v>
      </c>
      <c r="I2773" s="118" t="s">
        <v>272</v>
      </c>
    </row>
    <row r="2774" spans="1:9" ht="15" customHeight="1" x14ac:dyDescent="0.25">
      <c r="A2774" s="117">
        <v>46290.782395833332</v>
      </c>
      <c r="B2774" s="114">
        <v>26</v>
      </c>
      <c r="C2774" s="114" t="s">
        <v>367</v>
      </c>
      <c r="D2774" s="114" t="s">
        <v>434</v>
      </c>
      <c r="E2774" s="114" t="s">
        <v>2368</v>
      </c>
      <c r="F2774" s="114" t="s">
        <v>180</v>
      </c>
      <c r="G2774" s="121">
        <v>-3.7110284550950242E-4</v>
      </c>
      <c r="H2774" s="114">
        <v>-5.4428417341393693</v>
      </c>
      <c r="I2774" s="118" t="s">
        <v>272</v>
      </c>
    </row>
    <row r="2775" spans="1:9" ht="15" customHeight="1" x14ac:dyDescent="0.25">
      <c r="A2775" s="117">
        <v>46290.782395833332</v>
      </c>
      <c r="B2775" s="114">
        <v>26</v>
      </c>
      <c r="C2775" s="114" t="s">
        <v>367</v>
      </c>
      <c r="D2775" s="114" t="s">
        <v>434</v>
      </c>
      <c r="E2775" s="114" t="s">
        <v>2369</v>
      </c>
      <c r="F2775" s="114" t="s">
        <v>180</v>
      </c>
      <c r="G2775" s="121">
        <v>-3.7110284550950242E-4</v>
      </c>
      <c r="H2775" s="114">
        <v>-5.4428417341393693</v>
      </c>
      <c r="I2775" s="118" t="s">
        <v>272</v>
      </c>
    </row>
    <row r="2776" spans="1:9" ht="15" customHeight="1" x14ac:dyDescent="0.25">
      <c r="A2776" s="117">
        <v>46290.782395833332</v>
      </c>
      <c r="B2776" s="114">
        <v>26</v>
      </c>
      <c r="C2776" s="114" t="s">
        <v>367</v>
      </c>
      <c r="D2776" s="114" t="s">
        <v>434</v>
      </c>
      <c r="E2776" s="114" t="s">
        <v>2370</v>
      </c>
      <c r="F2776" s="114" t="s">
        <v>180</v>
      </c>
      <c r="G2776" s="121">
        <v>-3.7110284550950242E-4</v>
      </c>
      <c r="H2776" s="114">
        <v>-5.4428417341393693</v>
      </c>
      <c r="I2776" s="118" t="s">
        <v>272</v>
      </c>
    </row>
    <row r="2777" spans="1:9" ht="15" customHeight="1" x14ac:dyDescent="0.25">
      <c r="A2777" s="117">
        <v>46290.782395833332</v>
      </c>
      <c r="B2777" s="114">
        <v>26</v>
      </c>
      <c r="C2777" s="114" t="s">
        <v>367</v>
      </c>
      <c r="D2777" s="114" t="s">
        <v>434</v>
      </c>
      <c r="E2777" s="114" t="s">
        <v>2371</v>
      </c>
      <c r="F2777" s="114" t="s">
        <v>180</v>
      </c>
      <c r="G2777" s="121">
        <v>-3.7073227926553493E-4</v>
      </c>
      <c r="H2777" s="114">
        <v>-5.4374067625611788</v>
      </c>
      <c r="I2777" s="118" t="s">
        <v>272</v>
      </c>
    </row>
    <row r="2778" spans="1:9" ht="15" customHeight="1" x14ac:dyDescent="0.25">
      <c r="A2778" s="117">
        <v>46290.782395833332</v>
      </c>
      <c r="B2778" s="114">
        <v>26</v>
      </c>
      <c r="C2778" s="114" t="s">
        <v>367</v>
      </c>
      <c r="D2778" s="114" t="s">
        <v>434</v>
      </c>
      <c r="E2778" s="114" t="s">
        <v>2372</v>
      </c>
      <c r="F2778" s="114" t="s">
        <v>180</v>
      </c>
      <c r="G2778" s="121">
        <v>-3.7073227926553493E-4</v>
      </c>
      <c r="H2778" s="114">
        <v>-5.4374067625611788</v>
      </c>
      <c r="I2778" s="118" t="s">
        <v>272</v>
      </c>
    </row>
    <row r="2779" spans="1:9" ht="15" customHeight="1" x14ac:dyDescent="0.25">
      <c r="A2779" s="117">
        <v>46290.782395833332</v>
      </c>
      <c r="B2779" s="114">
        <v>26</v>
      </c>
      <c r="C2779" s="114" t="s">
        <v>367</v>
      </c>
      <c r="D2779" s="114" t="s">
        <v>434</v>
      </c>
      <c r="E2779" s="114" t="s">
        <v>2373</v>
      </c>
      <c r="F2779" s="114" t="s">
        <v>180</v>
      </c>
      <c r="G2779" s="121">
        <v>-3.7073227926553499E-4</v>
      </c>
      <c r="H2779" s="114">
        <v>-5.4374067625611797</v>
      </c>
      <c r="I2779" s="118" t="s">
        <v>272</v>
      </c>
    </row>
    <row r="2780" spans="1:9" ht="15" customHeight="1" x14ac:dyDescent="0.25">
      <c r="A2780" s="117">
        <v>46290.782395833332</v>
      </c>
      <c r="B2780" s="114">
        <v>26</v>
      </c>
      <c r="C2780" s="114" t="s">
        <v>367</v>
      </c>
      <c r="D2780" s="114" t="s">
        <v>434</v>
      </c>
      <c r="E2780" s="114" t="s">
        <v>2374</v>
      </c>
      <c r="F2780" s="114" t="s">
        <v>180</v>
      </c>
      <c r="G2780" s="121">
        <v>-3.7073227926553499E-4</v>
      </c>
      <c r="H2780" s="114">
        <v>-5.4374067625611797</v>
      </c>
      <c r="I2780" s="118" t="s">
        <v>272</v>
      </c>
    </row>
    <row r="2781" spans="1:9" ht="15" customHeight="1" x14ac:dyDescent="0.25">
      <c r="A2781" s="117">
        <v>46290.782395833332</v>
      </c>
      <c r="B2781" s="114">
        <v>26</v>
      </c>
      <c r="C2781" s="114" t="s">
        <v>367</v>
      </c>
      <c r="D2781" s="114" t="s">
        <v>434</v>
      </c>
      <c r="E2781" s="114" t="s">
        <v>2375</v>
      </c>
      <c r="F2781" s="114" t="s">
        <v>180</v>
      </c>
      <c r="G2781" s="121">
        <v>-3.7073227926553504E-4</v>
      </c>
      <c r="H2781" s="114">
        <v>-5.4374067625611806</v>
      </c>
      <c r="I2781" s="118" t="s">
        <v>272</v>
      </c>
    </row>
    <row r="2782" spans="1:9" ht="15" customHeight="1" x14ac:dyDescent="0.25">
      <c r="A2782" s="117">
        <v>46290.782395833332</v>
      </c>
      <c r="B2782" s="114">
        <v>26</v>
      </c>
      <c r="C2782" s="114" t="s">
        <v>367</v>
      </c>
      <c r="D2782" s="114" t="s">
        <v>434</v>
      </c>
      <c r="E2782" s="114" t="s">
        <v>2376</v>
      </c>
      <c r="F2782" s="114" t="s">
        <v>180</v>
      </c>
      <c r="G2782" s="121">
        <v>-3.7073227926553504E-4</v>
      </c>
      <c r="H2782" s="114">
        <v>-5.4374067625611806</v>
      </c>
      <c r="I2782" s="118" t="s">
        <v>272</v>
      </c>
    </row>
    <row r="2783" spans="1:9" ht="15" customHeight="1" x14ac:dyDescent="0.25">
      <c r="A2783" s="117">
        <v>46290.782395833332</v>
      </c>
      <c r="B2783" s="114">
        <v>26</v>
      </c>
      <c r="C2783" s="114" t="s">
        <v>367</v>
      </c>
      <c r="D2783" s="114" t="s">
        <v>434</v>
      </c>
      <c r="E2783" s="114" t="s">
        <v>2377</v>
      </c>
      <c r="F2783" s="114" t="s">
        <v>180</v>
      </c>
      <c r="G2783" s="121">
        <v>-3.7036171302156756E-4</v>
      </c>
      <c r="H2783" s="114">
        <v>-5.431971790982991</v>
      </c>
      <c r="I2783" s="118" t="s">
        <v>272</v>
      </c>
    </row>
    <row r="2784" spans="1:9" ht="15" customHeight="1" x14ac:dyDescent="0.25">
      <c r="A2784" s="117">
        <v>46290.782395833332</v>
      </c>
      <c r="B2784" s="114">
        <v>26</v>
      </c>
      <c r="C2784" s="114" t="s">
        <v>367</v>
      </c>
      <c r="D2784" s="114" t="s">
        <v>434</v>
      </c>
      <c r="E2784" s="114" t="s">
        <v>2378</v>
      </c>
      <c r="F2784" s="114" t="s">
        <v>180</v>
      </c>
      <c r="G2784" s="121">
        <v>-3.7036171302156756E-4</v>
      </c>
      <c r="H2784" s="114">
        <v>-5.431971790982991</v>
      </c>
      <c r="I2784" s="118" t="s">
        <v>272</v>
      </c>
    </row>
    <row r="2785" spans="1:9" ht="15" customHeight="1" x14ac:dyDescent="0.25">
      <c r="A2785" s="117">
        <v>46290.782395833332</v>
      </c>
      <c r="B2785" s="114">
        <v>26</v>
      </c>
      <c r="C2785" s="114" t="s">
        <v>367</v>
      </c>
      <c r="D2785" s="114" t="s">
        <v>434</v>
      </c>
      <c r="E2785" s="114" t="s">
        <v>2379</v>
      </c>
      <c r="F2785" s="114" t="s">
        <v>180</v>
      </c>
      <c r="G2785" s="121">
        <v>-3.7036171302156756E-4</v>
      </c>
      <c r="H2785" s="114">
        <v>-5.431971790982991</v>
      </c>
      <c r="I2785" s="118" t="s">
        <v>272</v>
      </c>
    </row>
    <row r="2786" spans="1:9" ht="15" customHeight="1" x14ac:dyDescent="0.25">
      <c r="A2786" s="117">
        <v>46290.782395833332</v>
      </c>
      <c r="B2786" s="114">
        <v>26</v>
      </c>
      <c r="C2786" s="114" t="s">
        <v>367</v>
      </c>
      <c r="D2786" s="114" t="s">
        <v>434</v>
      </c>
      <c r="E2786" s="114" t="s">
        <v>2380</v>
      </c>
      <c r="F2786" s="114" t="s">
        <v>180</v>
      </c>
      <c r="G2786" s="121">
        <v>-3.7036171302156761E-4</v>
      </c>
      <c r="H2786" s="114">
        <v>-5.4319717909829919</v>
      </c>
      <c r="I2786" s="118" t="s">
        <v>272</v>
      </c>
    </row>
    <row r="2787" spans="1:9" ht="15" customHeight="1" x14ac:dyDescent="0.25">
      <c r="A2787" s="117">
        <v>46290.782395833332</v>
      </c>
      <c r="B2787" s="114">
        <v>26</v>
      </c>
      <c r="C2787" s="114" t="s">
        <v>367</v>
      </c>
      <c r="D2787" s="114" t="s">
        <v>434</v>
      </c>
      <c r="E2787" s="114" t="s">
        <v>2381</v>
      </c>
      <c r="F2787" s="114" t="s">
        <v>180</v>
      </c>
      <c r="G2787" s="121">
        <v>-3.7036171302156761E-4</v>
      </c>
      <c r="H2787" s="114">
        <v>-5.4319717909829919</v>
      </c>
      <c r="I2787" s="118" t="s">
        <v>272</v>
      </c>
    </row>
    <row r="2788" spans="1:9" ht="15" customHeight="1" x14ac:dyDescent="0.25">
      <c r="A2788" s="117">
        <v>46290.782395833332</v>
      </c>
      <c r="B2788" s="114">
        <v>26</v>
      </c>
      <c r="C2788" s="114" t="s">
        <v>367</v>
      </c>
      <c r="D2788" s="114" t="s">
        <v>434</v>
      </c>
      <c r="E2788" s="114" t="s">
        <v>2382</v>
      </c>
      <c r="F2788" s="114" t="s">
        <v>180</v>
      </c>
      <c r="G2788" s="121">
        <v>-3.7036171302156761E-4</v>
      </c>
      <c r="H2788" s="114">
        <v>-5.4319717909829919</v>
      </c>
      <c r="I2788" s="118" t="s">
        <v>272</v>
      </c>
    </row>
    <row r="2789" spans="1:9" ht="15" customHeight="1" x14ac:dyDescent="0.25">
      <c r="A2789" s="117">
        <v>46290.782395833332</v>
      </c>
      <c r="B2789" s="114">
        <v>26</v>
      </c>
      <c r="C2789" s="114" t="s">
        <v>367</v>
      </c>
      <c r="D2789" s="114" t="s">
        <v>434</v>
      </c>
      <c r="E2789" s="114" t="s">
        <v>2383</v>
      </c>
      <c r="F2789" s="114" t="s">
        <v>180</v>
      </c>
      <c r="G2789" s="121">
        <v>-3.6999114677760013E-4</v>
      </c>
      <c r="H2789" s="114">
        <v>-5.4265368194048023</v>
      </c>
      <c r="I2789" s="118" t="s">
        <v>272</v>
      </c>
    </row>
    <row r="2790" spans="1:9" ht="15" customHeight="1" x14ac:dyDescent="0.25">
      <c r="A2790" s="117">
        <v>46290.782395833332</v>
      </c>
      <c r="B2790" s="114">
        <v>26</v>
      </c>
      <c r="C2790" s="114" t="s">
        <v>367</v>
      </c>
      <c r="D2790" s="114" t="s">
        <v>434</v>
      </c>
      <c r="E2790" s="114" t="s">
        <v>2384</v>
      </c>
      <c r="F2790" s="114" t="s">
        <v>180</v>
      </c>
      <c r="G2790" s="121">
        <v>-3.6999114677760018E-4</v>
      </c>
      <c r="H2790" s="114">
        <v>-5.4265368194048031</v>
      </c>
      <c r="I2790" s="118" t="s">
        <v>272</v>
      </c>
    </row>
    <row r="2791" spans="1:9" ht="15" customHeight="1" x14ac:dyDescent="0.25">
      <c r="A2791" s="117">
        <v>46290.782395833332</v>
      </c>
      <c r="B2791" s="114">
        <v>26</v>
      </c>
      <c r="C2791" s="114" t="s">
        <v>367</v>
      </c>
      <c r="D2791" s="114" t="s">
        <v>434</v>
      </c>
      <c r="E2791" s="114" t="s">
        <v>2385</v>
      </c>
      <c r="F2791" s="114" t="s">
        <v>180</v>
      </c>
      <c r="G2791" s="121">
        <v>-3.6999114677760018E-4</v>
      </c>
      <c r="H2791" s="114">
        <v>-5.4265368194048031</v>
      </c>
      <c r="I2791" s="118" t="s">
        <v>272</v>
      </c>
    </row>
    <row r="2792" spans="1:9" ht="15" customHeight="1" x14ac:dyDescent="0.25">
      <c r="A2792" s="117">
        <v>46290.782395833332</v>
      </c>
      <c r="B2792" s="114">
        <v>26</v>
      </c>
      <c r="C2792" s="114" t="s">
        <v>367</v>
      </c>
      <c r="D2792" s="114" t="s">
        <v>434</v>
      </c>
      <c r="E2792" s="114" t="s">
        <v>2386</v>
      </c>
      <c r="F2792" s="114" t="s">
        <v>180</v>
      </c>
      <c r="G2792" s="121">
        <v>-3.6999114677760023E-4</v>
      </c>
      <c r="H2792" s="114">
        <v>-5.426536819404804</v>
      </c>
      <c r="I2792" s="118" t="s">
        <v>272</v>
      </c>
    </row>
    <row r="2793" spans="1:9" ht="15" customHeight="1" x14ac:dyDescent="0.25">
      <c r="A2793" s="117">
        <v>46290.782395833332</v>
      </c>
      <c r="B2793" s="114">
        <v>26</v>
      </c>
      <c r="C2793" s="114" t="s">
        <v>367</v>
      </c>
      <c r="D2793" s="114" t="s">
        <v>434</v>
      </c>
      <c r="E2793" s="114" t="s">
        <v>2387</v>
      </c>
      <c r="F2793" s="114" t="s">
        <v>180</v>
      </c>
      <c r="G2793" s="121">
        <v>-3.6999114677760023E-4</v>
      </c>
      <c r="H2793" s="114">
        <v>-5.426536819404804</v>
      </c>
      <c r="I2793" s="118" t="s">
        <v>272</v>
      </c>
    </row>
    <row r="2794" spans="1:9" ht="15" customHeight="1" x14ac:dyDescent="0.25">
      <c r="A2794" s="117">
        <v>46290.782395833332</v>
      </c>
      <c r="B2794" s="114">
        <v>26</v>
      </c>
      <c r="C2794" s="114" t="s">
        <v>367</v>
      </c>
      <c r="D2794" s="114" t="s">
        <v>434</v>
      </c>
      <c r="E2794" s="114" t="s">
        <v>2388</v>
      </c>
      <c r="F2794" s="114" t="s">
        <v>180</v>
      </c>
      <c r="G2794" s="121">
        <v>-3.6999114677760023E-4</v>
      </c>
      <c r="H2794" s="114">
        <v>-5.426536819404804</v>
      </c>
      <c r="I2794" s="118" t="s">
        <v>272</v>
      </c>
    </row>
    <row r="2795" spans="1:9" ht="15" customHeight="1" x14ac:dyDescent="0.25">
      <c r="A2795" s="117">
        <v>46290.782395833332</v>
      </c>
      <c r="B2795" s="114">
        <v>26</v>
      </c>
      <c r="C2795" s="114" t="s">
        <v>367</v>
      </c>
      <c r="D2795" s="114" t="s">
        <v>434</v>
      </c>
      <c r="E2795" s="114" t="s">
        <v>2389</v>
      </c>
      <c r="F2795" s="114" t="s">
        <v>180</v>
      </c>
      <c r="G2795" s="121">
        <v>-3.6962058053363275E-4</v>
      </c>
      <c r="H2795" s="114">
        <v>-5.4211018478266135</v>
      </c>
      <c r="I2795" s="118" t="s">
        <v>272</v>
      </c>
    </row>
    <row r="2796" spans="1:9" ht="15" customHeight="1" x14ac:dyDescent="0.25">
      <c r="A2796" s="117">
        <v>46290.782395833332</v>
      </c>
      <c r="B2796" s="114">
        <v>26</v>
      </c>
      <c r="C2796" s="114" t="s">
        <v>367</v>
      </c>
      <c r="D2796" s="114" t="s">
        <v>434</v>
      </c>
      <c r="E2796" s="114" t="s">
        <v>2390</v>
      </c>
      <c r="F2796" s="114" t="s">
        <v>180</v>
      </c>
      <c r="G2796" s="121">
        <v>-3.6962058053363275E-4</v>
      </c>
      <c r="H2796" s="114">
        <v>-5.4211018478266135</v>
      </c>
      <c r="I2796" s="118" t="s">
        <v>272</v>
      </c>
    </row>
    <row r="2797" spans="1:9" ht="15" customHeight="1" x14ac:dyDescent="0.25">
      <c r="A2797" s="117">
        <v>46290.782395833332</v>
      </c>
      <c r="B2797" s="114">
        <v>26</v>
      </c>
      <c r="C2797" s="114" t="s">
        <v>367</v>
      </c>
      <c r="D2797" s="114" t="s">
        <v>434</v>
      </c>
      <c r="E2797" s="114" t="s">
        <v>2391</v>
      </c>
      <c r="F2797" s="114" t="s">
        <v>180</v>
      </c>
      <c r="G2797" s="121">
        <v>-3.6962058053363275E-4</v>
      </c>
      <c r="H2797" s="114">
        <v>-5.4211018478266135</v>
      </c>
      <c r="I2797" s="118" t="s">
        <v>272</v>
      </c>
    </row>
    <row r="2798" spans="1:9" ht="15" customHeight="1" x14ac:dyDescent="0.25">
      <c r="A2798" s="117">
        <v>46290.782395833332</v>
      </c>
      <c r="B2798" s="114">
        <v>26</v>
      </c>
      <c r="C2798" s="114" t="s">
        <v>367</v>
      </c>
      <c r="D2798" s="114" t="s">
        <v>434</v>
      </c>
      <c r="E2798" s="114" t="s">
        <v>2392</v>
      </c>
      <c r="F2798" s="114" t="s">
        <v>180</v>
      </c>
      <c r="G2798" s="121">
        <v>-3.696205805336328E-4</v>
      </c>
      <c r="H2798" s="114">
        <v>-5.4211018478266144</v>
      </c>
      <c r="I2798" s="118" t="s">
        <v>272</v>
      </c>
    </row>
    <row r="2799" spans="1:9" ht="15" customHeight="1" x14ac:dyDescent="0.25">
      <c r="A2799" s="117">
        <v>46290.782395833332</v>
      </c>
      <c r="B2799" s="114">
        <v>26</v>
      </c>
      <c r="C2799" s="114" t="s">
        <v>367</v>
      </c>
      <c r="D2799" s="114" t="s">
        <v>434</v>
      </c>
      <c r="E2799" s="114" t="s">
        <v>2393</v>
      </c>
      <c r="F2799" s="114" t="s">
        <v>180</v>
      </c>
      <c r="G2799" s="121">
        <v>-3.696205805336328E-4</v>
      </c>
      <c r="H2799" s="114">
        <v>-5.4211018478266144</v>
      </c>
      <c r="I2799" s="118" t="s">
        <v>272</v>
      </c>
    </row>
    <row r="2800" spans="1:9" ht="15" customHeight="1" x14ac:dyDescent="0.25">
      <c r="A2800" s="117">
        <v>46290.782395833332</v>
      </c>
      <c r="B2800" s="114">
        <v>26</v>
      </c>
      <c r="C2800" s="114" t="s">
        <v>367</v>
      </c>
      <c r="D2800" s="114" t="s">
        <v>434</v>
      </c>
      <c r="E2800" s="114" t="s">
        <v>2394</v>
      </c>
      <c r="F2800" s="114" t="s">
        <v>180</v>
      </c>
      <c r="G2800" s="121">
        <v>-3.6962058053363286E-4</v>
      </c>
      <c r="H2800" s="114">
        <v>-5.4211018478266153</v>
      </c>
      <c r="I2800" s="118" t="s">
        <v>272</v>
      </c>
    </row>
    <row r="2801" spans="1:9" ht="15" customHeight="1" x14ac:dyDescent="0.25">
      <c r="A2801" s="117">
        <v>46290.782395833332</v>
      </c>
      <c r="B2801" s="114">
        <v>26</v>
      </c>
      <c r="C2801" s="114" t="s">
        <v>367</v>
      </c>
      <c r="D2801" s="114" t="s">
        <v>434</v>
      </c>
      <c r="E2801" s="114" t="s">
        <v>2395</v>
      </c>
      <c r="F2801" s="114" t="s">
        <v>180</v>
      </c>
      <c r="G2801" s="121">
        <v>-3.6925001428966537E-4</v>
      </c>
      <c r="H2801" s="114">
        <v>-5.4156668762484257</v>
      </c>
      <c r="I2801" s="118" t="s">
        <v>272</v>
      </c>
    </row>
    <row r="2802" spans="1:9" ht="15" customHeight="1" x14ac:dyDescent="0.25">
      <c r="A2802" s="117">
        <v>46290.782395833332</v>
      </c>
      <c r="B2802" s="114">
        <v>26</v>
      </c>
      <c r="C2802" s="114" t="s">
        <v>367</v>
      </c>
      <c r="D2802" s="114" t="s">
        <v>434</v>
      </c>
      <c r="E2802" s="114" t="s">
        <v>2396</v>
      </c>
      <c r="F2802" s="114" t="s">
        <v>180</v>
      </c>
      <c r="G2802" s="121">
        <v>-3.6925001428966537E-4</v>
      </c>
      <c r="H2802" s="114">
        <v>-5.4156668762484257</v>
      </c>
      <c r="I2802" s="118" t="s">
        <v>272</v>
      </c>
    </row>
    <row r="2803" spans="1:9" ht="15" customHeight="1" x14ac:dyDescent="0.25">
      <c r="A2803" s="117">
        <v>46290.782395833332</v>
      </c>
      <c r="B2803" s="114">
        <v>26</v>
      </c>
      <c r="C2803" s="114" t="s">
        <v>367</v>
      </c>
      <c r="D2803" s="114" t="s">
        <v>434</v>
      </c>
      <c r="E2803" s="114" t="s">
        <v>2397</v>
      </c>
      <c r="F2803" s="114" t="s">
        <v>180</v>
      </c>
      <c r="G2803" s="121">
        <v>-3.6925001428966537E-4</v>
      </c>
      <c r="H2803" s="114">
        <v>-5.4156668762484257</v>
      </c>
      <c r="I2803" s="118" t="s">
        <v>272</v>
      </c>
    </row>
    <row r="2804" spans="1:9" ht="15" customHeight="1" x14ac:dyDescent="0.25">
      <c r="A2804" s="117">
        <v>46290.782395833332</v>
      </c>
      <c r="B2804" s="114">
        <v>26</v>
      </c>
      <c r="C2804" s="114" t="s">
        <v>367</v>
      </c>
      <c r="D2804" s="114" t="s">
        <v>434</v>
      </c>
      <c r="E2804" s="114" t="s">
        <v>2398</v>
      </c>
      <c r="F2804" s="114" t="s">
        <v>180</v>
      </c>
      <c r="G2804" s="121">
        <v>-3.6925001428966543E-4</v>
      </c>
      <c r="H2804" s="114">
        <v>-5.4156668762484266</v>
      </c>
      <c r="I2804" s="118" t="s">
        <v>272</v>
      </c>
    </row>
    <row r="2805" spans="1:9" ht="15" customHeight="1" x14ac:dyDescent="0.25">
      <c r="A2805" s="117">
        <v>46290.782395833332</v>
      </c>
      <c r="B2805" s="114">
        <v>26</v>
      </c>
      <c r="C2805" s="114" t="s">
        <v>367</v>
      </c>
      <c r="D2805" s="114" t="s">
        <v>434</v>
      </c>
      <c r="E2805" s="114" t="s">
        <v>2399</v>
      </c>
      <c r="F2805" s="114" t="s">
        <v>180</v>
      </c>
      <c r="G2805" s="121">
        <v>-3.6925001428966543E-4</v>
      </c>
      <c r="H2805" s="114">
        <v>-5.4156668762484266</v>
      </c>
      <c r="I2805" s="118" t="s">
        <v>272</v>
      </c>
    </row>
    <row r="2806" spans="1:9" ht="15" customHeight="1" x14ac:dyDescent="0.25">
      <c r="A2806" s="117">
        <v>46290.782395833332</v>
      </c>
      <c r="B2806" s="114">
        <v>26</v>
      </c>
      <c r="C2806" s="114" t="s">
        <v>367</v>
      </c>
      <c r="D2806" s="114" t="s">
        <v>434</v>
      </c>
      <c r="E2806" s="114" t="s">
        <v>2400</v>
      </c>
      <c r="F2806" s="114" t="s">
        <v>180</v>
      </c>
      <c r="G2806" s="121">
        <v>-3.6925001428966543E-4</v>
      </c>
      <c r="H2806" s="114">
        <v>-5.4156668762484266</v>
      </c>
      <c r="I2806" s="118" t="s">
        <v>272</v>
      </c>
    </row>
    <row r="2807" spans="1:9" ht="15" customHeight="1" x14ac:dyDescent="0.25">
      <c r="A2807" s="117">
        <v>46290.782395833332</v>
      </c>
      <c r="B2807" s="114">
        <v>26</v>
      </c>
      <c r="C2807" s="114" t="s">
        <v>367</v>
      </c>
      <c r="D2807" s="114" t="s">
        <v>434</v>
      </c>
      <c r="E2807" s="114" t="s">
        <v>2401</v>
      </c>
      <c r="F2807" s="114" t="s">
        <v>180</v>
      </c>
      <c r="G2807" s="121">
        <v>-3.6887944804569794E-4</v>
      </c>
      <c r="H2807" s="114">
        <v>-5.410231904670237</v>
      </c>
      <c r="I2807" s="118" t="s">
        <v>272</v>
      </c>
    </row>
    <row r="2808" spans="1:9" ht="15" customHeight="1" x14ac:dyDescent="0.25">
      <c r="A2808" s="117">
        <v>46290.782395833332</v>
      </c>
      <c r="B2808" s="114">
        <v>26</v>
      </c>
      <c r="C2808" s="114" t="s">
        <v>367</v>
      </c>
      <c r="D2808" s="114" t="s">
        <v>434</v>
      </c>
      <c r="E2808" s="114" t="s">
        <v>2402</v>
      </c>
      <c r="F2808" s="114" t="s">
        <v>180</v>
      </c>
      <c r="G2808" s="121">
        <v>-3.6887944804569794E-4</v>
      </c>
      <c r="H2808" s="114">
        <v>-5.410231904670237</v>
      </c>
      <c r="I2808" s="118" t="s">
        <v>272</v>
      </c>
    </row>
    <row r="2809" spans="1:9" ht="15" customHeight="1" x14ac:dyDescent="0.25">
      <c r="A2809" s="117">
        <v>46290.782395833332</v>
      </c>
      <c r="B2809" s="114">
        <v>26</v>
      </c>
      <c r="C2809" s="114" t="s">
        <v>367</v>
      </c>
      <c r="D2809" s="114" t="s">
        <v>434</v>
      </c>
      <c r="E2809" s="114" t="s">
        <v>2403</v>
      </c>
      <c r="F2809" s="114" t="s">
        <v>180</v>
      </c>
      <c r="G2809" s="121">
        <v>-3.68879448045698E-4</v>
      </c>
      <c r="H2809" s="114">
        <v>-5.4102319046702378</v>
      </c>
      <c r="I2809" s="118" t="s">
        <v>272</v>
      </c>
    </row>
    <row r="2810" spans="1:9" ht="15" customHeight="1" x14ac:dyDescent="0.25">
      <c r="A2810" s="117">
        <v>46290.782395833332</v>
      </c>
      <c r="B2810" s="114">
        <v>26</v>
      </c>
      <c r="C2810" s="114" t="s">
        <v>367</v>
      </c>
      <c r="D2810" s="114" t="s">
        <v>434</v>
      </c>
      <c r="E2810" s="114" t="s">
        <v>2404</v>
      </c>
      <c r="F2810" s="114" t="s">
        <v>180</v>
      </c>
      <c r="G2810" s="121">
        <v>-3.68879448045698E-4</v>
      </c>
      <c r="H2810" s="114">
        <v>-5.4102319046702378</v>
      </c>
      <c r="I2810" s="118" t="s">
        <v>272</v>
      </c>
    </row>
    <row r="2811" spans="1:9" ht="15" customHeight="1" x14ac:dyDescent="0.25">
      <c r="A2811" s="117">
        <v>46290.782395833332</v>
      </c>
      <c r="B2811" s="114">
        <v>26</v>
      </c>
      <c r="C2811" s="114" t="s">
        <v>367</v>
      </c>
      <c r="D2811" s="114" t="s">
        <v>434</v>
      </c>
      <c r="E2811" s="114" t="s">
        <v>2405</v>
      </c>
      <c r="F2811" s="114" t="s">
        <v>180</v>
      </c>
      <c r="G2811" s="121">
        <v>-3.6887944804569805E-4</v>
      </c>
      <c r="H2811" s="114">
        <v>-5.4102319046702387</v>
      </c>
      <c r="I2811" s="118" t="s">
        <v>272</v>
      </c>
    </row>
    <row r="2812" spans="1:9" ht="15" customHeight="1" x14ac:dyDescent="0.25">
      <c r="A2812" s="117">
        <v>46290.782395833332</v>
      </c>
      <c r="B2812" s="114">
        <v>26</v>
      </c>
      <c r="C2812" s="114" t="s">
        <v>367</v>
      </c>
      <c r="D2812" s="114" t="s">
        <v>434</v>
      </c>
      <c r="E2812" s="114" t="s">
        <v>2406</v>
      </c>
      <c r="F2812" s="114" t="s">
        <v>180</v>
      </c>
      <c r="G2812" s="121">
        <v>-3.6887944804569805E-4</v>
      </c>
      <c r="H2812" s="114">
        <v>-5.4102319046702387</v>
      </c>
      <c r="I2812" s="118" t="s">
        <v>272</v>
      </c>
    </row>
    <row r="2813" spans="1:9" ht="15" customHeight="1" x14ac:dyDescent="0.25">
      <c r="A2813" s="117">
        <v>46290.782395833332</v>
      </c>
      <c r="B2813" s="114">
        <v>26</v>
      </c>
      <c r="C2813" s="114" t="s">
        <v>367</v>
      </c>
      <c r="D2813" s="114" t="s">
        <v>434</v>
      </c>
      <c r="E2813" s="114" t="s">
        <v>2407</v>
      </c>
      <c r="F2813" s="114" t="s">
        <v>180</v>
      </c>
      <c r="G2813" s="121">
        <v>-3.6850888180173057E-4</v>
      </c>
      <c r="H2813" s="114">
        <v>-5.4047969330920482</v>
      </c>
      <c r="I2813" s="118" t="s">
        <v>272</v>
      </c>
    </row>
    <row r="2814" spans="1:9" ht="15" customHeight="1" x14ac:dyDescent="0.25">
      <c r="A2814" s="117">
        <v>46290.782395833332</v>
      </c>
      <c r="B2814" s="114">
        <v>26</v>
      </c>
      <c r="C2814" s="114" t="s">
        <v>367</v>
      </c>
      <c r="D2814" s="114" t="s">
        <v>434</v>
      </c>
      <c r="E2814" s="114" t="s">
        <v>2408</v>
      </c>
      <c r="F2814" s="114" t="s">
        <v>180</v>
      </c>
      <c r="G2814" s="121">
        <v>-3.6850888180173057E-4</v>
      </c>
      <c r="H2814" s="114">
        <v>-5.4047969330920482</v>
      </c>
      <c r="I2814" s="118" t="s">
        <v>272</v>
      </c>
    </row>
    <row r="2815" spans="1:9" ht="15" customHeight="1" x14ac:dyDescent="0.25">
      <c r="A2815" s="117">
        <v>46290.782395833332</v>
      </c>
      <c r="B2815" s="114">
        <v>26</v>
      </c>
      <c r="C2815" s="114" t="s">
        <v>367</v>
      </c>
      <c r="D2815" s="114" t="s">
        <v>434</v>
      </c>
      <c r="E2815" s="114" t="s">
        <v>2409</v>
      </c>
      <c r="F2815" s="114" t="s">
        <v>180</v>
      </c>
      <c r="G2815" s="121">
        <v>-3.6850888180173057E-4</v>
      </c>
      <c r="H2815" s="114">
        <v>-5.4047969330920482</v>
      </c>
      <c r="I2815" s="118" t="s">
        <v>272</v>
      </c>
    </row>
    <row r="2816" spans="1:9" ht="15" customHeight="1" x14ac:dyDescent="0.25">
      <c r="A2816" s="117">
        <v>46290.782395833332</v>
      </c>
      <c r="B2816" s="114">
        <v>26</v>
      </c>
      <c r="C2816" s="114" t="s">
        <v>367</v>
      </c>
      <c r="D2816" s="114" t="s">
        <v>434</v>
      </c>
      <c r="E2816" s="114" t="s">
        <v>2410</v>
      </c>
      <c r="F2816" s="114" t="s">
        <v>180</v>
      </c>
      <c r="G2816" s="121">
        <v>-3.6850888180173062E-4</v>
      </c>
      <c r="H2816" s="114">
        <v>-5.4047969330920491</v>
      </c>
      <c r="I2816" s="118" t="s">
        <v>272</v>
      </c>
    </row>
    <row r="2817" spans="1:9" ht="15" customHeight="1" x14ac:dyDescent="0.25">
      <c r="A2817" s="117">
        <v>46290.782395833332</v>
      </c>
      <c r="B2817" s="114">
        <v>26</v>
      </c>
      <c r="C2817" s="114" t="s">
        <v>367</v>
      </c>
      <c r="D2817" s="114" t="s">
        <v>434</v>
      </c>
      <c r="E2817" s="114" t="s">
        <v>2411</v>
      </c>
      <c r="F2817" s="114" t="s">
        <v>180</v>
      </c>
      <c r="G2817" s="121">
        <v>-3.6850888180173062E-4</v>
      </c>
      <c r="H2817" s="114">
        <v>-5.4047969330920491</v>
      </c>
      <c r="I2817" s="118" t="s">
        <v>272</v>
      </c>
    </row>
    <row r="2818" spans="1:9" ht="15" customHeight="1" x14ac:dyDescent="0.25">
      <c r="A2818" s="117">
        <v>46290.782395833332</v>
      </c>
      <c r="B2818" s="114">
        <v>26</v>
      </c>
      <c r="C2818" s="114" t="s">
        <v>367</v>
      </c>
      <c r="D2818" s="114" t="s">
        <v>434</v>
      </c>
      <c r="E2818" s="114" t="s">
        <v>2412</v>
      </c>
      <c r="F2818" s="114" t="s">
        <v>180</v>
      </c>
      <c r="G2818" s="121">
        <v>-3.6850888180173062E-4</v>
      </c>
      <c r="H2818" s="114">
        <v>-5.4047969330920491</v>
      </c>
      <c r="I2818" s="118" t="s">
        <v>272</v>
      </c>
    </row>
    <row r="2819" spans="1:9" ht="15" customHeight="1" x14ac:dyDescent="0.25">
      <c r="A2819" s="117">
        <v>46290.782395833332</v>
      </c>
      <c r="B2819" s="114">
        <v>26</v>
      </c>
      <c r="C2819" s="114" t="s">
        <v>367</v>
      </c>
      <c r="D2819" s="114" t="s">
        <v>434</v>
      </c>
      <c r="E2819" s="114" t="s">
        <v>2413</v>
      </c>
      <c r="F2819" s="114" t="s">
        <v>180</v>
      </c>
      <c r="G2819" s="121">
        <v>-3.6813831555776319E-4</v>
      </c>
      <c r="H2819" s="114">
        <v>-5.3993619615138604</v>
      </c>
      <c r="I2819" s="118" t="s">
        <v>272</v>
      </c>
    </row>
    <row r="2820" spans="1:9" ht="15" customHeight="1" x14ac:dyDescent="0.25">
      <c r="A2820" s="117">
        <v>46290.782395833332</v>
      </c>
      <c r="B2820" s="114">
        <v>26</v>
      </c>
      <c r="C2820" s="114" t="s">
        <v>367</v>
      </c>
      <c r="D2820" s="114" t="s">
        <v>434</v>
      </c>
      <c r="E2820" s="114" t="s">
        <v>2414</v>
      </c>
      <c r="F2820" s="114" t="s">
        <v>180</v>
      </c>
      <c r="G2820" s="121">
        <v>-3.6813831555776319E-4</v>
      </c>
      <c r="H2820" s="114">
        <v>-5.3993619615138604</v>
      </c>
      <c r="I2820" s="118" t="s">
        <v>272</v>
      </c>
    </row>
    <row r="2821" spans="1:9" ht="15" customHeight="1" x14ac:dyDescent="0.25">
      <c r="A2821" s="117">
        <v>46290.782395833332</v>
      </c>
      <c r="B2821" s="114">
        <v>26</v>
      </c>
      <c r="C2821" s="114" t="s">
        <v>367</v>
      </c>
      <c r="D2821" s="114" t="s">
        <v>434</v>
      </c>
      <c r="E2821" s="114" t="s">
        <v>2415</v>
      </c>
      <c r="F2821" s="114" t="s">
        <v>180</v>
      </c>
      <c r="G2821" s="121">
        <v>-3.6813831555776319E-4</v>
      </c>
      <c r="H2821" s="114">
        <v>-5.3993619615138604</v>
      </c>
      <c r="I2821" s="118" t="s">
        <v>272</v>
      </c>
    </row>
    <row r="2822" spans="1:9" ht="15" customHeight="1" x14ac:dyDescent="0.25">
      <c r="A2822" s="117">
        <v>46290.782395833332</v>
      </c>
      <c r="B2822" s="114">
        <v>26</v>
      </c>
      <c r="C2822" s="114" t="s">
        <v>367</v>
      </c>
      <c r="D2822" s="114" t="s">
        <v>434</v>
      </c>
      <c r="E2822" s="114" t="s">
        <v>2416</v>
      </c>
      <c r="F2822" s="114" t="s">
        <v>180</v>
      </c>
      <c r="G2822" s="121">
        <v>-3.6813831555776325E-4</v>
      </c>
      <c r="H2822" s="114">
        <v>-5.3993619615138613</v>
      </c>
      <c r="I2822" s="118" t="s">
        <v>272</v>
      </c>
    </row>
    <row r="2823" spans="1:9" ht="15" customHeight="1" x14ac:dyDescent="0.25">
      <c r="A2823" s="117">
        <v>46290.782395833332</v>
      </c>
      <c r="B2823" s="114">
        <v>26</v>
      </c>
      <c r="C2823" s="114" t="s">
        <v>367</v>
      </c>
      <c r="D2823" s="114" t="s">
        <v>434</v>
      </c>
      <c r="E2823" s="114" t="s">
        <v>2417</v>
      </c>
      <c r="F2823" s="114" t="s">
        <v>180</v>
      </c>
      <c r="G2823" s="121">
        <v>-3.6813831555776325E-4</v>
      </c>
      <c r="H2823" s="114">
        <v>-5.3993619615138613</v>
      </c>
      <c r="I2823" s="118" t="s">
        <v>272</v>
      </c>
    </row>
    <row r="2824" spans="1:9" ht="15" customHeight="1" x14ac:dyDescent="0.25">
      <c r="A2824" s="117">
        <v>46290.782395833332</v>
      </c>
      <c r="B2824" s="114">
        <v>26</v>
      </c>
      <c r="C2824" s="114" t="s">
        <v>367</v>
      </c>
      <c r="D2824" s="114" t="s">
        <v>434</v>
      </c>
      <c r="E2824" s="114" t="s">
        <v>2418</v>
      </c>
      <c r="F2824" s="114" t="s">
        <v>180</v>
      </c>
      <c r="G2824" s="121">
        <v>-3.6813831555776325E-4</v>
      </c>
      <c r="H2824" s="114">
        <v>-5.3993619615138613</v>
      </c>
      <c r="I2824" s="118" t="s">
        <v>272</v>
      </c>
    </row>
    <row r="2825" spans="1:9" ht="15" customHeight="1" x14ac:dyDescent="0.25">
      <c r="A2825" s="117">
        <v>46290.782395833332</v>
      </c>
      <c r="B2825" s="114">
        <v>26</v>
      </c>
      <c r="C2825" s="114" t="s">
        <v>367</v>
      </c>
      <c r="D2825" s="114" t="s">
        <v>434</v>
      </c>
      <c r="E2825" s="114" t="s">
        <v>2419</v>
      </c>
      <c r="F2825" s="114" t="s">
        <v>180</v>
      </c>
      <c r="G2825" s="121">
        <v>-3.6776774931379576E-4</v>
      </c>
      <c r="H2825" s="114">
        <v>-5.3939269899356717</v>
      </c>
      <c r="I2825" s="118" t="s">
        <v>272</v>
      </c>
    </row>
    <row r="2826" spans="1:9" ht="15" customHeight="1" x14ac:dyDescent="0.25">
      <c r="A2826" s="117">
        <v>46290.782395833332</v>
      </c>
      <c r="B2826" s="114">
        <v>26</v>
      </c>
      <c r="C2826" s="114" t="s">
        <v>367</v>
      </c>
      <c r="D2826" s="114" t="s">
        <v>434</v>
      </c>
      <c r="E2826" s="114" t="s">
        <v>2420</v>
      </c>
      <c r="F2826" s="114" t="s">
        <v>180</v>
      </c>
      <c r="G2826" s="121">
        <v>-3.6776774931379576E-4</v>
      </c>
      <c r="H2826" s="114">
        <v>-5.3939269899356717</v>
      </c>
      <c r="I2826" s="118" t="s">
        <v>272</v>
      </c>
    </row>
    <row r="2827" spans="1:9" ht="15" customHeight="1" x14ac:dyDescent="0.25">
      <c r="A2827" s="117">
        <v>46290.782395833332</v>
      </c>
      <c r="B2827" s="114">
        <v>26</v>
      </c>
      <c r="C2827" s="114" t="s">
        <v>367</v>
      </c>
      <c r="D2827" s="114" t="s">
        <v>434</v>
      </c>
      <c r="E2827" s="114" t="s">
        <v>2421</v>
      </c>
      <c r="F2827" s="114" t="s">
        <v>180</v>
      </c>
      <c r="G2827" s="121">
        <v>-3.6776774931379582E-4</v>
      </c>
      <c r="H2827" s="114">
        <v>-5.3939269899356725</v>
      </c>
      <c r="I2827" s="118" t="s">
        <v>272</v>
      </c>
    </row>
    <row r="2828" spans="1:9" ht="15" customHeight="1" x14ac:dyDescent="0.25">
      <c r="A2828" s="117">
        <v>46290.782395833332</v>
      </c>
      <c r="B2828" s="114">
        <v>26</v>
      </c>
      <c r="C2828" s="114" t="s">
        <v>367</v>
      </c>
      <c r="D2828" s="114" t="s">
        <v>434</v>
      </c>
      <c r="E2828" s="114" t="s">
        <v>2422</v>
      </c>
      <c r="F2828" s="114" t="s">
        <v>180</v>
      </c>
      <c r="G2828" s="121">
        <v>-3.6776774931379582E-4</v>
      </c>
      <c r="H2828" s="114">
        <v>-5.3939269899356725</v>
      </c>
      <c r="I2828" s="118" t="s">
        <v>272</v>
      </c>
    </row>
    <row r="2829" spans="1:9" ht="15" customHeight="1" x14ac:dyDescent="0.25">
      <c r="A2829" s="117">
        <v>46290.782395833332</v>
      </c>
      <c r="B2829" s="114">
        <v>26</v>
      </c>
      <c r="C2829" s="114" t="s">
        <v>367</v>
      </c>
      <c r="D2829" s="114" t="s">
        <v>434</v>
      </c>
      <c r="E2829" s="114" t="s">
        <v>2423</v>
      </c>
      <c r="F2829" s="114" t="s">
        <v>180</v>
      </c>
      <c r="G2829" s="121">
        <v>-3.6776774931379582E-4</v>
      </c>
      <c r="H2829" s="114">
        <v>-5.3939269899356725</v>
      </c>
      <c r="I2829" s="118" t="s">
        <v>272</v>
      </c>
    </row>
    <row r="2830" spans="1:9" ht="15" customHeight="1" x14ac:dyDescent="0.25">
      <c r="A2830" s="117">
        <v>46290.782395833332</v>
      </c>
      <c r="B2830" s="114">
        <v>26</v>
      </c>
      <c r="C2830" s="114" t="s">
        <v>367</v>
      </c>
      <c r="D2830" s="114" t="s">
        <v>434</v>
      </c>
      <c r="E2830" s="114" t="s">
        <v>2424</v>
      </c>
      <c r="F2830" s="114" t="s">
        <v>180</v>
      </c>
      <c r="G2830" s="121">
        <v>-3.6776774931379582E-4</v>
      </c>
      <c r="H2830" s="114">
        <v>-5.3939269899356725</v>
      </c>
      <c r="I2830" s="118" t="s">
        <v>272</v>
      </c>
    </row>
    <row r="2831" spans="1:9" ht="15" customHeight="1" x14ac:dyDescent="0.25">
      <c r="A2831" s="117">
        <v>46290.782395833332</v>
      </c>
      <c r="B2831" s="114">
        <v>26</v>
      </c>
      <c r="C2831" s="114" t="s">
        <v>367</v>
      </c>
      <c r="D2831" s="114" t="s">
        <v>434</v>
      </c>
      <c r="E2831" s="114" t="s">
        <v>2425</v>
      </c>
      <c r="F2831" s="114" t="s">
        <v>180</v>
      </c>
      <c r="G2831" s="121">
        <v>-3.6776774931379582E-4</v>
      </c>
      <c r="H2831" s="114">
        <v>-5.3939269899356725</v>
      </c>
      <c r="I2831" s="118" t="s">
        <v>272</v>
      </c>
    </row>
    <row r="2832" spans="1:9" ht="15" customHeight="1" x14ac:dyDescent="0.25">
      <c r="A2832" s="117">
        <v>46290.782395833332</v>
      </c>
      <c r="B2832" s="114">
        <v>26</v>
      </c>
      <c r="C2832" s="114" t="s">
        <v>367</v>
      </c>
      <c r="D2832" s="114" t="s">
        <v>434</v>
      </c>
      <c r="E2832" s="114" t="s">
        <v>2426</v>
      </c>
      <c r="F2832" s="114" t="s">
        <v>180</v>
      </c>
      <c r="G2832" s="121">
        <v>-3.6776774931379582E-4</v>
      </c>
      <c r="H2832" s="114">
        <v>-5.3939269899356725</v>
      </c>
      <c r="I2832" s="118" t="s">
        <v>272</v>
      </c>
    </row>
    <row r="2833" spans="1:9" ht="15" customHeight="1" x14ac:dyDescent="0.25">
      <c r="A2833" s="117">
        <v>46290.782395833332</v>
      </c>
      <c r="B2833" s="114">
        <v>26</v>
      </c>
      <c r="C2833" s="114" t="s">
        <v>367</v>
      </c>
      <c r="D2833" s="114" t="s">
        <v>434</v>
      </c>
      <c r="E2833" s="114" t="s">
        <v>2427</v>
      </c>
      <c r="F2833" s="114" t="s">
        <v>180</v>
      </c>
      <c r="G2833" s="121">
        <v>-3.6776774931379587E-4</v>
      </c>
      <c r="H2833" s="114">
        <v>-5.3939269899356734</v>
      </c>
      <c r="I2833" s="118" t="s">
        <v>272</v>
      </c>
    </row>
    <row r="2834" spans="1:9" ht="15" customHeight="1" x14ac:dyDescent="0.25">
      <c r="A2834" s="117">
        <v>46290.782395833332</v>
      </c>
      <c r="B2834" s="114">
        <v>26</v>
      </c>
      <c r="C2834" s="114" t="s">
        <v>367</v>
      </c>
      <c r="D2834" s="114" t="s">
        <v>434</v>
      </c>
      <c r="E2834" s="114" t="s">
        <v>2428</v>
      </c>
      <c r="F2834" s="114" t="s">
        <v>180</v>
      </c>
      <c r="G2834" s="121">
        <v>-3.6776774931379587E-4</v>
      </c>
      <c r="H2834" s="114">
        <v>-5.3939269899356734</v>
      </c>
      <c r="I2834" s="118" t="s">
        <v>272</v>
      </c>
    </row>
    <row r="2835" spans="1:9" ht="15" customHeight="1" x14ac:dyDescent="0.25">
      <c r="A2835" s="117">
        <v>46290.782395833332</v>
      </c>
      <c r="B2835" s="114">
        <v>26</v>
      </c>
      <c r="C2835" s="114" t="s">
        <v>367</v>
      </c>
      <c r="D2835" s="114" t="s">
        <v>434</v>
      </c>
      <c r="E2835" s="114" t="s">
        <v>2429</v>
      </c>
      <c r="F2835" s="114" t="s">
        <v>180</v>
      </c>
      <c r="G2835" s="121">
        <v>-3.6739718306982839E-4</v>
      </c>
      <c r="H2835" s="114">
        <v>-5.3884920183574829</v>
      </c>
      <c r="I2835" s="118" t="s">
        <v>272</v>
      </c>
    </row>
    <row r="2836" spans="1:9" ht="15" customHeight="1" x14ac:dyDescent="0.25">
      <c r="A2836" s="117">
        <v>46290.782395833332</v>
      </c>
      <c r="B2836" s="114">
        <v>26</v>
      </c>
      <c r="C2836" s="114" t="s">
        <v>367</v>
      </c>
      <c r="D2836" s="114" t="s">
        <v>434</v>
      </c>
      <c r="E2836" s="114" t="s">
        <v>2430</v>
      </c>
      <c r="F2836" s="114" t="s">
        <v>180</v>
      </c>
      <c r="G2836" s="121">
        <v>-3.6739718306982839E-4</v>
      </c>
      <c r="H2836" s="114">
        <v>-5.3884920183574829</v>
      </c>
      <c r="I2836" s="118" t="s">
        <v>272</v>
      </c>
    </row>
    <row r="2837" spans="1:9" ht="15" customHeight="1" x14ac:dyDescent="0.25">
      <c r="A2837" s="117">
        <v>46290.782395833332</v>
      </c>
      <c r="B2837" s="114">
        <v>26</v>
      </c>
      <c r="C2837" s="114" t="s">
        <v>367</v>
      </c>
      <c r="D2837" s="114" t="s">
        <v>434</v>
      </c>
      <c r="E2837" s="114" t="s">
        <v>2431</v>
      </c>
      <c r="F2837" s="114" t="s">
        <v>180</v>
      </c>
      <c r="G2837" s="121">
        <v>-3.6739718306982839E-4</v>
      </c>
      <c r="H2837" s="114">
        <v>-5.3884920183574829</v>
      </c>
      <c r="I2837" s="118" t="s">
        <v>272</v>
      </c>
    </row>
    <row r="2838" spans="1:9" ht="15" customHeight="1" x14ac:dyDescent="0.25">
      <c r="A2838" s="117">
        <v>46290.782395833332</v>
      </c>
      <c r="B2838" s="114">
        <v>26</v>
      </c>
      <c r="C2838" s="114" t="s">
        <v>367</v>
      </c>
      <c r="D2838" s="114" t="s">
        <v>434</v>
      </c>
      <c r="E2838" s="114" t="s">
        <v>2432</v>
      </c>
      <c r="F2838" s="114" t="s">
        <v>180</v>
      </c>
      <c r="G2838" s="121">
        <v>-3.6739718306982844E-4</v>
      </c>
      <c r="H2838" s="114">
        <v>-5.3884920183574838</v>
      </c>
      <c r="I2838" s="118" t="s">
        <v>272</v>
      </c>
    </row>
    <row r="2839" spans="1:9" ht="15" customHeight="1" x14ac:dyDescent="0.25">
      <c r="A2839" s="117">
        <v>46290.782395833332</v>
      </c>
      <c r="B2839" s="114">
        <v>26</v>
      </c>
      <c r="C2839" s="114" t="s">
        <v>367</v>
      </c>
      <c r="D2839" s="114" t="s">
        <v>434</v>
      </c>
      <c r="E2839" s="114" t="s">
        <v>2433</v>
      </c>
      <c r="F2839" s="114" t="s">
        <v>180</v>
      </c>
      <c r="G2839" s="121">
        <v>-3.6739718306982844E-4</v>
      </c>
      <c r="H2839" s="114">
        <v>-5.3884920183574838</v>
      </c>
      <c r="I2839" s="118" t="s">
        <v>272</v>
      </c>
    </row>
    <row r="2840" spans="1:9" ht="15" customHeight="1" x14ac:dyDescent="0.25">
      <c r="A2840" s="117">
        <v>46290.782395833332</v>
      </c>
      <c r="B2840" s="114">
        <v>26</v>
      </c>
      <c r="C2840" s="114" t="s">
        <v>367</v>
      </c>
      <c r="D2840" s="114" t="s">
        <v>434</v>
      </c>
      <c r="E2840" s="114" t="s">
        <v>2434</v>
      </c>
      <c r="F2840" s="114" t="s">
        <v>180</v>
      </c>
      <c r="G2840" s="121">
        <v>-3.6739718306982844E-4</v>
      </c>
      <c r="H2840" s="114">
        <v>-5.3884920183574838</v>
      </c>
      <c r="I2840" s="118" t="s">
        <v>272</v>
      </c>
    </row>
    <row r="2841" spans="1:9" ht="15" customHeight="1" x14ac:dyDescent="0.25">
      <c r="A2841" s="117">
        <v>46290.782395833332</v>
      </c>
      <c r="B2841" s="114">
        <v>26</v>
      </c>
      <c r="C2841" s="114" t="s">
        <v>367</v>
      </c>
      <c r="D2841" s="114" t="s">
        <v>434</v>
      </c>
      <c r="E2841" s="114" t="s">
        <v>2435</v>
      </c>
      <c r="F2841" s="114" t="s">
        <v>180</v>
      </c>
      <c r="G2841" s="121">
        <v>-3.6739718306982844E-4</v>
      </c>
      <c r="H2841" s="114">
        <v>-5.3884920183574838</v>
      </c>
      <c r="I2841" s="118" t="s">
        <v>272</v>
      </c>
    </row>
    <row r="2842" spans="1:9" ht="15" customHeight="1" x14ac:dyDescent="0.25">
      <c r="A2842" s="117">
        <v>46290.782395833332</v>
      </c>
      <c r="B2842" s="114">
        <v>26</v>
      </c>
      <c r="C2842" s="114" t="s">
        <v>367</v>
      </c>
      <c r="D2842" s="114" t="s">
        <v>434</v>
      </c>
      <c r="E2842" s="114" t="s">
        <v>2436</v>
      </c>
      <c r="F2842" s="114" t="s">
        <v>180</v>
      </c>
      <c r="G2842" s="121">
        <v>-3.6739718306982844E-4</v>
      </c>
      <c r="H2842" s="114">
        <v>-5.3884920183574838</v>
      </c>
      <c r="I2842" s="118" t="s">
        <v>272</v>
      </c>
    </row>
    <row r="2843" spans="1:9" ht="15" customHeight="1" x14ac:dyDescent="0.25">
      <c r="A2843" s="117">
        <v>46290.782395833332</v>
      </c>
      <c r="B2843" s="114">
        <v>26</v>
      </c>
      <c r="C2843" s="114" t="s">
        <v>367</v>
      </c>
      <c r="D2843" s="114" t="s">
        <v>434</v>
      </c>
      <c r="E2843" s="114" t="s">
        <v>2437</v>
      </c>
      <c r="F2843" s="114" t="s">
        <v>180</v>
      </c>
      <c r="G2843" s="121">
        <v>-3.6702661682586101E-4</v>
      </c>
      <c r="H2843" s="114">
        <v>-5.3830570467792951</v>
      </c>
      <c r="I2843" s="118" t="s">
        <v>272</v>
      </c>
    </row>
    <row r="2844" spans="1:9" ht="15" customHeight="1" x14ac:dyDescent="0.25">
      <c r="A2844" s="117">
        <v>46290.782395833332</v>
      </c>
      <c r="B2844" s="114">
        <v>26</v>
      </c>
      <c r="C2844" s="114" t="s">
        <v>367</v>
      </c>
      <c r="D2844" s="114" t="s">
        <v>434</v>
      </c>
      <c r="E2844" s="114" t="s">
        <v>2438</v>
      </c>
      <c r="F2844" s="114" t="s">
        <v>180</v>
      </c>
      <c r="G2844" s="121">
        <v>-3.6702661682586101E-4</v>
      </c>
      <c r="H2844" s="114">
        <v>-5.3830570467792951</v>
      </c>
      <c r="I2844" s="118" t="s">
        <v>272</v>
      </c>
    </row>
    <row r="2845" spans="1:9" ht="15" customHeight="1" x14ac:dyDescent="0.25">
      <c r="A2845" s="117">
        <v>46290.782395833332</v>
      </c>
      <c r="B2845" s="114">
        <v>26</v>
      </c>
      <c r="C2845" s="114" t="s">
        <v>367</v>
      </c>
      <c r="D2845" s="114" t="s">
        <v>434</v>
      </c>
      <c r="E2845" s="114" t="s">
        <v>2439</v>
      </c>
      <c r="F2845" s="114" t="s">
        <v>180</v>
      </c>
      <c r="G2845" s="121">
        <v>-3.6702661682586101E-4</v>
      </c>
      <c r="H2845" s="114">
        <v>-5.3830570467792951</v>
      </c>
      <c r="I2845" s="118" t="s">
        <v>272</v>
      </c>
    </row>
    <row r="2846" spans="1:9" ht="15" customHeight="1" x14ac:dyDescent="0.25">
      <c r="A2846" s="117">
        <v>46290.782395833332</v>
      </c>
      <c r="B2846" s="114">
        <v>26</v>
      </c>
      <c r="C2846" s="114" t="s">
        <v>367</v>
      </c>
      <c r="D2846" s="114" t="s">
        <v>434</v>
      </c>
      <c r="E2846" s="114" t="s">
        <v>2440</v>
      </c>
      <c r="F2846" s="114" t="s">
        <v>180</v>
      </c>
      <c r="G2846" s="121">
        <v>-3.6702661682586101E-4</v>
      </c>
      <c r="H2846" s="114">
        <v>-5.3830570467792951</v>
      </c>
      <c r="I2846" s="118" t="s">
        <v>272</v>
      </c>
    </row>
    <row r="2847" spans="1:9" ht="15" customHeight="1" x14ac:dyDescent="0.25">
      <c r="A2847" s="117">
        <v>46290.782395833332</v>
      </c>
      <c r="B2847" s="114">
        <v>26</v>
      </c>
      <c r="C2847" s="114" t="s">
        <v>367</v>
      </c>
      <c r="D2847" s="114" t="s">
        <v>434</v>
      </c>
      <c r="E2847" s="114" t="s">
        <v>2441</v>
      </c>
      <c r="F2847" s="114" t="s">
        <v>180</v>
      </c>
      <c r="G2847" s="121">
        <v>-3.6702661682586101E-4</v>
      </c>
      <c r="H2847" s="114">
        <v>-5.3830570467792951</v>
      </c>
      <c r="I2847" s="118" t="s">
        <v>272</v>
      </c>
    </row>
    <row r="2848" spans="1:9" ht="15" customHeight="1" x14ac:dyDescent="0.25">
      <c r="A2848" s="117">
        <v>46290.782395833332</v>
      </c>
      <c r="B2848" s="114">
        <v>26</v>
      </c>
      <c r="C2848" s="114" t="s">
        <v>367</v>
      </c>
      <c r="D2848" s="114" t="s">
        <v>434</v>
      </c>
      <c r="E2848" s="114" t="s">
        <v>2442</v>
      </c>
      <c r="F2848" s="114" t="s">
        <v>180</v>
      </c>
      <c r="G2848" s="121">
        <v>-3.6702661682586106E-4</v>
      </c>
      <c r="H2848" s="114">
        <v>-5.383057046779296</v>
      </c>
      <c r="I2848" s="118" t="s">
        <v>272</v>
      </c>
    </row>
    <row r="2849" spans="1:9" ht="15" customHeight="1" x14ac:dyDescent="0.25">
      <c r="A2849" s="117">
        <v>46290.782395833332</v>
      </c>
      <c r="B2849" s="114">
        <v>26</v>
      </c>
      <c r="C2849" s="114" t="s">
        <v>367</v>
      </c>
      <c r="D2849" s="114" t="s">
        <v>434</v>
      </c>
      <c r="E2849" s="114" t="s">
        <v>567</v>
      </c>
      <c r="F2849" s="114" t="s">
        <v>2443</v>
      </c>
      <c r="G2849" s="121">
        <v>-3.6771548271541258E-4</v>
      </c>
      <c r="H2849" s="114">
        <v>-73.543096543082527</v>
      </c>
      <c r="I2849" s="118" t="s">
        <v>272</v>
      </c>
    </row>
    <row r="2850" spans="1:9" ht="15" customHeight="1" x14ac:dyDescent="0.25">
      <c r="A2850" s="117">
        <v>46290.782395833332</v>
      </c>
      <c r="B2850" s="114">
        <v>26</v>
      </c>
      <c r="C2850" s="114" t="s">
        <v>367</v>
      </c>
      <c r="D2850" s="114" t="s">
        <v>434</v>
      </c>
      <c r="E2850" s="114" t="s">
        <v>569</v>
      </c>
      <c r="F2850" s="114" t="s">
        <v>2443</v>
      </c>
      <c r="G2850" s="121">
        <v>-3.6734977237933843E-4</v>
      </c>
      <c r="H2850" s="114">
        <v>-73.469954475867709</v>
      </c>
      <c r="I2850" s="118" t="s">
        <v>272</v>
      </c>
    </row>
    <row r="2851" spans="1:9" ht="15" customHeight="1" x14ac:dyDescent="0.25">
      <c r="A2851" s="117">
        <v>46290.782395833332</v>
      </c>
      <c r="B2851" s="114">
        <v>26</v>
      </c>
      <c r="C2851" s="114" t="s">
        <v>367</v>
      </c>
      <c r="D2851" s="114" t="s">
        <v>434</v>
      </c>
      <c r="E2851" s="114" t="s">
        <v>2444</v>
      </c>
      <c r="F2851" s="114" t="s">
        <v>2443</v>
      </c>
      <c r="G2851" s="121">
        <v>-3.6715862363239672E-4</v>
      </c>
      <c r="H2851" s="114">
        <v>-73.431724726479359</v>
      </c>
      <c r="I2851" s="118" t="s">
        <v>272</v>
      </c>
    </row>
    <row r="2852" spans="1:9" ht="15" customHeight="1" x14ac:dyDescent="0.25">
      <c r="A2852" s="117">
        <v>46290.782395833332</v>
      </c>
      <c r="B2852" s="114">
        <v>26</v>
      </c>
      <c r="C2852" s="114" t="s">
        <v>367</v>
      </c>
      <c r="D2852" s="114" t="s">
        <v>434</v>
      </c>
      <c r="E2852" s="114" t="s">
        <v>2445</v>
      </c>
      <c r="F2852" s="114" t="s">
        <v>2443</v>
      </c>
      <c r="G2852" s="121">
        <v>-3.6713778669905125E-4</v>
      </c>
      <c r="H2852" s="114">
        <v>-73.427557339810264</v>
      </c>
      <c r="I2852" s="118" t="s">
        <v>272</v>
      </c>
    </row>
    <row r="2853" spans="1:9" ht="15" customHeight="1" x14ac:dyDescent="0.25">
      <c r="A2853" s="117">
        <v>46290.782395833332</v>
      </c>
      <c r="B2853" s="114">
        <v>26</v>
      </c>
      <c r="C2853" s="114" t="s">
        <v>367</v>
      </c>
      <c r="D2853" s="114" t="s">
        <v>434</v>
      </c>
      <c r="E2853" s="114" t="s">
        <v>2446</v>
      </c>
      <c r="F2853" s="114" t="s">
        <v>2443</v>
      </c>
      <c r="G2853" s="121">
        <v>-3.6713778669905125E-4</v>
      </c>
      <c r="H2853" s="114">
        <v>-73.427557339810264</v>
      </c>
      <c r="I2853" s="118" t="s">
        <v>272</v>
      </c>
    </row>
    <row r="2854" spans="1:9" ht="15" customHeight="1" x14ac:dyDescent="0.25">
      <c r="A2854" s="117">
        <v>46290.782395833332</v>
      </c>
      <c r="B2854" s="114">
        <v>26</v>
      </c>
      <c r="C2854" s="114" t="s">
        <v>367</v>
      </c>
      <c r="D2854" s="114" t="s">
        <v>434</v>
      </c>
      <c r="E2854" s="114" t="s">
        <v>2447</v>
      </c>
      <c r="F2854" s="114" t="s">
        <v>2443</v>
      </c>
      <c r="G2854" s="121">
        <v>-3.6715862363239672E-4</v>
      </c>
      <c r="H2854" s="114">
        <v>-73.431724726479359</v>
      </c>
      <c r="I2854" s="118" t="s">
        <v>272</v>
      </c>
    </row>
    <row r="2855" spans="1:9" ht="15" customHeight="1" x14ac:dyDescent="0.25">
      <c r="A2855" s="117">
        <v>46290.782395833332</v>
      </c>
      <c r="B2855" s="114">
        <v>26</v>
      </c>
      <c r="C2855" s="114" t="s">
        <v>367</v>
      </c>
      <c r="D2855" s="114" t="s">
        <v>434</v>
      </c>
      <c r="E2855" s="114" t="s">
        <v>2448</v>
      </c>
      <c r="F2855" s="114" t="s">
        <v>2443</v>
      </c>
      <c r="G2855" s="121">
        <v>-3.6734977237933849E-4</v>
      </c>
      <c r="H2855" s="114">
        <v>-73.469954475867709</v>
      </c>
      <c r="I2855" s="118" t="s">
        <v>272</v>
      </c>
    </row>
    <row r="2856" spans="1:9" ht="15" customHeight="1" x14ac:dyDescent="0.25">
      <c r="A2856" s="117">
        <v>46290.782395833332</v>
      </c>
      <c r="B2856" s="114">
        <v>26</v>
      </c>
      <c r="C2856" s="114" t="s">
        <v>367</v>
      </c>
      <c r="D2856" s="114" t="s">
        <v>434</v>
      </c>
      <c r="E2856" s="114" t="s">
        <v>2449</v>
      </c>
      <c r="F2856" s="114" t="s">
        <v>2443</v>
      </c>
      <c r="G2856" s="121">
        <v>-3.6771548271541268E-4</v>
      </c>
      <c r="H2856" s="114">
        <v>-73.543096543082555</v>
      </c>
      <c r="I2856" s="118" t="s">
        <v>272</v>
      </c>
    </row>
    <row r="2857" spans="1:9" ht="15" customHeight="1" x14ac:dyDescent="0.25">
      <c r="A2857" s="117">
        <v>46290.782395833332</v>
      </c>
      <c r="B2857" s="114">
        <v>26</v>
      </c>
      <c r="C2857" s="114" t="s">
        <v>367</v>
      </c>
      <c r="D2857" s="114" t="s">
        <v>434</v>
      </c>
      <c r="E2857" s="114" t="s">
        <v>2450</v>
      </c>
      <c r="F2857" s="114" t="s">
        <v>2443</v>
      </c>
      <c r="G2857" s="121">
        <v>-3.718962445958203E-4</v>
      </c>
      <c r="H2857" s="114">
        <v>-74.379248919164084</v>
      </c>
      <c r="I2857" s="118" t="s">
        <v>272</v>
      </c>
    </row>
    <row r="2858" spans="1:9" ht="15" customHeight="1" x14ac:dyDescent="0.25">
      <c r="A2858" s="117">
        <v>46290.782395833332</v>
      </c>
      <c r="B2858" s="114">
        <v>26</v>
      </c>
      <c r="C2858" s="114" t="s">
        <v>367</v>
      </c>
      <c r="D2858" s="114" t="s">
        <v>434</v>
      </c>
      <c r="E2858" s="114" t="s">
        <v>2451</v>
      </c>
      <c r="F2858" s="114" t="s">
        <v>2443</v>
      </c>
      <c r="G2858" s="121">
        <v>-3.722619549318945E-4</v>
      </c>
      <c r="H2858" s="114">
        <v>-74.452390986378916</v>
      </c>
      <c r="I2858" s="118" t="s">
        <v>272</v>
      </c>
    </row>
    <row r="2859" spans="1:9" ht="15" customHeight="1" x14ac:dyDescent="0.25">
      <c r="A2859" s="117">
        <v>46290.782395833332</v>
      </c>
      <c r="B2859" s="114">
        <v>26</v>
      </c>
      <c r="C2859" s="114" t="s">
        <v>367</v>
      </c>
      <c r="D2859" s="114" t="s">
        <v>434</v>
      </c>
      <c r="E2859" s="114" t="s">
        <v>2452</v>
      </c>
      <c r="F2859" s="114" t="s">
        <v>2443</v>
      </c>
      <c r="G2859" s="121">
        <v>-3.7245310367883626E-4</v>
      </c>
      <c r="H2859" s="114">
        <v>-74.490620735767266</v>
      </c>
      <c r="I2859" s="118" t="s">
        <v>272</v>
      </c>
    </row>
    <row r="2860" spans="1:9" ht="15" customHeight="1" x14ac:dyDescent="0.25">
      <c r="A2860" s="117">
        <v>46290.782395833332</v>
      </c>
      <c r="B2860" s="114">
        <v>26</v>
      </c>
      <c r="C2860" s="114" t="s">
        <v>367</v>
      </c>
      <c r="D2860" s="114" t="s">
        <v>434</v>
      </c>
      <c r="E2860" s="114" t="s">
        <v>2453</v>
      </c>
      <c r="F2860" s="114" t="s">
        <v>2443</v>
      </c>
      <c r="G2860" s="121">
        <v>-3.7247394061218174E-4</v>
      </c>
      <c r="H2860" s="114">
        <v>-74.494788122436361</v>
      </c>
      <c r="I2860" s="118" t="s">
        <v>272</v>
      </c>
    </row>
    <row r="2861" spans="1:9" ht="15" customHeight="1" x14ac:dyDescent="0.25">
      <c r="A2861" s="117">
        <v>46290.782395833332</v>
      </c>
      <c r="B2861" s="114">
        <v>26</v>
      </c>
      <c r="C2861" s="114" t="s">
        <v>367</v>
      </c>
      <c r="D2861" s="114" t="s">
        <v>434</v>
      </c>
      <c r="E2861" s="114" t="s">
        <v>2454</v>
      </c>
      <c r="F2861" s="114" t="s">
        <v>2443</v>
      </c>
      <c r="G2861" s="121">
        <v>-3.7247394061218174E-4</v>
      </c>
      <c r="H2861" s="114">
        <v>-74.494788122436361</v>
      </c>
      <c r="I2861" s="118" t="s">
        <v>272</v>
      </c>
    </row>
    <row r="2862" spans="1:9" ht="15" customHeight="1" x14ac:dyDescent="0.25">
      <c r="A2862" s="117">
        <v>46290.782395833332</v>
      </c>
      <c r="B2862" s="114">
        <v>26</v>
      </c>
      <c r="C2862" s="114" t="s">
        <v>367</v>
      </c>
      <c r="D2862" s="114" t="s">
        <v>434</v>
      </c>
      <c r="E2862" s="114" t="s">
        <v>2455</v>
      </c>
      <c r="F2862" s="114" t="s">
        <v>2443</v>
      </c>
      <c r="G2862" s="121">
        <v>-3.7245310367883626E-4</v>
      </c>
      <c r="H2862" s="114">
        <v>-74.490620735767266</v>
      </c>
      <c r="I2862" s="118" t="s">
        <v>272</v>
      </c>
    </row>
    <row r="2863" spans="1:9" ht="15" customHeight="1" x14ac:dyDescent="0.25">
      <c r="A2863" s="117">
        <v>46290.782395833332</v>
      </c>
      <c r="B2863" s="114">
        <v>26</v>
      </c>
      <c r="C2863" s="114" t="s">
        <v>367</v>
      </c>
      <c r="D2863" s="114" t="s">
        <v>434</v>
      </c>
      <c r="E2863" s="114" t="s">
        <v>2456</v>
      </c>
      <c r="F2863" s="114" t="s">
        <v>2443</v>
      </c>
      <c r="G2863" s="121">
        <v>-3.7226195493189455E-4</v>
      </c>
      <c r="H2863" s="114">
        <v>-74.45239098637893</v>
      </c>
      <c r="I2863" s="118" t="s">
        <v>272</v>
      </c>
    </row>
    <row r="2864" spans="1:9" ht="15" customHeight="1" x14ac:dyDescent="0.25">
      <c r="A2864" s="117">
        <v>46290.782395833332</v>
      </c>
      <c r="B2864" s="114">
        <v>26</v>
      </c>
      <c r="C2864" s="114" t="s">
        <v>367</v>
      </c>
      <c r="D2864" s="114" t="s">
        <v>434</v>
      </c>
      <c r="E2864" s="114" t="s">
        <v>2457</v>
      </c>
      <c r="F2864" s="114" t="s">
        <v>2443</v>
      </c>
      <c r="G2864" s="121">
        <v>-3.7189624459582041E-4</v>
      </c>
      <c r="H2864" s="114">
        <v>-74.379248919164098</v>
      </c>
      <c r="I2864" s="118" t="s">
        <v>272</v>
      </c>
    </row>
    <row r="2865" spans="1:9" ht="15" customHeight="1" x14ac:dyDescent="0.25">
      <c r="A2865" s="117">
        <v>46290.782395833332</v>
      </c>
      <c r="B2865" s="114">
        <v>26</v>
      </c>
      <c r="C2865" s="114" t="s">
        <v>367</v>
      </c>
      <c r="D2865" s="114" t="s">
        <v>434</v>
      </c>
      <c r="E2865" s="114" t="s">
        <v>2458</v>
      </c>
      <c r="F2865" s="114" t="s">
        <v>2443</v>
      </c>
      <c r="G2865" s="121">
        <v>-3.7143635512907301E-4</v>
      </c>
      <c r="H2865" s="114">
        <v>-74.287271025814618</v>
      </c>
      <c r="I2865" s="118" t="s">
        <v>272</v>
      </c>
    </row>
    <row r="2866" spans="1:9" ht="15" customHeight="1" x14ac:dyDescent="0.25">
      <c r="A2866" s="117">
        <v>46290.782395833332</v>
      </c>
      <c r="B2866" s="114">
        <v>26</v>
      </c>
      <c r="C2866" s="114" t="s">
        <v>367</v>
      </c>
      <c r="D2866" s="114" t="s">
        <v>434</v>
      </c>
      <c r="E2866" s="114" t="s">
        <v>2459</v>
      </c>
      <c r="F2866" s="114" t="s">
        <v>2443</v>
      </c>
      <c r="G2866" s="121">
        <v>-3.7078415853969036E-4</v>
      </c>
      <c r="H2866" s="114">
        <v>-74.156831707938096</v>
      </c>
      <c r="I2866" s="118" t="s">
        <v>272</v>
      </c>
    </row>
    <row r="2867" spans="1:9" ht="15" customHeight="1" x14ac:dyDescent="0.25">
      <c r="A2867" s="117">
        <v>46290.782395833332</v>
      </c>
      <c r="B2867" s="114">
        <v>26</v>
      </c>
      <c r="C2867" s="114" t="s">
        <v>367</v>
      </c>
      <c r="D2867" s="114" t="s">
        <v>434</v>
      </c>
      <c r="E2867" s="114" t="s">
        <v>2460</v>
      </c>
      <c r="F2867" s="114" t="s">
        <v>2443</v>
      </c>
      <c r="G2867" s="121">
        <v>-3.7013196195030776E-4</v>
      </c>
      <c r="H2867" s="114">
        <v>-74.026392390061574</v>
      </c>
      <c r="I2867" s="118" t="s">
        <v>272</v>
      </c>
    </row>
    <row r="2868" spans="1:9" ht="15" customHeight="1" x14ac:dyDescent="0.25">
      <c r="A2868" s="117">
        <v>46290.782395833332</v>
      </c>
      <c r="B2868" s="114">
        <v>26</v>
      </c>
      <c r="C2868" s="114" t="s">
        <v>367</v>
      </c>
      <c r="D2868" s="114" t="s">
        <v>434</v>
      </c>
      <c r="E2868" s="114" t="s">
        <v>2461</v>
      </c>
      <c r="F2868" s="114" t="s">
        <v>2443</v>
      </c>
      <c r="G2868" s="121">
        <v>-3.6947976536092517E-4</v>
      </c>
      <c r="H2868" s="114">
        <v>-73.895953072185051</v>
      </c>
      <c r="I2868" s="118" t="s">
        <v>272</v>
      </c>
    </row>
    <row r="2869" spans="1:9" ht="15" customHeight="1" x14ac:dyDescent="0.25">
      <c r="A2869" s="117">
        <v>46290.782395833332</v>
      </c>
      <c r="B2869" s="114">
        <v>26</v>
      </c>
      <c r="C2869" s="114" t="s">
        <v>367</v>
      </c>
      <c r="D2869" s="114" t="s">
        <v>434</v>
      </c>
      <c r="E2869" s="114" t="s">
        <v>2462</v>
      </c>
      <c r="F2869" s="114" t="s">
        <v>2443</v>
      </c>
      <c r="G2869" s="121">
        <v>-3.6882756877154252E-4</v>
      </c>
      <c r="H2869" s="114">
        <v>-73.765513754308515</v>
      </c>
      <c r="I2869" s="118" t="s">
        <v>272</v>
      </c>
    </row>
    <row r="2870" spans="1:9" ht="15" customHeight="1" x14ac:dyDescent="0.25">
      <c r="A2870" s="117">
        <v>46290.782395833332</v>
      </c>
      <c r="B2870" s="114">
        <v>26</v>
      </c>
      <c r="C2870" s="114" t="s">
        <v>367</v>
      </c>
      <c r="D2870" s="114" t="s">
        <v>434</v>
      </c>
      <c r="E2870" s="114" t="s">
        <v>2463</v>
      </c>
      <c r="F2870" s="114" t="s">
        <v>2443</v>
      </c>
      <c r="G2870" s="121">
        <v>-3.6817537218215992E-4</v>
      </c>
      <c r="H2870" s="114">
        <v>-73.635074436432006</v>
      </c>
      <c r="I2870" s="118" t="s">
        <v>272</v>
      </c>
    </row>
    <row r="2871" spans="1:9" ht="15" customHeight="1" x14ac:dyDescent="0.25">
      <c r="A2871" s="117">
        <v>46290.782395833332</v>
      </c>
      <c r="B2871" s="114">
        <v>26</v>
      </c>
      <c r="C2871" s="114" t="s">
        <v>367</v>
      </c>
      <c r="D2871" s="114" t="s">
        <v>434</v>
      </c>
      <c r="E2871" s="114" t="s">
        <v>2773</v>
      </c>
      <c r="F2871" s="114" t="s">
        <v>2443</v>
      </c>
      <c r="G2871" s="121">
        <v>-3.7143635512907307E-4</v>
      </c>
      <c r="H2871" s="114">
        <v>-74.287271025814633</v>
      </c>
      <c r="I2871" s="118" t="s">
        <v>272</v>
      </c>
    </row>
    <row r="2872" spans="1:9" ht="15" customHeight="1" x14ac:dyDescent="0.25">
      <c r="A2872" s="117">
        <v>46290.782395833332</v>
      </c>
      <c r="B2872" s="114">
        <v>26</v>
      </c>
      <c r="C2872" s="114" t="s">
        <v>367</v>
      </c>
      <c r="D2872" s="114" t="s">
        <v>434</v>
      </c>
      <c r="E2872" s="114" t="s">
        <v>2775</v>
      </c>
      <c r="F2872" s="114" t="s">
        <v>2443</v>
      </c>
      <c r="G2872" s="121">
        <v>-3.7078415853969047E-4</v>
      </c>
      <c r="H2872" s="114">
        <v>-74.15683170793811</v>
      </c>
      <c r="I2872" s="118" t="s">
        <v>272</v>
      </c>
    </row>
    <row r="2873" spans="1:9" ht="15" customHeight="1" x14ac:dyDescent="0.25">
      <c r="A2873" s="117">
        <v>46290.782395833332</v>
      </c>
      <c r="B2873" s="114">
        <v>26</v>
      </c>
      <c r="C2873" s="114" t="s">
        <v>367</v>
      </c>
      <c r="D2873" s="114" t="s">
        <v>434</v>
      </c>
      <c r="E2873" s="114" t="s">
        <v>2776</v>
      </c>
      <c r="F2873" s="114" t="s">
        <v>2443</v>
      </c>
      <c r="G2873" s="121">
        <v>-3.7013196195030782E-4</v>
      </c>
      <c r="H2873" s="114">
        <v>-74.026392390061588</v>
      </c>
      <c r="I2873" s="118" t="s">
        <v>272</v>
      </c>
    </row>
    <row r="2874" spans="1:9" ht="15" customHeight="1" x14ac:dyDescent="0.25">
      <c r="A2874" s="117">
        <v>46290.782395833332</v>
      </c>
      <c r="B2874" s="114">
        <v>26</v>
      </c>
      <c r="C2874" s="114" t="s">
        <v>367</v>
      </c>
      <c r="D2874" s="114" t="s">
        <v>434</v>
      </c>
      <c r="E2874" s="114" t="s">
        <v>2777</v>
      </c>
      <c r="F2874" s="114" t="s">
        <v>2443</v>
      </c>
      <c r="G2874" s="121">
        <v>-3.6947976536092522E-4</v>
      </c>
      <c r="H2874" s="114">
        <v>-73.895953072185065</v>
      </c>
      <c r="I2874" s="118" t="s">
        <v>272</v>
      </c>
    </row>
    <row r="2875" spans="1:9" ht="15" customHeight="1" x14ac:dyDescent="0.25">
      <c r="A2875" s="117">
        <v>46290.782395833332</v>
      </c>
      <c r="B2875" s="114">
        <v>26</v>
      </c>
      <c r="C2875" s="114" t="s">
        <v>367</v>
      </c>
      <c r="D2875" s="114" t="s">
        <v>434</v>
      </c>
      <c r="E2875" s="114" t="s">
        <v>2778</v>
      </c>
      <c r="F2875" s="114" t="s">
        <v>2443</v>
      </c>
      <c r="G2875" s="121">
        <v>-3.6882756877154262E-4</v>
      </c>
      <c r="H2875" s="114">
        <v>-73.765513754308543</v>
      </c>
      <c r="I2875" s="118" t="s">
        <v>272</v>
      </c>
    </row>
    <row r="2876" spans="1:9" ht="15" customHeight="1" x14ac:dyDescent="0.25">
      <c r="A2876" s="117">
        <v>46290.782395833332</v>
      </c>
      <c r="B2876" s="114">
        <v>26</v>
      </c>
      <c r="C2876" s="114" t="s">
        <v>367</v>
      </c>
      <c r="D2876" s="114" t="s">
        <v>434</v>
      </c>
      <c r="E2876" s="114" t="s">
        <v>2779</v>
      </c>
      <c r="F2876" s="114" t="s">
        <v>2443</v>
      </c>
      <c r="G2876" s="121">
        <v>-3.6817537218215997E-4</v>
      </c>
      <c r="H2876" s="114">
        <v>-73.635074436432006</v>
      </c>
      <c r="I2876" s="118" t="s">
        <v>272</v>
      </c>
    </row>
    <row r="2877" spans="1:9" ht="15" customHeight="1" x14ac:dyDescent="0.25">
      <c r="A2877" s="117">
        <v>46290.782395833332</v>
      </c>
      <c r="B2877" s="114">
        <v>27</v>
      </c>
      <c r="C2877" s="114" t="s">
        <v>367</v>
      </c>
      <c r="D2877" s="114" t="s">
        <v>637</v>
      </c>
      <c r="E2877" s="114" t="s">
        <v>2334</v>
      </c>
      <c r="F2877" s="114" t="s">
        <v>180</v>
      </c>
      <c r="G2877" s="121">
        <v>-7.3617390227449428E-4</v>
      </c>
      <c r="H2877" s="114">
        <v>-15.022118456573462</v>
      </c>
      <c r="I2877" s="118" t="s">
        <v>272</v>
      </c>
    </row>
    <row r="2878" spans="1:9" ht="15" customHeight="1" x14ac:dyDescent="0.25">
      <c r="A2878" s="117">
        <v>46290.782395833332</v>
      </c>
      <c r="B2878" s="114">
        <v>27</v>
      </c>
      <c r="C2878" s="114" t="s">
        <v>367</v>
      </c>
      <c r="D2878" s="114" t="s">
        <v>637</v>
      </c>
      <c r="E2878" s="114" t="s">
        <v>2336</v>
      </c>
      <c r="F2878" s="114" t="s">
        <v>180</v>
      </c>
      <c r="G2878" s="121">
        <v>-7.3617390227449417E-4</v>
      </c>
      <c r="H2878" s="114">
        <v>-15.022118456573462</v>
      </c>
      <c r="I2878" s="118" t="s">
        <v>272</v>
      </c>
    </row>
    <row r="2879" spans="1:9" ht="15" customHeight="1" x14ac:dyDescent="0.25">
      <c r="A2879" s="117">
        <v>46290.782395833332</v>
      </c>
      <c r="B2879" s="114">
        <v>27</v>
      </c>
      <c r="C2879" s="114" t="s">
        <v>367</v>
      </c>
      <c r="D2879" s="114" t="s">
        <v>637</v>
      </c>
      <c r="E2879" s="114" t="s">
        <v>2337</v>
      </c>
      <c r="F2879" s="114" t="s">
        <v>180</v>
      </c>
      <c r="G2879" s="121">
        <v>-7.3617390227449396E-4</v>
      </c>
      <c r="H2879" s="114">
        <v>-15.022118456573461</v>
      </c>
      <c r="I2879" s="118" t="s">
        <v>272</v>
      </c>
    </row>
    <row r="2880" spans="1:9" ht="15" customHeight="1" x14ac:dyDescent="0.25">
      <c r="A2880" s="117">
        <v>46290.782395833332</v>
      </c>
      <c r="B2880" s="114">
        <v>27</v>
      </c>
      <c r="C2880" s="114" t="s">
        <v>367</v>
      </c>
      <c r="D2880" s="114" t="s">
        <v>637</v>
      </c>
      <c r="E2880" s="114" t="s">
        <v>2338</v>
      </c>
      <c r="F2880" s="114" t="s">
        <v>180</v>
      </c>
      <c r="G2880" s="121">
        <v>-7.3617390227449385E-4</v>
      </c>
      <c r="H2880" s="114">
        <v>-15.022118456573461</v>
      </c>
      <c r="I2880" s="118" t="s">
        <v>272</v>
      </c>
    </row>
    <row r="2881" spans="1:9" ht="15" customHeight="1" x14ac:dyDescent="0.25">
      <c r="A2881" s="117">
        <v>46290.782395833332</v>
      </c>
      <c r="B2881" s="114">
        <v>27</v>
      </c>
      <c r="C2881" s="114" t="s">
        <v>367</v>
      </c>
      <c r="D2881" s="114" t="s">
        <v>637</v>
      </c>
      <c r="E2881" s="114" t="s">
        <v>2339</v>
      </c>
      <c r="F2881" s="114" t="s">
        <v>180</v>
      </c>
      <c r="G2881" s="121">
        <v>-7.3617390227449363E-4</v>
      </c>
      <c r="H2881" s="114">
        <v>-15.022118456573459</v>
      </c>
      <c r="I2881" s="118" t="s">
        <v>272</v>
      </c>
    </row>
    <row r="2882" spans="1:9" ht="15" customHeight="1" x14ac:dyDescent="0.25">
      <c r="A2882" s="117">
        <v>46290.782395833332</v>
      </c>
      <c r="B2882" s="114">
        <v>27</v>
      </c>
      <c r="C2882" s="114" t="s">
        <v>367</v>
      </c>
      <c r="D2882" s="114" t="s">
        <v>637</v>
      </c>
      <c r="E2882" s="114" t="s">
        <v>2340</v>
      </c>
      <c r="F2882" s="114" t="s">
        <v>180</v>
      </c>
      <c r="G2882" s="121">
        <v>-7.3617390227449352E-4</v>
      </c>
      <c r="H2882" s="114">
        <v>-15.022118456573459</v>
      </c>
      <c r="I2882" s="118" t="s">
        <v>272</v>
      </c>
    </row>
    <row r="2883" spans="1:9" ht="15" customHeight="1" x14ac:dyDescent="0.25">
      <c r="A2883" s="117">
        <v>46290.782395833332</v>
      </c>
      <c r="B2883" s="114">
        <v>27</v>
      </c>
      <c r="C2883" s="114" t="s">
        <v>367</v>
      </c>
      <c r="D2883" s="114" t="s">
        <v>637</v>
      </c>
      <c r="E2883" s="114" t="s">
        <v>2341</v>
      </c>
      <c r="F2883" s="114" t="s">
        <v>180</v>
      </c>
      <c r="G2883" s="121">
        <v>-6.7709564212286232E-4</v>
      </c>
      <c r="H2883" s="114">
        <v>-14.695933468091479</v>
      </c>
      <c r="I2883" s="118" t="s">
        <v>272</v>
      </c>
    </row>
    <row r="2884" spans="1:9" ht="15" customHeight="1" x14ac:dyDescent="0.25">
      <c r="A2884" s="117">
        <v>46290.782395833332</v>
      </c>
      <c r="B2884" s="114">
        <v>27</v>
      </c>
      <c r="C2884" s="114" t="s">
        <v>367</v>
      </c>
      <c r="D2884" s="114" t="s">
        <v>637</v>
      </c>
      <c r="E2884" s="114" t="s">
        <v>2342</v>
      </c>
      <c r="F2884" s="114" t="s">
        <v>180</v>
      </c>
      <c r="G2884" s="121">
        <v>-6.7709564212286211E-4</v>
      </c>
      <c r="H2884" s="114">
        <v>-14.695933468091479</v>
      </c>
      <c r="I2884" s="118" t="s">
        <v>272</v>
      </c>
    </row>
    <row r="2885" spans="1:9" ht="15" customHeight="1" x14ac:dyDescent="0.25">
      <c r="A2885" s="117">
        <v>46290.782395833332</v>
      </c>
      <c r="B2885" s="114">
        <v>27</v>
      </c>
      <c r="C2885" s="114" t="s">
        <v>367</v>
      </c>
      <c r="D2885" s="114" t="s">
        <v>637</v>
      </c>
      <c r="E2885" s="114" t="s">
        <v>2343</v>
      </c>
      <c r="F2885" s="114" t="s">
        <v>180</v>
      </c>
      <c r="G2885" s="121">
        <v>-6.77095642122862E-4</v>
      </c>
      <c r="H2885" s="114">
        <v>-14.695933468091477</v>
      </c>
      <c r="I2885" s="118" t="s">
        <v>272</v>
      </c>
    </row>
    <row r="2886" spans="1:9" ht="15" customHeight="1" x14ac:dyDescent="0.25">
      <c r="A2886" s="117">
        <v>46290.782395833332</v>
      </c>
      <c r="B2886" s="114">
        <v>27</v>
      </c>
      <c r="C2886" s="114" t="s">
        <v>367</v>
      </c>
      <c r="D2886" s="114" t="s">
        <v>637</v>
      </c>
      <c r="E2886" s="114" t="s">
        <v>2344</v>
      </c>
      <c r="F2886" s="114" t="s">
        <v>180</v>
      </c>
      <c r="G2886" s="121">
        <v>-6.7709564212286178E-4</v>
      </c>
      <c r="H2886" s="114">
        <v>-14.695933468091477</v>
      </c>
      <c r="I2886" s="118" t="s">
        <v>272</v>
      </c>
    </row>
    <row r="2887" spans="1:9" ht="15" customHeight="1" x14ac:dyDescent="0.25">
      <c r="A2887" s="117">
        <v>46290.782395833332</v>
      </c>
      <c r="B2887" s="114">
        <v>27</v>
      </c>
      <c r="C2887" s="114" t="s">
        <v>367</v>
      </c>
      <c r="D2887" s="114" t="s">
        <v>637</v>
      </c>
      <c r="E2887" s="114" t="s">
        <v>2345</v>
      </c>
      <c r="F2887" s="114" t="s">
        <v>180</v>
      </c>
      <c r="G2887" s="121">
        <v>-6.7709564212286167E-4</v>
      </c>
      <c r="H2887" s="114">
        <v>-14.695933468091475</v>
      </c>
      <c r="I2887" s="118" t="s">
        <v>272</v>
      </c>
    </row>
    <row r="2888" spans="1:9" ht="15" customHeight="1" x14ac:dyDescent="0.25">
      <c r="A2888" s="117">
        <v>46290.782395833332</v>
      </c>
      <c r="B2888" s="114">
        <v>27</v>
      </c>
      <c r="C2888" s="114" t="s">
        <v>367</v>
      </c>
      <c r="D2888" s="114" t="s">
        <v>637</v>
      </c>
      <c r="E2888" s="114" t="s">
        <v>2346</v>
      </c>
      <c r="F2888" s="114" t="s">
        <v>180</v>
      </c>
      <c r="G2888" s="121">
        <v>-6.7709564212286146E-4</v>
      </c>
      <c r="H2888" s="114">
        <v>-14.695933468091475</v>
      </c>
      <c r="I2888" s="118" t="s">
        <v>272</v>
      </c>
    </row>
    <row r="2889" spans="1:9" ht="15" customHeight="1" x14ac:dyDescent="0.25">
      <c r="A2889" s="117">
        <v>46290.782395833332</v>
      </c>
      <c r="B2889" s="114">
        <v>27</v>
      </c>
      <c r="C2889" s="114" t="s">
        <v>367</v>
      </c>
      <c r="D2889" s="114" t="s">
        <v>637</v>
      </c>
      <c r="E2889" s="114" t="s">
        <v>2347</v>
      </c>
      <c r="F2889" s="114" t="s">
        <v>180</v>
      </c>
      <c r="G2889" s="121">
        <v>-6.7709564212286135E-4</v>
      </c>
      <c r="H2889" s="114">
        <v>-14.695933468091473</v>
      </c>
      <c r="I2889" s="118" t="s">
        <v>272</v>
      </c>
    </row>
    <row r="2890" spans="1:9" ht="15" customHeight="1" x14ac:dyDescent="0.25">
      <c r="A2890" s="117">
        <v>46290.782395833332</v>
      </c>
      <c r="B2890" s="114">
        <v>27</v>
      </c>
      <c r="C2890" s="114" t="s">
        <v>367</v>
      </c>
      <c r="D2890" s="114" t="s">
        <v>637</v>
      </c>
      <c r="E2890" s="114" t="s">
        <v>2348</v>
      </c>
      <c r="F2890" s="114" t="s">
        <v>180</v>
      </c>
      <c r="G2890" s="121">
        <v>-6.7709564212286113E-4</v>
      </c>
      <c r="H2890" s="114">
        <v>-14.695933468091473</v>
      </c>
      <c r="I2890" s="118" t="s">
        <v>272</v>
      </c>
    </row>
    <row r="2891" spans="1:9" ht="15" customHeight="1" x14ac:dyDescent="0.25">
      <c r="A2891" s="117">
        <v>46290.782395833332</v>
      </c>
      <c r="B2891" s="114">
        <v>27</v>
      </c>
      <c r="C2891" s="114" t="s">
        <v>367</v>
      </c>
      <c r="D2891" s="114" t="s">
        <v>637</v>
      </c>
      <c r="E2891" s="114" t="s">
        <v>2349</v>
      </c>
      <c r="F2891" s="114" t="s">
        <v>180</v>
      </c>
      <c r="G2891" s="121">
        <v>-6.1801738197123026E-4</v>
      </c>
      <c r="H2891" s="114">
        <v>-14.369748479609495</v>
      </c>
      <c r="I2891" s="118" t="s">
        <v>272</v>
      </c>
    </row>
    <row r="2892" spans="1:9" ht="15" customHeight="1" x14ac:dyDescent="0.25">
      <c r="A2892" s="117">
        <v>46290.782395833332</v>
      </c>
      <c r="B2892" s="114">
        <v>27</v>
      </c>
      <c r="C2892" s="114" t="s">
        <v>367</v>
      </c>
      <c r="D2892" s="114" t="s">
        <v>637</v>
      </c>
      <c r="E2892" s="114" t="s">
        <v>2350</v>
      </c>
      <c r="F2892" s="114" t="s">
        <v>180</v>
      </c>
      <c r="G2892" s="121">
        <v>-6.1801738197123004E-4</v>
      </c>
      <c r="H2892" s="114">
        <v>-14.369748479609495</v>
      </c>
      <c r="I2892" s="118" t="s">
        <v>272</v>
      </c>
    </row>
    <row r="2893" spans="1:9" ht="15" customHeight="1" x14ac:dyDescent="0.25">
      <c r="A2893" s="117">
        <v>46290.782395833332</v>
      </c>
      <c r="B2893" s="114">
        <v>27</v>
      </c>
      <c r="C2893" s="114" t="s">
        <v>367</v>
      </c>
      <c r="D2893" s="114" t="s">
        <v>637</v>
      </c>
      <c r="E2893" s="114" t="s">
        <v>2351</v>
      </c>
      <c r="F2893" s="114" t="s">
        <v>180</v>
      </c>
      <c r="G2893" s="121">
        <v>-6.1801738197122993E-4</v>
      </c>
      <c r="H2893" s="114">
        <v>-14.369748479609493</v>
      </c>
      <c r="I2893" s="118" t="s">
        <v>272</v>
      </c>
    </row>
    <row r="2894" spans="1:9" ht="15" customHeight="1" x14ac:dyDescent="0.25">
      <c r="A2894" s="117">
        <v>46290.782395833332</v>
      </c>
      <c r="B2894" s="114">
        <v>27</v>
      </c>
      <c r="C2894" s="114" t="s">
        <v>367</v>
      </c>
      <c r="D2894" s="114" t="s">
        <v>637</v>
      </c>
      <c r="E2894" s="114" t="s">
        <v>2352</v>
      </c>
      <c r="F2894" s="114" t="s">
        <v>180</v>
      </c>
      <c r="G2894" s="121">
        <v>-6.1801738197122971E-4</v>
      </c>
      <c r="H2894" s="114">
        <v>-14.369748479609493</v>
      </c>
      <c r="I2894" s="118" t="s">
        <v>272</v>
      </c>
    </row>
    <row r="2895" spans="1:9" ht="15" customHeight="1" x14ac:dyDescent="0.25">
      <c r="A2895" s="117">
        <v>46290.782395833332</v>
      </c>
      <c r="B2895" s="114">
        <v>27</v>
      </c>
      <c r="C2895" s="114" t="s">
        <v>367</v>
      </c>
      <c r="D2895" s="114" t="s">
        <v>637</v>
      </c>
      <c r="E2895" s="114" t="s">
        <v>2353</v>
      </c>
      <c r="F2895" s="114" t="s">
        <v>180</v>
      </c>
      <c r="G2895" s="121">
        <v>-6.180173819712296E-4</v>
      </c>
      <c r="H2895" s="114">
        <v>-14.369748479609491</v>
      </c>
      <c r="I2895" s="118" t="s">
        <v>272</v>
      </c>
    </row>
    <row r="2896" spans="1:9" ht="15" customHeight="1" x14ac:dyDescent="0.25">
      <c r="A2896" s="117">
        <v>46290.782395833332</v>
      </c>
      <c r="B2896" s="114">
        <v>27</v>
      </c>
      <c r="C2896" s="114" t="s">
        <v>367</v>
      </c>
      <c r="D2896" s="114" t="s">
        <v>637</v>
      </c>
      <c r="E2896" s="114" t="s">
        <v>2354</v>
      </c>
      <c r="F2896" s="114" t="s">
        <v>180</v>
      </c>
      <c r="G2896" s="121">
        <v>-6.1801738197122939E-4</v>
      </c>
      <c r="H2896" s="114">
        <v>-14.369748479609491</v>
      </c>
      <c r="I2896" s="118" t="s">
        <v>272</v>
      </c>
    </row>
    <row r="2897" spans="1:9" ht="15" customHeight="1" x14ac:dyDescent="0.25">
      <c r="A2897" s="117">
        <v>46290.782395833332</v>
      </c>
      <c r="B2897" s="114">
        <v>27</v>
      </c>
      <c r="C2897" s="114" t="s">
        <v>367</v>
      </c>
      <c r="D2897" s="114" t="s">
        <v>637</v>
      </c>
      <c r="E2897" s="114" t="s">
        <v>2355</v>
      </c>
      <c r="F2897" s="114" t="s">
        <v>180</v>
      </c>
      <c r="G2897" s="121">
        <v>-6.1801738197122928E-4</v>
      </c>
      <c r="H2897" s="114">
        <v>-14.369748479609489</v>
      </c>
      <c r="I2897" s="118" t="s">
        <v>272</v>
      </c>
    </row>
    <row r="2898" spans="1:9" ht="15" customHeight="1" x14ac:dyDescent="0.25">
      <c r="A2898" s="117">
        <v>46290.782395833332</v>
      </c>
      <c r="B2898" s="114">
        <v>27</v>
      </c>
      <c r="C2898" s="114" t="s">
        <v>367</v>
      </c>
      <c r="D2898" s="114" t="s">
        <v>637</v>
      </c>
      <c r="E2898" s="114" t="s">
        <v>2356</v>
      </c>
      <c r="F2898" s="114" t="s">
        <v>180</v>
      </c>
      <c r="G2898" s="121">
        <v>-6.1801738197122906E-4</v>
      </c>
      <c r="H2898" s="114">
        <v>-14.369748479609489</v>
      </c>
      <c r="I2898" s="118" t="s">
        <v>272</v>
      </c>
    </row>
    <row r="2899" spans="1:9" ht="15" customHeight="1" x14ac:dyDescent="0.25">
      <c r="A2899" s="117">
        <v>46290.782395833332</v>
      </c>
      <c r="B2899" s="114">
        <v>27</v>
      </c>
      <c r="C2899" s="114" t="s">
        <v>367</v>
      </c>
      <c r="D2899" s="114" t="s">
        <v>637</v>
      </c>
      <c r="E2899" s="114" t="s">
        <v>2357</v>
      </c>
      <c r="F2899" s="114" t="s">
        <v>180</v>
      </c>
      <c r="G2899" s="121">
        <v>-6.1801738197122895E-4</v>
      </c>
      <c r="H2899" s="114">
        <v>-14.369748479609488</v>
      </c>
      <c r="I2899" s="118" t="s">
        <v>272</v>
      </c>
    </row>
    <row r="2900" spans="1:9" ht="15" customHeight="1" x14ac:dyDescent="0.25">
      <c r="A2900" s="117">
        <v>46290.782395833332</v>
      </c>
      <c r="B2900" s="114">
        <v>27</v>
      </c>
      <c r="C2900" s="114" t="s">
        <v>367</v>
      </c>
      <c r="D2900" s="114" t="s">
        <v>637</v>
      </c>
      <c r="E2900" s="114" t="s">
        <v>2358</v>
      </c>
      <c r="F2900" s="114" t="s">
        <v>180</v>
      </c>
      <c r="G2900" s="121">
        <v>-6.1801738197122874E-4</v>
      </c>
      <c r="H2900" s="114">
        <v>-14.369748479609488</v>
      </c>
      <c r="I2900" s="118" t="s">
        <v>272</v>
      </c>
    </row>
    <row r="2901" spans="1:9" ht="15" customHeight="1" x14ac:dyDescent="0.25">
      <c r="A2901" s="117">
        <v>46290.782395833332</v>
      </c>
      <c r="B2901" s="114">
        <v>27</v>
      </c>
      <c r="C2901" s="114" t="s">
        <v>367</v>
      </c>
      <c r="D2901" s="114" t="s">
        <v>637</v>
      </c>
      <c r="E2901" s="114" t="s">
        <v>2359</v>
      </c>
      <c r="F2901" s="114" t="s">
        <v>180</v>
      </c>
      <c r="G2901" s="121">
        <v>-5.5893912181959797E-4</v>
      </c>
      <c r="H2901" s="114">
        <v>-14.043563491127511</v>
      </c>
      <c r="I2901" s="118" t="s">
        <v>272</v>
      </c>
    </row>
    <row r="2902" spans="1:9" ht="15" customHeight="1" x14ac:dyDescent="0.25">
      <c r="A2902" s="117">
        <v>46290.782395833332</v>
      </c>
      <c r="B2902" s="114">
        <v>27</v>
      </c>
      <c r="C2902" s="114" t="s">
        <v>367</v>
      </c>
      <c r="D2902" s="114" t="s">
        <v>637</v>
      </c>
      <c r="E2902" s="114" t="s">
        <v>2360</v>
      </c>
      <c r="F2902" s="114" t="s">
        <v>180</v>
      </c>
      <c r="G2902" s="121">
        <v>-5.5893912181959786E-4</v>
      </c>
      <c r="H2902" s="114">
        <v>-14.043563491127509</v>
      </c>
      <c r="I2902" s="118" t="s">
        <v>272</v>
      </c>
    </row>
    <row r="2903" spans="1:9" ht="15" customHeight="1" x14ac:dyDescent="0.25">
      <c r="A2903" s="117">
        <v>46290.782395833332</v>
      </c>
      <c r="B2903" s="114">
        <v>27</v>
      </c>
      <c r="C2903" s="114" t="s">
        <v>367</v>
      </c>
      <c r="D2903" s="114" t="s">
        <v>637</v>
      </c>
      <c r="E2903" s="114" t="s">
        <v>2361</v>
      </c>
      <c r="F2903" s="114" t="s">
        <v>180</v>
      </c>
      <c r="G2903" s="121">
        <v>-5.5893912181959775E-4</v>
      </c>
      <c r="H2903" s="114">
        <v>-14.043563491127509</v>
      </c>
      <c r="I2903" s="118" t="s">
        <v>272</v>
      </c>
    </row>
    <row r="2904" spans="1:9" ht="15" customHeight="1" x14ac:dyDescent="0.25">
      <c r="A2904" s="117">
        <v>46290.782395833332</v>
      </c>
      <c r="B2904" s="114">
        <v>27</v>
      </c>
      <c r="C2904" s="114" t="s">
        <v>367</v>
      </c>
      <c r="D2904" s="114" t="s">
        <v>637</v>
      </c>
      <c r="E2904" s="114" t="s">
        <v>2362</v>
      </c>
      <c r="F2904" s="114" t="s">
        <v>180</v>
      </c>
      <c r="G2904" s="121">
        <v>-5.5893912181959689E-4</v>
      </c>
      <c r="H2904" s="114">
        <v>-14.043563491127504</v>
      </c>
      <c r="I2904" s="118" t="s">
        <v>272</v>
      </c>
    </row>
    <row r="2905" spans="1:9" ht="15" customHeight="1" x14ac:dyDescent="0.25">
      <c r="A2905" s="117">
        <v>46290.782395833332</v>
      </c>
      <c r="B2905" s="114">
        <v>27</v>
      </c>
      <c r="C2905" s="114" t="s">
        <v>367</v>
      </c>
      <c r="D2905" s="114" t="s">
        <v>637</v>
      </c>
      <c r="E2905" s="114" t="s">
        <v>2363</v>
      </c>
      <c r="F2905" s="114" t="s">
        <v>180</v>
      </c>
      <c r="G2905" s="121">
        <v>-5.5893912181959678E-4</v>
      </c>
      <c r="H2905" s="114">
        <v>-14.043563491127504</v>
      </c>
      <c r="I2905" s="118" t="s">
        <v>272</v>
      </c>
    </row>
    <row r="2906" spans="1:9" ht="15" customHeight="1" x14ac:dyDescent="0.25">
      <c r="A2906" s="117">
        <v>46290.782395833332</v>
      </c>
      <c r="B2906" s="114">
        <v>27</v>
      </c>
      <c r="C2906" s="114" t="s">
        <v>367</v>
      </c>
      <c r="D2906" s="114" t="s">
        <v>637</v>
      </c>
      <c r="E2906" s="114" t="s">
        <v>2364</v>
      </c>
      <c r="F2906" s="114" t="s">
        <v>180</v>
      </c>
      <c r="G2906" s="121">
        <v>-5.5893912181959656E-4</v>
      </c>
      <c r="H2906" s="114">
        <v>-14.043563491127502</v>
      </c>
      <c r="I2906" s="118" t="s">
        <v>272</v>
      </c>
    </row>
    <row r="2907" spans="1:9" ht="15" customHeight="1" x14ac:dyDescent="0.25">
      <c r="A2907" s="117">
        <v>46290.782395833332</v>
      </c>
      <c r="B2907" s="114">
        <v>27</v>
      </c>
      <c r="C2907" s="114" t="s">
        <v>367</v>
      </c>
      <c r="D2907" s="114" t="s">
        <v>637</v>
      </c>
      <c r="E2907" s="114" t="s">
        <v>2365</v>
      </c>
      <c r="F2907" s="114" t="s">
        <v>180</v>
      </c>
      <c r="G2907" s="121">
        <v>-4.9986086166796579E-4</v>
      </c>
      <c r="H2907" s="114">
        <v>-13.717378502645525</v>
      </c>
      <c r="I2907" s="118" t="s">
        <v>272</v>
      </c>
    </row>
    <row r="2908" spans="1:9" ht="15" customHeight="1" x14ac:dyDescent="0.25">
      <c r="A2908" s="117">
        <v>46290.782395833332</v>
      </c>
      <c r="B2908" s="114">
        <v>27</v>
      </c>
      <c r="C2908" s="114" t="s">
        <v>367</v>
      </c>
      <c r="D2908" s="114" t="s">
        <v>637</v>
      </c>
      <c r="E2908" s="114" t="s">
        <v>2366</v>
      </c>
      <c r="F2908" s="114" t="s">
        <v>180</v>
      </c>
      <c r="G2908" s="121">
        <v>-4.9986086166796569E-4</v>
      </c>
      <c r="H2908" s="114">
        <v>-13.717378502645525</v>
      </c>
      <c r="I2908" s="118" t="s">
        <v>272</v>
      </c>
    </row>
    <row r="2909" spans="1:9" ht="15" customHeight="1" x14ac:dyDescent="0.25">
      <c r="A2909" s="117">
        <v>46290.782395833332</v>
      </c>
      <c r="B2909" s="114">
        <v>27</v>
      </c>
      <c r="C2909" s="114" t="s">
        <v>367</v>
      </c>
      <c r="D2909" s="114" t="s">
        <v>637</v>
      </c>
      <c r="E2909" s="114" t="s">
        <v>2367</v>
      </c>
      <c r="F2909" s="114" t="s">
        <v>180</v>
      </c>
      <c r="G2909" s="121">
        <v>-4.9986086166796547E-4</v>
      </c>
      <c r="H2909" s="114">
        <v>-13.717378502645523</v>
      </c>
      <c r="I2909" s="118" t="s">
        <v>272</v>
      </c>
    </row>
    <row r="2910" spans="1:9" ht="15" customHeight="1" x14ac:dyDescent="0.25">
      <c r="A2910" s="117">
        <v>46290.782395833332</v>
      </c>
      <c r="B2910" s="114">
        <v>27</v>
      </c>
      <c r="C2910" s="114" t="s">
        <v>367</v>
      </c>
      <c r="D2910" s="114" t="s">
        <v>637</v>
      </c>
      <c r="E2910" s="114" t="s">
        <v>2368</v>
      </c>
      <c r="F2910" s="114" t="s">
        <v>180</v>
      </c>
      <c r="G2910" s="121">
        <v>-4.9986086166796471E-4</v>
      </c>
      <c r="H2910" s="114">
        <v>-13.71737850264552</v>
      </c>
      <c r="I2910" s="118" t="s">
        <v>272</v>
      </c>
    </row>
    <row r="2911" spans="1:9" ht="15" customHeight="1" x14ac:dyDescent="0.25">
      <c r="A2911" s="117">
        <v>46290.782395833332</v>
      </c>
      <c r="B2911" s="114">
        <v>27</v>
      </c>
      <c r="C2911" s="114" t="s">
        <v>367</v>
      </c>
      <c r="D2911" s="114" t="s">
        <v>637</v>
      </c>
      <c r="E2911" s="114" t="s">
        <v>2369</v>
      </c>
      <c r="F2911" s="114" t="s">
        <v>180</v>
      </c>
      <c r="G2911" s="121">
        <v>-4.9986086166796449E-4</v>
      </c>
      <c r="H2911" s="114">
        <v>-13.717378502645518</v>
      </c>
      <c r="I2911" s="118" t="s">
        <v>272</v>
      </c>
    </row>
    <row r="2912" spans="1:9" ht="15" customHeight="1" x14ac:dyDescent="0.25">
      <c r="A2912" s="117">
        <v>46290.782395833332</v>
      </c>
      <c r="B2912" s="114">
        <v>27</v>
      </c>
      <c r="C2912" s="114" t="s">
        <v>367</v>
      </c>
      <c r="D2912" s="114" t="s">
        <v>637</v>
      </c>
      <c r="E2912" s="114" t="s">
        <v>2370</v>
      </c>
      <c r="F2912" s="114" t="s">
        <v>180</v>
      </c>
      <c r="G2912" s="121">
        <v>-4.9986086166796439E-4</v>
      </c>
      <c r="H2912" s="114">
        <v>-13.717378502645518</v>
      </c>
      <c r="I2912" s="118" t="s">
        <v>272</v>
      </c>
    </row>
    <row r="2913" spans="1:9" ht="15" customHeight="1" x14ac:dyDescent="0.25">
      <c r="A2913" s="117">
        <v>46290.782395833332</v>
      </c>
      <c r="B2913" s="114">
        <v>27</v>
      </c>
      <c r="C2913" s="114" t="s">
        <v>367</v>
      </c>
      <c r="D2913" s="114" t="s">
        <v>637</v>
      </c>
      <c r="E2913" s="114" t="s">
        <v>2371</v>
      </c>
      <c r="F2913" s="114" t="s">
        <v>180</v>
      </c>
      <c r="G2913" s="121">
        <v>-4.4078260151633362E-4</v>
      </c>
      <c r="H2913" s="114">
        <v>-13.391193514163541</v>
      </c>
      <c r="I2913" s="118" t="s">
        <v>272</v>
      </c>
    </row>
    <row r="2914" spans="1:9" ht="15" customHeight="1" x14ac:dyDescent="0.25">
      <c r="A2914" s="117">
        <v>46290.782395833332</v>
      </c>
      <c r="B2914" s="114">
        <v>27</v>
      </c>
      <c r="C2914" s="114" t="s">
        <v>367</v>
      </c>
      <c r="D2914" s="114" t="s">
        <v>637</v>
      </c>
      <c r="E2914" s="114" t="s">
        <v>2372</v>
      </c>
      <c r="F2914" s="114" t="s">
        <v>180</v>
      </c>
      <c r="G2914" s="121">
        <v>-4.4078260151633346E-4</v>
      </c>
      <c r="H2914" s="114">
        <v>-13.39119351416354</v>
      </c>
      <c r="I2914" s="118" t="s">
        <v>272</v>
      </c>
    </row>
    <row r="2915" spans="1:9" ht="15" customHeight="1" x14ac:dyDescent="0.25">
      <c r="A2915" s="117">
        <v>46290.782395833332</v>
      </c>
      <c r="B2915" s="114">
        <v>27</v>
      </c>
      <c r="C2915" s="114" t="s">
        <v>367</v>
      </c>
      <c r="D2915" s="114" t="s">
        <v>637</v>
      </c>
      <c r="E2915" s="114" t="s">
        <v>2373</v>
      </c>
      <c r="F2915" s="114" t="s">
        <v>180</v>
      </c>
      <c r="G2915" s="121">
        <v>-4.4078260151633329E-4</v>
      </c>
      <c r="H2915" s="114">
        <v>-13.39119351416354</v>
      </c>
      <c r="I2915" s="118" t="s">
        <v>272</v>
      </c>
    </row>
    <row r="2916" spans="1:9" ht="15" customHeight="1" x14ac:dyDescent="0.25">
      <c r="A2916" s="117">
        <v>46290.782395833332</v>
      </c>
      <c r="B2916" s="114">
        <v>27</v>
      </c>
      <c r="C2916" s="114" t="s">
        <v>367</v>
      </c>
      <c r="D2916" s="114" t="s">
        <v>637</v>
      </c>
      <c r="E2916" s="114" t="s">
        <v>2374</v>
      </c>
      <c r="F2916" s="114" t="s">
        <v>180</v>
      </c>
      <c r="G2916" s="121">
        <v>-4.4078260151633248E-4</v>
      </c>
      <c r="H2916" s="114">
        <v>-13.391193514163534</v>
      </c>
      <c r="I2916" s="118" t="s">
        <v>272</v>
      </c>
    </row>
    <row r="2917" spans="1:9" ht="15" customHeight="1" x14ac:dyDescent="0.25">
      <c r="A2917" s="117">
        <v>46290.782395833332</v>
      </c>
      <c r="B2917" s="114">
        <v>27</v>
      </c>
      <c r="C2917" s="114" t="s">
        <v>367</v>
      </c>
      <c r="D2917" s="114" t="s">
        <v>637</v>
      </c>
      <c r="E2917" s="114" t="s">
        <v>2375</v>
      </c>
      <c r="F2917" s="114" t="s">
        <v>180</v>
      </c>
      <c r="G2917" s="121">
        <v>-4.4078260151633232E-4</v>
      </c>
      <c r="H2917" s="114">
        <v>-13.391193514163534</v>
      </c>
      <c r="I2917" s="118" t="s">
        <v>272</v>
      </c>
    </row>
    <row r="2918" spans="1:9" ht="15" customHeight="1" x14ac:dyDescent="0.25">
      <c r="A2918" s="117">
        <v>46290.782395833332</v>
      </c>
      <c r="B2918" s="114">
        <v>27</v>
      </c>
      <c r="C2918" s="114" t="s">
        <v>367</v>
      </c>
      <c r="D2918" s="114" t="s">
        <v>637</v>
      </c>
      <c r="E2918" s="114" t="s">
        <v>2376</v>
      </c>
      <c r="F2918" s="114" t="s">
        <v>180</v>
      </c>
      <c r="G2918" s="121">
        <v>-4.4078260151633215E-4</v>
      </c>
      <c r="H2918" s="114">
        <v>-13.391193514163533</v>
      </c>
      <c r="I2918" s="118" t="s">
        <v>272</v>
      </c>
    </row>
    <row r="2919" spans="1:9" ht="15" customHeight="1" x14ac:dyDescent="0.25">
      <c r="A2919" s="117">
        <v>46290.782395833332</v>
      </c>
      <c r="B2919" s="114">
        <v>27</v>
      </c>
      <c r="C2919" s="114" t="s">
        <v>367</v>
      </c>
      <c r="D2919" s="114" t="s">
        <v>637</v>
      </c>
      <c r="E2919" s="114" t="s">
        <v>2377</v>
      </c>
      <c r="F2919" s="114" t="s">
        <v>180</v>
      </c>
      <c r="G2919" s="121">
        <v>-3.8170434136470139E-4</v>
      </c>
      <c r="H2919" s="114">
        <v>-12.405391094352796</v>
      </c>
      <c r="I2919" s="118" t="s">
        <v>272</v>
      </c>
    </row>
    <row r="2920" spans="1:9" ht="15" customHeight="1" x14ac:dyDescent="0.25">
      <c r="A2920" s="117">
        <v>46290.782395833332</v>
      </c>
      <c r="B2920" s="114">
        <v>27</v>
      </c>
      <c r="C2920" s="114" t="s">
        <v>367</v>
      </c>
      <c r="D2920" s="114" t="s">
        <v>637</v>
      </c>
      <c r="E2920" s="114" t="s">
        <v>2378</v>
      </c>
      <c r="F2920" s="114" t="s">
        <v>180</v>
      </c>
      <c r="G2920" s="121">
        <v>-3.8170434136470123E-4</v>
      </c>
      <c r="H2920" s="114">
        <v>-12.40539109435279</v>
      </c>
      <c r="I2920" s="118" t="s">
        <v>272</v>
      </c>
    </row>
    <row r="2921" spans="1:9" ht="15" customHeight="1" x14ac:dyDescent="0.25">
      <c r="A2921" s="117">
        <v>46290.782395833332</v>
      </c>
      <c r="B2921" s="114">
        <v>27</v>
      </c>
      <c r="C2921" s="114" t="s">
        <v>367</v>
      </c>
      <c r="D2921" s="114" t="s">
        <v>637</v>
      </c>
      <c r="E2921" s="114" t="s">
        <v>2379</v>
      </c>
      <c r="F2921" s="114" t="s">
        <v>180</v>
      </c>
      <c r="G2921" s="121">
        <v>-3.8170434136470106E-4</v>
      </c>
      <c r="H2921" s="114">
        <v>-12.405391094352785</v>
      </c>
      <c r="I2921" s="118" t="s">
        <v>272</v>
      </c>
    </row>
    <row r="2922" spans="1:9" ht="15" customHeight="1" x14ac:dyDescent="0.25">
      <c r="A2922" s="117">
        <v>46290.782395833332</v>
      </c>
      <c r="B2922" s="114">
        <v>27</v>
      </c>
      <c r="C2922" s="114" t="s">
        <v>367</v>
      </c>
      <c r="D2922" s="114" t="s">
        <v>637</v>
      </c>
      <c r="E2922" s="114" t="s">
        <v>2380</v>
      </c>
      <c r="F2922" s="114" t="s">
        <v>180</v>
      </c>
      <c r="G2922" s="121">
        <v>-3.8170434136470025E-4</v>
      </c>
      <c r="H2922" s="114">
        <v>-12.405391094352758</v>
      </c>
      <c r="I2922" s="118" t="s">
        <v>272</v>
      </c>
    </row>
    <row r="2923" spans="1:9" ht="15" customHeight="1" x14ac:dyDescent="0.25">
      <c r="A2923" s="117">
        <v>46290.782395833332</v>
      </c>
      <c r="B2923" s="114">
        <v>27</v>
      </c>
      <c r="C2923" s="114" t="s">
        <v>367</v>
      </c>
      <c r="D2923" s="114" t="s">
        <v>637</v>
      </c>
      <c r="E2923" s="114" t="s">
        <v>2381</v>
      </c>
      <c r="F2923" s="114" t="s">
        <v>180</v>
      </c>
      <c r="G2923" s="121">
        <v>-3.8170434136470009E-4</v>
      </c>
      <c r="H2923" s="114">
        <v>-12.405391094352753</v>
      </c>
      <c r="I2923" s="118" t="s">
        <v>272</v>
      </c>
    </row>
    <row r="2924" spans="1:9" ht="15" customHeight="1" x14ac:dyDescent="0.25">
      <c r="A2924" s="117">
        <v>46290.782395833332</v>
      </c>
      <c r="B2924" s="114">
        <v>27</v>
      </c>
      <c r="C2924" s="114" t="s">
        <v>367</v>
      </c>
      <c r="D2924" s="114" t="s">
        <v>637</v>
      </c>
      <c r="E2924" s="114" t="s">
        <v>2382</v>
      </c>
      <c r="F2924" s="114" t="s">
        <v>180</v>
      </c>
      <c r="G2924" s="121">
        <v>-3.8170434136469998E-4</v>
      </c>
      <c r="H2924" s="114">
        <v>-12.405391094352749</v>
      </c>
      <c r="I2924" s="118" t="s">
        <v>272</v>
      </c>
    </row>
    <row r="2925" spans="1:9" ht="15" customHeight="1" x14ac:dyDescent="0.25">
      <c r="A2925" s="117">
        <v>46290.782395833332</v>
      </c>
      <c r="B2925" s="114">
        <v>27</v>
      </c>
      <c r="C2925" s="114" t="s">
        <v>367</v>
      </c>
      <c r="D2925" s="114" t="s">
        <v>637</v>
      </c>
      <c r="E2925" s="114" t="s">
        <v>2383</v>
      </c>
      <c r="F2925" s="114" t="s">
        <v>180</v>
      </c>
      <c r="G2925" s="121">
        <v>-3.2262608121306921E-4</v>
      </c>
      <c r="H2925" s="114">
        <v>-10.48534763942475</v>
      </c>
      <c r="I2925" s="118" t="s">
        <v>272</v>
      </c>
    </row>
    <row r="2926" spans="1:9" ht="15" customHeight="1" x14ac:dyDescent="0.25">
      <c r="A2926" s="117">
        <v>46290.782395833332</v>
      </c>
      <c r="B2926" s="114">
        <v>27</v>
      </c>
      <c r="C2926" s="114" t="s">
        <v>367</v>
      </c>
      <c r="D2926" s="114" t="s">
        <v>637</v>
      </c>
      <c r="E2926" s="114" t="s">
        <v>2384</v>
      </c>
      <c r="F2926" s="114" t="s">
        <v>180</v>
      </c>
      <c r="G2926" s="121">
        <v>-3.2262608121306905E-4</v>
      </c>
      <c r="H2926" s="114">
        <v>-10.485347639424745</v>
      </c>
      <c r="I2926" s="118" t="s">
        <v>272</v>
      </c>
    </row>
    <row r="2927" spans="1:9" ht="15" customHeight="1" x14ac:dyDescent="0.25">
      <c r="A2927" s="117">
        <v>46290.782395833332</v>
      </c>
      <c r="B2927" s="114">
        <v>27</v>
      </c>
      <c r="C2927" s="114" t="s">
        <v>367</v>
      </c>
      <c r="D2927" s="114" t="s">
        <v>637</v>
      </c>
      <c r="E2927" s="114" t="s">
        <v>2385</v>
      </c>
      <c r="F2927" s="114" t="s">
        <v>180</v>
      </c>
      <c r="G2927" s="121">
        <v>-3.2262608121306889E-4</v>
      </c>
      <c r="H2927" s="114">
        <v>-10.48534763942474</v>
      </c>
      <c r="I2927" s="118" t="s">
        <v>272</v>
      </c>
    </row>
    <row r="2928" spans="1:9" ht="15" customHeight="1" x14ac:dyDescent="0.25">
      <c r="A2928" s="117">
        <v>46290.782395833332</v>
      </c>
      <c r="B2928" s="114">
        <v>27</v>
      </c>
      <c r="C2928" s="114" t="s">
        <v>367</v>
      </c>
      <c r="D2928" s="114" t="s">
        <v>637</v>
      </c>
      <c r="E2928" s="114" t="s">
        <v>2386</v>
      </c>
      <c r="F2928" s="114" t="s">
        <v>180</v>
      </c>
      <c r="G2928" s="121">
        <v>-3.2262608121306807E-4</v>
      </c>
      <c r="H2928" s="114">
        <v>-10.485347639424713</v>
      </c>
      <c r="I2928" s="118" t="s">
        <v>272</v>
      </c>
    </row>
    <row r="2929" spans="1:9" ht="15" customHeight="1" x14ac:dyDescent="0.25">
      <c r="A2929" s="117">
        <v>46290.782395833332</v>
      </c>
      <c r="B2929" s="114">
        <v>27</v>
      </c>
      <c r="C2929" s="114" t="s">
        <v>367</v>
      </c>
      <c r="D2929" s="114" t="s">
        <v>637</v>
      </c>
      <c r="E2929" s="114" t="s">
        <v>2387</v>
      </c>
      <c r="F2929" s="114" t="s">
        <v>180</v>
      </c>
      <c r="G2929" s="121">
        <v>-3.2262608121306791E-4</v>
      </c>
      <c r="H2929" s="114">
        <v>-10.485347639424708</v>
      </c>
      <c r="I2929" s="118" t="s">
        <v>272</v>
      </c>
    </row>
    <row r="2930" spans="1:9" ht="15" customHeight="1" x14ac:dyDescent="0.25">
      <c r="A2930" s="117">
        <v>46290.782395833332</v>
      </c>
      <c r="B2930" s="114">
        <v>27</v>
      </c>
      <c r="C2930" s="114" t="s">
        <v>367</v>
      </c>
      <c r="D2930" s="114" t="s">
        <v>637</v>
      </c>
      <c r="E2930" s="114" t="s">
        <v>2388</v>
      </c>
      <c r="F2930" s="114" t="s">
        <v>180</v>
      </c>
      <c r="G2930" s="121">
        <v>-3.2262608121306775E-4</v>
      </c>
      <c r="H2930" s="114">
        <v>-10.485347639424702</v>
      </c>
      <c r="I2930" s="118" t="s">
        <v>272</v>
      </c>
    </row>
    <row r="2931" spans="1:9" ht="15" customHeight="1" x14ac:dyDescent="0.25">
      <c r="A2931" s="117">
        <v>46290.782395833332</v>
      </c>
      <c r="B2931" s="114">
        <v>27</v>
      </c>
      <c r="C2931" s="114" t="s">
        <v>367</v>
      </c>
      <c r="D2931" s="114" t="s">
        <v>637</v>
      </c>
      <c r="E2931" s="114" t="s">
        <v>2389</v>
      </c>
      <c r="F2931" s="114" t="s">
        <v>180</v>
      </c>
      <c r="G2931" s="121">
        <v>-2.6354782106143698E-4</v>
      </c>
      <c r="H2931" s="114">
        <v>-8.5653041844967017</v>
      </c>
      <c r="I2931" s="118" t="s">
        <v>272</v>
      </c>
    </row>
    <row r="2932" spans="1:9" ht="15" customHeight="1" x14ac:dyDescent="0.25">
      <c r="A2932" s="117">
        <v>46290.782395833332</v>
      </c>
      <c r="B2932" s="114">
        <v>27</v>
      </c>
      <c r="C2932" s="114" t="s">
        <v>367</v>
      </c>
      <c r="D2932" s="114" t="s">
        <v>637</v>
      </c>
      <c r="E2932" s="114" t="s">
        <v>2390</v>
      </c>
      <c r="F2932" s="114" t="s">
        <v>180</v>
      </c>
      <c r="G2932" s="121">
        <v>-2.6354782106143682E-4</v>
      </c>
      <c r="H2932" s="114">
        <v>-8.5653041844966964</v>
      </c>
      <c r="I2932" s="118" t="s">
        <v>272</v>
      </c>
    </row>
    <row r="2933" spans="1:9" ht="15" customHeight="1" x14ac:dyDescent="0.25">
      <c r="A2933" s="117">
        <v>46290.782395833332</v>
      </c>
      <c r="B2933" s="114">
        <v>27</v>
      </c>
      <c r="C2933" s="114" t="s">
        <v>367</v>
      </c>
      <c r="D2933" s="114" t="s">
        <v>637</v>
      </c>
      <c r="E2933" s="114" t="s">
        <v>2391</v>
      </c>
      <c r="F2933" s="114" t="s">
        <v>180</v>
      </c>
      <c r="G2933" s="121">
        <v>-2.6354782106143666E-4</v>
      </c>
      <c r="H2933" s="114">
        <v>-8.5653041844966911</v>
      </c>
      <c r="I2933" s="118" t="s">
        <v>272</v>
      </c>
    </row>
    <row r="2934" spans="1:9" ht="15" customHeight="1" x14ac:dyDescent="0.25">
      <c r="A2934" s="117">
        <v>46290.782395833332</v>
      </c>
      <c r="B2934" s="114">
        <v>27</v>
      </c>
      <c r="C2934" s="114" t="s">
        <v>367</v>
      </c>
      <c r="D2934" s="114" t="s">
        <v>637</v>
      </c>
      <c r="E2934" s="114" t="s">
        <v>2392</v>
      </c>
      <c r="F2934" s="114" t="s">
        <v>180</v>
      </c>
      <c r="G2934" s="121">
        <v>-2.6354782106143584E-4</v>
      </c>
      <c r="H2934" s="114">
        <v>-8.5653041844966644</v>
      </c>
      <c r="I2934" s="118" t="s">
        <v>272</v>
      </c>
    </row>
    <row r="2935" spans="1:9" ht="15" customHeight="1" x14ac:dyDescent="0.25">
      <c r="A2935" s="117">
        <v>46290.782395833332</v>
      </c>
      <c r="B2935" s="114">
        <v>27</v>
      </c>
      <c r="C2935" s="114" t="s">
        <v>367</v>
      </c>
      <c r="D2935" s="114" t="s">
        <v>637</v>
      </c>
      <c r="E2935" s="114" t="s">
        <v>2393</v>
      </c>
      <c r="F2935" s="114" t="s">
        <v>180</v>
      </c>
      <c r="G2935" s="121">
        <v>-2.6354782106143568E-4</v>
      </c>
      <c r="H2935" s="114">
        <v>-8.5653041844966591</v>
      </c>
      <c r="I2935" s="118" t="s">
        <v>272</v>
      </c>
    </row>
    <row r="2936" spans="1:9" ht="15" customHeight="1" x14ac:dyDescent="0.25">
      <c r="A2936" s="117">
        <v>46290.782395833332</v>
      </c>
      <c r="B2936" s="114">
        <v>27</v>
      </c>
      <c r="C2936" s="114" t="s">
        <v>367</v>
      </c>
      <c r="D2936" s="114" t="s">
        <v>637</v>
      </c>
      <c r="E2936" s="114" t="s">
        <v>2394</v>
      </c>
      <c r="F2936" s="114" t="s">
        <v>180</v>
      </c>
      <c r="G2936" s="121">
        <v>-2.6354782106143552E-4</v>
      </c>
      <c r="H2936" s="114">
        <v>-8.5653041844966538</v>
      </c>
      <c r="I2936" s="118" t="s">
        <v>272</v>
      </c>
    </row>
    <row r="2937" spans="1:9" ht="15" customHeight="1" x14ac:dyDescent="0.25">
      <c r="A2937" s="117">
        <v>46290.782395833332</v>
      </c>
      <c r="B2937" s="114">
        <v>27</v>
      </c>
      <c r="C2937" s="114" t="s">
        <v>367</v>
      </c>
      <c r="D2937" s="114" t="s">
        <v>637</v>
      </c>
      <c r="E2937" s="114" t="s">
        <v>2395</v>
      </c>
      <c r="F2937" s="114" t="s">
        <v>180</v>
      </c>
      <c r="G2937" s="121">
        <v>-2.0446956090980478E-4</v>
      </c>
      <c r="H2937" s="114">
        <v>-6.6452607295686557</v>
      </c>
      <c r="I2937" s="118" t="s">
        <v>272</v>
      </c>
    </row>
    <row r="2938" spans="1:9" ht="15" customHeight="1" x14ac:dyDescent="0.25">
      <c r="A2938" s="117">
        <v>46290.782395833332</v>
      </c>
      <c r="B2938" s="114">
        <v>27</v>
      </c>
      <c r="C2938" s="114" t="s">
        <v>367</v>
      </c>
      <c r="D2938" s="114" t="s">
        <v>637</v>
      </c>
      <c r="E2938" s="114" t="s">
        <v>2396</v>
      </c>
      <c r="F2938" s="114" t="s">
        <v>180</v>
      </c>
      <c r="G2938" s="121">
        <v>-2.0446956090980462E-4</v>
      </c>
      <c r="H2938" s="114">
        <v>-6.6452607295686503</v>
      </c>
      <c r="I2938" s="118" t="s">
        <v>272</v>
      </c>
    </row>
    <row r="2939" spans="1:9" ht="15" customHeight="1" x14ac:dyDescent="0.25">
      <c r="A2939" s="117">
        <v>46290.782395833332</v>
      </c>
      <c r="B2939" s="114">
        <v>27</v>
      </c>
      <c r="C2939" s="114" t="s">
        <v>367</v>
      </c>
      <c r="D2939" s="114" t="s">
        <v>637</v>
      </c>
      <c r="E2939" s="114" t="s">
        <v>2397</v>
      </c>
      <c r="F2939" s="114" t="s">
        <v>180</v>
      </c>
      <c r="G2939" s="121">
        <v>-2.0446956090980445E-4</v>
      </c>
      <c r="H2939" s="114">
        <v>-6.645260729568645</v>
      </c>
      <c r="I2939" s="118" t="s">
        <v>272</v>
      </c>
    </row>
    <row r="2940" spans="1:9" ht="15" customHeight="1" x14ac:dyDescent="0.25">
      <c r="A2940" s="117">
        <v>46290.782395833332</v>
      </c>
      <c r="B2940" s="114">
        <v>27</v>
      </c>
      <c r="C2940" s="114" t="s">
        <v>367</v>
      </c>
      <c r="D2940" s="114" t="s">
        <v>637</v>
      </c>
      <c r="E2940" s="114" t="s">
        <v>2398</v>
      </c>
      <c r="F2940" s="114" t="s">
        <v>180</v>
      </c>
      <c r="G2940" s="121">
        <v>-2.0446956090980364E-4</v>
      </c>
      <c r="H2940" s="114">
        <v>-6.6452607295686184</v>
      </c>
      <c r="I2940" s="118" t="s">
        <v>272</v>
      </c>
    </row>
    <row r="2941" spans="1:9" ht="15" customHeight="1" x14ac:dyDescent="0.25">
      <c r="A2941" s="117">
        <v>46290.782395833332</v>
      </c>
      <c r="B2941" s="114">
        <v>27</v>
      </c>
      <c r="C2941" s="114" t="s">
        <v>367</v>
      </c>
      <c r="D2941" s="114" t="s">
        <v>637</v>
      </c>
      <c r="E2941" s="114" t="s">
        <v>2399</v>
      </c>
      <c r="F2941" s="114" t="s">
        <v>180</v>
      </c>
      <c r="G2941" s="121">
        <v>-2.044695609098035E-4</v>
      </c>
      <c r="H2941" s="114">
        <v>-6.6452607295686139</v>
      </c>
      <c r="I2941" s="118" t="s">
        <v>272</v>
      </c>
    </row>
    <row r="2942" spans="1:9" ht="15" customHeight="1" x14ac:dyDescent="0.25">
      <c r="A2942" s="117">
        <v>46290.782395833332</v>
      </c>
      <c r="B2942" s="114">
        <v>27</v>
      </c>
      <c r="C2942" s="114" t="s">
        <v>367</v>
      </c>
      <c r="D2942" s="114" t="s">
        <v>637</v>
      </c>
      <c r="E2942" s="114" t="s">
        <v>2400</v>
      </c>
      <c r="F2942" s="114" t="s">
        <v>180</v>
      </c>
      <c r="G2942" s="121">
        <v>-2.0446956090980334E-4</v>
      </c>
      <c r="H2942" s="114">
        <v>-6.6452607295686086</v>
      </c>
      <c r="I2942" s="118" t="s">
        <v>272</v>
      </c>
    </row>
    <row r="2943" spans="1:9" ht="15" customHeight="1" x14ac:dyDescent="0.25">
      <c r="A2943" s="117">
        <v>46290.782395833332</v>
      </c>
      <c r="B2943" s="114">
        <v>27</v>
      </c>
      <c r="C2943" s="114" t="s">
        <v>367</v>
      </c>
      <c r="D2943" s="114" t="s">
        <v>637</v>
      </c>
      <c r="E2943" s="114" t="s">
        <v>2401</v>
      </c>
      <c r="F2943" s="114" t="s">
        <v>180</v>
      </c>
      <c r="G2943" s="121">
        <v>-1.4539130075817258E-4</v>
      </c>
      <c r="H2943" s="114">
        <v>-4.7252172746406087</v>
      </c>
      <c r="I2943" s="118" t="s">
        <v>272</v>
      </c>
    </row>
    <row r="2944" spans="1:9" ht="15" customHeight="1" x14ac:dyDescent="0.25">
      <c r="A2944" s="117">
        <v>46290.782395833332</v>
      </c>
      <c r="B2944" s="114">
        <v>27</v>
      </c>
      <c r="C2944" s="114" t="s">
        <v>367</v>
      </c>
      <c r="D2944" s="114" t="s">
        <v>637</v>
      </c>
      <c r="E2944" s="114" t="s">
        <v>2402</v>
      </c>
      <c r="F2944" s="114" t="s">
        <v>180</v>
      </c>
      <c r="G2944" s="121">
        <v>-1.4539130075817241E-4</v>
      </c>
      <c r="H2944" s="114">
        <v>-4.7252172746406034</v>
      </c>
      <c r="I2944" s="118" t="s">
        <v>272</v>
      </c>
    </row>
    <row r="2945" spans="1:9" ht="15" customHeight="1" x14ac:dyDescent="0.25">
      <c r="A2945" s="117">
        <v>46290.782395833332</v>
      </c>
      <c r="B2945" s="114">
        <v>27</v>
      </c>
      <c r="C2945" s="114" t="s">
        <v>367</v>
      </c>
      <c r="D2945" s="114" t="s">
        <v>637</v>
      </c>
      <c r="E2945" s="114" t="s">
        <v>2403</v>
      </c>
      <c r="F2945" s="114" t="s">
        <v>180</v>
      </c>
      <c r="G2945" s="121">
        <v>-1.4539130075817225E-4</v>
      </c>
      <c r="H2945" s="114">
        <v>-4.725217274640598</v>
      </c>
      <c r="I2945" s="118" t="s">
        <v>272</v>
      </c>
    </row>
    <row r="2946" spans="1:9" ht="15" customHeight="1" x14ac:dyDescent="0.25">
      <c r="A2946" s="117">
        <v>46290.782395833332</v>
      </c>
      <c r="B2946" s="114">
        <v>27</v>
      </c>
      <c r="C2946" s="114" t="s">
        <v>367</v>
      </c>
      <c r="D2946" s="114" t="s">
        <v>637</v>
      </c>
      <c r="E2946" s="114" t="s">
        <v>2404</v>
      </c>
      <c r="F2946" s="114" t="s">
        <v>180</v>
      </c>
      <c r="G2946" s="121">
        <v>-1.4539130075817144E-4</v>
      </c>
      <c r="H2946" s="114">
        <v>-4.7252172746405723</v>
      </c>
      <c r="I2946" s="118" t="s">
        <v>272</v>
      </c>
    </row>
    <row r="2947" spans="1:9" ht="15" customHeight="1" x14ac:dyDescent="0.25">
      <c r="A2947" s="117">
        <v>46290.782395833332</v>
      </c>
      <c r="B2947" s="114">
        <v>27</v>
      </c>
      <c r="C2947" s="114" t="s">
        <v>367</v>
      </c>
      <c r="D2947" s="114" t="s">
        <v>637</v>
      </c>
      <c r="E2947" s="114" t="s">
        <v>2405</v>
      </c>
      <c r="F2947" s="114" t="s">
        <v>180</v>
      </c>
      <c r="G2947" s="121">
        <v>-1.4539130075817127E-4</v>
      </c>
      <c r="H2947" s="114">
        <v>-4.725217274640567</v>
      </c>
      <c r="I2947" s="118" t="s">
        <v>272</v>
      </c>
    </row>
    <row r="2948" spans="1:9" ht="15" customHeight="1" x14ac:dyDescent="0.25">
      <c r="A2948" s="117">
        <v>46290.782395833332</v>
      </c>
      <c r="B2948" s="114">
        <v>27</v>
      </c>
      <c r="C2948" s="114" t="s">
        <v>367</v>
      </c>
      <c r="D2948" s="114" t="s">
        <v>637</v>
      </c>
      <c r="E2948" s="114" t="s">
        <v>2406</v>
      </c>
      <c r="F2948" s="114" t="s">
        <v>180</v>
      </c>
      <c r="G2948" s="121">
        <v>-1.4539130075817111E-4</v>
      </c>
      <c r="H2948" s="114">
        <v>-4.7252172746405616</v>
      </c>
      <c r="I2948" s="118" t="s">
        <v>272</v>
      </c>
    </row>
    <row r="2949" spans="1:9" ht="15" customHeight="1" x14ac:dyDescent="0.25">
      <c r="A2949" s="117">
        <v>46290.782395833332</v>
      </c>
      <c r="B2949" s="114">
        <v>27</v>
      </c>
      <c r="C2949" s="114" t="s">
        <v>367</v>
      </c>
      <c r="D2949" s="114" t="s">
        <v>637</v>
      </c>
      <c r="E2949" s="114" t="s">
        <v>2407</v>
      </c>
      <c r="F2949" s="114" t="s">
        <v>180</v>
      </c>
      <c r="G2949" s="121">
        <v>-8.6313040606540359E-5</v>
      </c>
      <c r="H2949" s="114">
        <v>-2.8051738197125617</v>
      </c>
      <c r="I2949" s="118" t="s">
        <v>272</v>
      </c>
    </row>
    <row r="2950" spans="1:9" ht="15" customHeight="1" x14ac:dyDescent="0.25">
      <c r="A2950" s="117">
        <v>46290.782395833332</v>
      </c>
      <c r="B2950" s="114">
        <v>27</v>
      </c>
      <c r="C2950" s="114" t="s">
        <v>367</v>
      </c>
      <c r="D2950" s="114" t="s">
        <v>637</v>
      </c>
      <c r="E2950" s="114" t="s">
        <v>2408</v>
      </c>
      <c r="F2950" s="114" t="s">
        <v>180</v>
      </c>
      <c r="G2950" s="121">
        <v>-8.6313040606540196E-5</v>
      </c>
      <c r="H2950" s="114">
        <v>-2.8051738197125564</v>
      </c>
      <c r="I2950" s="118" t="s">
        <v>272</v>
      </c>
    </row>
    <row r="2951" spans="1:9" ht="15" customHeight="1" x14ac:dyDescent="0.25">
      <c r="A2951" s="117">
        <v>46290.782395833332</v>
      </c>
      <c r="B2951" s="114">
        <v>27</v>
      </c>
      <c r="C2951" s="114" t="s">
        <v>367</v>
      </c>
      <c r="D2951" s="114" t="s">
        <v>637</v>
      </c>
      <c r="E2951" s="114" t="s">
        <v>2409</v>
      </c>
      <c r="F2951" s="114" t="s">
        <v>180</v>
      </c>
      <c r="G2951" s="121">
        <v>-8.6313040606540047E-5</v>
      </c>
      <c r="H2951" s="114">
        <v>-2.8051738197125515</v>
      </c>
      <c r="I2951" s="118" t="s">
        <v>272</v>
      </c>
    </row>
    <row r="2952" spans="1:9" ht="15" customHeight="1" x14ac:dyDescent="0.25">
      <c r="A2952" s="117">
        <v>46290.782395833332</v>
      </c>
      <c r="B2952" s="114">
        <v>27</v>
      </c>
      <c r="C2952" s="114" t="s">
        <v>367</v>
      </c>
      <c r="D2952" s="114" t="s">
        <v>637</v>
      </c>
      <c r="E2952" s="114" t="s">
        <v>2410</v>
      </c>
      <c r="F2952" s="114" t="s">
        <v>180</v>
      </c>
      <c r="G2952" s="121">
        <v>-8.6313040606539234E-5</v>
      </c>
      <c r="H2952" s="114">
        <v>-2.8051738197125253</v>
      </c>
      <c r="I2952" s="118" t="s">
        <v>272</v>
      </c>
    </row>
    <row r="2953" spans="1:9" ht="15" customHeight="1" x14ac:dyDescent="0.25">
      <c r="A2953" s="117">
        <v>46290.782395833332</v>
      </c>
      <c r="B2953" s="114">
        <v>27</v>
      </c>
      <c r="C2953" s="114" t="s">
        <v>367</v>
      </c>
      <c r="D2953" s="114" t="s">
        <v>637</v>
      </c>
      <c r="E2953" s="114" t="s">
        <v>2411</v>
      </c>
      <c r="F2953" s="114" t="s">
        <v>180</v>
      </c>
      <c r="G2953" s="121">
        <v>-8.6313040606539072E-5</v>
      </c>
      <c r="H2953" s="114">
        <v>-2.80517381971252</v>
      </c>
      <c r="I2953" s="118" t="s">
        <v>272</v>
      </c>
    </row>
    <row r="2954" spans="1:9" ht="15" customHeight="1" x14ac:dyDescent="0.25">
      <c r="A2954" s="117">
        <v>46290.782395833332</v>
      </c>
      <c r="B2954" s="114">
        <v>27</v>
      </c>
      <c r="C2954" s="114" t="s">
        <v>367</v>
      </c>
      <c r="D2954" s="114" t="s">
        <v>637</v>
      </c>
      <c r="E2954" s="114" t="s">
        <v>2412</v>
      </c>
      <c r="F2954" s="114" t="s">
        <v>180</v>
      </c>
      <c r="G2954" s="121">
        <v>-8.6313040606538922E-5</v>
      </c>
      <c r="H2954" s="114">
        <v>-2.8051738197125151</v>
      </c>
      <c r="I2954" s="118" t="s">
        <v>272</v>
      </c>
    </row>
    <row r="2955" spans="1:9" ht="15" customHeight="1" x14ac:dyDescent="0.25">
      <c r="A2955" s="117">
        <v>46290.782395833332</v>
      </c>
      <c r="B2955" s="114">
        <v>27</v>
      </c>
      <c r="C2955" s="114" t="s">
        <v>367</v>
      </c>
      <c r="D2955" s="114" t="s">
        <v>637</v>
      </c>
      <c r="E2955" s="114" t="s">
        <v>2413</v>
      </c>
      <c r="F2955" s="114" t="s">
        <v>180</v>
      </c>
      <c r="G2955" s="121">
        <v>-2.7234780454908156E-5</v>
      </c>
      <c r="H2955" s="114">
        <v>-0.88513036478451523</v>
      </c>
      <c r="I2955" s="118" t="s">
        <v>272</v>
      </c>
    </row>
    <row r="2956" spans="1:9" ht="15" customHeight="1" x14ac:dyDescent="0.25">
      <c r="A2956" s="117">
        <v>46290.782395833332</v>
      </c>
      <c r="B2956" s="114">
        <v>27</v>
      </c>
      <c r="C2956" s="114" t="s">
        <v>367</v>
      </c>
      <c r="D2956" s="114" t="s">
        <v>637</v>
      </c>
      <c r="E2956" s="114" t="s">
        <v>2414</v>
      </c>
      <c r="F2956" s="114" t="s">
        <v>180</v>
      </c>
      <c r="G2956" s="121">
        <v>-2.7234780454907993E-5</v>
      </c>
      <c r="H2956" s="114">
        <v>-0.8851303647845099</v>
      </c>
      <c r="I2956" s="118" t="s">
        <v>272</v>
      </c>
    </row>
    <row r="2957" spans="1:9" ht="15" customHeight="1" x14ac:dyDescent="0.25">
      <c r="A2957" s="117">
        <v>46290.782395833332</v>
      </c>
      <c r="B2957" s="114">
        <v>27</v>
      </c>
      <c r="C2957" s="114" t="s">
        <v>367</v>
      </c>
      <c r="D2957" s="114" t="s">
        <v>637</v>
      </c>
      <c r="E2957" s="114" t="s">
        <v>2415</v>
      </c>
      <c r="F2957" s="114" t="s">
        <v>180</v>
      </c>
      <c r="G2957" s="121">
        <v>-2.7234780454907834E-5</v>
      </c>
      <c r="H2957" s="114">
        <v>-0.8851303647845048</v>
      </c>
      <c r="I2957" s="118" t="s">
        <v>272</v>
      </c>
    </row>
    <row r="2958" spans="1:9" ht="15" customHeight="1" x14ac:dyDescent="0.25">
      <c r="A2958" s="117">
        <v>46290.782395833332</v>
      </c>
      <c r="B2958" s="114">
        <v>27</v>
      </c>
      <c r="C2958" s="114" t="s">
        <v>367</v>
      </c>
      <c r="D2958" s="114" t="s">
        <v>637</v>
      </c>
      <c r="E2958" s="114" t="s">
        <v>2416</v>
      </c>
      <c r="F2958" s="114" t="s">
        <v>180</v>
      </c>
      <c r="G2958" s="121">
        <v>-2.7234780454907031E-5</v>
      </c>
      <c r="H2958" s="114">
        <v>-0.88513036478447871</v>
      </c>
      <c r="I2958" s="118" t="s">
        <v>272</v>
      </c>
    </row>
    <row r="2959" spans="1:9" ht="15" customHeight="1" x14ac:dyDescent="0.25">
      <c r="A2959" s="117">
        <v>46290.782395833332</v>
      </c>
      <c r="B2959" s="114">
        <v>27</v>
      </c>
      <c r="C2959" s="114" t="s">
        <v>367</v>
      </c>
      <c r="D2959" s="114" t="s">
        <v>637</v>
      </c>
      <c r="E2959" s="114" t="s">
        <v>2417</v>
      </c>
      <c r="F2959" s="114" t="s">
        <v>180</v>
      </c>
      <c r="G2959" s="121">
        <v>-2.7234780454906868E-5</v>
      </c>
      <c r="H2959" s="114">
        <v>-0.88513036478447338</v>
      </c>
      <c r="I2959" s="118" t="s">
        <v>272</v>
      </c>
    </row>
    <row r="2960" spans="1:9" ht="15" customHeight="1" x14ac:dyDescent="0.25">
      <c r="A2960" s="117">
        <v>46290.782395833332</v>
      </c>
      <c r="B2960" s="114">
        <v>27</v>
      </c>
      <c r="C2960" s="114" t="s">
        <v>367</v>
      </c>
      <c r="D2960" s="114" t="s">
        <v>637</v>
      </c>
      <c r="E2960" s="114" t="s">
        <v>2418</v>
      </c>
      <c r="F2960" s="114" t="s">
        <v>180</v>
      </c>
      <c r="G2960" s="121">
        <v>-2.7234780454906709E-5</v>
      </c>
      <c r="H2960" s="114">
        <v>-0.88513036478446827</v>
      </c>
      <c r="I2960" s="118" t="s">
        <v>272</v>
      </c>
    </row>
    <row r="2961" spans="1:9" ht="15" customHeight="1" x14ac:dyDescent="0.25">
      <c r="A2961" s="117">
        <v>46290.782395833332</v>
      </c>
      <c r="B2961" s="114">
        <v>27</v>
      </c>
      <c r="C2961" s="114" t="s">
        <v>367</v>
      </c>
      <c r="D2961" s="114" t="s">
        <v>637</v>
      </c>
      <c r="E2961" s="114" t="s">
        <v>2419</v>
      </c>
      <c r="F2961" s="114" t="s">
        <v>180</v>
      </c>
      <c r="G2961" s="121">
        <v>3.1843479696724054E-5</v>
      </c>
      <c r="H2961" s="114">
        <v>1.0349130901435319</v>
      </c>
      <c r="I2961" s="118" t="s">
        <v>274</v>
      </c>
    </row>
    <row r="2962" spans="1:9" ht="15" customHeight="1" x14ac:dyDescent="0.25">
      <c r="A2962" s="117">
        <v>46290.782395833332</v>
      </c>
      <c r="B2962" s="114">
        <v>27</v>
      </c>
      <c r="C2962" s="114" t="s">
        <v>367</v>
      </c>
      <c r="D2962" s="114" t="s">
        <v>637</v>
      </c>
      <c r="E2962" s="114" t="s">
        <v>2420</v>
      </c>
      <c r="F2962" s="114" t="s">
        <v>180</v>
      </c>
      <c r="G2962" s="121">
        <v>3.184347969672421E-5</v>
      </c>
      <c r="H2962" s="114">
        <v>1.0349130901435368</v>
      </c>
      <c r="I2962" s="118" t="s">
        <v>274</v>
      </c>
    </row>
    <row r="2963" spans="1:9" ht="15" customHeight="1" x14ac:dyDescent="0.25">
      <c r="A2963" s="117">
        <v>46290.782395833332</v>
      </c>
      <c r="B2963" s="114">
        <v>27</v>
      </c>
      <c r="C2963" s="114" t="s">
        <v>367</v>
      </c>
      <c r="D2963" s="114" t="s">
        <v>637</v>
      </c>
      <c r="E2963" s="114" t="s">
        <v>2421</v>
      </c>
      <c r="F2963" s="114" t="s">
        <v>180</v>
      </c>
      <c r="G2963" s="121">
        <v>3.1843479696724373E-5</v>
      </c>
      <c r="H2963" s="114">
        <v>1.0349130901435422</v>
      </c>
      <c r="I2963" s="118" t="s">
        <v>274</v>
      </c>
    </row>
    <row r="2964" spans="1:9" ht="15" customHeight="1" x14ac:dyDescent="0.25">
      <c r="A2964" s="117">
        <v>46290.782395833332</v>
      </c>
      <c r="B2964" s="114">
        <v>27</v>
      </c>
      <c r="C2964" s="114" t="s">
        <v>367</v>
      </c>
      <c r="D2964" s="114" t="s">
        <v>637</v>
      </c>
      <c r="E2964" s="114" t="s">
        <v>2422</v>
      </c>
      <c r="F2964" s="114" t="s">
        <v>180</v>
      </c>
      <c r="G2964" s="121">
        <v>3.1843479696724535E-5</v>
      </c>
      <c r="H2964" s="114">
        <v>1.0349130901435475</v>
      </c>
      <c r="I2964" s="118" t="s">
        <v>274</v>
      </c>
    </row>
    <row r="2965" spans="1:9" ht="15" customHeight="1" x14ac:dyDescent="0.25">
      <c r="A2965" s="117">
        <v>46290.782395833332</v>
      </c>
      <c r="B2965" s="114">
        <v>27</v>
      </c>
      <c r="C2965" s="114" t="s">
        <v>367</v>
      </c>
      <c r="D2965" s="114" t="s">
        <v>637</v>
      </c>
      <c r="E2965" s="114" t="s">
        <v>2423</v>
      </c>
      <c r="F2965" s="114" t="s">
        <v>180</v>
      </c>
      <c r="G2965" s="121">
        <v>3.1843479696724698E-5</v>
      </c>
      <c r="H2965" s="114">
        <v>1.0349130901435528</v>
      </c>
      <c r="I2965" s="118" t="s">
        <v>274</v>
      </c>
    </row>
    <row r="2966" spans="1:9" ht="15" customHeight="1" x14ac:dyDescent="0.25">
      <c r="A2966" s="117">
        <v>46290.782395833332</v>
      </c>
      <c r="B2966" s="114">
        <v>27</v>
      </c>
      <c r="C2966" s="114" t="s">
        <v>367</v>
      </c>
      <c r="D2966" s="114" t="s">
        <v>637</v>
      </c>
      <c r="E2966" s="114" t="s">
        <v>2424</v>
      </c>
      <c r="F2966" s="114" t="s">
        <v>180</v>
      </c>
      <c r="G2966" s="121">
        <v>3.1843479696724854E-5</v>
      </c>
      <c r="H2966" s="114">
        <v>1.0349130901435579</v>
      </c>
      <c r="I2966" s="118" t="s">
        <v>274</v>
      </c>
    </row>
    <row r="2967" spans="1:9" ht="15" customHeight="1" x14ac:dyDescent="0.25">
      <c r="A2967" s="117">
        <v>46290.782395833332</v>
      </c>
      <c r="B2967" s="114">
        <v>27</v>
      </c>
      <c r="C2967" s="114" t="s">
        <v>367</v>
      </c>
      <c r="D2967" s="114" t="s">
        <v>637</v>
      </c>
      <c r="E2967" s="114" t="s">
        <v>2425</v>
      </c>
      <c r="F2967" s="114" t="s">
        <v>180</v>
      </c>
      <c r="G2967" s="121">
        <v>3.1843479696725016E-5</v>
      </c>
      <c r="H2967" s="114">
        <v>1.0349130901435633</v>
      </c>
      <c r="I2967" s="118" t="s">
        <v>274</v>
      </c>
    </row>
    <row r="2968" spans="1:9" ht="15" customHeight="1" x14ac:dyDescent="0.25">
      <c r="A2968" s="117">
        <v>46290.782395833332</v>
      </c>
      <c r="B2968" s="114">
        <v>27</v>
      </c>
      <c r="C2968" s="114" t="s">
        <v>367</v>
      </c>
      <c r="D2968" s="114" t="s">
        <v>637</v>
      </c>
      <c r="E2968" s="114" t="s">
        <v>2426</v>
      </c>
      <c r="F2968" s="114" t="s">
        <v>180</v>
      </c>
      <c r="G2968" s="121">
        <v>3.1843479696725179E-5</v>
      </c>
      <c r="H2968" s="114">
        <v>1.0349130901435684</v>
      </c>
      <c r="I2968" s="118" t="s">
        <v>274</v>
      </c>
    </row>
    <row r="2969" spans="1:9" ht="15" customHeight="1" x14ac:dyDescent="0.25">
      <c r="A2969" s="117">
        <v>46290.782395833332</v>
      </c>
      <c r="B2969" s="114">
        <v>27</v>
      </c>
      <c r="C2969" s="114" t="s">
        <v>367</v>
      </c>
      <c r="D2969" s="114" t="s">
        <v>637</v>
      </c>
      <c r="E2969" s="114" t="s">
        <v>2427</v>
      </c>
      <c r="F2969" s="114" t="s">
        <v>180</v>
      </c>
      <c r="G2969" s="121">
        <v>3.1843479696725335E-5</v>
      </c>
      <c r="H2969" s="114">
        <v>1.0349130901435735</v>
      </c>
      <c r="I2969" s="118" t="s">
        <v>274</v>
      </c>
    </row>
    <row r="2970" spans="1:9" ht="15" customHeight="1" x14ac:dyDescent="0.25">
      <c r="A2970" s="117">
        <v>46290.782395833332</v>
      </c>
      <c r="B2970" s="114">
        <v>27</v>
      </c>
      <c r="C2970" s="114" t="s">
        <v>367</v>
      </c>
      <c r="D2970" s="114" t="s">
        <v>637</v>
      </c>
      <c r="E2970" s="114" t="s">
        <v>2428</v>
      </c>
      <c r="F2970" s="114" t="s">
        <v>180</v>
      </c>
      <c r="G2970" s="121">
        <v>3.1843479696725497E-5</v>
      </c>
      <c r="H2970" s="114">
        <v>1.0349130901435788</v>
      </c>
      <c r="I2970" s="118" t="s">
        <v>274</v>
      </c>
    </row>
    <row r="2971" spans="1:9" ht="15" customHeight="1" x14ac:dyDescent="0.25">
      <c r="A2971" s="117">
        <v>46290.782395833332</v>
      </c>
      <c r="B2971" s="114">
        <v>27</v>
      </c>
      <c r="C2971" s="114" t="s">
        <v>367</v>
      </c>
      <c r="D2971" s="114" t="s">
        <v>637</v>
      </c>
      <c r="E2971" s="114" t="s">
        <v>2429</v>
      </c>
      <c r="F2971" s="114" t="s">
        <v>180</v>
      </c>
      <c r="G2971" s="121">
        <v>9.0921739848356427E-5</v>
      </c>
      <c r="H2971" s="114">
        <v>1.7021053974431062</v>
      </c>
      <c r="I2971" s="118" t="s">
        <v>274</v>
      </c>
    </row>
    <row r="2972" spans="1:9" ht="15" customHeight="1" x14ac:dyDescent="0.25">
      <c r="A2972" s="117">
        <v>46290.782395833332</v>
      </c>
      <c r="B2972" s="114">
        <v>27</v>
      </c>
      <c r="C2972" s="114" t="s">
        <v>367</v>
      </c>
      <c r="D2972" s="114" t="s">
        <v>637</v>
      </c>
      <c r="E2972" s="114" t="s">
        <v>2430</v>
      </c>
      <c r="F2972" s="114" t="s">
        <v>180</v>
      </c>
      <c r="G2972" s="121">
        <v>9.0921739848356576E-5</v>
      </c>
      <c r="H2972" s="114">
        <v>1.7021053974431077</v>
      </c>
      <c r="I2972" s="118" t="s">
        <v>274</v>
      </c>
    </row>
    <row r="2973" spans="1:9" ht="15" customHeight="1" x14ac:dyDescent="0.25">
      <c r="A2973" s="117">
        <v>46290.782395833332</v>
      </c>
      <c r="B2973" s="114">
        <v>27</v>
      </c>
      <c r="C2973" s="114" t="s">
        <v>367</v>
      </c>
      <c r="D2973" s="114" t="s">
        <v>637</v>
      </c>
      <c r="E2973" s="114" t="s">
        <v>2431</v>
      </c>
      <c r="F2973" s="114" t="s">
        <v>180</v>
      </c>
      <c r="G2973" s="121">
        <v>9.0921739848356738E-5</v>
      </c>
      <c r="H2973" s="114">
        <v>1.7021053974431095</v>
      </c>
      <c r="I2973" s="118" t="s">
        <v>274</v>
      </c>
    </row>
    <row r="2974" spans="1:9" ht="15" customHeight="1" x14ac:dyDescent="0.25">
      <c r="A2974" s="117">
        <v>46290.782395833332</v>
      </c>
      <c r="B2974" s="114">
        <v>27</v>
      </c>
      <c r="C2974" s="114" t="s">
        <v>367</v>
      </c>
      <c r="D2974" s="114" t="s">
        <v>637</v>
      </c>
      <c r="E2974" s="114" t="s">
        <v>2432</v>
      </c>
      <c r="F2974" s="114" t="s">
        <v>180</v>
      </c>
      <c r="G2974" s="121">
        <v>9.0921739848356901E-5</v>
      </c>
      <c r="H2974" s="114">
        <v>1.7021053974431113</v>
      </c>
      <c r="I2974" s="118" t="s">
        <v>274</v>
      </c>
    </row>
    <row r="2975" spans="1:9" ht="15" customHeight="1" x14ac:dyDescent="0.25">
      <c r="A2975" s="117">
        <v>46290.782395833332</v>
      </c>
      <c r="B2975" s="114">
        <v>27</v>
      </c>
      <c r="C2975" s="114" t="s">
        <v>367</v>
      </c>
      <c r="D2975" s="114" t="s">
        <v>637</v>
      </c>
      <c r="E2975" s="114" t="s">
        <v>2433</v>
      </c>
      <c r="F2975" s="114" t="s">
        <v>180</v>
      </c>
      <c r="G2975" s="121">
        <v>9.0921739848357064E-5</v>
      </c>
      <c r="H2975" s="114">
        <v>1.7021053974431131</v>
      </c>
      <c r="I2975" s="118" t="s">
        <v>274</v>
      </c>
    </row>
    <row r="2976" spans="1:9" ht="15" customHeight="1" x14ac:dyDescent="0.25">
      <c r="A2976" s="117">
        <v>46290.782395833332</v>
      </c>
      <c r="B2976" s="114">
        <v>27</v>
      </c>
      <c r="C2976" s="114" t="s">
        <v>367</v>
      </c>
      <c r="D2976" s="114" t="s">
        <v>637</v>
      </c>
      <c r="E2976" s="114" t="s">
        <v>2434</v>
      </c>
      <c r="F2976" s="114" t="s">
        <v>180</v>
      </c>
      <c r="G2976" s="121">
        <v>9.0921739848357226E-5</v>
      </c>
      <c r="H2976" s="114">
        <v>1.7021053974431148</v>
      </c>
      <c r="I2976" s="118" t="s">
        <v>274</v>
      </c>
    </row>
    <row r="2977" spans="1:9" ht="15" customHeight="1" x14ac:dyDescent="0.25">
      <c r="A2977" s="117">
        <v>46290.782395833332</v>
      </c>
      <c r="B2977" s="114">
        <v>27</v>
      </c>
      <c r="C2977" s="114" t="s">
        <v>367</v>
      </c>
      <c r="D2977" s="114" t="s">
        <v>637</v>
      </c>
      <c r="E2977" s="114" t="s">
        <v>2435</v>
      </c>
      <c r="F2977" s="114" t="s">
        <v>180</v>
      </c>
      <c r="G2977" s="121">
        <v>9.0921739848357389E-5</v>
      </c>
      <c r="H2977" s="114">
        <v>1.7021053974431166</v>
      </c>
      <c r="I2977" s="118" t="s">
        <v>274</v>
      </c>
    </row>
    <row r="2978" spans="1:9" ht="15" customHeight="1" x14ac:dyDescent="0.25">
      <c r="A2978" s="117">
        <v>46290.782395833332</v>
      </c>
      <c r="B2978" s="114">
        <v>27</v>
      </c>
      <c r="C2978" s="114" t="s">
        <v>367</v>
      </c>
      <c r="D2978" s="114" t="s">
        <v>637</v>
      </c>
      <c r="E2978" s="114" t="s">
        <v>2436</v>
      </c>
      <c r="F2978" s="114" t="s">
        <v>180</v>
      </c>
      <c r="G2978" s="121">
        <v>9.0921739848357552E-5</v>
      </c>
      <c r="H2978" s="114">
        <v>1.7021053974431184</v>
      </c>
      <c r="I2978" s="118" t="s">
        <v>274</v>
      </c>
    </row>
    <row r="2979" spans="1:9" ht="15" customHeight="1" x14ac:dyDescent="0.25">
      <c r="A2979" s="117">
        <v>46290.782395833332</v>
      </c>
      <c r="B2979" s="114">
        <v>27</v>
      </c>
      <c r="C2979" s="114" t="s">
        <v>367</v>
      </c>
      <c r="D2979" s="114" t="s">
        <v>637</v>
      </c>
      <c r="E2979" s="114" t="s">
        <v>2437</v>
      </c>
      <c r="F2979" s="114" t="s">
        <v>180</v>
      </c>
      <c r="G2979" s="121">
        <v>1.4999999999998879E-4</v>
      </c>
      <c r="H2979" s="114">
        <v>1.8</v>
      </c>
      <c r="I2979" s="118" t="s">
        <v>274</v>
      </c>
    </row>
    <row r="2980" spans="1:9" ht="15" customHeight="1" x14ac:dyDescent="0.25">
      <c r="A2980" s="117">
        <v>46290.782395833332</v>
      </c>
      <c r="B2980" s="114">
        <v>27</v>
      </c>
      <c r="C2980" s="114" t="s">
        <v>367</v>
      </c>
      <c r="D2980" s="114" t="s">
        <v>637</v>
      </c>
      <c r="E2980" s="114" t="s">
        <v>2438</v>
      </c>
      <c r="F2980" s="114" t="s">
        <v>180</v>
      </c>
      <c r="G2980" s="121">
        <v>1.4999999999998896E-4</v>
      </c>
      <c r="H2980" s="114">
        <v>1.8</v>
      </c>
      <c r="I2980" s="118" t="s">
        <v>274</v>
      </c>
    </row>
    <row r="2981" spans="1:9" ht="15" customHeight="1" x14ac:dyDescent="0.25">
      <c r="A2981" s="117">
        <v>46290.782395833332</v>
      </c>
      <c r="B2981" s="114">
        <v>27</v>
      </c>
      <c r="C2981" s="114" t="s">
        <v>367</v>
      </c>
      <c r="D2981" s="114" t="s">
        <v>637</v>
      </c>
      <c r="E2981" s="114" t="s">
        <v>2439</v>
      </c>
      <c r="F2981" s="114" t="s">
        <v>180</v>
      </c>
      <c r="G2981" s="121">
        <v>1.4999999999998912E-4</v>
      </c>
      <c r="H2981" s="114">
        <v>1.8</v>
      </c>
      <c r="I2981" s="118" t="s">
        <v>274</v>
      </c>
    </row>
    <row r="2982" spans="1:9" ht="15" customHeight="1" x14ac:dyDescent="0.25">
      <c r="A2982" s="117">
        <v>46290.782395833332</v>
      </c>
      <c r="B2982" s="114">
        <v>27</v>
      </c>
      <c r="C2982" s="114" t="s">
        <v>367</v>
      </c>
      <c r="D2982" s="114" t="s">
        <v>637</v>
      </c>
      <c r="E2982" s="114" t="s">
        <v>2440</v>
      </c>
      <c r="F2982" s="114" t="s">
        <v>180</v>
      </c>
      <c r="G2982" s="121">
        <v>1.4999999999998928E-4</v>
      </c>
      <c r="H2982" s="114">
        <v>1.8</v>
      </c>
      <c r="I2982" s="118" t="s">
        <v>274</v>
      </c>
    </row>
    <row r="2983" spans="1:9" ht="15" customHeight="1" x14ac:dyDescent="0.25">
      <c r="A2983" s="117">
        <v>46290.782395833332</v>
      </c>
      <c r="B2983" s="114">
        <v>27</v>
      </c>
      <c r="C2983" s="114" t="s">
        <v>367</v>
      </c>
      <c r="D2983" s="114" t="s">
        <v>637</v>
      </c>
      <c r="E2983" s="114" t="s">
        <v>2441</v>
      </c>
      <c r="F2983" s="114" t="s">
        <v>180</v>
      </c>
      <c r="G2983" s="121">
        <v>1.4999999999998944E-4</v>
      </c>
      <c r="H2983" s="114">
        <v>1.8</v>
      </c>
      <c r="I2983" s="118" t="s">
        <v>274</v>
      </c>
    </row>
    <row r="2984" spans="1:9" ht="15" customHeight="1" x14ac:dyDescent="0.25">
      <c r="A2984" s="117">
        <v>46290.782395833332</v>
      </c>
      <c r="B2984" s="114">
        <v>27</v>
      </c>
      <c r="C2984" s="114" t="s">
        <v>367</v>
      </c>
      <c r="D2984" s="114" t="s">
        <v>637</v>
      </c>
      <c r="E2984" s="114" t="s">
        <v>2442</v>
      </c>
      <c r="F2984" s="114" t="s">
        <v>180</v>
      </c>
      <c r="G2984" s="121">
        <v>1.4999999999998961E-4</v>
      </c>
      <c r="H2984" s="114">
        <v>1.8</v>
      </c>
      <c r="I2984" s="118" t="s">
        <v>274</v>
      </c>
    </row>
    <row r="2985" spans="1:9" ht="15" customHeight="1" x14ac:dyDescent="0.25">
      <c r="A2985" s="117">
        <v>46290.782395833332</v>
      </c>
      <c r="B2985" s="114">
        <v>27</v>
      </c>
      <c r="C2985" s="114" t="s">
        <v>367</v>
      </c>
      <c r="D2985" s="114" t="s">
        <v>637</v>
      </c>
      <c r="E2985" s="114" t="s">
        <v>567</v>
      </c>
      <c r="F2985" s="114" t="s">
        <v>2443</v>
      </c>
      <c r="G2985" s="121">
        <v>4.0176186052985365E-5</v>
      </c>
      <c r="H2985" s="114">
        <v>8.0352372105970726</v>
      </c>
      <c r="I2985" s="118" t="s">
        <v>274</v>
      </c>
    </row>
    <row r="2986" spans="1:9" ht="15" customHeight="1" x14ac:dyDescent="0.25">
      <c r="A2986" s="117">
        <v>46290.782395833332</v>
      </c>
      <c r="B2986" s="114">
        <v>27</v>
      </c>
      <c r="C2986" s="114" t="s">
        <v>367</v>
      </c>
      <c r="D2986" s="114" t="s">
        <v>637</v>
      </c>
      <c r="E2986" s="114" t="s">
        <v>569</v>
      </c>
      <c r="F2986" s="114" t="s">
        <v>2443</v>
      </c>
      <c r="G2986" s="121">
        <v>9.8480283434911371E-5</v>
      </c>
      <c r="H2986" s="114">
        <v>19.696056686982274</v>
      </c>
      <c r="I2986" s="118" t="s">
        <v>274</v>
      </c>
    </row>
    <row r="2987" spans="1:9" ht="15" customHeight="1" x14ac:dyDescent="0.25">
      <c r="A2987" s="117">
        <v>46290.782395833332</v>
      </c>
      <c r="B2987" s="114">
        <v>27</v>
      </c>
      <c r="C2987" s="114" t="s">
        <v>367</v>
      </c>
      <c r="D2987" s="114" t="s">
        <v>637</v>
      </c>
      <c r="E2987" s="114" t="s">
        <v>2444</v>
      </c>
      <c r="F2987" s="114" t="s">
        <v>2443</v>
      </c>
      <c r="G2987" s="121">
        <v>1.2895455243086687E-4</v>
      </c>
      <c r="H2987" s="114">
        <v>25.790910486173374</v>
      </c>
      <c r="I2987" s="118" t="s">
        <v>274</v>
      </c>
    </row>
    <row r="2988" spans="1:9" ht="15" customHeight="1" x14ac:dyDescent="0.25">
      <c r="A2988" s="117">
        <v>46290.782395833332</v>
      </c>
      <c r="B2988" s="114">
        <v>27</v>
      </c>
      <c r="C2988" s="114" t="s">
        <v>367</v>
      </c>
      <c r="D2988" s="114" t="s">
        <v>637</v>
      </c>
      <c r="E2988" s="114" t="s">
        <v>2445</v>
      </c>
      <c r="F2988" s="114" t="s">
        <v>2443</v>
      </c>
      <c r="G2988" s="121">
        <v>1.3227652195449942E-4</v>
      </c>
      <c r="H2988" s="114">
        <v>26.455304390899883</v>
      </c>
      <c r="I2988" s="118" t="s">
        <v>274</v>
      </c>
    </row>
    <row r="2989" spans="1:9" ht="15" customHeight="1" x14ac:dyDescent="0.25">
      <c r="A2989" s="117">
        <v>46290.782395833332</v>
      </c>
      <c r="B2989" s="114">
        <v>27</v>
      </c>
      <c r="C2989" s="114" t="s">
        <v>367</v>
      </c>
      <c r="D2989" s="114" t="s">
        <v>637</v>
      </c>
      <c r="E2989" s="114" t="s">
        <v>2446</v>
      </c>
      <c r="F2989" s="114" t="s">
        <v>2443</v>
      </c>
      <c r="G2989" s="121">
        <v>1.3227652195449963E-4</v>
      </c>
      <c r="H2989" s="114">
        <v>26.455304390899926</v>
      </c>
      <c r="I2989" s="118" t="s">
        <v>274</v>
      </c>
    </row>
    <row r="2990" spans="1:9" ht="15" customHeight="1" x14ac:dyDescent="0.25">
      <c r="A2990" s="117">
        <v>46290.782395833332</v>
      </c>
      <c r="B2990" s="114">
        <v>27</v>
      </c>
      <c r="C2990" s="114" t="s">
        <v>367</v>
      </c>
      <c r="D2990" s="114" t="s">
        <v>637</v>
      </c>
      <c r="E2990" s="114" t="s">
        <v>2447</v>
      </c>
      <c r="F2990" s="114" t="s">
        <v>2443</v>
      </c>
      <c r="G2990" s="121">
        <v>1.2895455243086754E-4</v>
      </c>
      <c r="H2990" s="114">
        <v>25.790910486173509</v>
      </c>
      <c r="I2990" s="118" t="s">
        <v>274</v>
      </c>
    </row>
    <row r="2991" spans="1:9" ht="15" customHeight="1" x14ac:dyDescent="0.25">
      <c r="A2991" s="117">
        <v>46290.782395833332</v>
      </c>
      <c r="B2991" s="114">
        <v>27</v>
      </c>
      <c r="C2991" s="114" t="s">
        <v>367</v>
      </c>
      <c r="D2991" s="114" t="s">
        <v>637</v>
      </c>
      <c r="E2991" s="114" t="s">
        <v>2448</v>
      </c>
      <c r="F2991" s="114" t="s">
        <v>2443</v>
      </c>
      <c r="G2991" s="121">
        <v>9.8480283434912428E-5</v>
      </c>
      <c r="H2991" s="114">
        <v>19.696056686982484</v>
      </c>
      <c r="I2991" s="118" t="s">
        <v>274</v>
      </c>
    </row>
    <row r="2992" spans="1:9" ht="15" customHeight="1" x14ac:dyDescent="0.25">
      <c r="A2992" s="117">
        <v>46290.782395833332</v>
      </c>
      <c r="B2992" s="114">
        <v>27</v>
      </c>
      <c r="C2992" s="114" t="s">
        <v>367</v>
      </c>
      <c r="D2992" s="114" t="s">
        <v>637</v>
      </c>
      <c r="E2992" s="114" t="s">
        <v>2449</v>
      </c>
      <c r="F2992" s="114" t="s">
        <v>2443</v>
      </c>
      <c r="G2992" s="121">
        <v>4.0176186052986822E-5</v>
      </c>
      <c r="H2992" s="114">
        <v>8.035237210597364</v>
      </c>
      <c r="I2992" s="118" t="s">
        <v>274</v>
      </c>
    </row>
    <row r="2993" spans="1:9" ht="15" customHeight="1" x14ac:dyDescent="0.25">
      <c r="A2993" s="117">
        <v>46290.782395833332</v>
      </c>
      <c r="B2993" s="114">
        <v>27</v>
      </c>
      <c r="C2993" s="114" t="s">
        <v>367</v>
      </c>
      <c r="D2993" s="114" t="s">
        <v>637</v>
      </c>
      <c r="E2993" s="114" t="s">
        <v>2450</v>
      </c>
      <c r="F2993" s="114" t="s">
        <v>2443</v>
      </c>
      <c r="G2993" s="121">
        <v>-6.2635008832749139E-4</v>
      </c>
      <c r="H2993" s="114">
        <v>-125.2700176654983</v>
      </c>
      <c r="I2993" s="118" t="s">
        <v>272</v>
      </c>
    </row>
    <row r="2994" spans="1:9" ht="15" customHeight="1" x14ac:dyDescent="0.25">
      <c r="A2994" s="117">
        <v>46290.782395833332</v>
      </c>
      <c r="B2994" s="114">
        <v>27</v>
      </c>
      <c r="C2994" s="114" t="s">
        <v>367</v>
      </c>
      <c r="D2994" s="114" t="s">
        <v>637</v>
      </c>
      <c r="E2994" s="114" t="s">
        <v>2451</v>
      </c>
      <c r="F2994" s="114" t="s">
        <v>2443</v>
      </c>
      <c r="G2994" s="121">
        <v>-6.8465418570941706E-4</v>
      </c>
      <c r="H2994" s="114">
        <v>-136.93083714188344</v>
      </c>
      <c r="I2994" s="118" t="s">
        <v>272</v>
      </c>
    </row>
    <row r="2995" spans="1:9" ht="15" customHeight="1" x14ac:dyDescent="0.25">
      <c r="A2995" s="117">
        <v>46290.782395833332</v>
      </c>
      <c r="B2995" s="114">
        <v>27</v>
      </c>
      <c r="C2995" s="114" t="s">
        <v>367</v>
      </c>
      <c r="D2995" s="114" t="s">
        <v>637</v>
      </c>
      <c r="E2995" s="114" t="s">
        <v>2452</v>
      </c>
      <c r="F2995" s="114" t="s">
        <v>2443</v>
      </c>
      <c r="G2995" s="121">
        <v>-7.1512845470537219E-4</v>
      </c>
      <c r="H2995" s="114">
        <v>-143.02569094107446</v>
      </c>
      <c r="I2995" s="118" t="s">
        <v>272</v>
      </c>
    </row>
    <row r="2996" spans="1:9" ht="15" customHeight="1" x14ac:dyDescent="0.25">
      <c r="A2996" s="117">
        <v>46290.782395833332</v>
      </c>
      <c r="B2996" s="114">
        <v>27</v>
      </c>
      <c r="C2996" s="114" t="s">
        <v>367</v>
      </c>
      <c r="D2996" s="114" t="s">
        <v>637</v>
      </c>
      <c r="E2996" s="114" t="s">
        <v>2453</v>
      </c>
      <c r="F2996" s="114" t="s">
        <v>2443</v>
      </c>
      <c r="G2996" s="121">
        <v>-7.1845042422900439E-4</v>
      </c>
      <c r="H2996" s="114">
        <v>-143.6900848458009</v>
      </c>
      <c r="I2996" s="118" t="s">
        <v>272</v>
      </c>
    </row>
    <row r="2997" spans="1:9" ht="15" customHeight="1" x14ac:dyDescent="0.25">
      <c r="A2997" s="117">
        <v>46290.782395833332</v>
      </c>
      <c r="B2997" s="114">
        <v>27</v>
      </c>
      <c r="C2997" s="114" t="s">
        <v>367</v>
      </c>
      <c r="D2997" s="114" t="s">
        <v>637</v>
      </c>
      <c r="E2997" s="114" t="s">
        <v>2454</v>
      </c>
      <c r="F2997" s="114" t="s">
        <v>2443</v>
      </c>
      <c r="G2997" s="121">
        <v>-7.1845042422900417E-4</v>
      </c>
      <c r="H2997" s="114">
        <v>-143.69008484580084</v>
      </c>
      <c r="I2997" s="118" t="s">
        <v>272</v>
      </c>
    </row>
    <row r="2998" spans="1:9" ht="15" customHeight="1" x14ac:dyDescent="0.25">
      <c r="A2998" s="117">
        <v>46290.782395833332</v>
      </c>
      <c r="B2998" s="114">
        <v>27</v>
      </c>
      <c r="C2998" s="114" t="s">
        <v>367</v>
      </c>
      <c r="D2998" s="114" t="s">
        <v>637</v>
      </c>
      <c r="E2998" s="114" t="s">
        <v>2455</v>
      </c>
      <c r="F2998" s="114" t="s">
        <v>2443</v>
      </c>
      <c r="G2998" s="121">
        <v>-7.1512845470537165E-4</v>
      </c>
      <c r="H2998" s="114">
        <v>-143.02569094107434</v>
      </c>
      <c r="I2998" s="118" t="s">
        <v>272</v>
      </c>
    </row>
    <row r="2999" spans="1:9" ht="15" customHeight="1" x14ac:dyDescent="0.25">
      <c r="A2999" s="117">
        <v>46290.782395833332</v>
      </c>
      <c r="B2999" s="114">
        <v>27</v>
      </c>
      <c r="C2999" s="114" t="s">
        <v>367</v>
      </c>
      <c r="D2999" s="114" t="s">
        <v>637</v>
      </c>
      <c r="E2999" s="114" t="s">
        <v>2456</v>
      </c>
      <c r="F2999" s="114" t="s">
        <v>2443</v>
      </c>
      <c r="G2999" s="121">
        <v>-6.846541857094162E-4</v>
      </c>
      <c r="H2999" s="114">
        <v>-136.93083714188325</v>
      </c>
      <c r="I2999" s="118" t="s">
        <v>272</v>
      </c>
    </row>
    <row r="3000" spans="1:9" ht="15" customHeight="1" x14ac:dyDescent="0.25">
      <c r="A3000" s="117">
        <v>46290.782395833332</v>
      </c>
      <c r="B3000" s="114">
        <v>27</v>
      </c>
      <c r="C3000" s="114" t="s">
        <v>367</v>
      </c>
      <c r="D3000" s="114" t="s">
        <v>637</v>
      </c>
      <c r="E3000" s="114" t="s">
        <v>2457</v>
      </c>
      <c r="F3000" s="114" t="s">
        <v>2443</v>
      </c>
      <c r="G3000" s="121">
        <v>-6.263500883274902E-4</v>
      </c>
      <c r="H3000" s="114">
        <v>-125.27001766549806</v>
      </c>
      <c r="I3000" s="118" t="s">
        <v>272</v>
      </c>
    </row>
    <row r="3001" spans="1:9" ht="15" customHeight="1" x14ac:dyDescent="0.25">
      <c r="A3001" s="117">
        <v>46290.782395833332</v>
      </c>
      <c r="B3001" s="114">
        <v>27</v>
      </c>
      <c r="C3001" s="114" t="s">
        <v>367</v>
      </c>
      <c r="D3001" s="114" t="s">
        <v>637</v>
      </c>
      <c r="E3001" s="114" t="s">
        <v>2458</v>
      </c>
      <c r="F3001" s="114" t="s">
        <v>2443</v>
      </c>
      <c r="G3001" s="121">
        <v>-5.5303129580443471E-4</v>
      </c>
      <c r="H3001" s="114">
        <v>-110.60625916088696</v>
      </c>
      <c r="I3001" s="118" t="s">
        <v>272</v>
      </c>
    </row>
    <row r="3002" spans="1:9" ht="15" customHeight="1" x14ac:dyDescent="0.25">
      <c r="A3002" s="117">
        <v>46290.782395833332</v>
      </c>
      <c r="B3002" s="114">
        <v>27</v>
      </c>
      <c r="C3002" s="114" t="s">
        <v>367</v>
      </c>
      <c r="D3002" s="114" t="s">
        <v>637</v>
      </c>
      <c r="E3002" s="114" t="s">
        <v>2459</v>
      </c>
      <c r="F3002" s="114" t="s">
        <v>2443</v>
      </c>
      <c r="G3002" s="121">
        <v>-4.4905355793756202E-4</v>
      </c>
      <c r="H3002" s="114">
        <v>-89.810711587512415</v>
      </c>
      <c r="I3002" s="118" t="s">
        <v>272</v>
      </c>
    </row>
    <row r="3003" spans="1:9" ht="15" customHeight="1" x14ac:dyDescent="0.25">
      <c r="A3003" s="117">
        <v>46290.782395833332</v>
      </c>
      <c r="B3003" s="114">
        <v>27</v>
      </c>
      <c r="C3003" s="114" t="s">
        <v>367</v>
      </c>
      <c r="D3003" s="114" t="s">
        <v>637</v>
      </c>
      <c r="E3003" s="114" t="s">
        <v>2460</v>
      </c>
      <c r="F3003" s="114" t="s">
        <v>2443</v>
      </c>
      <c r="G3003" s="121">
        <v>-3.4507582007068939E-4</v>
      </c>
      <c r="H3003" s="114">
        <v>-69.015164014137895</v>
      </c>
      <c r="I3003" s="118" t="s">
        <v>272</v>
      </c>
    </row>
    <row r="3004" spans="1:9" ht="15" customHeight="1" x14ac:dyDescent="0.25">
      <c r="A3004" s="117">
        <v>46290.782395833332</v>
      </c>
      <c r="B3004" s="114">
        <v>27</v>
      </c>
      <c r="C3004" s="114" t="s">
        <v>367</v>
      </c>
      <c r="D3004" s="114" t="s">
        <v>637</v>
      </c>
      <c r="E3004" s="114" t="s">
        <v>2461</v>
      </c>
      <c r="F3004" s="114" t="s">
        <v>2443</v>
      </c>
      <c r="G3004" s="121">
        <v>-2.4109808220381673E-4</v>
      </c>
      <c r="H3004" s="114">
        <v>-48.21961644076336</v>
      </c>
      <c r="I3004" s="118" t="s">
        <v>272</v>
      </c>
    </row>
    <row r="3005" spans="1:9" ht="15" customHeight="1" x14ac:dyDescent="0.25">
      <c r="A3005" s="117">
        <v>46290.782395833332</v>
      </c>
      <c r="B3005" s="114">
        <v>27</v>
      </c>
      <c r="C3005" s="114" t="s">
        <v>367</v>
      </c>
      <c r="D3005" s="114" t="s">
        <v>637</v>
      </c>
      <c r="E3005" s="114" t="s">
        <v>2462</v>
      </c>
      <c r="F3005" s="114" t="s">
        <v>2443</v>
      </c>
      <c r="G3005" s="121">
        <v>-1.3712034433694401E-4</v>
      </c>
      <c r="H3005" s="114">
        <v>-27.424068867388819</v>
      </c>
      <c r="I3005" s="118" t="s">
        <v>272</v>
      </c>
    </row>
    <row r="3006" spans="1:9" ht="15" customHeight="1" x14ac:dyDescent="0.25">
      <c r="A3006" s="117">
        <v>46290.782395833332</v>
      </c>
      <c r="B3006" s="114">
        <v>27</v>
      </c>
      <c r="C3006" s="114" t="s">
        <v>367</v>
      </c>
      <c r="D3006" s="114" t="s">
        <v>637</v>
      </c>
      <c r="E3006" s="114" t="s">
        <v>2463</v>
      </c>
      <c r="F3006" s="114" t="s">
        <v>2443</v>
      </c>
      <c r="G3006" s="121">
        <v>-3.3142606470071363E-5</v>
      </c>
      <c r="H3006" s="114">
        <v>-6.6285212940142904</v>
      </c>
      <c r="I3006" s="118" t="s">
        <v>272</v>
      </c>
    </row>
    <row r="3007" spans="1:9" ht="15" customHeight="1" x14ac:dyDescent="0.25">
      <c r="A3007" s="117">
        <v>46290.782395833332</v>
      </c>
      <c r="B3007" s="114">
        <v>27</v>
      </c>
      <c r="C3007" s="114" t="s">
        <v>367</v>
      </c>
      <c r="D3007" s="114" t="s">
        <v>637</v>
      </c>
      <c r="E3007" s="114" t="s">
        <v>2773</v>
      </c>
      <c r="F3007" s="114" t="s">
        <v>2443</v>
      </c>
      <c r="G3007" s="121">
        <v>-5.5303129580443341E-4</v>
      </c>
      <c r="H3007" s="114">
        <v>-110.60625916088669</v>
      </c>
      <c r="I3007" s="118" t="s">
        <v>272</v>
      </c>
    </row>
    <row r="3008" spans="1:9" ht="15" customHeight="1" x14ac:dyDescent="0.25">
      <c r="A3008" s="117">
        <v>46290.782395833332</v>
      </c>
      <c r="B3008" s="114">
        <v>27</v>
      </c>
      <c r="C3008" s="114" t="s">
        <v>367</v>
      </c>
      <c r="D3008" s="114" t="s">
        <v>637</v>
      </c>
      <c r="E3008" s="114" t="s">
        <v>2775</v>
      </c>
      <c r="F3008" s="114" t="s">
        <v>2443</v>
      </c>
      <c r="G3008" s="121">
        <v>-4.4905355793756067E-4</v>
      </c>
      <c r="H3008" s="114">
        <v>-89.810711587512145</v>
      </c>
      <c r="I3008" s="118" t="s">
        <v>272</v>
      </c>
    </row>
    <row r="3009" spans="1:9" ht="15" customHeight="1" x14ac:dyDescent="0.25">
      <c r="A3009" s="117">
        <v>46290.782395833332</v>
      </c>
      <c r="B3009" s="114">
        <v>27</v>
      </c>
      <c r="C3009" s="114" t="s">
        <v>367</v>
      </c>
      <c r="D3009" s="114" t="s">
        <v>637</v>
      </c>
      <c r="E3009" s="114" t="s">
        <v>2776</v>
      </c>
      <c r="F3009" s="114" t="s">
        <v>2443</v>
      </c>
      <c r="G3009" s="121">
        <v>-3.4507582007068803E-4</v>
      </c>
      <c r="H3009" s="114">
        <v>-69.015164014137625</v>
      </c>
      <c r="I3009" s="118" t="s">
        <v>272</v>
      </c>
    </row>
    <row r="3010" spans="1:9" ht="15" customHeight="1" x14ac:dyDescent="0.25">
      <c r="A3010" s="117">
        <v>46290.782395833332</v>
      </c>
      <c r="B3010" s="114">
        <v>27</v>
      </c>
      <c r="C3010" s="114" t="s">
        <v>367</v>
      </c>
      <c r="D3010" s="114" t="s">
        <v>637</v>
      </c>
      <c r="E3010" s="114" t="s">
        <v>2777</v>
      </c>
      <c r="F3010" s="114" t="s">
        <v>2443</v>
      </c>
      <c r="G3010" s="121">
        <v>-2.4109808220381537E-4</v>
      </c>
      <c r="H3010" s="114">
        <v>-48.21961644076309</v>
      </c>
      <c r="I3010" s="118" t="s">
        <v>272</v>
      </c>
    </row>
    <row r="3011" spans="1:9" ht="15" customHeight="1" x14ac:dyDescent="0.25">
      <c r="A3011" s="117">
        <v>46290.782395833332</v>
      </c>
      <c r="B3011" s="114">
        <v>27</v>
      </c>
      <c r="C3011" s="114" t="s">
        <v>367</v>
      </c>
      <c r="D3011" s="114" t="s">
        <v>637</v>
      </c>
      <c r="E3011" s="114" t="s">
        <v>2778</v>
      </c>
      <c r="F3011" s="114" t="s">
        <v>2443</v>
      </c>
      <c r="G3011" s="121">
        <v>-1.3712034433694266E-4</v>
      </c>
      <c r="H3011" s="114">
        <v>-27.424068867388549</v>
      </c>
      <c r="I3011" s="118" t="s">
        <v>272</v>
      </c>
    </row>
    <row r="3012" spans="1:9" ht="15" customHeight="1" x14ac:dyDescent="0.25">
      <c r="A3012" s="117">
        <v>46290.782395833332</v>
      </c>
      <c r="B3012" s="114">
        <v>27</v>
      </c>
      <c r="C3012" s="114" t="s">
        <v>367</v>
      </c>
      <c r="D3012" s="114" t="s">
        <v>637</v>
      </c>
      <c r="E3012" s="114" t="s">
        <v>2779</v>
      </c>
      <c r="F3012" s="114" t="s">
        <v>2443</v>
      </c>
      <c r="G3012" s="121">
        <v>-3.3142606470070014E-5</v>
      </c>
      <c r="H3012" s="114">
        <v>-6.6285212940140203</v>
      </c>
      <c r="I3012" s="118" t="s">
        <v>272</v>
      </c>
    </row>
    <row r="3013" spans="1:9" ht="15" customHeight="1" x14ac:dyDescent="0.25">
      <c r="A3013" s="117">
        <v>46290.782395833332</v>
      </c>
      <c r="B3013" s="114">
        <v>27</v>
      </c>
      <c r="C3013" s="114" t="s">
        <v>367</v>
      </c>
      <c r="D3013" s="114" t="s">
        <v>638</v>
      </c>
      <c r="E3013" s="114" t="s">
        <v>2334</v>
      </c>
      <c r="F3013" s="114" t="s">
        <v>180</v>
      </c>
      <c r="G3013" s="121">
        <v>-9.3800046226112513E-4</v>
      </c>
      <c r="H3013" s="114">
        <v>-13.757340113163169</v>
      </c>
      <c r="I3013" s="118" t="s">
        <v>272</v>
      </c>
    </row>
    <row r="3014" spans="1:9" ht="15" customHeight="1" x14ac:dyDescent="0.25">
      <c r="A3014" s="117">
        <v>46290.782395833332</v>
      </c>
      <c r="B3014" s="114">
        <v>27</v>
      </c>
      <c r="C3014" s="114" t="s">
        <v>367</v>
      </c>
      <c r="D3014" s="114" t="s">
        <v>638</v>
      </c>
      <c r="E3014" s="114" t="s">
        <v>2336</v>
      </c>
      <c r="F3014" s="114" t="s">
        <v>180</v>
      </c>
      <c r="G3014" s="121">
        <v>-9.3800046226112513E-4</v>
      </c>
      <c r="H3014" s="114">
        <v>-13.757340113163169</v>
      </c>
      <c r="I3014" s="118" t="s">
        <v>272</v>
      </c>
    </row>
    <row r="3015" spans="1:9" ht="15" customHeight="1" x14ac:dyDescent="0.25">
      <c r="A3015" s="117">
        <v>46290.782395833332</v>
      </c>
      <c r="B3015" s="114">
        <v>27</v>
      </c>
      <c r="C3015" s="114" t="s">
        <v>367</v>
      </c>
      <c r="D3015" s="114" t="s">
        <v>638</v>
      </c>
      <c r="E3015" s="114" t="s">
        <v>2337</v>
      </c>
      <c r="F3015" s="114" t="s">
        <v>180</v>
      </c>
      <c r="G3015" s="121">
        <v>-9.3800046226112513E-4</v>
      </c>
      <c r="H3015" s="114">
        <v>-13.757340113163169</v>
      </c>
      <c r="I3015" s="118" t="s">
        <v>272</v>
      </c>
    </row>
    <row r="3016" spans="1:9" ht="15" customHeight="1" x14ac:dyDescent="0.25">
      <c r="A3016" s="117">
        <v>46290.782395833332</v>
      </c>
      <c r="B3016" s="114">
        <v>27</v>
      </c>
      <c r="C3016" s="114" t="s">
        <v>367</v>
      </c>
      <c r="D3016" s="114" t="s">
        <v>638</v>
      </c>
      <c r="E3016" s="114" t="s">
        <v>2338</v>
      </c>
      <c r="F3016" s="114" t="s">
        <v>180</v>
      </c>
      <c r="G3016" s="121">
        <v>-9.3800046226112513E-4</v>
      </c>
      <c r="H3016" s="114">
        <v>-13.757340113163169</v>
      </c>
      <c r="I3016" s="118" t="s">
        <v>272</v>
      </c>
    </row>
    <row r="3017" spans="1:9" ht="15" customHeight="1" x14ac:dyDescent="0.25">
      <c r="A3017" s="117">
        <v>46290.782395833332</v>
      </c>
      <c r="B3017" s="114">
        <v>27</v>
      </c>
      <c r="C3017" s="114" t="s">
        <v>367</v>
      </c>
      <c r="D3017" s="114" t="s">
        <v>638</v>
      </c>
      <c r="E3017" s="114" t="s">
        <v>2339</v>
      </c>
      <c r="F3017" s="114" t="s">
        <v>180</v>
      </c>
      <c r="G3017" s="121">
        <v>-9.3800046226112513E-4</v>
      </c>
      <c r="H3017" s="114">
        <v>-13.757340113163169</v>
      </c>
      <c r="I3017" s="118" t="s">
        <v>272</v>
      </c>
    </row>
    <row r="3018" spans="1:9" ht="15" customHeight="1" x14ac:dyDescent="0.25">
      <c r="A3018" s="117">
        <v>46290.782395833332</v>
      </c>
      <c r="B3018" s="114">
        <v>27</v>
      </c>
      <c r="C3018" s="114" t="s">
        <v>367</v>
      </c>
      <c r="D3018" s="114" t="s">
        <v>638</v>
      </c>
      <c r="E3018" s="114" t="s">
        <v>2340</v>
      </c>
      <c r="F3018" s="114" t="s">
        <v>180</v>
      </c>
      <c r="G3018" s="121">
        <v>-9.3800046226112513E-4</v>
      </c>
      <c r="H3018" s="114">
        <v>-13.757340113163169</v>
      </c>
      <c r="I3018" s="118" t="s">
        <v>272</v>
      </c>
    </row>
    <row r="3019" spans="1:9" ht="15" customHeight="1" x14ac:dyDescent="0.25">
      <c r="A3019" s="117">
        <v>46290.782395833332</v>
      </c>
      <c r="B3019" s="114">
        <v>27</v>
      </c>
      <c r="C3019" s="114" t="s">
        <v>367</v>
      </c>
      <c r="D3019" s="114" t="s">
        <v>638</v>
      </c>
      <c r="E3019" s="114" t="s">
        <v>2341</v>
      </c>
      <c r="F3019" s="114" t="s">
        <v>180</v>
      </c>
      <c r="G3019" s="121">
        <v>-8.6556249784649401E-4</v>
      </c>
      <c r="H3019" s="114">
        <v>-12.694916635081912</v>
      </c>
      <c r="I3019" s="118" t="s">
        <v>272</v>
      </c>
    </row>
    <row r="3020" spans="1:9" ht="15" customHeight="1" x14ac:dyDescent="0.25">
      <c r="A3020" s="117">
        <v>46290.782395833332</v>
      </c>
      <c r="B3020" s="114">
        <v>27</v>
      </c>
      <c r="C3020" s="114" t="s">
        <v>367</v>
      </c>
      <c r="D3020" s="114" t="s">
        <v>638</v>
      </c>
      <c r="E3020" s="114" t="s">
        <v>2342</v>
      </c>
      <c r="F3020" s="114" t="s">
        <v>180</v>
      </c>
      <c r="G3020" s="121">
        <v>-8.6556249784649401E-4</v>
      </c>
      <c r="H3020" s="114">
        <v>-12.694916635081912</v>
      </c>
      <c r="I3020" s="118" t="s">
        <v>272</v>
      </c>
    </row>
    <row r="3021" spans="1:9" ht="15" customHeight="1" x14ac:dyDescent="0.25">
      <c r="A3021" s="117">
        <v>46290.782395833332</v>
      </c>
      <c r="B3021" s="114">
        <v>27</v>
      </c>
      <c r="C3021" s="114" t="s">
        <v>367</v>
      </c>
      <c r="D3021" s="114" t="s">
        <v>638</v>
      </c>
      <c r="E3021" s="114" t="s">
        <v>2343</v>
      </c>
      <c r="F3021" s="114" t="s">
        <v>180</v>
      </c>
      <c r="G3021" s="121">
        <v>-8.6556249784649401E-4</v>
      </c>
      <c r="H3021" s="114">
        <v>-12.694916635081912</v>
      </c>
      <c r="I3021" s="118" t="s">
        <v>272</v>
      </c>
    </row>
    <row r="3022" spans="1:9" ht="15" customHeight="1" x14ac:dyDescent="0.25">
      <c r="A3022" s="117">
        <v>46290.782395833332</v>
      </c>
      <c r="B3022" s="114">
        <v>27</v>
      </c>
      <c r="C3022" s="114" t="s">
        <v>367</v>
      </c>
      <c r="D3022" s="114" t="s">
        <v>638</v>
      </c>
      <c r="E3022" s="114" t="s">
        <v>2344</v>
      </c>
      <c r="F3022" s="114" t="s">
        <v>180</v>
      </c>
      <c r="G3022" s="121">
        <v>-8.6556249784649401E-4</v>
      </c>
      <c r="H3022" s="114">
        <v>-12.694916635081912</v>
      </c>
      <c r="I3022" s="118" t="s">
        <v>272</v>
      </c>
    </row>
    <row r="3023" spans="1:9" ht="15" customHeight="1" x14ac:dyDescent="0.25">
      <c r="A3023" s="117">
        <v>46290.782395833332</v>
      </c>
      <c r="B3023" s="114">
        <v>27</v>
      </c>
      <c r="C3023" s="114" t="s">
        <v>367</v>
      </c>
      <c r="D3023" s="114" t="s">
        <v>638</v>
      </c>
      <c r="E3023" s="114" t="s">
        <v>2345</v>
      </c>
      <c r="F3023" s="114" t="s">
        <v>180</v>
      </c>
      <c r="G3023" s="121">
        <v>-8.6556249784649401E-4</v>
      </c>
      <c r="H3023" s="114">
        <v>-12.694916635081912</v>
      </c>
      <c r="I3023" s="118" t="s">
        <v>272</v>
      </c>
    </row>
    <row r="3024" spans="1:9" ht="15" customHeight="1" x14ac:dyDescent="0.25">
      <c r="A3024" s="117">
        <v>46290.782395833332</v>
      </c>
      <c r="B3024" s="114">
        <v>27</v>
      </c>
      <c r="C3024" s="114" t="s">
        <v>367</v>
      </c>
      <c r="D3024" s="114" t="s">
        <v>638</v>
      </c>
      <c r="E3024" s="114" t="s">
        <v>2346</v>
      </c>
      <c r="F3024" s="114" t="s">
        <v>180</v>
      </c>
      <c r="G3024" s="121">
        <v>-8.6556249784649401E-4</v>
      </c>
      <c r="H3024" s="114">
        <v>-12.694916635081912</v>
      </c>
      <c r="I3024" s="118" t="s">
        <v>272</v>
      </c>
    </row>
    <row r="3025" spans="1:9" ht="15" customHeight="1" x14ac:dyDescent="0.25">
      <c r="A3025" s="117">
        <v>46290.782395833332</v>
      </c>
      <c r="B3025" s="114">
        <v>27</v>
      </c>
      <c r="C3025" s="114" t="s">
        <v>367</v>
      </c>
      <c r="D3025" s="114" t="s">
        <v>638</v>
      </c>
      <c r="E3025" s="114" t="s">
        <v>2347</v>
      </c>
      <c r="F3025" s="114" t="s">
        <v>180</v>
      </c>
      <c r="G3025" s="121">
        <v>-8.6556249784649401E-4</v>
      </c>
      <c r="H3025" s="114">
        <v>-12.694916635081912</v>
      </c>
      <c r="I3025" s="118" t="s">
        <v>272</v>
      </c>
    </row>
    <row r="3026" spans="1:9" ht="15" customHeight="1" x14ac:dyDescent="0.25">
      <c r="A3026" s="117">
        <v>46290.782395833332</v>
      </c>
      <c r="B3026" s="114">
        <v>27</v>
      </c>
      <c r="C3026" s="114" t="s">
        <v>367</v>
      </c>
      <c r="D3026" s="114" t="s">
        <v>638</v>
      </c>
      <c r="E3026" s="114" t="s">
        <v>2348</v>
      </c>
      <c r="F3026" s="114" t="s">
        <v>180</v>
      </c>
      <c r="G3026" s="121">
        <v>-8.6556249784649401E-4</v>
      </c>
      <c r="H3026" s="114">
        <v>-12.694916635081912</v>
      </c>
      <c r="I3026" s="118" t="s">
        <v>272</v>
      </c>
    </row>
    <row r="3027" spans="1:9" ht="15" customHeight="1" x14ac:dyDescent="0.25">
      <c r="A3027" s="117">
        <v>46290.782395833332</v>
      </c>
      <c r="B3027" s="114">
        <v>27</v>
      </c>
      <c r="C3027" s="114" t="s">
        <v>367</v>
      </c>
      <c r="D3027" s="114" t="s">
        <v>638</v>
      </c>
      <c r="E3027" s="114" t="s">
        <v>2349</v>
      </c>
      <c r="F3027" s="114" t="s">
        <v>180</v>
      </c>
      <c r="G3027" s="121">
        <v>-7.9312453343186279E-4</v>
      </c>
      <c r="H3027" s="114">
        <v>-11.632493157000654</v>
      </c>
      <c r="I3027" s="118" t="s">
        <v>272</v>
      </c>
    </row>
    <row r="3028" spans="1:9" ht="15" customHeight="1" x14ac:dyDescent="0.25">
      <c r="A3028" s="117">
        <v>46290.782395833332</v>
      </c>
      <c r="B3028" s="114">
        <v>27</v>
      </c>
      <c r="C3028" s="114" t="s">
        <v>367</v>
      </c>
      <c r="D3028" s="114" t="s">
        <v>638</v>
      </c>
      <c r="E3028" s="114" t="s">
        <v>2350</v>
      </c>
      <c r="F3028" s="114" t="s">
        <v>180</v>
      </c>
      <c r="G3028" s="121">
        <v>-7.9312453343186279E-4</v>
      </c>
      <c r="H3028" s="114">
        <v>-11.632493157000654</v>
      </c>
      <c r="I3028" s="118" t="s">
        <v>272</v>
      </c>
    </row>
    <row r="3029" spans="1:9" ht="15" customHeight="1" x14ac:dyDescent="0.25">
      <c r="A3029" s="117">
        <v>46290.782395833332</v>
      </c>
      <c r="B3029" s="114">
        <v>27</v>
      </c>
      <c r="C3029" s="114" t="s">
        <v>367</v>
      </c>
      <c r="D3029" s="114" t="s">
        <v>638</v>
      </c>
      <c r="E3029" s="114" t="s">
        <v>2351</v>
      </c>
      <c r="F3029" s="114" t="s">
        <v>180</v>
      </c>
      <c r="G3029" s="121">
        <v>-7.9312453343186289E-4</v>
      </c>
      <c r="H3029" s="114">
        <v>-11.632493157000656</v>
      </c>
      <c r="I3029" s="118" t="s">
        <v>272</v>
      </c>
    </row>
    <row r="3030" spans="1:9" ht="15" customHeight="1" x14ac:dyDescent="0.25">
      <c r="A3030" s="117">
        <v>46290.782395833332</v>
      </c>
      <c r="B3030" s="114">
        <v>27</v>
      </c>
      <c r="C3030" s="114" t="s">
        <v>367</v>
      </c>
      <c r="D3030" s="114" t="s">
        <v>638</v>
      </c>
      <c r="E3030" s="114" t="s">
        <v>2352</v>
      </c>
      <c r="F3030" s="114" t="s">
        <v>180</v>
      </c>
      <c r="G3030" s="121">
        <v>-7.9312453343186289E-4</v>
      </c>
      <c r="H3030" s="114">
        <v>-11.632493157000656</v>
      </c>
      <c r="I3030" s="118" t="s">
        <v>272</v>
      </c>
    </row>
    <row r="3031" spans="1:9" ht="15" customHeight="1" x14ac:dyDescent="0.25">
      <c r="A3031" s="117">
        <v>46290.782395833332</v>
      </c>
      <c r="B3031" s="114">
        <v>27</v>
      </c>
      <c r="C3031" s="114" t="s">
        <v>367</v>
      </c>
      <c r="D3031" s="114" t="s">
        <v>638</v>
      </c>
      <c r="E3031" s="114" t="s">
        <v>2353</v>
      </c>
      <c r="F3031" s="114" t="s">
        <v>180</v>
      </c>
      <c r="G3031" s="121">
        <v>-7.9312453343186289E-4</v>
      </c>
      <c r="H3031" s="114">
        <v>-11.632493157000656</v>
      </c>
      <c r="I3031" s="118" t="s">
        <v>272</v>
      </c>
    </row>
    <row r="3032" spans="1:9" ht="15" customHeight="1" x14ac:dyDescent="0.25">
      <c r="A3032" s="117">
        <v>46290.782395833332</v>
      </c>
      <c r="B3032" s="114">
        <v>27</v>
      </c>
      <c r="C3032" s="114" t="s">
        <v>367</v>
      </c>
      <c r="D3032" s="114" t="s">
        <v>638</v>
      </c>
      <c r="E3032" s="114" t="s">
        <v>2354</v>
      </c>
      <c r="F3032" s="114" t="s">
        <v>180</v>
      </c>
      <c r="G3032" s="121">
        <v>-7.9312453343186289E-4</v>
      </c>
      <c r="H3032" s="114">
        <v>-11.632493157000656</v>
      </c>
      <c r="I3032" s="118" t="s">
        <v>272</v>
      </c>
    </row>
    <row r="3033" spans="1:9" ht="15" customHeight="1" x14ac:dyDescent="0.25">
      <c r="A3033" s="117">
        <v>46290.782395833332</v>
      </c>
      <c r="B3033" s="114">
        <v>27</v>
      </c>
      <c r="C3033" s="114" t="s">
        <v>367</v>
      </c>
      <c r="D3033" s="114" t="s">
        <v>638</v>
      </c>
      <c r="E3033" s="114" t="s">
        <v>2355</v>
      </c>
      <c r="F3033" s="114" t="s">
        <v>180</v>
      </c>
      <c r="G3033" s="121">
        <v>-7.9312453343186289E-4</v>
      </c>
      <c r="H3033" s="114">
        <v>-11.632493157000656</v>
      </c>
      <c r="I3033" s="118" t="s">
        <v>272</v>
      </c>
    </row>
    <row r="3034" spans="1:9" ht="15" customHeight="1" x14ac:dyDescent="0.25">
      <c r="A3034" s="117">
        <v>46290.782395833332</v>
      </c>
      <c r="B3034" s="114">
        <v>27</v>
      </c>
      <c r="C3034" s="114" t="s">
        <v>367</v>
      </c>
      <c r="D3034" s="114" t="s">
        <v>638</v>
      </c>
      <c r="E3034" s="114" t="s">
        <v>2356</v>
      </c>
      <c r="F3034" s="114" t="s">
        <v>180</v>
      </c>
      <c r="G3034" s="121">
        <v>-7.9312453343186289E-4</v>
      </c>
      <c r="H3034" s="114">
        <v>-11.632493157000656</v>
      </c>
      <c r="I3034" s="118" t="s">
        <v>272</v>
      </c>
    </row>
    <row r="3035" spans="1:9" ht="15" customHeight="1" x14ac:dyDescent="0.25">
      <c r="A3035" s="117">
        <v>46290.782395833332</v>
      </c>
      <c r="B3035" s="114">
        <v>27</v>
      </c>
      <c r="C3035" s="114" t="s">
        <v>367</v>
      </c>
      <c r="D3035" s="114" t="s">
        <v>638</v>
      </c>
      <c r="E3035" s="114" t="s">
        <v>2357</v>
      </c>
      <c r="F3035" s="114" t="s">
        <v>180</v>
      </c>
      <c r="G3035" s="121">
        <v>-7.9312453343186289E-4</v>
      </c>
      <c r="H3035" s="114">
        <v>-11.632493157000656</v>
      </c>
      <c r="I3035" s="118" t="s">
        <v>272</v>
      </c>
    </row>
    <row r="3036" spans="1:9" ht="15" customHeight="1" x14ac:dyDescent="0.25">
      <c r="A3036" s="117">
        <v>46290.782395833332</v>
      </c>
      <c r="B3036" s="114">
        <v>27</v>
      </c>
      <c r="C3036" s="114" t="s">
        <v>367</v>
      </c>
      <c r="D3036" s="114" t="s">
        <v>638</v>
      </c>
      <c r="E3036" s="114" t="s">
        <v>2358</v>
      </c>
      <c r="F3036" s="114" t="s">
        <v>180</v>
      </c>
      <c r="G3036" s="121">
        <v>-7.9312453343186289E-4</v>
      </c>
      <c r="H3036" s="114">
        <v>-11.632493157000656</v>
      </c>
      <c r="I3036" s="118" t="s">
        <v>272</v>
      </c>
    </row>
    <row r="3037" spans="1:9" ht="15" customHeight="1" x14ac:dyDescent="0.25">
      <c r="A3037" s="117">
        <v>46290.782395833332</v>
      </c>
      <c r="B3037" s="114">
        <v>27</v>
      </c>
      <c r="C3037" s="114" t="s">
        <v>367</v>
      </c>
      <c r="D3037" s="114" t="s">
        <v>638</v>
      </c>
      <c r="E3037" s="114" t="s">
        <v>2359</v>
      </c>
      <c r="F3037" s="114" t="s">
        <v>180</v>
      </c>
      <c r="G3037" s="121">
        <v>-7.2068656901723167E-4</v>
      </c>
      <c r="H3037" s="114">
        <v>-10.570069678919397</v>
      </c>
      <c r="I3037" s="118" t="s">
        <v>272</v>
      </c>
    </row>
    <row r="3038" spans="1:9" ht="15" customHeight="1" x14ac:dyDescent="0.25">
      <c r="A3038" s="117">
        <v>46290.782395833332</v>
      </c>
      <c r="B3038" s="114">
        <v>27</v>
      </c>
      <c r="C3038" s="114" t="s">
        <v>367</v>
      </c>
      <c r="D3038" s="114" t="s">
        <v>638</v>
      </c>
      <c r="E3038" s="114" t="s">
        <v>2360</v>
      </c>
      <c r="F3038" s="114" t="s">
        <v>180</v>
      </c>
      <c r="G3038" s="121">
        <v>-7.2068656901723167E-4</v>
      </c>
      <c r="H3038" s="114">
        <v>-10.570069678919397</v>
      </c>
      <c r="I3038" s="118" t="s">
        <v>272</v>
      </c>
    </row>
    <row r="3039" spans="1:9" ht="15" customHeight="1" x14ac:dyDescent="0.25">
      <c r="A3039" s="117">
        <v>46290.782395833332</v>
      </c>
      <c r="B3039" s="114">
        <v>27</v>
      </c>
      <c r="C3039" s="114" t="s">
        <v>367</v>
      </c>
      <c r="D3039" s="114" t="s">
        <v>638</v>
      </c>
      <c r="E3039" s="114" t="s">
        <v>2361</v>
      </c>
      <c r="F3039" s="114" t="s">
        <v>180</v>
      </c>
      <c r="G3039" s="121">
        <v>-7.2068656901723177E-4</v>
      </c>
      <c r="H3039" s="114">
        <v>-10.570069678919399</v>
      </c>
      <c r="I3039" s="118" t="s">
        <v>272</v>
      </c>
    </row>
    <row r="3040" spans="1:9" ht="15" customHeight="1" x14ac:dyDescent="0.25">
      <c r="A3040" s="117">
        <v>46290.782395833332</v>
      </c>
      <c r="B3040" s="114">
        <v>27</v>
      </c>
      <c r="C3040" s="114" t="s">
        <v>367</v>
      </c>
      <c r="D3040" s="114" t="s">
        <v>638</v>
      </c>
      <c r="E3040" s="114" t="s">
        <v>2362</v>
      </c>
      <c r="F3040" s="114" t="s">
        <v>180</v>
      </c>
      <c r="G3040" s="121">
        <v>-7.2068656901723177E-4</v>
      </c>
      <c r="H3040" s="114">
        <v>-10.570069678919399</v>
      </c>
      <c r="I3040" s="118" t="s">
        <v>272</v>
      </c>
    </row>
    <row r="3041" spans="1:9" ht="15" customHeight="1" x14ac:dyDescent="0.25">
      <c r="A3041" s="117">
        <v>46290.782395833332</v>
      </c>
      <c r="B3041" s="114">
        <v>27</v>
      </c>
      <c r="C3041" s="114" t="s">
        <v>367</v>
      </c>
      <c r="D3041" s="114" t="s">
        <v>638</v>
      </c>
      <c r="E3041" s="114" t="s">
        <v>2363</v>
      </c>
      <c r="F3041" s="114" t="s">
        <v>180</v>
      </c>
      <c r="G3041" s="121">
        <v>-7.2068656901723177E-4</v>
      </c>
      <c r="H3041" s="114">
        <v>-10.570069678919399</v>
      </c>
      <c r="I3041" s="118" t="s">
        <v>272</v>
      </c>
    </row>
    <row r="3042" spans="1:9" ht="15" customHeight="1" x14ac:dyDescent="0.25">
      <c r="A3042" s="117">
        <v>46290.782395833332</v>
      </c>
      <c r="B3042" s="114">
        <v>27</v>
      </c>
      <c r="C3042" s="114" t="s">
        <v>367</v>
      </c>
      <c r="D3042" s="114" t="s">
        <v>638</v>
      </c>
      <c r="E3042" s="114" t="s">
        <v>2364</v>
      </c>
      <c r="F3042" s="114" t="s">
        <v>180</v>
      </c>
      <c r="G3042" s="121">
        <v>-7.2068656901723177E-4</v>
      </c>
      <c r="H3042" s="114">
        <v>-10.570069678919399</v>
      </c>
      <c r="I3042" s="118" t="s">
        <v>272</v>
      </c>
    </row>
    <row r="3043" spans="1:9" ht="15" customHeight="1" x14ac:dyDescent="0.25">
      <c r="A3043" s="117">
        <v>46290.782395833332</v>
      </c>
      <c r="B3043" s="114">
        <v>27</v>
      </c>
      <c r="C3043" s="114" t="s">
        <v>367</v>
      </c>
      <c r="D3043" s="114" t="s">
        <v>638</v>
      </c>
      <c r="E3043" s="114" t="s">
        <v>2365</v>
      </c>
      <c r="F3043" s="114" t="s">
        <v>180</v>
      </c>
      <c r="G3043" s="121">
        <v>-6.4824860460260055E-4</v>
      </c>
      <c r="H3043" s="114">
        <v>-9.5076462008381419</v>
      </c>
      <c r="I3043" s="118" t="s">
        <v>272</v>
      </c>
    </row>
    <row r="3044" spans="1:9" ht="15" customHeight="1" x14ac:dyDescent="0.25">
      <c r="A3044" s="117">
        <v>46290.782395833332</v>
      </c>
      <c r="B3044" s="114">
        <v>27</v>
      </c>
      <c r="C3044" s="114" t="s">
        <v>367</v>
      </c>
      <c r="D3044" s="114" t="s">
        <v>638</v>
      </c>
      <c r="E3044" s="114" t="s">
        <v>2366</v>
      </c>
      <c r="F3044" s="114" t="s">
        <v>180</v>
      </c>
      <c r="G3044" s="121">
        <v>-6.4824860460260055E-4</v>
      </c>
      <c r="H3044" s="114">
        <v>-9.5076462008381419</v>
      </c>
      <c r="I3044" s="118" t="s">
        <v>272</v>
      </c>
    </row>
    <row r="3045" spans="1:9" ht="15" customHeight="1" x14ac:dyDescent="0.25">
      <c r="A3045" s="117">
        <v>46290.782395833332</v>
      </c>
      <c r="B3045" s="114">
        <v>27</v>
      </c>
      <c r="C3045" s="114" t="s">
        <v>367</v>
      </c>
      <c r="D3045" s="114" t="s">
        <v>638</v>
      </c>
      <c r="E3045" s="114" t="s">
        <v>2367</v>
      </c>
      <c r="F3045" s="114" t="s">
        <v>180</v>
      </c>
      <c r="G3045" s="121">
        <v>-6.4824860460260055E-4</v>
      </c>
      <c r="H3045" s="114">
        <v>-9.5076462008381419</v>
      </c>
      <c r="I3045" s="118" t="s">
        <v>272</v>
      </c>
    </row>
    <row r="3046" spans="1:9" ht="15" customHeight="1" x14ac:dyDescent="0.25">
      <c r="A3046" s="117">
        <v>46290.782395833332</v>
      </c>
      <c r="B3046" s="114">
        <v>27</v>
      </c>
      <c r="C3046" s="114" t="s">
        <v>367</v>
      </c>
      <c r="D3046" s="114" t="s">
        <v>638</v>
      </c>
      <c r="E3046" s="114" t="s">
        <v>2368</v>
      </c>
      <c r="F3046" s="114" t="s">
        <v>180</v>
      </c>
      <c r="G3046" s="121">
        <v>-6.4824860460260066E-4</v>
      </c>
      <c r="H3046" s="114">
        <v>-9.5076462008381437</v>
      </c>
      <c r="I3046" s="118" t="s">
        <v>272</v>
      </c>
    </row>
    <row r="3047" spans="1:9" ht="15" customHeight="1" x14ac:dyDescent="0.25">
      <c r="A3047" s="117">
        <v>46290.782395833332</v>
      </c>
      <c r="B3047" s="114">
        <v>27</v>
      </c>
      <c r="C3047" s="114" t="s">
        <v>367</v>
      </c>
      <c r="D3047" s="114" t="s">
        <v>638</v>
      </c>
      <c r="E3047" s="114" t="s">
        <v>2369</v>
      </c>
      <c r="F3047" s="114" t="s">
        <v>180</v>
      </c>
      <c r="G3047" s="121">
        <v>-6.4824860460260066E-4</v>
      </c>
      <c r="H3047" s="114">
        <v>-9.5076462008381437</v>
      </c>
      <c r="I3047" s="118" t="s">
        <v>272</v>
      </c>
    </row>
    <row r="3048" spans="1:9" ht="15" customHeight="1" x14ac:dyDescent="0.25">
      <c r="A3048" s="117">
        <v>46290.782395833332</v>
      </c>
      <c r="B3048" s="114">
        <v>27</v>
      </c>
      <c r="C3048" s="114" t="s">
        <v>367</v>
      </c>
      <c r="D3048" s="114" t="s">
        <v>638</v>
      </c>
      <c r="E3048" s="114" t="s">
        <v>2370</v>
      </c>
      <c r="F3048" s="114" t="s">
        <v>180</v>
      </c>
      <c r="G3048" s="121">
        <v>-6.4824860460260066E-4</v>
      </c>
      <c r="H3048" s="114">
        <v>-9.5076462008381437</v>
      </c>
      <c r="I3048" s="118" t="s">
        <v>272</v>
      </c>
    </row>
    <row r="3049" spans="1:9" ht="15" customHeight="1" x14ac:dyDescent="0.25">
      <c r="A3049" s="117">
        <v>46290.782395833332</v>
      </c>
      <c r="B3049" s="114">
        <v>27</v>
      </c>
      <c r="C3049" s="114" t="s">
        <v>367</v>
      </c>
      <c r="D3049" s="114" t="s">
        <v>638</v>
      </c>
      <c r="E3049" s="114" t="s">
        <v>2371</v>
      </c>
      <c r="F3049" s="114" t="s">
        <v>180</v>
      </c>
      <c r="G3049" s="121">
        <v>-5.7581064018796943E-4</v>
      </c>
      <c r="H3049" s="114">
        <v>-8.4452227227568848</v>
      </c>
      <c r="I3049" s="118" t="s">
        <v>272</v>
      </c>
    </row>
    <row r="3050" spans="1:9" ht="15" customHeight="1" x14ac:dyDescent="0.25">
      <c r="A3050" s="117">
        <v>46290.782395833332</v>
      </c>
      <c r="B3050" s="114">
        <v>27</v>
      </c>
      <c r="C3050" s="114" t="s">
        <v>367</v>
      </c>
      <c r="D3050" s="114" t="s">
        <v>638</v>
      </c>
      <c r="E3050" s="114" t="s">
        <v>2372</v>
      </c>
      <c r="F3050" s="114" t="s">
        <v>180</v>
      </c>
      <c r="G3050" s="121">
        <v>-5.7581064018796943E-4</v>
      </c>
      <c r="H3050" s="114">
        <v>-8.4452227227568848</v>
      </c>
      <c r="I3050" s="118" t="s">
        <v>272</v>
      </c>
    </row>
    <row r="3051" spans="1:9" ht="15" customHeight="1" x14ac:dyDescent="0.25">
      <c r="A3051" s="117">
        <v>46290.782395833332</v>
      </c>
      <c r="B3051" s="114">
        <v>27</v>
      </c>
      <c r="C3051" s="114" t="s">
        <v>367</v>
      </c>
      <c r="D3051" s="114" t="s">
        <v>638</v>
      </c>
      <c r="E3051" s="114" t="s">
        <v>2373</v>
      </c>
      <c r="F3051" s="114" t="s">
        <v>180</v>
      </c>
      <c r="G3051" s="121">
        <v>-5.7581064018796943E-4</v>
      </c>
      <c r="H3051" s="114">
        <v>-8.4452227227568848</v>
      </c>
      <c r="I3051" s="118" t="s">
        <v>272</v>
      </c>
    </row>
    <row r="3052" spans="1:9" ht="15" customHeight="1" x14ac:dyDescent="0.25">
      <c r="A3052" s="117">
        <v>46290.782395833332</v>
      </c>
      <c r="B3052" s="114">
        <v>27</v>
      </c>
      <c r="C3052" s="114" t="s">
        <v>367</v>
      </c>
      <c r="D3052" s="114" t="s">
        <v>638</v>
      </c>
      <c r="E3052" s="114" t="s">
        <v>2374</v>
      </c>
      <c r="F3052" s="114" t="s">
        <v>180</v>
      </c>
      <c r="G3052" s="121">
        <v>-5.7581064018796954E-4</v>
      </c>
      <c r="H3052" s="114">
        <v>-8.4452227227568866</v>
      </c>
      <c r="I3052" s="118" t="s">
        <v>272</v>
      </c>
    </row>
    <row r="3053" spans="1:9" ht="15" customHeight="1" x14ac:dyDescent="0.25">
      <c r="A3053" s="117">
        <v>46290.782395833332</v>
      </c>
      <c r="B3053" s="114">
        <v>27</v>
      </c>
      <c r="C3053" s="114" t="s">
        <v>367</v>
      </c>
      <c r="D3053" s="114" t="s">
        <v>638</v>
      </c>
      <c r="E3053" s="114" t="s">
        <v>2375</v>
      </c>
      <c r="F3053" s="114" t="s">
        <v>180</v>
      </c>
      <c r="G3053" s="121">
        <v>-5.7581064018796954E-4</v>
      </c>
      <c r="H3053" s="114">
        <v>-8.4452227227568866</v>
      </c>
      <c r="I3053" s="118" t="s">
        <v>272</v>
      </c>
    </row>
    <row r="3054" spans="1:9" ht="15" customHeight="1" x14ac:dyDescent="0.25">
      <c r="A3054" s="117">
        <v>46290.782395833332</v>
      </c>
      <c r="B3054" s="114">
        <v>27</v>
      </c>
      <c r="C3054" s="114" t="s">
        <v>367</v>
      </c>
      <c r="D3054" s="114" t="s">
        <v>638</v>
      </c>
      <c r="E3054" s="114" t="s">
        <v>2376</v>
      </c>
      <c r="F3054" s="114" t="s">
        <v>180</v>
      </c>
      <c r="G3054" s="121">
        <v>-5.7581064018796954E-4</v>
      </c>
      <c r="H3054" s="114">
        <v>-8.4452227227568866</v>
      </c>
      <c r="I3054" s="118" t="s">
        <v>272</v>
      </c>
    </row>
    <row r="3055" spans="1:9" ht="15" customHeight="1" x14ac:dyDescent="0.25">
      <c r="A3055" s="117">
        <v>46290.782395833332</v>
      </c>
      <c r="B3055" s="114">
        <v>27</v>
      </c>
      <c r="C3055" s="114" t="s">
        <v>367</v>
      </c>
      <c r="D3055" s="114" t="s">
        <v>638</v>
      </c>
      <c r="E3055" s="114" t="s">
        <v>2377</v>
      </c>
      <c r="F3055" s="114" t="s">
        <v>180</v>
      </c>
      <c r="G3055" s="121">
        <v>-5.0337267577333831E-4</v>
      </c>
      <c r="H3055" s="114">
        <v>-7.3827992446756285</v>
      </c>
      <c r="I3055" s="118" t="s">
        <v>272</v>
      </c>
    </row>
    <row r="3056" spans="1:9" ht="15" customHeight="1" x14ac:dyDescent="0.25">
      <c r="A3056" s="117">
        <v>46290.782395833332</v>
      </c>
      <c r="B3056" s="114">
        <v>27</v>
      </c>
      <c r="C3056" s="114" t="s">
        <v>367</v>
      </c>
      <c r="D3056" s="114" t="s">
        <v>638</v>
      </c>
      <c r="E3056" s="114" t="s">
        <v>2378</v>
      </c>
      <c r="F3056" s="114" t="s">
        <v>180</v>
      </c>
      <c r="G3056" s="121">
        <v>-5.0337267577333831E-4</v>
      </c>
      <c r="H3056" s="114">
        <v>-7.3827992446756285</v>
      </c>
      <c r="I3056" s="118" t="s">
        <v>272</v>
      </c>
    </row>
    <row r="3057" spans="1:9" ht="15" customHeight="1" x14ac:dyDescent="0.25">
      <c r="A3057" s="117">
        <v>46290.782395833332</v>
      </c>
      <c r="B3057" s="114">
        <v>27</v>
      </c>
      <c r="C3057" s="114" t="s">
        <v>367</v>
      </c>
      <c r="D3057" s="114" t="s">
        <v>638</v>
      </c>
      <c r="E3057" s="114" t="s">
        <v>2379</v>
      </c>
      <c r="F3057" s="114" t="s">
        <v>180</v>
      </c>
      <c r="G3057" s="121">
        <v>-5.0337267577333831E-4</v>
      </c>
      <c r="H3057" s="114">
        <v>-7.3827992446756285</v>
      </c>
      <c r="I3057" s="118" t="s">
        <v>272</v>
      </c>
    </row>
    <row r="3058" spans="1:9" ht="15" customHeight="1" x14ac:dyDescent="0.25">
      <c r="A3058" s="117">
        <v>46290.782395833332</v>
      </c>
      <c r="B3058" s="114">
        <v>27</v>
      </c>
      <c r="C3058" s="114" t="s">
        <v>367</v>
      </c>
      <c r="D3058" s="114" t="s">
        <v>638</v>
      </c>
      <c r="E3058" s="114" t="s">
        <v>2380</v>
      </c>
      <c r="F3058" s="114" t="s">
        <v>180</v>
      </c>
      <c r="G3058" s="121">
        <v>-5.0337267577333842E-4</v>
      </c>
      <c r="H3058" s="114">
        <v>-7.3827992446756303</v>
      </c>
      <c r="I3058" s="118" t="s">
        <v>272</v>
      </c>
    </row>
    <row r="3059" spans="1:9" ht="15" customHeight="1" x14ac:dyDescent="0.25">
      <c r="A3059" s="117">
        <v>46290.782395833332</v>
      </c>
      <c r="B3059" s="114">
        <v>27</v>
      </c>
      <c r="C3059" s="114" t="s">
        <v>367</v>
      </c>
      <c r="D3059" s="114" t="s">
        <v>638</v>
      </c>
      <c r="E3059" s="114" t="s">
        <v>2381</v>
      </c>
      <c r="F3059" s="114" t="s">
        <v>180</v>
      </c>
      <c r="G3059" s="121">
        <v>-5.0337267577333842E-4</v>
      </c>
      <c r="H3059" s="114">
        <v>-7.3827992446756303</v>
      </c>
      <c r="I3059" s="118" t="s">
        <v>272</v>
      </c>
    </row>
    <row r="3060" spans="1:9" ht="15" customHeight="1" x14ac:dyDescent="0.25">
      <c r="A3060" s="117">
        <v>46290.782395833332</v>
      </c>
      <c r="B3060" s="114">
        <v>27</v>
      </c>
      <c r="C3060" s="114" t="s">
        <v>367</v>
      </c>
      <c r="D3060" s="114" t="s">
        <v>638</v>
      </c>
      <c r="E3060" s="114" t="s">
        <v>2382</v>
      </c>
      <c r="F3060" s="114" t="s">
        <v>180</v>
      </c>
      <c r="G3060" s="121">
        <v>-5.0337267577333842E-4</v>
      </c>
      <c r="H3060" s="114">
        <v>-7.3827992446756303</v>
      </c>
      <c r="I3060" s="118" t="s">
        <v>272</v>
      </c>
    </row>
    <row r="3061" spans="1:9" ht="15" customHeight="1" x14ac:dyDescent="0.25">
      <c r="A3061" s="117">
        <v>46290.782395833332</v>
      </c>
      <c r="B3061" s="114">
        <v>27</v>
      </c>
      <c r="C3061" s="114" t="s">
        <v>367</v>
      </c>
      <c r="D3061" s="114" t="s">
        <v>638</v>
      </c>
      <c r="E3061" s="114" t="s">
        <v>2383</v>
      </c>
      <c r="F3061" s="114" t="s">
        <v>180</v>
      </c>
      <c r="G3061" s="121">
        <v>-4.3093471135870719E-4</v>
      </c>
      <c r="H3061" s="114">
        <v>-6.3203757665943723</v>
      </c>
      <c r="I3061" s="118" t="s">
        <v>272</v>
      </c>
    </row>
    <row r="3062" spans="1:9" ht="15" customHeight="1" x14ac:dyDescent="0.25">
      <c r="A3062" s="117">
        <v>46290.782395833332</v>
      </c>
      <c r="B3062" s="114">
        <v>27</v>
      </c>
      <c r="C3062" s="114" t="s">
        <v>367</v>
      </c>
      <c r="D3062" s="114" t="s">
        <v>638</v>
      </c>
      <c r="E3062" s="114" t="s">
        <v>2384</v>
      </c>
      <c r="F3062" s="114" t="s">
        <v>180</v>
      </c>
      <c r="G3062" s="121">
        <v>-4.3093471135870724E-4</v>
      </c>
      <c r="H3062" s="114">
        <v>-6.3203757665943732</v>
      </c>
      <c r="I3062" s="118" t="s">
        <v>272</v>
      </c>
    </row>
    <row r="3063" spans="1:9" ht="15" customHeight="1" x14ac:dyDescent="0.25">
      <c r="A3063" s="117">
        <v>46290.782395833332</v>
      </c>
      <c r="B3063" s="114">
        <v>27</v>
      </c>
      <c r="C3063" s="114" t="s">
        <v>367</v>
      </c>
      <c r="D3063" s="114" t="s">
        <v>638</v>
      </c>
      <c r="E3063" s="114" t="s">
        <v>2385</v>
      </c>
      <c r="F3063" s="114" t="s">
        <v>180</v>
      </c>
      <c r="G3063" s="121">
        <v>-4.3093471135870724E-4</v>
      </c>
      <c r="H3063" s="114">
        <v>-6.3203757665943732</v>
      </c>
      <c r="I3063" s="118" t="s">
        <v>272</v>
      </c>
    </row>
    <row r="3064" spans="1:9" ht="15" customHeight="1" x14ac:dyDescent="0.25">
      <c r="A3064" s="117">
        <v>46290.782395833332</v>
      </c>
      <c r="B3064" s="114">
        <v>27</v>
      </c>
      <c r="C3064" s="114" t="s">
        <v>367</v>
      </c>
      <c r="D3064" s="114" t="s">
        <v>638</v>
      </c>
      <c r="E3064" s="114" t="s">
        <v>2386</v>
      </c>
      <c r="F3064" s="114" t="s">
        <v>180</v>
      </c>
      <c r="G3064" s="121">
        <v>-4.3093471135870724E-4</v>
      </c>
      <c r="H3064" s="114">
        <v>-6.3203757665943732</v>
      </c>
      <c r="I3064" s="118" t="s">
        <v>272</v>
      </c>
    </row>
    <row r="3065" spans="1:9" ht="15" customHeight="1" x14ac:dyDescent="0.25">
      <c r="A3065" s="117">
        <v>46290.782395833332</v>
      </c>
      <c r="B3065" s="114">
        <v>27</v>
      </c>
      <c r="C3065" s="114" t="s">
        <v>367</v>
      </c>
      <c r="D3065" s="114" t="s">
        <v>638</v>
      </c>
      <c r="E3065" s="114" t="s">
        <v>2387</v>
      </c>
      <c r="F3065" s="114" t="s">
        <v>180</v>
      </c>
      <c r="G3065" s="121">
        <v>-4.309347113587073E-4</v>
      </c>
      <c r="H3065" s="114">
        <v>-6.3203757665943741</v>
      </c>
      <c r="I3065" s="118" t="s">
        <v>272</v>
      </c>
    </row>
    <row r="3066" spans="1:9" ht="15" customHeight="1" x14ac:dyDescent="0.25">
      <c r="A3066" s="117">
        <v>46290.782395833332</v>
      </c>
      <c r="B3066" s="114">
        <v>27</v>
      </c>
      <c r="C3066" s="114" t="s">
        <v>367</v>
      </c>
      <c r="D3066" s="114" t="s">
        <v>638</v>
      </c>
      <c r="E3066" s="114" t="s">
        <v>2388</v>
      </c>
      <c r="F3066" s="114" t="s">
        <v>180</v>
      </c>
      <c r="G3066" s="121">
        <v>-4.309347113587073E-4</v>
      </c>
      <c r="H3066" s="114">
        <v>-6.3203757665943741</v>
      </c>
      <c r="I3066" s="118" t="s">
        <v>272</v>
      </c>
    </row>
    <row r="3067" spans="1:9" ht="15" customHeight="1" x14ac:dyDescent="0.25">
      <c r="A3067" s="117">
        <v>46290.782395833332</v>
      </c>
      <c r="B3067" s="114">
        <v>27</v>
      </c>
      <c r="C3067" s="114" t="s">
        <v>367</v>
      </c>
      <c r="D3067" s="114" t="s">
        <v>638</v>
      </c>
      <c r="E3067" s="114" t="s">
        <v>2389</v>
      </c>
      <c r="F3067" s="114" t="s">
        <v>180</v>
      </c>
      <c r="G3067" s="121">
        <v>-3.5849674694407607E-4</v>
      </c>
      <c r="H3067" s="114">
        <v>-5.257952288513116</v>
      </c>
      <c r="I3067" s="118" t="s">
        <v>272</v>
      </c>
    </row>
    <row r="3068" spans="1:9" ht="15" customHeight="1" x14ac:dyDescent="0.25">
      <c r="A3068" s="117">
        <v>46290.782395833332</v>
      </c>
      <c r="B3068" s="114">
        <v>27</v>
      </c>
      <c r="C3068" s="114" t="s">
        <v>367</v>
      </c>
      <c r="D3068" s="114" t="s">
        <v>638</v>
      </c>
      <c r="E3068" s="114" t="s">
        <v>2390</v>
      </c>
      <c r="F3068" s="114" t="s">
        <v>180</v>
      </c>
      <c r="G3068" s="121">
        <v>-3.5849674694407607E-4</v>
      </c>
      <c r="H3068" s="114">
        <v>-5.257952288513116</v>
      </c>
      <c r="I3068" s="118" t="s">
        <v>272</v>
      </c>
    </row>
    <row r="3069" spans="1:9" ht="15" customHeight="1" x14ac:dyDescent="0.25">
      <c r="A3069" s="117">
        <v>46290.782395833332</v>
      </c>
      <c r="B3069" s="114">
        <v>27</v>
      </c>
      <c r="C3069" s="114" t="s">
        <v>367</v>
      </c>
      <c r="D3069" s="114" t="s">
        <v>638</v>
      </c>
      <c r="E3069" s="114" t="s">
        <v>2391</v>
      </c>
      <c r="F3069" s="114" t="s">
        <v>180</v>
      </c>
      <c r="G3069" s="121">
        <v>-3.5849674694407612E-4</v>
      </c>
      <c r="H3069" s="114">
        <v>-5.2579522885131169</v>
      </c>
      <c r="I3069" s="118" t="s">
        <v>272</v>
      </c>
    </row>
    <row r="3070" spans="1:9" ht="15" customHeight="1" x14ac:dyDescent="0.25">
      <c r="A3070" s="117">
        <v>46290.782395833332</v>
      </c>
      <c r="B3070" s="114">
        <v>27</v>
      </c>
      <c r="C3070" s="114" t="s">
        <v>367</v>
      </c>
      <c r="D3070" s="114" t="s">
        <v>638</v>
      </c>
      <c r="E3070" s="114" t="s">
        <v>2392</v>
      </c>
      <c r="F3070" s="114" t="s">
        <v>180</v>
      </c>
      <c r="G3070" s="121">
        <v>-3.5849674694407612E-4</v>
      </c>
      <c r="H3070" s="114">
        <v>-5.2579522885131169</v>
      </c>
      <c r="I3070" s="118" t="s">
        <v>272</v>
      </c>
    </row>
    <row r="3071" spans="1:9" ht="15" customHeight="1" x14ac:dyDescent="0.25">
      <c r="A3071" s="117">
        <v>46290.782395833332</v>
      </c>
      <c r="B3071" s="114">
        <v>27</v>
      </c>
      <c r="C3071" s="114" t="s">
        <v>367</v>
      </c>
      <c r="D3071" s="114" t="s">
        <v>638</v>
      </c>
      <c r="E3071" s="114" t="s">
        <v>2393</v>
      </c>
      <c r="F3071" s="114" t="s">
        <v>180</v>
      </c>
      <c r="G3071" s="121">
        <v>-3.5849674694407612E-4</v>
      </c>
      <c r="H3071" s="114">
        <v>-5.2579522885131169</v>
      </c>
      <c r="I3071" s="118" t="s">
        <v>272</v>
      </c>
    </row>
    <row r="3072" spans="1:9" ht="15" customHeight="1" x14ac:dyDescent="0.25">
      <c r="A3072" s="117">
        <v>46290.782395833332</v>
      </c>
      <c r="B3072" s="114">
        <v>27</v>
      </c>
      <c r="C3072" s="114" t="s">
        <v>367</v>
      </c>
      <c r="D3072" s="114" t="s">
        <v>638</v>
      </c>
      <c r="E3072" s="114" t="s">
        <v>2394</v>
      </c>
      <c r="F3072" s="114" t="s">
        <v>180</v>
      </c>
      <c r="G3072" s="121">
        <v>-3.5849674694407618E-4</v>
      </c>
      <c r="H3072" s="114">
        <v>-5.2579522885131178</v>
      </c>
      <c r="I3072" s="118" t="s">
        <v>272</v>
      </c>
    </row>
    <row r="3073" spans="1:9" ht="15" customHeight="1" x14ac:dyDescent="0.25">
      <c r="A3073" s="117">
        <v>46290.782395833332</v>
      </c>
      <c r="B3073" s="114">
        <v>27</v>
      </c>
      <c r="C3073" s="114" t="s">
        <v>367</v>
      </c>
      <c r="D3073" s="114" t="s">
        <v>638</v>
      </c>
      <c r="E3073" s="114" t="s">
        <v>2395</v>
      </c>
      <c r="F3073" s="114" t="s">
        <v>180</v>
      </c>
      <c r="G3073" s="121">
        <v>-2.8605878252944495E-4</v>
      </c>
      <c r="H3073" s="114">
        <v>-4.1955288104318598</v>
      </c>
      <c r="I3073" s="118" t="s">
        <v>272</v>
      </c>
    </row>
    <row r="3074" spans="1:9" ht="15" customHeight="1" x14ac:dyDescent="0.25">
      <c r="A3074" s="117">
        <v>46290.782395833332</v>
      </c>
      <c r="B3074" s="114">
        <v>27</v>
      </c>
      <c r="C3074" s="114" t="s">
        <v>367</v>
      </c>
      <c r="D3074" s="114" t="s">
        <v>638</v>
      </c>
      <c r="E3074" s="114" t="s">
        <v>2396</v>
      </c>
      <c r="F3074" s="114" t="s">
        <v>180</v>
      </c>
      <c r="G3074" s="121">
        <v>-2.8605878252944495E-4</v>
      </c>
      <c r="H3074" s="114">
        <v>-4.1955288104318598</v>
      </c>
      <c r="I3074" s="118" t="s">
        <v>272</v>
      </c>
    </row>
    <row r="3075" spans="1:9" ht="15" customHeight="1" x14ac:dyDescent="0.25">
      <c r="A3075" s="117">
        <v>46290.782395833332</v>
      </c>
      <c r="B3075" s="114">
        <v>27</v>
      </c>
      <c r="C3075" s="114" t="s">
        <v>367</v>
      </c>
      <c r="D3075" s="114" t="s">
        <v>638</v>
      </c>
      <c r="E3075" s="114" t="s">
        <v>2397</v>
      </c>
      <c r="F3075" s="114" t="s">
        <v>180</v>
      </c>
      <c r="G3075" s="121">
        <v>-2.86058782529445E-4</v>
      </c>
      <c r="H3075" s="114">
        <v>-4.1955288104318607</v>
      </c>
      <c r="I3075" s="118" t="s">
        <v>272</v>
      </c>
    </row>
    <row r="3076" spans="1:9" ht="15" customHeight="1" x14ac:dyDescent="0.25">
      <c r="A3076" s="117">
        <v>46290.782395833332</v>
      </c>
      <c r="B3076" s="114">
        <v>27</v>
      </c>
      <c r="C3076" s="114" t="s">
        <v>367</v>
      </c>
      <c r="D3076" s="114" t="s">
        <v>638</v>
      </c>
      <c r="E3076" s="114" t="s">
        <v>2398</v>
      </c>
      <c r="F3076" s="114" t="s">
        <v>180</v>
      </c>
      <c r="G3076" s="121">
        <v>-2.86058782529445E-4</v>
      </c>
      <c r="H3076" s="114">
        <v>-4.1955288104318607</v>
      </c>
      <c r="I3076" s="118" t="s">
        <v>272</v>
      </c>
    </row>
    <row r="3077" spans="1:9" ht="15" customHeight="1" x14ac:dyDescent="0.25">
      <c r="A3077" s="117">
        <v>46290.782395833332</v>
      </c>
      <c r="B3077" s="114">
        <v>27</v>
      </c>
      <c r="C3077" s="114" t="s">
        <v>367</v>
      </c>
      <c r="D3077" s="114" t="s">
        <v>638</v>
      </c>
      <c r="E3077" s="114" t="s">
        <v>2399</v>
      </c>
      <c r="F3077" s="114" t="s">
        <v>180</v>
      </c>
      <c r="G3077" s="121">
        <v>-2.86058782529445E-4</v>
      </c>
      <c r="H3077" s="114">
        <v>-4.1955288104318607</v>
      </c>
      <c r="I3077" s="118" t="s">
        <v>272</v>
      </c>
    </row>
    <row r="3078" spans="1:9" ht="15" customHeight="1" x14ac:dyDescent="0.25">
      <c r="A3078" s="117">
        <v>46290.782395833332</v>
      </c>
      <c r="B3078" s="114">
        <v>27</v>
      </c>
      <c r="C3078" s="114" t="s">
        <v>367</v>
      </c>
      <c r="D3078" s="114" t="s">
        <v>638</v>
      </c>
      <c r="E3078" s="114" t="s">
        <v>2400</v>
      </c>
      <c r="F3078" s="114" t="s">
        <v>180</v>
      </c>
      <c r="G3078" s="121">
        <v>-2.86058782529445E-4</v>
      </c>
      <c r="H3078" s="114">
        <v>-4.1955288104318607</v>
      </c>
      <c r="I3078" s="118" t="s">
        <v>272</v>
      </c>
    </row>
    <row r="3079" spans="1:9" ht="15" customHeight="1" x14ac:dyDescent="0.25">
      <c r="A3079" s="117">
        <v>46290.782395833332</v>
      </c>
      <c r="B3079" s="114">
        <v>27</v>
      </c>
      <c r="C3079" s="114" t="s">
        <v>367</v>
      </c>
      <c r="D3079" s="114" t="s">
        <v>638</v>
      </c>
      <c r="E3079" s="114" t="s">
        <v>2401</v>
      </c>
      <c r="F3079" s="114" t="s">
        <v>180</v>
      </c>
      <c r="G3079" s="121">
        <v>-2.1362081811481383E-4</v>
      </c>
      <c r="H3079" s="114">
        <v>-3.1331053323506031</v>
      </c>
      <c r="I3079" s="118" t="s">
        <v>272</v>
      </c>
    </row>
    <row r="3080" spans="1:9" ht="15" customHeight="1" x14ac:dyDescent="0.25">
      <c r="A3080" s="117">
        <v>46290.782395833332</v>
      </c>
      <c r="B3080" s="114">
        <v>27</v>
      </c>
      <c r="C3080" s="114" t="s">
        <v>367</v>
      </c>
      <c r="D3080" s="114" t="s">
        <v>638</v>
      </c>
      <c r="E3080" s="114" t="s">
        <v>2402</v>
      </c>
      <c r="F3080" s="114" t="s">
        <v>180</v>
      </c>
      <c r="G3080" s="121">
        <v>-2.1362081811481385E-4</v>
      </c>
      <c r="H3080" s="114">
        <v>-3.1331053323506035</v>
      </c>
      <c r="I3080" s="118" t="s">
        <v>272</v>
      </c>
    </row>
    <row r="3081" spans="1:9" ht="15" customHeight="1" x14ac:dyDescent="0.25">
      <c r="A3081" s="117">
        <v>46290.782395833332</v>
      </c>
      <c r="B3081" s="114">
        <v>27</v>
      </c>
      <c r="C3081" s="114" t="s">
        <v>367</v>
      </c>
      <c r="D3081" s="114" t="s">
        <v>638</v>
      </c>
      <c r="E3081" s="114" t="s">
        <v>2403</v>
      </c>
      <c r="F3081" s="114" t="s">
        <v>180</v>
      </c>
      <c r="G3081" s="121">
        <v>-2.1362081811481385E-4</v>
      </c>
      <c r="H3081" s="114">
        <v>-3.1331053323506035</v>
      </c>
      <c r="I3081" s="118" t="s">
        <v>272</v>
      </c>
    </row>
    <row r="3082" spans="1:9" ht="15" customHeight="1" x14ac:dyDescent="0.25">
      <c r="A3082" s="117">
        <v>46290.782395833332</v>
      </c>
      <c r="B3082" s="114">
        <v>27</v>
      </c>
      <c r="C3082" s="114" t="s">
        <v>367</v>
      </c>
      <c r="D3082" s="114" t="s">
        <v>638</v>
      </c>
      <c r="E3082" s="114" t="s">
        <v>2404</v>
      </c>
      <c r="F3082" s="114" t="s">
        <v>180</v>
      </c>
      <c r="G3082" s="121">
        <v>-2.1362081811481388E-4</v>
      </c>
      <c r="H3082" s="114">
        <v>-3.133105332350604</v>
      </c>
      <c r="I3082" s="118" t="s">
        <v>272</v>
      </c>
    </row>
    <row r="3083" spans="1:9" ht="15" customHeight="1" x14ac:dyDescent="0.25">
      <c r="A3083" s="117">
        <v>46290.782395833332</v>
      </c>
      <c r="B3083" s="114">
        <v>27</v>
      </c>
      <c r="C3083" s="114" t="s">
        <v>367</v>
      </c>
      <c r="D3083" s="114" t="s">
        <v>638</v>
      </c>
      <c r="E3083" s="114" t="s">
        <v>2405</v>
      </c>
      <c r="F3083" s="114" t="s">
        <v>180</v>
      </c>
      <c r="G3083" s="121">
        <v>-2.1362081811481391E-4</v>
      </c>
      <c r="H3083" s="114">
        <v>-3.1331053323506044</v>
      </c>
      <c r="I3083" s="118" t="s">
        <v>272</v>
      </c>
    </row>
    <row r="3084" spans="1:9" ht="15" customHeight="1" x14ac:dyDescent="0.25">
      <c r="A3084" s="117">
        <v>46290.782395833332</v>
      </c>
      <c r="B3084" s="114">
        <v>27</v>
      </c>
      <c r="C3084" s="114" t="s">
        <v>367</v>
      </c>
      <c r="D3084" s="114" t="s">
        <v>638</v>
      </c>
      <c r="E3084" s="114" t="s">
        <v>2406</v>
      </c>
      <c r="F3084" s="114" t="s">
        <v>180</v>
      </c>
      <c r="G3084" s="121">
        <v>-2.1362081811481391E-4</v>
      </c>
      <c r="H3084" s="114">
        <v>-3.1331053323506044</v>
      </c>
      <c r="I3084" s="118" t="s">
        <v>272</v>
      </c>
    </row>
    <row r="3085" spans="1:9" ht="15" customHeight="1" x14ac:dyDescent="0.25">
      <c r="A3085" s="117">
        <v>46290.782395833332</v>
      </c>
      <c r="B3085" s="114">
        <v>27</v>
      </c>
      <c r="C3085" s="114" t="s">
        <v>367</v>
      </c>
      <c r="D3085" s="114" t="s">
        <v>638</v>
      </c>
      <c r="E3085" s="114" t="s">
        <v>2407</v>
      </c>
      <c r="F3085" s="114" t="s">
        <v>180</v>
      </c>
      <c r="G3085" s="121">
        <v>-1.4118285370018271E-4</v>
      </c>
      <c r="H3085" s="114">
        <v>-2.0706818542693468</v>
      </c>
      <c r="I3085" s="118" t="s">
        <v>272</v>
      </c>
    </row>
    <row r="3086" spans="1:9" ht="15" customHeight="1" x14ac:dyDescent="0.25">
      <c r="A3086" s="117">
        <v>46290.782395833332</v>
      </c>
      <c r="B3086" s="114">
        <v>27</v>
      </c>
      <c r="C3086" s="114" t="s">
        <v>367</v>
      </c>
      <c r="D3086" s="114" t="s">
        <v>638</v>
      </c>
      <c r="E3086" s="114" t="s">
        <v>2408</v>
      </c>
      <c r="F3086" s="114" t="s">
        <v>180</v>
      </c>
      <c r="G3086" s="121">
        <v>-1.4118285370018273E-4</v>
      </c>
      <c r="H3086" s="114">
        <v>-2.0706818542693473</v>
      </c>
      <c r="I3086" s="118" t="s">
        <v>272</v>
      </c>
    </row>
    <row r="3087" spans="1:9" ht="15" customHeight="1" x14ac:dyDescent="0.25">
      <c r="A3087" s="117">
        <v>46290.782395833332</v>
      </c>
      <c r="B3087" s="114">
        <v>27</v>
      </c>
      <c r="C3087" s="114" t="s">
        <v>367</v>
      </c>
      <c r="D3087" s="114" t="s">
        <v>638</v>
      </c>
      <c r="E3087" s="114" t="s">
        <v>2409</v>
      </c>
      <c r="F3087" s="114" t="s">
        <v>180</v>
      </c>
      <c r="G3087" s="121">
        <v>-1.4118285370018273E-4</v>
      </c>
      <c r="H3087" s="114">
        <v>-2.0706818542693473</v>
      </c>
      <c r="I3087" s="118" t="s">
        <v>272</v>
      </c>
    </row>
    <row r="3088" spans="1:9" ht="15" customHeight="1" x14ac:dyDescent="0.25">
      <c r="A3088" s="117">
        <v>46290.782395833332</v>
      </c>
      <c r="B3088" s="114">
        <v>27</v>
      </c>
      <c r="C3088" s="114" t="s">
        <v>367</v>
      </c>
      <c r="D3088" s="114" t="s">
        <v>638</v>
      </c>
      <c r="E3088" s="114" t="s">
        <v>2410</v>
      </c>
      <c r="F3088" s="114" t="s">
        <v>180</v>
      </c>
      <c r="G3088" s="121">
        <v>-1.4118285370018276E-4</v>
      </c>
      <c r="H3088" s="114">
        <v>-2.0706818542693477</v>
      </c>
      <c r="I3088" s="118" t="s">
        <v>272</v>
      </c>
    </row>
    <row r="3089" spans="1:9" ht="15" customHeight="1" x14ac:dyDescent="0.25">
      <c r="A3089" s="117">
        <v>46290.782395833332</v>
      </c>
      <c r="B3089" s="114">
        <v>27</v>
      </c>
      <c r="C3089" s="114" t="s">
        <v>367</v>
      </c>
      <c r="D3089" s="114" t="s">
        <v>638</v>
      </c>
      <c r="E3089" s="114" t="s">
        <v>2411</v>
      </c>
      <c r="F3089" s="114" t="s">
        <v>180</v>
      </c>
      <c r="G3089" s="121">
        <v>-1.4118285370018276E-4</v>
      </c>
      <c r="H3089" s="114">
        <v>-2.0706818542693477</v>
      </c>
      <c r="I3089" s="118" t="s">
        <v>272</v>
      </c>
    </row>
    <row r="3090" spans="1:9" ht="15" customHeight="1" x14ac:dyDescent="0.25">
      <c r="A3090" s="117">
        <v>46290.782395833332</v>
      </c>
      <c r="B3090" s="114">
        <v>27</v>
      </c>
      <c r="C3090" s="114" t="s">
        <v>367</v>
      </c>
      <c r="D3090" s="114" t="s">
        <v>638</v>
      </c>
      <c r="E3090" s="114" t="s">
        <v>2412</v>
      </c>
      <c r="F3090" s="114" t="s">
        <v>180</v>
      </c>
      <c r="G3090" s="121">
        <v>-1.4118285370018279E-4</v>
      </c>
      <c r="H3090" s="114">
        <v>-2.0706818542693481</v>
      </c>
      <c r="I3090" s="118" t="s">
        <v>272</v>
      </c>
    </row>
    <row r="3091" spans="1:9" ht="15" customHeight="1" x14ac:dyDescent="0.25">
      <c r="A3091" s="117">
        <v>46290.782395833332</v>
      </c>
      <c r="B3091" s="114">
        <v>27</v>
      </c>
      <c r="C3091" s="114" t="s">
        <v>367</v>
      </c>
      <c r="D3091" s="114" t="s">
        <v>638</v>
      </c>
      <c r="E3091" s="114" t="s">
        <v>2413</v>
      </c>
      <c r="F3091" s="114" t="s">
        <v>180</v>
      </c>
      <c r="G3091" s="121">
        <v>-6.8744889285551588E-5</v>
      </c>
      <c r="H3091" s="114">
        <v>-1.0082583761880903</v>
      </c>
      <c r="I3091" s="118" t="s">
        <v>272</v>
      </c>
    </row>
    <row r="3092" spans="1:9" ht="15" customHeight="1" x14ac:dyDescent="0.25">
      <c r="A3092" s="117">
        <v>46290.782395833332</v>
      </c>
      <c r="B3092" s="114">
        <v>27</v>
      </c>
      <c r="C3092" s="114" t="s">
        <v>367</v>
      </c>
      <c r="D3092" s="114" t="s">
        <v>638</v>
      </c>
      <c r="E3092" s="114" t="s">
        <v>2414</v>
      </c>
      <c r="F3092" s="114" t="s">
        <v>180</v>
      </c>
      <c r="G3092" s="121">
        <v>-6.8744889285551601E-5</v>
      </c>
      <c r="H3092" s="114">
        <v>-1.0082583761880906</v>
      </c>
      <c r="I3092" s="118" t="s">
        <v>272</v>
      </c>
    </row>
    <row r="3093" spans="1:9" ht="15" customHeight="1" x14ac:dyDescent="0.25">
      <c r="A3093" s="117">
        <v>46290.782395833332</v>
      </c>
      <c r="B3093" s="114">
        <v>27</v>
      </c>
      <c r="C3093" s="114" t="s">
        <v>367</v>
      </c>
      <c r="D3093" s="114" t="s">
        <v>638</v>
      </c>
      <c r="E3093" s="114" t="s">
        <v>2415</v>
      </c>
      <c r="F3093" s="114" t="s">
        <v>180</v>
      </c>
      <c r="G3093" s="121">
        <v>-6.8744889285551601E-5</v>
      </c>
      <c r="H3093" s="114">
        <v>-1.0082583761880906</v>
      </c>
      <c r="I3093" s="118" t="s">
        <v>272</v>
      </c>
    </row>
    <row r="3094" spans="1:9" ht="15" customHeight="1" x14ac:dyDescent="0.25">
      <c r="A3094" s="117">
        <v>46290.782395833332</v>
      </c>
      <c r="B3094" s="114">
        <v>27</v>
      </c>
      <c r="C3094" s="114" t="s">
        <v>367</v>
      </c>
      <c r="D3094" s="114" t="s">
        <v>638</v>
      </c>
      <c r="E3094" s="114" t="s">
        <v>2416</v>
      </c>
      <c r="F3094" s="114" t="s">
        <v>180</v>
      </c>
      <c r="G3094" s="121">
        <v>-6.8744889285551642E-5</v>
      </c>
      <c r="H3094" s="114">
        <v>-1.0082583761880912</v>
      </c>
      <c r="I3094" s="118" t="s">
        <v>272</v>
      </c>
    </row>
    <row r="3095" spans="1:9" ht="15" customHeight="1" x14ac:dyDescent="0.25">
      <c r="A3095" s="117">
        <v>46290.782395833332</v>
      </c>
      <c r="B3095" s="114">
        <v>27</v>
      </c>
      <c r="C3095" s="114" t="s">
        <v>367</v>
      </c>
      <c r="D3095" s="114" t="s">
        <v>638</v>
      </c>
      <c r="E3095" s="114" t="s">
        <v>2417</v>
      </c>
      <c r="F3095" s="114" t="s">
        <v>180</v>
      </c>
      <c r="G3095" s="121">
        <v>-6.8744889285551642E-5</v>
      </c>
      <c r="H3095" s="114">
        <v>-1.0082583761880912</v>
      </c>
      <c r="I3095" s="118" t="s">
        <v>272</v>
      </c>
    </row>
    <row r="3096" spans="1:9" ht="15" customHeight="1" x14ac:dyDescent="0.25">
      <c r="A3096" s="117">
        <v>46290.782395833332</v>
      </c>
      <c r="B3096" s="114">
        <v>27</v>
      </c>
      <c r="C3096" s="114" t="s">
        <v>367</v>
      </c>
      <c r="D3096" s="114" t="s">
        <v>638</v>
      </c>
      <c r="E3096" s="114" t="s">
        <v>2418</v>
      </c>
      <c r="F3096" s="114" t="s">
        <v>180</v>
      </c>
      <c r="G3096" s="121">
        <v>-6.8744889285551655E-5</v>
      </c>
      <c r="H3096" s="114">
        <v>-1.0082583761880914</v>
      </c>
      <c r="I3096" s="118" t="s">
        <v>272</v>
      </c>
    </row>
    <row r="3097" spans="1:9" ht="15" customHeight="1" x14ac:dyDescent="0.25">
      <c r="A3097" s="117">
        <v>46290.782395833332</v>
      </c>
      <c r="B3097" s="114">
        <v>27</v>
      </c>
      <c r="C3097" s="114" t="s">
        <v>367</v>
      </c>
      <c r="D3097" s="114" t="s">
        <v>638</v>
      </c>
      <c r="E3097" s="114" t="s">
        <v>2419</v>
      </c>
      <c r="F3097" s="114" t="s">
        <v>180</v>
      </c>
      <c r="G3097" s="121">
        <v>3.6930751290795344E-6</v>
      </c>
      <c r="H3097" s="114">
        <v>0</v>
      </c>
      <c r="I3097" s="118" t="s">
        <v>2469</v>
      </c>
    </row>
    <row r="3098" spans="1:9" ht="15" customHeight="1" x14ac:dyDescent="0.25">
      <c r="A3098" s="117">
        <v>46290.782395833332</v>
      </c>
      <c r="B3098" s="114">
        <v>27</v>
      </c>
      <c r="C3098" s="114" t="s">
        <v>367</v>
      </c>
      <c r="D3098" s="114" t="s">
        <v>638</v>
      </c>
      <c r="E3098" s="114" t="s">
        <v>2420</v>
      </c>
      <c r="F3098" s="114" t="s">
        <v>180</v>
      </c>
      <c r="G3098" s="121">
        <v>3.6930751290795272E-6</v>
      </c>
      <c r="H3098" s="114">
        <v>0</v>
      </c>
      <c r="I3098" s="118" t="s">
        <v>2469</v>
      </c>
    </row>
    <row r="3099" spans="1:9" ht="15" customHeight="1" x14ac:dyDescent="0.25">
      <c r="A3099" s="117">
        <v>46290.782395833332</v>
      </c>
      <c r="B3099" s="114">
        <v>27</v>
      </c>
      <c r="C3099" s="114" t="s">
        <v>367</v>
      </c>
      <c r="D3099" s="114" t="s">
        <v>638</v>
      </c>
      <c r="E3099" s="114" t="s">
        <v>2421</v>
      </c>
      <c r="F3099" s="114" t="s">
        <v>180</v>
      </c>
      <c r="G3099" s="121">
        <v>3.6930751290795196E-6</v>
      </c>
      <c r="H3099" s="114">
        <v>0</v>
      </c>
      <c r="I3099" s="118" t="s">
        <v>2469</v>
      </c>
    </row>
    <row r="3100" spans="1:9" ht="15" customHeight="1" x14ac:dyDescent="0.25">
      <c r="A3100" s="117">
        <v>46290.782395833332</v>
      </c>
      <c r="B3100" s="114">
        <v>27</v>
      </c>
      <c r="C3100" s="114" t="s">
        <v>367</v>
      </c>
      <c r="D3100" s="114" t="s">
        <v>638</v>
      </c>
      <c r="E3100" s="114" t="s">
        <v>2422</v>
      </c>
      <c r="F3100" s="114" t="s">
        <v>180</v>
      </c>
      <c r="G3100" s="121">
        <v>3.6930751290795124E-6</v>
      </c>
      <c r="H3100" s="114">
        <v>0</v>
      </c>
      <c r="I3100" s="118" t="s">
        <v>2469</v>
      </c>
    </row>
    <row r="3101" spans="1:9" ht="15" customHeight="1" x14ac:dyDescent="0.25">
      <c r="A3101" s="117">
        <v>46290.782395833332</v>
      </c>
      <c r="B3101" s="114">
        <v>27</v>
      </c>
      <c r="C3101" s="114" t="s">
        <v>367</v>
      </c>
      <c r="D3101" s="114" t="s">
        <v>638</v>
      </c>
      <c r="E3101" s="114" t="s">
        <v>2423</v>
      </c>
      <c r="F3101" s="114" t="s">
        <v>180</v>
      </c>
      <c r="G3101" s="121">
        <v>3.6930751290795052E-6</v>
      </c>
      <c r="H3101" s="114">
        <v>0</v>
      </c>
      <c r="I3101" s="118" t="s">
        <v>2469</v>
      </c>
    </row>
    <row r="3102" spans="1:9" ht="15" customHeight="1" x14ac:dyDescent="0.25">
      <c r="A3102" s="117">
        <v>46290.782395833332</v>
      </c>
      <c r="B3102" s="114">
        <v>27</v>
      </c>
      <c r="C3102" s="114" t="s">
        <v>367</v>
      </c>
      <c r="D3102" s="114" t="s">
        <v>638</v>
      </c>
      <c r="E3102" s="114" t="s">
        <v>2424</v>
      </c>
      <c r="F3102" s="114" t="s">
        <v>180</v>
      </c>
      <c r="G3102" s="121">
        <v>3.6930751290794976E-6</v>
      </c>
      <c r="H3102" s="114">
        <v>0</v>
      </c>
      <c r="I3102" s="118" t="s">
        <v>2469</v>
      </c>
    </row>
    <row r="3103" spans="1:9" ht="15" customHeight="1" x14ac:dyDescent="0.25">
      <c r="A3103" s="117">
        <v>46290.782395833332</v>
      </c>
      <c r="B3103" s="114">
        <v>27</v>
      </c>
      <c r="C3103" s="114" t="s">
        <v>367</v>
      </c>
      <c r="D3103" s="114" t="s">
        <v>638</v>
      </c>
      <c r="E3103" s="114" t="s">
        <v>2425</v>
      </c>
      <c r="F3103" s="114" t="s">
        <v>180</v>
      </c>
      <c r="G3103" s="121">
        <v>3.6930751290794904E-6</v>
      </c>
      <c r="H3103" s="114">
        <v>0</v>
      </c>
      <c r="I3103" s="118" t="s">
        <v>2469</v>
      </c>
    </row>
    <row r="3104" spans="1:9" ht="15" customHeight="1" x14ac:dyDescent="0.25">
      <c r="A3104" s="117">
        <v>46290.782395833332</v>
      </c>
      <c r="B3104" s="114">
        <v>27</v>
      </c>
      <c r="C3104" s="114" t="s">
        <v>367</v>
      </c>
      <c r="D3104" s="114" t="s">
        <v>638</v>
      </c>
      <c r="E3104" s="114" t="s">
        <v>2426</v>
      </c>
      <c r="F3104" s="114" t="s">
        <v>180</v>
      </c>
      <c r="G3104" s="121">
        <v>3.6930751290794832E-6</v>
      </c>
      <c r="H3104" s="114">
        <v>0</v>
      </c>
      <c r="I3104" s="118" t="s">
        <v>2469</v>
      </c>
    </row>
    <row r="3105" spans="1:9" ht="15" customHeight="1" x14ac:dyDescent="0.25">
      <c r="A3105" s="117">
        <v>46290.782395833332</v>
      </c>
      <c r="B3105" s="114">
        <v>27</v>
      </c>
      <c r="C3105" s="114" t="s">
        <v>367</v>
      </c>
      <c r="D3105" s="114" t="s">
        <v>638</v>
      </c>
      <c r="E3105" s="114" t="s">
        <v>2427</v>
      </c>
      <c r="F3105" s="114" t="s">
        <v>180</v>
      </c>
      <c r="G3105" s="121">
        <v>3.6930751290794756E-6</v>
      </c>
      <c r="H3105" s="114">
        <v>0</v>
      </c>
      <c r="I3105" s="118" t="s">
        <v>2469</v>
      </c>
    </row>
    <row r="3106" spans="1:9" ht="15" customHeight="1" x14ac:dyDescent="0.25">
      <c r="A3106" s="117">
        <v>46290.782395833332</v>
      </c>
      <c r="B3106" s="114">
        <v>27</v>
      </c>
      <c r="C3106" s="114" t="s">
        <v>367</v>
      </c>
      <c r="D3106" s="114" t="s">
        <v>638</v>
      </c>
      <c r="E3106" s="114" t="s">
        <v>2428</v>
      </c>
      <c r="F3106" s="114" t="s">
        <v>180</v>
      </c>
      <c r="G3106" s="121">
        <v>3.6930751290794684E-6</v>
      </c>
      <c r="H3106" s="114">
        <v>0</v>
      </c>
      <c r="I3106" s="118" t="s">
        <v>2469</v>
      </c>
    </row>
    <row r="3107" spans="1:9" ht="15" customHeight="1" x14ac:dyDescent="0.25">
      <c r="A3107" s="117">
        <v>46290.782395833332</v>
      </c>
      <c r="B3107" s="114">
        <v>27</v>
      </c>
      <c r="C3107" s="114" t="s">
        <v>367</v>
      </c>
      <c r="D3107" s="114" t="s">
        <v>638</v>
      </c>
      <c r="E3107" s="114" t="s">
        <v>2429</v>
      </c>
      <c r="F3107" s="114" t="s">
        <v>180</v>
      </c>
      <c r="G3107" s="121">
        <v>7.6131039543710652E-5</v>
      </c>
      <c r="H3107" s="114">
        <v>0</v>
      </c>
      <c r="I3107" s="118" t="s">
        <v>2469</v>
      </c>
    </row>
    <row r="3108" spans="1:9" ht="15" customHeight="1" x14ac:dyDescent="0.25">
      <c r="A3108" s="117">
        <v>46290.782395833332</v>
      </c>
      <c r="B3108" s="114">
        <v>27</v>
      </c>
      <c r="C3108" s="114" t="s">
        <v>367</v>
      </c>
      <c r="D3108" s="114" t="s">
        <v>638</v>
      </c>
      <c r="E3108" s="114" t="s">
        <v>2430</v>
      </c>
      <c r="F3108" s="114" t="s">
        <v>180</v>
      </c>
      <c r="G3108" s="121">
        <v>7.6131039543710639E-5</v>
      </c>
      <c r="H3108" s="114">
        <v>0</v>
      </c>
      <c r="I3108" s="118" t="s">
        <v>2469</v>
      </c>
    </row>
    <row r="3109" spans="1:9" ht="15" customHeight="1" x14ac:dyDescent="0.25">
      <c r="A3109" s="117">
        <v>46290.782395833332</v>
      </c>
      <c r="B3109" s="114">
        <v>27</v>
      </c>
      <c r="C3109" s="114" t="s">
        <v>367</v>
      </c>
      <c r="D3109" s="114" t="s">
        <v>638</v>
      </c>
      <c r="E3109" s="114" t="s">
        <v>2431</v>
      </c>
      <c r="F3109" s="114" t="s">
        <v>180</v>
      </c>
      <c r="G3109" s="121">
        <v>7.6131039543710639E-5</v>
      </c>
      <c r="H3109" s="114">
        <v>0</v>
      </c>
      <c r="I3109" s="118" t="s">
        <v>2469</v>
      </c>
    </row>
    <row r="3110" spans="1:9" ht="15" customHeight="1" x14ac:dyDescent="0.25">
      <c r="A3110" s="117">
        <v>46290.782395833332</v>
      </c>
      <c r="B3110" s="114">
        <v>27</v>
      </c>
      <c r="C3110" s="114" t="s">
        <v>367</v>
      </c>
      <c r="D3110" s="114" t="s">
        <v>638</v>
      </c>
      <c r="E3110" s="114" t="s">
        <v>2432</v>
      </c>
      <c r="F3110" s="114" t="s">
        <v>180</v>
      </c>
      <c r="G3110" s="121">
        <v>7.6131039543710625E-5</v>
      </c>
      <c r="H3110" s="114">
        <v>0</v>
      </c>
      <c r="I3110" s="118" t="s">
        <v>2469</v>
      </c>
    </row>
    <row r="3111" spans="1:9" ht="15" customHeight="1" x14ac:dyDescent="0.25">
      <c r="A3111" s="117">
        <v>46290.782395833332</v>
      </c>
      <c r="B3111" s="114">
        <v>27</v>
      </c>
      <c r="C3111" s="114" t="s">
        <v>367</v>
      </c>
      <c r="D3111" s="114" t="s">
        <v>638</v>
      </c>
      <c r="E3111" s="114" t="s">
        <v>2433</v>
      </c>
      <c r="F3111" s="114" t="s">
        <v>180</v>
      </c>
      <c r="G3111" s="121">
        <v>7.6131039543710625E-5</v>
      </c>
      <c r="H3111" s="114">
        <v>0</v>
      </c>
      <c r="I3111" s="118" t="s">
        <v>2469</v>
      </c>
    </row>
    <row r="3112" spans="1:9" ht="15" customHeight="1" x14ac:dyDescent="0.25">
      <c r="A3112" s="117">
        <v>46290.782395833332</v>
      </c>
      <c r="B3112" s="114">
        <v>27</v>
      </c>
      <c r="C3112" s="114" t="s">
        <v>367</v>
      </c>
      <c r="D3112" s="114" t="s">
        <v>638</v>
      </c>
      <c r="E3112" s="114" t="s">
        <v>2434</v>
      </c>
      <c r="F3112" s="114" t="s">
        <v>180</v>
      </c>
      <c r="G3112" s="121">
        <v>7.6131039543710612E-5</v>
      </c>
      <c r="H3112" s="114">
        <v>0</v>
      </c>
      <c r="I3112" s="118" t="s">
        <v>2469</v>
      </c>
    </row>
    <row r="3113" spans="1:9" ht="15" customHeight="1" x14ac:dyDescent="0.25">
      <c r="A3113" s="117">
        <v>46290.782395833332</v>
      </c>
      <c r="B3113" s="114">
        <v>27</v>
      </c>
      <c r="C3113" s="114" t="s">
        <v>367</v>
      </c>
      <c r="D3113" s="114" t="s">
        <v>638</v>
      </c>
      <c r="E3113" s="114" t="s">
        <v>2435</v>
      </c>
      <c r="F3113" s="114" t="s">
        <v>180</v>
      </c>
      <c r="G3113" s="121">
        <v>7.6131039543710612E-5</v>
      </c>
      <c r="H3113" s="114">
        <v>0</v>
      </c>
      <c r="I3113" s="118" t="s">
        <v>2469</v>
      </c>
    </row>
    <row r="3114" spans="1:9" ht="15" customHeight="1" x14ac:dyDescent="0.25">
      <c r="A3114" s="117">
        <v>46290.782395833332</v>
      </c>
      <c r="B3114" s="114">
        <v>27</v>
      </c>
      <c r="C3114" s="114" t="s">
        <v>367</v>
      </c>
      <c r="D3114" s="114" t="s">
        <v>638</v>
      </c>
      <c r="E3114" s="114" t="s">
        <v>2436</v>
      </c>
      <c r="F3114" s="114" t="s">
        <v>180</v>
      </c>
      <c r="G3114" s="121">
        <v>7.6131039543710598E-5</v>
      </c>
      <c r="H3114" s="114">
        <v>0</v>
      </c>
      <c r="I3114" s="118" t="s">
        <v>2469</v>
      </c>
    </row>
    <row r="3115" spans="1:9" ht="15" customHeight="1" x14ac:dyDescent="0.25">
      <c r="A3115" s="117">
        <v>46290.782395833332</v>
      </c>
      <c r="B3115" s="114">
        <v>27</v>
      </c>
      <c r="C3115" s="114" t="s">
        <v>367</v>
      </c>
      <c r="D3115" s="114" t="s">
        <v>638</v>
      </c>
      <c r="E3115" s="114" t="s">
        <v>2437</v>
      </c>
      <c r="F3115" s="114" t="s">
        <v>180</v>
      </c>
      <c r="G3115" s="121">
        <v>1.4856900395834177E-4</v>
      </c>
      <c r="H3115" s="114">
        <v>0</v>
      </c>
      <c r="I3115" s="118" t="s">
        <v>2469</v>
      </c>
    </row>
    <row r="3116" spans="1:9" ht="15" customHeight="1" x14ac:dyDescent="0.25">
      <c r="A3116" s="117">
        <v>46290.782395833332</v>
      </c>
      <c r="B3116" s="114">
        <v>27</v>
      </c>
      <c r="C3116" s="114" t="s">
        <v>367</v>
      </c>
      <c r="D3116" s="114" t="s">
        <v>638</v>
      </c>
      <c r="E3116" s="114" t="s">
        <v>2438</v>
      </c>
      <c r="F3116" s="114" t="s">
        <v>180</v>
      </c>
      <c r="G3116" s="121">
        <v>1.4856900395834177E-4</v>
      </c>
      <c r="H3116" s="114">
        <v>0</v>
      </c>
      <c r="I3116" s="118" t="s">
        <v>2469</v>
      </c>
    </row>
    <row r="3117" spans="1:9" ht="15" customHeight="1" x14ac:dyDescent="0.25">
      <c r="A3117" s="117">
        <v>46290.782395833332</v>
      </c>
      <c r="B3117" s="114">
        <v>27</v>
      </c>
      <c r="C3117" s="114" t="s">
        <v>367</v>
      </c>
      <c r="D3117" s="114" t="s">
        <v>638</v>
      </c>
      <c r="E3117" s="114" t="s">
        <v>2439</v>
      </c>
      <c r="F3117" s="114" t="s">
        <v>180</v>
      </c>
      <c r="G3117" s="121">
        <v>1.4856900395834174E-4</v>
      </c>
      <c r="H3117" s="114">
        <v>0</v>
      </c>
      <c r="I3117" s="118" t="s">
        <v>2469</v>
      </c>
    </row>
    <row r="3118" spans="1:9" ht="15" customHeight="1" x14ac:dyDescent="0.25">
      <c r="A3118" s="117">
        <v>46290.782395833332</v>
      </c>
      <c r="B3118" s="114">
        <v>27</v>
      </c>
      <c r="C3118" s="114" t="s">
        <v>367</v>
      </c>
      <c r="D3118" s="114" t="s">
        <v>638</v>
      </c>
      <c r="E3118" s="114" t="s">
        <v>2440</v>
      </c>
      <c r="F3118" s="114" t="s">
        <v>180</v>
      </c>
      <c r="G3118" s="121">
        <v>1.4856900395834174E-4</v>
      </c>
      <c r="H3118" s="114">
        <v>0</v>
      </c>
      <c r="I3118" s="118" t="s">
        <v>2469</v>
      </c>
    </row>
    <row r="3119" spans="1:9" ht="15" customHeight="1" x14ac:dyDescent="0.25">
      <c r="A3119" s="117">
        <v>46290.782395833332</v>
      </c>
      <c r="B3119" s="114">
        <v>27</v>
      </c>
      <c r="C3119" s="114" t="s">
        <v>367</v>
      </c>
      <c r="D3119" s="114" t="s">
        <v>638</v>
      </c>
      <c r="E3119" s="114" t="s">
        <v>2441</v>
      </c>
      <c r="F3119" s="114" t="s">
        <v>180</v>
      </c>
      <c r="G3119" s="121">
        <v>1.4856900395834174E-4</v>
      </c>
      <c r="H3119" s="114">
        <v>0</v>
      </c>
      <c r="I3119" s="118" t="s">
        <v>2469</v>
      </c>
    </row>
    <row r="3120" spans="1:9" ht="15" customHeight="1" x14ac:dyDescent="0.25">
      <c r="A3120" s="117">
        <v>46290.782395833332</v>
      </c>
      <c r="B3120" s="114">
        <v>27</v>
      </c>
      <c r="C3120" s="114" t="s">
        <v>367</v>
      </c>
      <c r="D3120" s="114" t="s">
        <v>638</v>
      </c>
      <c r="E3120" s="114" t="s">
        <v>2442</v>
      </c>
      <c r="F3120" s="114" t="s">
        <v>180</v>
      </c>
      <c r="G3120" s="121">
        <v>1.4856900395834172E-4</v>
      </c>
      <c r="H3120" s="114">
        <v>0</v>
      </c>
      <c r="I3120" s="118" t="s">
        <v>2469</v>
      </c>
    </row>
    <row r="3121" spans="1:9" ht="15" customHeight="1" x14ac:dyDescent="0.25">
      <c r="A3121" s="117">
        <v>46290.782395833332</v>
      </c>
      <c r="B3121" s="114">
        <v>27</v>
      </c>
      <c r="C3121" s="114" t="s">
        <v>367</v>
      </c>
      <c r="D3121" s="114" t="s">
        <v>638</v>
      </c>
      <c r="E3121" s="114" t="s">
        <v>567</v>
      </c>
      <c r="F3121" s="114" t="s">
        <v>2443</v>
      </c>
      <c r="G3121" s="121">
        <v>1.3910103947517815E-5</v>
      </c>
      <c r="H3121" s="114">
        <v>2.7820207895035631</v>
      </c>
      <c r="I3121" s="118" t="s">
        <v>274</v>
      </c>
    </row>
    <row r="3122" spans="1:9" ht="15" customHeight="1" x14ac:dyDescent="0.25">
      <c r="A3122" s="117">
        <v>46290.782395833332</v>
      </c>
      <c r="B3122" s="114">
        <v>27</v>
      </c>
      <c r="C3122" s="114" t="s">
        <v>367</v>
      </c>
      <c r="D3122" s="114" t="s">
        <v>638</v>
      </c>
      <c r="E3122" s="114" t="s">
        <v>569</v>
      </c>
      <c r="F3122" s="114" t="s">
        <v>2443</v>
      </c>
      <c r="G3122" s="121">
        <v>8.5398839745409275E-5</v>
      </c>
      <c r="H3122" s="114">
        <v>17.079767949081855</v>
      </c>
      <c r="I3122" s="118" t="s">
        <v>274</v>
      </c>
    </row>
    <row r="3123" spans="1:9" ht="15" customHeight="1" x14ac:dyDescent="0.25">
      <c r="A3123" s="117">
        <v>46290.782395833332</v>
      </c>
      <c r="B3123" s="114">
        <v>27</v>
      </c>
      <c r="C3123" s="114" t="s">
        <v>367</v>
      </c>
      <c r="D3123" s="114" t="s">
        <v>638</v>
      </c>
      <c r="E3123" s="114" t="s">
        <v>2444</v>
      </c>
      <c r="F3123" s="114" t="s">
        <v>2443</v>
      </c>
      <c r="G3123" s="121">
        <v>1.2276442917585423E-4</v>
      </c>
      <c r="H3123" s="114">
        <v>24.552885835170844</v>
      </c>
      <c r="I3123" s="118" t="s">
        <v>274</v>
      </c>
    </row>
    <row r="3124" spans="1:9" ht="15" customHeight="1" x14ac:dyDescent="0.25">
      <c r="A3124" s="117">
        <v>46290.782395833332</v>
      </c>
      <c r="B3124" s="114">
        <v>27</v>
      </c>
      <c r="C3124" s="114" t="s">
        <v>367</v>
      </c>
      <c r="D3124" s="114" t="s">
        <v>638</v>
      </c>
      <c r="E3124" s="114" t="s">
        <v>2445</v>
      </c>
      <c r="F3124" s="114" t="s">
        <v>2443</v>
      </c>
      <c r="G3124" s="121">
        <v>1.2683761463395241E-4</v>
      </c>
      <c r="H3124" s="114">
        <v>25.367522926790482</v>
      </c>
      <c r="I3124" s="118" t="s">
        <v>274</v>
      </c>
    </row>
    <row r="3125" spans="1:9" ht="15" customHeight="1" x14ac:dyDescent="0.25">
      <c r="A3125" s="117">
        <v>46290.782395833332</v>
      </c>
      <c r="B3125" s="114">
        <v>27</v>
      </c>
      <c r="C3125" s="114" t="s">
        <v>367</v>
      </c>
      <c r="D3125" s="114" t="s">
        <v>638</v>
      </c>
      <c r="E3125" s="114" t="s">
        <v>2446</v>
      </c>
      <c r="F3125" s="114" t="s">
        <v>2443</v>
      </c>
      <c r="G3125" s="121">
        <v>1.2683761463395241E-4</v>
      </c>
      <c r="H3125" s="114">
        <v>25.367522926790482</v>
      </c>
      <c r="I3125" s="118" t="s">
        <v>274</v>
      </c>
    </row>
    <row r="3126" spans="1:9" ht="15" customHeight="1" x14ac:dyDescent="0.25">
      <c r="A3126" s="117">
        <v>46290.782395833332</v>
      </c>
      <c r="B3126" s="114">
        <v>27</v>
      </c>
      <c r="C3126" s="114" t="s">
        <v>367</v>
      </c>
      <c r="D3126" s="114" t="s">
        <v>638</v>
      </c>
      <c r="E3126" s="114" t="s">
        <v>2447</v>
      </c>
      <c r="F3126" s="114" t="s">
        <v>2443</v>
      </c>
      <c r="G3126" s="121">
        <v>1.2276442917585428E-4</v>
      </c>
      <c r="H3126" s="114">
        <v>24.552885835170859</v>
      </c>
      <c r="I3126" s="118" t="s">
        <v>274</v>
      </c>
    </row>
    <row r="3127" spans="1:9" ht="15" customHeight="1" x14ac:dyDescent="0.25">
      <c r="A3127" s="117">
        <v>46290.782395833332</v>
      </c>
      <c r="B3127" s="114">
        <v>27</v>
      </c>
      <c r="C3127" s="114" t="s">
        <v>367</v>
      </c>
      <c r="D3127" s="114" t="s">
        <v>638</v>
      </c>
      <c r="E3127" s="114" t="s">
        <v>2448</v>
      </c>
      <c r="F3127" s="114" t="s">
        <v>2443</v>
      </c>
      <c r="G3127" s="121">
        <v>8.5398839745409315E-5</v>
      </c>
      <c r="H3127" s="114">
        <v>17.079767949081862</v>
      </c>
      <c r="I3127" s="118" t="s">
        <v>274</v>
      </c>
    </row>
    <row r="3128" spans="1:9" ht="15" customHeight="1" x14ac:dyDescent="0.25">
      <c r="A3128" s="117">
        <v>46290.782395833332</v>
      </c>
      <c r="B3128" s="114">
        <v>27</v>
      </c>
      <c r="C3128" s="114" t="s">
        <v>367</v>
      </c>
      <c r="D3128" s="114" t="s">
        <v>638</v>
      </c>
      <c r="E3128" s="114" t="s">
        <v>2449</v>
      </c>
      <c r="F3128" s="114" t="s">
        <v>2443</v>
      </c>
      <c r="G3128" s="121">
        <v>1.3910103947518005E-5</v>
      </c>
      <c r="H3128" s="114">
        <v>2.7820207895036009</v>
      </c>
      <c r="I3128" s="118" t="s">
        <v>274</v>
      </c>
    </row>
    <row r="3129" spans="1:9" ht="15" customHeight="1" x14ac:dyDescent="0.25">
      <c r="A3129" s="117">
        <v>46290.782395833332</v>
      </c>
      <c r="B3129" s="114">
        <v>27</v>
      </c>
      <c r="C3129" s="114" t="s">
        <v>367</v>
      </c>
      <c r="D3129" s="114" t="s">
        <v>638</v>
      </c>
      <c r="E3129" s="114" t="s">
        <v>2450</v>
      </c>
      <c r="F3129" s="114" t="s">
        <v>2443</v>
      </c>
      <c r="G3129" s="121">
        <v>-8.0334156225030117E-4</v>
      </c>
      <c r="H3129" s="114">
        <v>-160.66831245006026</v>
      </c>
      <c r="I3129" s="118" t="s">
        <v>272</v>
      </c>
    </row>
    <row r="3130" spans="1:9" ht="15" customHeight="1" x14ac:dyDescent="0.25">
      <c r="A3130" s="117">
        <v>46290.782395833332</v>
      </c>
      <c r="B3130" s="114">
        <v>27</v>
      </c>
      <c r="C3130" s="114" t="s">
        <v>367</v>
      </c>
      <c r="D3130" s="114" t="s">
        <v>638</v>
      </c>
      <c r="E3130" s="114" t="s">
        <v>2451</v>
      </c>
      <c r="F3130" s="114" t="s">
        <v>2443</v>
      </c>
      <c r="G3130" s="121">
        <v>-8.7483029804819262E-4</v>
      </c>
      <c r="H3130" s="114">
        <v>-174.96605960963853</v>
      </c>
      <c r="I3130" s="118" t="s">
        <v>272</v>
      </c>
    </row>
    <row r="3131" spans="1:9" ht="15" customHeight="1" x14ac:dyDescent="0.25">
      <c r="A3131" s="117">
        <v>46290.782395833332</v>
      </c>
      <c r="B3131" s="114">
        <v>27</v>
      </c>
      <c r="C3131" s="114" t="s">
        <v>367</v>
      </c>
      <c r="D3131" s="114" t="s">
        <v>638</v>
      </c>
      <c r="E3131" s="114" t="s">
        <v>2452</v>
      </c>
      <c r="F3131" s="114" t="s">
        <v>2443</v>
      </c>
      <c r="G3131" s="121">
        <v>-9.1219588747863754E-4</v>
      </c>
      <c r="H3131" s="114">
        <v>-182.43917749572753</v>
      </c>
      <c r="I3131" s="118" t="s">
        <v>272</v>
      </c>
    </row>
    <row r="3132" spans="1:9" ht="15" customHeight="1" x14ac:dyDescent="0.25">
      <c r="A3132" s="117">
        <v>46290.782395833332</v>
      </c>
      <c r="B3132" s="114">
        <v>27</v>
      </c>
      <c r="C3132" s="114" t="s">
        <v>367</v>
      </c>
      <c r="D3132" s="114" t="s">
        <v>638</v>
      </c>
      <c r="E3132" s="114" t="s">
        <v>2453</v>
      </c>
      <c r="F3132" s="114" t="s">
        <v>2443</v>
      </c>
      <c r="G3132" s="121">
        <v>-9.162690729367358E-4</v>
      </c>
      <c r="H3132" s="114">
        <v>-183.25381458734716</v>
      </c>
      <c r="I3132" s="118" t="s">
        <v>272</v>
      </c>
    </row>
    <row r="3133" spans="1:9" ht="15" customHeight="1" x14ac:dyDescent="0.25">
      <c r="A3133" s="117">
        <v>46290.782395833332</v>
      </c>
      <c r="B3133" s="114">
        <v>27</v>
      </c>
      <c r="C3133" s="114" t="s">
        <v>367</v>
      </c>
      <c r="D3133" s="114" t="s">
        <v>638</v>
      </c>
      <c r="E3133" s="114" t="s">
        <v>2454</v>
      </c>
      <c r="F3133" s="114" t="s">
        <v>2443</v>
      </c>
      <c r="G3133" s="121">
        <v>-9.162690729367358E-4</v>
      </c>
      <c r="H3133" s="114">
        <v>-183.25381458734716</v>
      </c>
      <c r="I3133" s="118" t="s">
        <v>272</v>
      </c>
    </row>
    <row r="3134" spans="1:9" ht="15" customHeight="1" x14ac:dyDescent="0.25">
      <c r="A3134" s="117">
        <v>46290.782395833332</v>
      </c>
      <c r="B3134" s="114">
        <v>27</v>
      </c>
      <c r="C3134" s="114" t="s">
        <v>367</v>
      </c>
      <c r="D3134" s="114" t="s">
        <v>638</v>
      </c>
      <c r="E3134" s="114" t="s">
        <v>2455</v>
      </c>
      <c r="F3134" s="114" t="s">
        <v>2443</v>
      </c>
      <c r="G3134" s="121">
        <v>-9.1219588747863765E-4</v>
      </c>
      <c r="H3134" s="114">
        <v>-182.43917749572753</v>
      </c>
      <c r="I3134" s="118" t="s">
        <v>272</v>
      </c>
    </row>
    <row r="3135" spans="1:9" ht="15" customHeight="1" x14ac:dyDescent="0.25">
      <c r="A3135" s="117">
        <v>46290.782395833332</v>
      </c>
      <c r="B3135" s="114">
        <v>27</v>
      </c>
      <c r="C3135" s="114" t="s">
        <v>367</v>
      </c>
      <c r="D3135" s="114" t="s">
        <v>638</v>
      </c>
      <c r="E3135" s="114" t="s">
        <v>2456</v>
      </c>
      <c r="F3135" s="114" t="s">
        <v>2443</v>
      </c>
      <c r="G3135" s="121">
        <v>-8.7483029804819273E-4</v>
      </c>
      <c r="H3135" s="114">
        <v>-174.96605960963856</v>
      </c>
      <c r="I3135" s="118" t="s">
        <v>272</v>
      </c>
    </row>
    <row r="3136" spans="1:9" ht="15" customHeight="1" x14ac:dyDescent="0.25">
      <c r="A3136" s="117">
        <v>46290.782395833332</v>
      </c>
      <c r="B3136" s="114">
        <v>27</v>
      </c>
      <c r="C3136" s="114" t="s">
        <v>367</v>
      </c>
      <c r="D3136" s="114" t="s">
        <v>638</v>
      </c>
      <c r="E3136" s="114" t="s">
        <v>2457</v>
      </c>
      <c r="F3136" s="114" t="s">
        <v>2443</v>
      </c>
      <c r="G3136" s="121">
        <v>-8.0334156225030139E-4</v>
      </c>
      <c r="H3136" s="114">
        <v>-160.66831245006028</v>
      </c>
      <c r="I3136" s="118" t="s">
        <v>272</v>
      </c>
    </row>
    <row r="3137" spans="1:9" ht="15" customHeight="1" x14ac:dyDescent="0.25">
      <c r="A3137" s="117">
        <v>46290.782395833332</v>
      </c>
      <c r="B3137" s="114">
        <v>27</v>
      </c>
      <c r="C3137" s="114" t="s">
        <v>367</v>
      </c>
      <c r="D3137" s="114" t="s">
        <v>638</v>
      </c>
      <c r="E3137" s="114" t="s">
        <v>2458</v>
      </c>
      <c r="F3137" s="114" t="s">
        <v>2443</v>
      </c>
      <c r="G3137" s="121">
        <v>-7.1344277257576855E-4</v>
      </c>
      <c r="H3137" s="114">
        <v>-142.68855451515373</v>
      </c>
      <c r="I3137" s="118" t="s">
        <v>272</v>
      </c>
    </row>
    <row r="3138" spans="1:9" ht="15" customHeight="1" x14ac:dyDescent="0.25">
      <c r="A3138" s="117">
        <v>46290.782395833332</v>
      </c>
      <c r="B3138" s="114">
        <v>27</v>
      </c>
      <c r="C3138" s="114" t="s">
        <v>367</v>
      </c>
      <c r="D3138" s="114" t="s">
        <v>638</v>
      </c>
      <c r="E3138" s="114" t="s">
        <v>2459</v>
      </c>
      <c r="F3138" s="114" t="s">
        <v>2443</v>
      </c>
      <c r="G3138" s="121">
        <v>-5.8595195520601783E-4</v>
      </c>
      <c r="H3138" s="114">
        <v>-117.19039104120358</v>
      </c>
      <c r="I3138" s="118" t="s">
        <v>272</v>
      </c>
    </row>
    <row r="3139" spans="1:9" ht="15" customHeight="1" x14ac:dyDescent="0.25">
      <c r="A3139" s="117">
        <v>46290.782395833332</v>
      </c>
      <c r="B3139" s="114">
        <v>27</v>
      </c>
      <c r="C3139" s="114" t="s">
        <v>367</v>
      </c>
      <c r="D3139" s="114" t="s">
        <v>638</v>
      </c>
      <c r="E3139" s="114" t="s">
        <v>2460</v>
      </c>
      <c r="F3139" s="114" t="s">
        <v>2443</v>
      </c>
      <c r="G3139" s="121">
        <v>-4.5846113783626705E-4</v>
      </c>
      <c r="H3139" s="114">
        <v>-91.692227567253425</v>
      </c>
      <c r="I3139" s="118" t="s">
        <v>272</v>
      </c>
    </row>
    <row r="3140" spans="1:9" ht="15" customHeight="1" x14ac:dyDescent="0.25">
      <c r="A3140" s="117">
        <v>46290.782395833332</v>
      </c>
      <c r="B3140" s="114">
        <v>27</v>
      </c>
      <c r="C3140" s="114" t="s">
        <v>367</v>
      </c>
      <c r="D3140" s="114" t="s">
        <v>638</v>
      </c>
      <c r="E3140" s="114" t="s">
        <v>2461</v>
      </c>
      <c r="F3140" s="114" t="s">
        <v>2443</v>
      </c>
      <c r="G3140" s="121">
        <v>-3.3097032046651626E-4</v>
      </c>
      <c r="H3140" s="114">
        <v>-66.194064093303268</v>
      </c>
      <c r="I3140" s="118" t="s">
        <v>272</v>
      </c>
    </row>
    <row r="3141" spans="1:9" ht="15" customHeight="1" x14ac:dyDescent="0.25">
      <c r="A3141" s="117">
        <v>46290.782395833332</v>
      </c>
      <c r="B3141" s="114">
        <v>27</v>
      </c>
      <c r="C3141" s="114" t="s">
        <v>367</v>
      </c>
      <c r="D3141" s="114" t="s">
        <v>638</v>
      </c>
      <c r="E3141" s="114" t="s">
        <v>2462</v>
      </c>
      <c r="F3141" s="114" t="s">
        <v>2443</v>
      </c>
      <c r="G3141" s="121">
        <v>-2.0347950309676548E-4</v>
      </c>
      <c r="H3141" s="114">
        <v>-40.695900619353111</v>
      </c>
      <c r="I3141" s="118" t="s">
        <v>272</v>
      </c>
    </row>
    <row r="3142" spans="1:9" ht="15" customHeight="1" x14ac:dyDescent="0.25">
      <c r="A3142" s="117">
        <v>46290.782395833332</v>
      </c>
      <c r="B3142" s="114">
        <v>27</v>
      </c>
      <c r="C3142" s="114" t="s">
        <v>367</v>
      </c>
      <c r="D3142" s="114" t="s">
        <v>638</v>
      </c>
      <c r="E3142" s="114" t="s">
        <v>2463</v>
      </c>
      <c r="F3142" s="114" t="s">
        <v>2443</v>
      </c>
      <c r="G3142" s="121">
        <v>-7.598868572701474E-5</v>
      </c>
      <c r="H3142" s="114">
        <v>-15.197737145402966</v>
      </c>
      <c r="I3142" s="118" t="s">
        <v>272</v>
      </c>
    </row>
    <row r="3143" spans="1:9" ht="15" customHeight="1" x14ac:dyDescent="0.25">
      <c r="A3143" s="117">
        <v>46290.782395833332</v>
      </c>
      <c r="B3143" s="114">
        <v>27</v>
      </c>
      <c r="C3143" s="114" t="s">
        <v>367</v>
      </c>
      <c r="D3143" s="114" t="s">
        <v>638</v>
      </c>
      <c r="E3143" s="114" t="s">
        <v>2773</v>
      </c>
      <c r="F3143" s="114" t="s">
        <v>2443</v>
      </c>
      <c r="G3143" s="121">
        <v>-7.1344277257576866E-4</v>
      </c>
      <c r="H3143" s="114">
        <v>-142.68855451515375</v>
      </c>
      <c r="I3143" s="118" t="s">
        <v>272</v>
      </c>
    </row>
    <row r="3144" spans="1:9" ht="15" customHeight="1" x14ac:dyDescent="0.25">
      <c r="A3144" s="117">
        <v>46290.782395833332</v>
      </c>
      <c r="B3144" s="114">
        <v>27</v>
      </c>
      <c r="C3144" s="114" t="s">
        <v>367</v>
      </c>
      <c r="D3144" s="114" t="s">
        <v>638</v>
      </c>
      <c r="E3144" s="114" t="s">
        <v>2775</v>
      </c>
      <c r="F3144" s="114" t="s">
        <v>2443</v>
      </c>
      <c r="G3144" s="121">
        <v>-5.8595195520601783E-4</v>
      </c>
      <c r="H3144" s="114">
        <v>-117.19039104120358</v>
      </c>
      <c r="I3144" s="118" t="s">
        <v>272</v>
      </c>
    </row>
    <row r="3145" spans="1:9" ht="15" customHeight="1" x14ac:dyDescent="0.25">
      <c r="A3145" s="117">
        <v>46290.782395833332</v>
      </c>
      <c r="B3145" s="114">
        <v>27</v>
      </c>
      <c r="C3145" s="114" t="s">
        <v>367</v>
      </c>
      <c r="D3145" s="114" t="s">
        <v>638</v>
      </c>
      <c r="E3145" s="114" t="s">
        <v>2776</v>
      </c>
      <c r="F3145" s="114" t="s">
        <v>2443</v>
      </c>
      <c r="G3145" s="121">
        <v>-4.584611378362671E-4</v>
      </c>
      <c r="H3145" s="114">
        <v>-91.69222756725344</v>
      </c>
      <c r="I3145" s="118" t="s">
        <v>272</v>
      </c>
    </row>
    <row r="3146" spans="1:9" ht="15" customHeight="1" x14ac:dyDescent="0.25">
      <c r="A3146" s="117">
        <v>46290.782395833332</v>
      </c>
      <c r="B3146" s="114">
        <v>27</v>
      </c>
      <c r="C3146" s="114" t="s">
        <v>367</v>
      </c>
      <c r="D3146" s="114" t="s">
        <v>638</v>
      </c>
      <c r="E3146" s="114" t="s">
        <v>2777</v>
      </c>
      <c r="F3146" s="114" t="s">
        <v>2443</v>
      </c>
      <c r="G3146" s="121">
        <v>-3.3097032046651632E-4</v>
      </c>
      <c r="H3146" s="114">
        <v>-66.194064093303282</v>
      </c>
      <c r="I3146" s="118" t="s">
        <v>272</v>
      </c>
    </row>
    <row r="3147" spans="1:9" ht="15" customHeight="1" x14ac:dyDescent="0.25">
      <c r="A3147" s="117">
        <v>46290.782395833332</v>
      </c>
      <c r="B3147" s="114">
        <v>27</v>
      </c>
      <c r="C3147" s="114" t="s">
        <v>367</v>
      </c>
      <c r="D3147" s="114" t="s">
        <v>638</v>
      </c>
      <c r="E3147" s="114" t="s">
        <v>2778</v>
      </c>
      <c r="F3147" s="114" t="s">
        <v>2443</v>
      </c>
      <c r="G3147" s="121">
        <v>-2.0347950309676554E-4</v>
      </c>
      <c r="H3147" s="114">
        <v>-40.695900619353125</v>
      </c>
      <c r="I3147" s="118" t="s">
        <v>272</v>
      </c>
    </row>
    <row r="3148" spans="1:9" ht="15" customHeight="1" x14ac:dyDescent="0.25">
      <c r="A3148" s="117">
        <v>46290.782395833332</v>
      </c>
      <c r="B3148" s="114">
        <v>27</v>
      </c>
      <c r="C3148" s="114" t="s">
        <v>367</v>
      </c>
      <c r="D3148" s="114" t="s">
        <v>638</v>
      </c>
      <c r="E3148" s="114" t="s">
        <v>2779</v>
      </c>
      <c r="F3148" s="114" t="s">
        <v>2443</v>
      </c>
      <c r="G3148" s="121">
        <v>-7.5988685727014808E-5</v>
      </c>
      <c r="H3148" s="114">
        <v>-15.19773714540298</v>
      </c>
      <c r="I3148" s="118" t="s">
        <v>272</v>
      </c>
    </row>
    <row r="3149" spans="1:9" ht="15" customHeight="1" x14ac:dyDescent="0.25">
      <c r="A3149" s="117">
        <v>46290.782395833332</v>
      </c>
      <c r="B3149" s="114">
        <v>27</v>
      </c>
      <c r="C3149" s="114" t="s">
        <v>367</v>
      </c>
      <c r="D3149" s="114" t="s">
        <v>434</v>
      </c>
      <c r="E3149" s="114" t="s">
        <v>2334</v>
      </c>
      <c r="F3149" s="114" t="s">
        <v>180</v>
      </c>
      <c r="G3149" s="121">
        <v>-9.9416525208598119E-4</v>
      </c>
      <c r="H3149" s="114">
        <v>-14.581090363927723</v>
      </c>
      <c r="I3149" s="118" t="s">
        <v>272</v>
      </c>
    </row>
    <row r="3150" spans="1:9" ht="15" customHeight="1" x14ac:dyDescent="0.25">
      <c r="A3150" s="117">
        <v>46290.782395833332</v>
      </c>
      <c r="B3150" s="114">
        <v>27</v>
      </c>
      <c r="C3150" s="114" t="s">
        <v>367</v>
      </c>
      <c r="D3150" s="114" t="s">
        <v>434</v>
      </c>
      <c r="E3150" s="114" t="s">
        <v>2336</v>
      </c>
      <c r="F3150" s="114" t="s">
        <v>180</v>
      </c>
      <c r="G3150" s="121">
        <v>-9.9416525208598119E-4</v>
      </c>
      <c r="H3150" s="114">
        <v>-14.581090363927723</v>
      </c>
      <c r="I3150" s="118" t="s">
        <v>272</v>
      </c>
    </row>
    <row r="3151" spans="1:9" ht="15" customHeight="1" x14ac:dyDescent="0.25">
      <c r="A3151" s="117">
        <v>46290.782395833332</v>
      </c>
      <c r="B3151" s="114">
        <v>27</v>
      </c>
      <c r="C3151" s="114" t="s">
        <v>367</v>
      </c>
      <c r="D3151" s="114" t="s">
        <v>434</v>
      </c>
      <c r="E3151" s="114" t="s">
        <v>2337</v>
      </c>
      <c r="F3151" s="114" t="s">
        <v>180</v>
      </c>
      <c r="G3151" s="121">
        <v>-9.9416525208598119E-4</v>
      </c>
      <c r="H3151" s="114">
        <v>-14.581090363927723</v>
      </c>
      <c r="I3151" s="118" t="s">
        <v>272</v>
      </c>
    </row>
    <row r="3152" spans="1:9" ht="15" customHeight="1" x14ac:dyDescent="0.25">
      <c r="A3152" s="117">
        <v>46290.782395833332</v>
      </c>
      <c r="B3152" s="114">
        <v>27</v>
      </c>
      <c r="C3152" s="114" t="s">
        <v>367</v>
      </c>
      <c r="D3152" s="114" t="s">
        <v>434</v>
      </c>
      <c r="E3152" s="114" t="s">
        <v>2338</v>
      </c>
      <c r="F3152" s="114" t="s">
        <v>180</v>
      </c>
      <c r="G3152" s="121">
        <v>-9.9416525208598119E-4</v>
      </c>
      <c r="H3152" s="114">
        <v>-14.581090363927723</v>
      </c>
      <c r="I3152" s="118" t="s">
        <v>272</v>
      </c>
    </row>
    <row r="3153" spans="1:9" ht="15" customHeight="1" x14ac:dyDescent="0.25">
      <c r="A3153" s="117">
        <v>46290.782395833332</v>
      </c>
      <c r="B3153" s="114">
        <v>27</v>
      </c>
      <c r="C3153" s="114" t="s">
        <v>367</v>
      </c>
      <c r="D3153" s="114" t="s">
        <v>434</v>
      </c>
      <c r="E3153" s="114" t="s">
        <v>2339</v>
      </c>
      <c r="F3153" s="114" t="s">
        <v>180</v>
      </c>
      <c r="G3153" s="121">
        <v>-9.9416525208598119E-4</v>
      </c>
      <c r="H3153" s="114">
        <v>-14.581090363927723</v>
      </c>
      <c r="I3153" s="118" t="s">
        <v>272</v>
      </c>
    </row>
    <row r="3154" spans="1:9" ht="15" customHeight="1" x14ac:dyDescent="0.25">
      <c r="A3154" s="117">
        <v>46290.782395833332</v>
      </c>
      <c r="B3154" s="114">
        <v>27</v>
      </c>
      <c r="C3154" s="114" t="s">
        <v>367</v>
      </c>
      <c r="D3154" s="114" t="s">
        <v>434</v>
      </c>
      <c r="E3154" s="114" t="s">
        <v>2340</v>
      </c>
      <c r="F3154" s="114" t="s">
        <v>180</v>
      </c>
      <c r="G3154" s="121">
        <v>-9.9416525208598119E-4</v>
      </c>
      <c r="H3154" s="114">
        <v>-14.581090363927723</v>
      </c>
      <c r="I3154" s="118" t="s">
        <v>272</v>
      </c>
    </row>
    <row r="3155" spans="1:9" ht="15" customHeight="1" x14ac:dyDescent="0.25">
      <c r="A3155" s="117">
        <v>46290.782395833332</v>
      </c>
      <c r="B3155" s="114">
        <v>27</v>
      </c>
      <c r="C3155" s="114" t="s">
        <v>367</v>
      </c>
      <c r="D3155" s="114" t="s">
        <v>434</v>
      </c>
      <c r="E3155" s="114" t="s">
        <v>2341</v>
      </c>
      <c r="F3155" s="114" t="s">
        <v>180</v>
      </c>
      <c r="G3155" s="121">
        <v>-9.1350036207845861E-4</v>
      </c>
      <c r="H3155" s="114">
        <v>-13.398005310484059</v>
      </c>
      <c r="I3155" s="118" t="s">
        <v>272</v>
      </c>
    </row>
    <row r="3156" spans="1:9" ht="15" customHeight="1" x14ac:dyDescent="0.25">
      <c r="A3156" s="117">
        <v>46290.782395833332</v>
      </c>
      <c r="B3156" s="114">
        <v>27</v>
      </c>
      <c r="C3156" s="114" t="s">
        <v>367</v>
      </c>
      <c r="D3156" s="114" t="s">
        <v>434</v>
      </c>
      <c r="E3156" s="114" t="s">
        <v>2342</v>
      </c>
      <c r="F3156" s="114" t="s">
        <v>180</v>
      </c>
      <c r="G3156" s="121">
        <v>-9.1350036207845861E-4</v>
      </c>
      <c r="H3156" s="114">
        <v>-13.398005310484059</v>
      </c>
      <c r="I3156" s="118" t="s">
        <v>272</v>
      </c>
    </row>
    <row r="3157" spans="1:9" ht="15" customHeight="1" x14ac:dyDescent="0.25">
      <c r="A3157" s="117">
        <v>46290.782395833332</v>
      </c>
      <c r="B3157" s="114">
        <v>27</v>
      </c>
      <c r="C3157" s="114" t="s">
        <v>367</v>
      </c>
      <c r="D3157" s="114" t="s">
        <v>434</v>
      </c>
      <c r="E3157" s="114" t="s">
        <v>2343</v>
      </c>
      <c r="F3157" s="114" t="s">
        <v>180</v>
      </c>
      <c r="G3157" s="121">
        <v>-9.1350036207845872E-4</v>
      </c>
      <c r="H3157" s="114">
        <v>-13.398005310484061</v>
      </c>
      <c r="I3157" s="118" t="s">
        <v>272</v>
      </c>
    </row>
    <row r="3158" spans="1:9" ht="15" customHeight="1" x14ac:dyDescent="0.25">
      <c r="A3158" s="117">
        <v>46290.782395833332</v>
      </c>
      <c r="B3158" s="114">
        <v>27</v>
      </c>
      <c r="C3158" s="114" t="s">
        <v>367</v>
      </c>
      <c r="D3158" s="114" t="s">
        <v>434</v>
      </c>
      <c r="E3158" s="114" t="s">
        <v>2344</v>
      </c>
      <c r="F3158" s="114" t="s">
        <v>180</v>
      </c>
      <c r="G3158" s="121">
        <v>-9.1350036207845872E-4</v>
      </c>
      <c r="H3158" s="114">
        <v>-13.398005310484061</v>
      </c>
      <c r="I3158" s="118" t="s">
        <v>272</v>
      </c>
    </row>
    <row r="3159" spans="1:9" ht="15" customHeight="1" x14ac:dyDescent="0.25">
      <c r="A3159" s="117">
        <v>46290.782395833332</v>
      </c>
      <c r="B3159" s="114">
        <v>27</v>
      </c>
      <c r="C3159" s="114" t="s">
        <v>367</v>
      </c>
      <c r="D3159" s="114" t="s">
        <v>434</v>
      </c>
      <c r="E3159" s="114" t="s">
        <v>2345</v>
      </c>
      <c r="F3159" s="114" t="s">
        <v>180</v>
      </c>
      <c r="G3159" s="121">
        <v>-9.1350036207845872E-4</v>
      </c>
      <c r="H3159" s="114">
        <v>-13.398005310484061</v>
      </c>
      <c r="I3159" s="118" t="s">
        <v>272</v>
      </c>
    </row>
    <row r="3160" spans="1:9" ht="15" customHeight="1" x14ac:dyDescent="0.25">
      <c r="A3160" s="117">
        <v>46290.782395833332</v>
      </c>
      <c r="B3160" s="114">
        <v>27</v>
      </c>
      <c r="C3160" s="114" t="s">
        <v>367</v>
      </c>
      <c r="D3160" s="114" t="s">
        <v>434</v>
      </c>
      <c r="E3160" s="114" t="s">
        <v>2346</v>
      </c>
      <c r="F3160" s="114" t="s">
        <v>180</v>
      </c>
      <c r="G3160" s="121">
        <v>-9.1350036207845872E-4</v>
      </c>
      <c r="H3160" s="114">
        <v>-13.398005310484061</v>
      </c>
      <c r="I3160" s="118" t="s">
        <v>272</v>
      </c>
    </row>
    <row r="3161" spans="1:9" ht="15" customHeight="1" x14ac:dyDescent="0.25">
      <c r="A3161" s="117">
        <v>46290.782395833332</v>
      </c>
      <c r="B3161" s="114">
        <v>27</v>
      </c>
      <c r="C3161" s="114" t="s">
        <v>367</v>
      </c>
      <c r="D3161" s="114" t="s">
        <v>434</v>
      </c>
      <c r="E3161" s="114" t="s">
        <v>2347</v>
      </c>
      <c r="F3161" s="114" t="s">
        <v>180</v>
      </c>
      <c r="G3161" s="121">
        <v>-9.1350036207845872E-4</v>
      </c>
      <c r="H3161" s="114">
        <v>-13.398005310484061</v>
      </c>
      <c r="I3161" s="118" t="s">
        <v>272</v>
      </c>
    </row>
    <row r="3162" spans="1:9" ht="15" customHeight="1" x14ac:dyDescent="0.25">
      <c r="A3162" s="117">
        <v>46290.782395833332</v>
      </c>
      <c r="B3162" s="114">
        <v>27</v>
      </c>
      <c r="C3162" s="114" t="s">
        <v>367</v>
      </c>
      <c r="D3162" s="114" t="s">
        <v>434</v>
      </c>
      <c r="E3162" s="114" t="s">
        <v>2348</v>
      </c>
      <c r="F3162" s="114" t="s">
        <v>180</v>
      </c>
      <c r="G3162" s="121">
        <v>-9.1350036207845872E-4</v>
      </c>
      <c r="H3162" s="114">
        <v>-13.398005310484061</v>
      </c>
      <c r="I3162" s="118" t="s">
        <v>272</v>
      </c>
    </row>
    <row r="3163" spans="1:9" ht="15" customHeight="1" x14ac:dyDescent="0.25">
      <c r="A3163" s="117">
        <v>46290.782395833332</v>
      </c>
      <c r="B3163" s="114">
        <v>27</v>
      </c>
      <c r="C3163" s="114" t="s">
        <v>367</v>
      </c>
      <c r="D3163" s="114" t="s">
        <v>434</v>
      </c>
      <c r="E3163" s="114" t="s">
        <v>2349</v>
      </c>
      <c r="F3163" s="114" t="s">
        <v>180</v>
      </c>
      <c r="G3163" s="121">
        <v>-8.3283547207093625E-4</v>
      </c>
      <c r="H3163" s="114">
        <v>-12.214920257040399</v>
      </c>
      <c r="I3163" s="118" t="s">
        <v>272</v>
      </c>
    </row>
    <row r="3164" spans="1:9" ht="15" customHeight="1" x14ac:dyDescent="0.25">
      <c r="A3164" s="117">
        <v>46290.782395833332</v>
      </c>
      <c r="B3164" s="114">
        <v>27</v>
      </c>
      <c r="C3164" s="114" t="s">
        <v>367</v>
      </c>
      <c r="D3164" s="114" t="s">
        <v>434</v>
      </c>
      <c r="E3164" s="114" t="s">
        <v>2350</v>
      </c>
      <c r="F3164" s="114" t="s">
        <v>180</v>
      </c>
      <c r="G3164" s="121">
        <v>-8.3283547207093625E-4</v>
      </c>
      <c r="H3164" s="114">
        <v>-12.214920257040399</v>
      </c>
      <c r="I3164" s="118" t="s">
        <v>272</v>
      </c>
    </row>
    <row r="3165" spans="1:9" ht="15" customHeight="1" x14ac:dyDescent="0.25">
      <c r="A3165" s="117">
        <v>46290.782395833332</v>
      </c>
      <c r="B3165" s="114">
        <v>27</v>
      </c>
      <c r="C3165" s="114" t="s">
        <v>367</v>
      </c>
      <c r="D3165" s="114" t="s">
        <v>434</v>
      </c>
      <c r="E3165" s="114" t="s">
        <v>2351</v>
      </c>
      <c r="F3165" s="114" t="s">
        <v>180</v>
      </c>
      <c r="G3165" s="121">
        <v>-8.3283547207093625E-4</v>
      </c>
      <c r="H3165" s="114">
        <v>-12.214920257040399</v>
      </c>
      <c r="I3165" s="118" t="s">
        <v>272</v>
      </c>
    </row>
    <row r="3166" spans="1:9" ht="15" customHeight="1" x14ac:dyDescent="0.25">
      <c r="A3166" s="117">
        <v>46290.782395833332</v>
      </c>
      <c r="B3166" s="114">
        <v>27</v>
      </c>
      <c r="C3166" s="114" t="s">
        <v>367</v>
      </c>
      <c r="D3166" s="114" t="s">
        <v>434</v>
      </c>
      <c r="E3166" s="114" t="s">
        <v>2352</v>
      </c>
      <c r="F3166" s="114" t="s">
        <v>180</v>
      </c>
      <c r="G3166" s="121">
        <v>-8.3283547207093625E-4</v>
      </c>
      <c r="H3166" s="114">
        <v>-12.214920257040399</v>
      </c>
      <c r="I3166" s="118" t="s">
        <v>272</v>
      </c>
    </row>
    <row r="3167" spans="1:9" ht="15" customHeight="1" x14ac:dyDescent="0.25">
      <c r="A3167" s="117">
        <v>46290.782395833332</v>
      </c>
      <c r="B3167" s="114">
        <v>27</v>
      </c>
      <c r="C3167" s="114" t="s">
        <v>367</v>
      </c>
      <c r="D3167" s="114" t="s">
        <v>434</v>
      </c>
      <c r="E3167" s="114" t="s">
        <v>2353</v>
      </c>
      <c r="F3167" s="114" t="s">
        <v>180</v>
      </c>
      <c r="G3167" s="121">
        <v>-8.3283547207093625E-4</v>
      </c>
      <c r="H3167" s="114">
        <v>-12.214920257040399</v>
      </c>
      <c r="I3167" s="118" t="s">
        <v>272</v>
      </c>
    </row>
    <row r="3168" spans="1:9" ht="15" customHeight="1" x14ac:dyDescent="0.25">
      <c r="A3168" s="117">
        <v>46290.782395833332</v>
      </c>
      <c r="B3168" s="114">
        <v>27</v>
      </c>
      <c r="C3168" s="114" t="s">
        <v>367</v>
      </c>
      <c r="D3168" s="114" t="s">
        <v>434</v>
      </c>
      <c r="E3168" s="114" t="s">
        <v>2354</v>
      </c>
      <c r="F3168" s="114" t="s">
        <v>180</v>
      </c>
      <c r="G3168" s="121">
        <v>-8.3283547207093625E-4</v>
      </c>
      <c r="H3168" s="114">
        <v>-12.214920257040399</v>
      </c>
      <c r="I3168" s="118" t="s">
        <v>272</v>
      </c>
    </row>
    <row r="3169" spans="1:9" ht="15" customHeight="1" x14ac:dyDescent="0.25">
      <c r="A3169" s="117">
        <v>46290.782395833332</v>
      </c>
      <c r="B3169" s="114">
        <v>27</v>
      </c>
      <c r="C3169" s="114" t="s">
        <v>367</v>
      </c>
      <c r="D3169" s="114" t="s">
        <v>434</v>
      </c>
      <c r="E3169" s="114" t="s">
        <v>2355</v>
      </c>
      <c r="F3169" s="114" t="s">
        <v>180</v>
      </c>
      <c r="G3169" s="121">
        <v>-8.3283547207093625E-4</v>
      </c>
      <c r="H3169" s="114">
        <v>-12.214920257040399</v>
      </c>
      <c r="I3169" s="118" t="s">
        <v>272</v>
      </c>
    </row>
    <row r="3170" spans="1:9" ht="15" customHeight="1" x14ac:dyDescent="0.25">
      <c r="A3170" s="117">
        <v>46290.782395833332</v>
      </c>
      <c r="B3170" s="114">
        <v>27</v>
      </c>
      <c r="C3170" s="114" t="s">
        <v>367</v>
      </c>
      <c r="D3170" s="114" t="s">
        <v>434</v>
      </c>
      <c r="E3170" s="114" t="s">
        <v>2356</v>
      </c>
      <c r="F3170" s="114" t="s">
        <v>180</v>
      </c>
      <c r="G3170" s="121">
        <v>-8.3283547207093625E-4</v>
      </c>
      <c r="H3170" s="114">
        <v>-12.214920257040399</v>
      </c>
      <c r="I3170" s="118" t="s">
        <v>272</v>
      </c>
    </row>
    <row r="3171" spans="1:9" ht="15" customHeight="1" x14ac:dyDescent="0.25">
      <c r="A3171" s="117">
        <v>46290.782395833332</v>
      </c>
      <c r="B3171" s="114">
        <v>27</v>
      </c>
      <c r="C3171" s="114" t="s">
        <v>367</v>
      </c>
      <c r="D3171" s="114" t="s">
        <v>434</v>
      </c>
      <c r="E3171" s="114" t="s">
        <v>2357</v>
      </c>
      <c r="F3171" s="114" t="s">
        <v>180</v>
      </c>
      <c r="G3171" s="121">
        <v>-8.3283547207093625E-4</v>
      </c>
      <c r="H3171" s="114">
        <v>-12.214920257040399</v>
      </c>
      <c r="I3171" s="118" t="s">
        <v>272</v>
      </c>
    </row>
    <row r="3172" spans="1:9" ht="15" customHeight="1" x14ac:dyDescent="0.25">
      <c r="A3172" s="117">
        <v>46290.782395833332</v>
      </c>
      <c r="B3172" s="114">
        <v>27</v>
      </c>
      <c r="C3172" s="114" t="s">
        <v>367</v>
      </c>
      <c r="D3172" s="114" t="s">
        <v>434</v>
      </c>
      <c r="E3172" s="114" t="s">
        <v>2358</v>
      </c>
      <c r="F3172" s="114" t="s">
        <v>180</v>
      </c>
      <c r="G3172" s="121">
        <v>-8.3283547207093625E-4</v>
      </c>
      <c r="H3172" s="114">
        <v>-12.214920257040399</v>
      </c>
      <c r="I3172" s="118" t="s">
        <v>272</v>
      </c>
    </row>
    <row r="3173" spans="1:9" ht="15" customHeight="1" x14ac:dyDescent="0.25">
      <c r="A3173" s="117">
        <v>46290.782395833332</v>
      </c>
      <c r="B3173" s="114">
        <v>27</v>
      </c>
      <c r="C3173" s="114" t="s">
        <v>367</v>
      </c>
      <c r="D3173" s="114" t="s">
        <v>434</v>
      </c>
      <c r="E3173" s="114" t="s">
        <v>2359</v>
      </c>
      <c r="F3173" s="114" t="s">
        <v>180</v>
      </c>
      <c r="G3173" s="121">
        <v>-7.5217058206341377E-4</v>
      </c>
      <c r="H3173" s="114">
        <v>-11.031835203596735</v>
      </c>
      <c r="I3173" s="118" t="s">
        <v>272</v>
      </c>
    </row>
    <row r="3174" spans="1:9" ht="15" customHeight="1" x14ac:dyDescent="0.25">
      <c r="A3174" s="117">
        <v>46290.782395833332</v>
      </c>
      <c r="B3174" s="114">
        <v>27</v>
      </c>
      <c r="C3174" s="114" t="s">
        <v>367</v>
      </c>
      <c r="D3174" s="114" t="s">
        <v>434</v>
      </c>
      <c r="E3174" s="114" t="s">
        <v>2360</v>
      </c>
      <c r="F3174" s="114" t="s">
        <v>180</v>
      </c>
      <c r="G3174" s="121">
        <v>-7.5217058206341377E-4</v>
      </c>
      <c r="H3174" s="114">
        <v>-11.031835203596735</v>
      </c>
      <c r="I3174" s="118" t="s">
        <v>272</v>
      </c>
    </row>
    <row r="3175" spans="1:9" ht="15" customHeight="1" x14ac:dyDescent="0.25">
      <c r="A3175" s="117">
        <v>46290.782395833332</v>
      </c>
      <c r="B3175" s="114">
        <v>27</v>
      </c>
      <c r="C3175" s="114" t="s">
        <v>367</v>
      </c>
      <c r="D3175" s="114" t="s">
        <v>434</v>
      </c>
      <c r="E3175" s="114" t="s">
        <v>2361</v>
      </c>
      <c r="F3175" s="114" t="s">
        <v>180</v>
      </c>
      <c r="G3175" s="121">
        <v>-7.5217058206341377E-4</v>
      </c>
      <c r="H3175" s="114">
        <v>-11.031835203596735</v>
      </c>
      <c r="I3175" s="118" t="s">
        <v>272</v>
      </c>
    </row>
    <row r="3176" spans="1:9" ht="15" customHeight="1" x14ac:dyDescent="0.25">
      <c r="A3176" s="117">
        <v>46290.782395833332</v>
      </c>
      <c r="B3176" s="114">
        <v>27</v>
      </c>
      <c r="C3176" s="114" t="s">
        <v>367</v>
      </c>
      <c r="D3176" s="114" t="s">
        <v>434</v>
      </c>
      <c r="E3176" s="114" t="s">
        <v>2362</v>
      </c>
      <c r="F3176" s="114" t="s">
        <v>180</v>
      </c>
      <c r="G3176" s="121">
        <v>-7.5217058206341388E-4</v>
      </c>
      <c r="H3176" s="114">
        <v>-11.031835203596737</v>
      </c>
      <c r="I3176" s="118" t="s">
        <v>272</v>
      </c>
    </row>
    <row r="3177" spans="1:9" ht="15" customHeight="1" x14ac:dyDescent="0.25">
      <c r="A3177" s="117">
        <v>46290.782395833332</v>
      </c>
      <c r="B3177" s="114">
        <v>27</v>
      </c>
      <c r="C3177" s="114" t="s">
        <v>367</v>
      </c>
      <c r="D3177" s="114" t="s">
        <v>434</v>
      </c>
      <c r="E3177" s="114" t="s">
        <v>2363</v>
      </c>
      <c r="F3177" s="114" t="s">
        <v>180</v>
      </c>
      <c r="G3177" s="121">
        <v>-7.5217058206341388E-4</v>
      </c>
      <c r="H3177" s="114">
        <v>-11.031835203596737</v>
      </c>
      <c r="I3177" s="118" t="s">
        <v>272</v>
      </c>
    </row>
    <row r="3178" spans="1:9" ht="15" customHeight="1" x14ac:dyDescent="0.25">
      <c r="A3178" s="117">
        <v>46290.782395833332</v>
      </c>
      <c r="B3178" s="114">
        <v>27</v>
      </c>
      <c r="C3178" s="114" t="s">
        <v>367</v>
      </c>
      <c r="D3178" s="114" t="s">
        <v>434</v>
      </c>
      <c r="E3178" s="114" t="s">
        <v>2364</v>
      </c>
      <c r="F3178" s="114" t="s">
        <v>180</v>
      </c>
      <c r="G3178" s="121">
        <v>-7.5217058206341388E-4</v>
      </c>
      <c r="H3178" s="114">
        <v>-11.031835203596737</v>
      </c>
      <c r="I3178" s="118" t="s">
        <v>272</v>
      </c>
    </row>
    <row r="3179" spans="1:9" ht="15" customHeight="1" x14ac:dyDescent="0.25">
      <c r="A3179" s="117">
        <v>46290.782395833332</v>
      </c>
      <c r="B3179" s="114">
        <v>27</v>
      </c>
      <c r="C3179" s="114" t="s">
        <v>367</v>
      </c>
      <c r="D3179" s="114" t="s">
        <v>434</v>
      </c>
      <c r="E3179" s="114" t="s">
        <v>2365</v>
      </c>
      <c r="F3179" s="114" t="s">
        <v>180</v>
      </c>
      <c r="G3179" s="121">
        <v>-6.715056920558913E-4</v>
      </c>
      <c r="H3179" s="114">
        <v>-9.848750150153073</v>
      </c>
      <c r="I3179" s="118" t="s">
        <v>272</v>
      </c>
    </row>
    <row r="3180" spans="1:9" ht="15" customHeight="1" x14ac:dyDescent="0.25">
      <c r="A3180" s="117">
        <v>46290.782395833332</v>
      </c>
      <c r="B3180" s="114">
        <v>27</v>
      </c>
      <c r="C3180" s="114" t="s">
        <v>367</v>
      </c>
      <c r="D3180" s="114" t="s">
        <v>434</v>
      </c>
      <c r="E3180" s="114" t="s">
        <v>2366</v>
      </c>
      <c r="F3180" s="114" t="s">
        <v>180</v>
      </c>
      <c r="G3180" s="121">
        <v>-6.715056920558913E-4</v>
      </c>
      <c r="H3180" s="114">
        <v>-9.848750150153073</v>
      </c>
      <c r="I3180" s="118" t="s">
        <v>272</v>
      </c>
    </row>
    <row r="3181" spans="1:9" ht="15" customHeight="1" x14ac:dyDescent="0.25">
      <c r="A3181" s="117">
        <v>46290.782395833332</v>
      </c>
      <c r="B3181" s="114">
        <v>27</v>
      </c>
      <c r="C3181" s="114" t="s">
        <v>367</v>
      </c>
      <c r="D3181" s="114" t="s">
        <v>434</v>
      </c>
      <c r="E3181" s="114" t="s">
        <v>2367</v>
      </c>
      <c r="F3181" s="114" t="s">
        <v>180</v>
      </c>
      <c r="G3181" s="121">
        <v>-6.715056920558913E-4</v>
      </c>
      <c r="H3181" s="114">
        <v>-9.848750150153073</v>
      </c>
      <c r="I3181" s="118" t="s">
        <v>272</v>
      </c>
    </row>
    <row r="3182" spans="1:9" ht="15" customHeight="1" x14ac:dyDescent="0.25">
      <c r="A3182" s="117">
        <v>46290.782395833332</v>
      </c>
      <c r="B3182" s="114">
        <v>27</v>
      </c>
      <c r="C3182" s="114" t="s">
        <v>367</v>
      </c>
      <c r="D3182" s="114" t="s">
        <v>434</v>
      </c>
      <c r="E3182" s="114" t="s">
        <v>2368</v>
      </c>
      <c r="F3182" s="114" t="s">
        <v>180</v>
      </c>
      <c r="G3182" s="121">
        <v>-6.7150569205589141E-4</v>
      </c>
      <c r="H3182" s="114">
        <v>-9.8487501501530748</v>
      </c>
      <c r="I3182" s="118" t="s">
        <v>272</v>
      </c>
    </row>
    <row r="3183" spans="1:9" ht="15" customHeight="1" x14ac:dyDescent="0.25">
      <c r="A3183" s="117">
        <v>46290.782395833332</v>
      </c>
      <c r="B3183" s="114">
        <v>27</v>
      </c>
      <c r="C3183" s="114" t="s">
        <v>367</v>
      </c>
      <c r="D3183" s="114" t="s">
        <v>434</v>
      </c>
      <c r="E3183" s="114" t="s">
        <v>2369</v>
      </c>
      <c r="F3183" s="114" t="s">
        <v>180</v>
      </c>
      <c r="G3183" s="121">
        <v>-6.7150569205589141E-4</v>
      </c>
      <c r="H3183" s="114">
        <v>-9.8487501501530748</v>
      </c>
      <c r="I3183" s="118" t="s">
        <v>272</v>
      </c>
    </row>
    <row r="3184" spans="1:9" ht="15" customHeight="1" x14ac:dyDescent="0.25">
      <c r="A3184" s="117">
        <v>46290.782395833332</v>
      </c>
      <c r="B3184" s="114">
        <v>27</v>
      </c>
      <c r="C3184" s="114" t="s">
        <v>367</v>
      </c>
      <c r="D3184" s="114" t="s">
        <v>434</v>
      </c>
      <c r="E3184" s="114" t="s">
        <v>2370</v>
      </c>
      <c r="F3184" s="114" t="s">
        <v>180</v>
      </c>
      <c r="G3184" s="121">
        <v>-6.7150569205589141E-4</v>
      </c>
      <c r="H3184" s="114">
        <v>-9.8487501501530748</v>
      </c>
      <c r="I3184" s="118" t="s">
        <v>272</v>
      </c>
    </row>
    <row r="3185" spans="1:9" ht="15" customHeight="1" x14ac:dyDescent="0.25">
      <c r="A3185" s="117">
        <v>46290.782395833332</v>
      </c>
      <c r="B3185" s="114">
        <v>27</v>
      </c>
      <c r="C3185" s="114" t="s">
        <v>367</v>
      </c>
      <c r="D3185" s="114" t="s">
        <v>434</v>
      </c>
      <c r="E3185" s="114" t="s">
        <v>2371</v>
      </c>
      <c r="F3185" s="114" t="s">
        <v>180</v>
      </c>
      <c r="G3185" s="121">
        <v>-5.9084080204836883E-4</v>
      </c>
      <c r="H3185" s="114">
        <v>-8.6656650967094091</v>
      </c>
      <c r="I3185" s="118" t="s">
        <v>272</v>
      </c>
    </row>
    <row r="3186" spans="1:9" ht="15" customHeight="1" x14ac:dyDescent="0.25">
      <c r="A3186" s="117">
        <v>46290.782395833332</v>
      </c>
      <c r="B3186" s="114">
        <v>27</v>
      </c>
      <c r="C3186" s="114" t="s">
        <v>367</v>
      </c>
      <c r="D3186" s="114" t="s">
        <v>434</v>
      </c>
      <c r="E3186" s="114" t="s">
        <v>2372</v>
      </c>
      <c r="F3186" s="114" t="s">
        <v>180</v>
      </c>
      <c r="G3186" s="121">
        <v>-5.9084080204836883E-4</v>
      </c>
      <c r="H3186" s="114">
        <v>-8.6656650967094091</v>
      </c>
      <c r="I3186" s="118" t="s">
        <v>272</v>
      </c>
    </row>
    <row r="3187" spans="1:9" ht="15" customHeight="1" x14ac:dyDescent="0.25">
      <c r="A3187" s="117">
        <v>46290.782395833332</v>
      </c>
      <c r="B3187" s="114">
        <v>27</v>
      </c>
      <c r="C3187" s="114" t="s">
        <v>367</v>
      </c>
      <c r="D3187" s="114" t="s">
        <v>434</v>
      </c>
      <c r="E3187" s="114" t="s">
        <v>2373</v>
      </c>
      <c r="F3187" s="114" t="s">
        <v>180</v>
      </c>
      <c r="G3187" s="121">
        <v>-5.9084080204836894E-4</v>
      </c>
      <c r="H3187" s="114">
        <v>-8.6656650967094109</v>
      </c>
      <c r="I3187" s="118" t="s">
        <v>272</v>
      </c>
    </row>
    <row r="3188" spans="1:9" ht="15" customHeight="1" x14ac:dyDescent="0.25">
      <c r="A3188" s="117">
        <v>46290.782395833332</v>
      </c>
      <c r="B3188" s="114">
        <v>27</v>
      </c>
      <c r="C3188" s="114" t="s">
        <v>367</v>
      </c>
      <c r="D3188" s="114" t="s">
        <v>434</v>
      </c>
      <c r="E3188" s="114" t="s">
        <v>2374</v>
      </c>
      <c r="F3188" s="114" t="s">
        <v>180</v>
      </c>
      <c r="G3188" s="121">
        <v>-5.9084080204836894E-4</v>
      </c>
      <c r="H3188" s="114">
        <v>-8.6656650967094109</v>
      </c>
      <c r="I3188" s="118" t="s">
        <v>272</v>
      </c>
    </row>
    <row r="3189" spans="1:9" ht="15" customHeight="1" x14ac:dyDescent="0.25">
      <c r="A3189" s="117">
        <v>46290.782395833332</v>
      </c>
      <c r="B3189" s="114">
        <v>27</v>
      </c>
      <c r="C3189" s="114" t="s">
        <v>367</v>
      </c>
      <c r="D3189" s="114" t="s">
        <v>434</v>
      </c>
      <c r="E3189" s="114" t="s">
        <v>2375</v>
      </c>
      <c r="F3189" s="114" t="s">
        <v>180</v>
      </c>
      <c r="G3189" s="121">
        <v>-5.9084080204836894E-4</v>
      </c>
      <c r="H3189" s="114">
        <v>-8.6656650967094109</v>
      </c>
      <c r="I3189" s="118" t="s">
        <v>272</v>
      </c>
    </row>
    <row r="3190" spans="1:9" ht="15" customHeight="1" x14ac:dyDescent="0.25">
      <c r="A3190" s="117">
        <v>46290.782395833332</v>
      </c>
      <c r="B3190" s="114">
        <v>27</v>
      </c>
      <c r="C3190" s="114" t="s">
        <v>367</v>
      </c>
      <c r="D3190" s="114" t="s">
        <v>434</v>
      </c>
      <c r="E3190" s="114" t="s">
        <v>2376</v>
      </c>
      <c r="F3190" s="114" t="s">
        <v>180</v>
      </c>
      <c r="G3190" s="121">
        <v>-5.9084080204836894E-4</v>
      </c>
      <c r="H3190" s="114">
        <v>-8.6656650967094109</v>
      </c>
      <c r="I3190" s="118" t="s">
        <v>272</v>
      </c>
    </row>
    <row r="3191" spans="1:9" ht="15" customHeight="1" x14ac:dyDescent="0.25">
      <c r="A3191" s="117">
        <v>46290.782395833332</v>
      </c>
      <c r="B3191" s="114">
        <v>27</v>
      </c>
      <c r="C3191" s="114" t="s">
        <v>367</v>
      </c>
      <c r="D3191" s="114" t="s">
        <v>434</v>
      </c>
      <c r="E3191" s="114" t="s">
        <v>2377</v>
      </c>
      <c r="F3191" s="114" t="s">
        <v>180</v>
      </c>
      <c r="G3191" s="121">
        <v>-5.1017591204084646E-4</v>
      </c>
      <c r="H3191" s="114">
        <v>-7.4825800432657479</v>
      </c>
      <c r="I3191" s="118" t="s">
        <v>272</v>
      </c>
    </row>
    <row r="3192" spans="1:9" ht="15" customHeight="1" x14ac:dyDescent="0.25">
      <c r="A3192" s="117">
        <v>46290.782395833332</v>
      </c>
      <c r="B3192" s="114">
        <v>27</v>
      </c>
      <c r="C3192" s="114" t="s">
        <v>367</v>
      </c>
      <c r="D3192" s="114" t="s">
        <v>434</v>
      </c>
      <c r="E3192" s="114" t="s">
        <v>2378</v>
      </c>
      <c r="F3192" s="114" t="s">
        <v>180</v>
      </c>
      <c r="G3192" s="121">
        <v>-5.1017591204084646E-4</v>
      </c>
      <c r="H3192" s="114">
        <v>-7.4825800432657479</v>
      </c>
      <c r="I3192" s="118" t="s">
        <v>272</v>
      </c>
    </row>
    <row r="3193" spans="1:9" ht="15" customHeight="1" x14ac:dyDescent="0.25">
      <c r="A3193" s="117">
        <v>46290.782395833332</v>
      </c>
      <c r="B3193" s="114">
        <v>27</v>
      </c>
      <c r="C3193" s="114" t="s">
        <v>367</v>
      </c>
      <c r="D3193" s="114" t="s">
        <v>434</v>
      </c>
      <c r="E3193" s="114" t="s">
        <v>2379</v>
      </c>
      <c r="F3193" s="114" t="s">
        <v>180</v>
      </c>
      <c r="G3193" s="121">
        <v>-5.1017591204084646E-4</v>
      </c>
      <c r="H3193" s="114">
        <v>-7.4825800432657479</v>
      </c>
      <c r="I3193" s="118" t="s">
        <v>272</v>
      </c>
    </row>
    <row r="3194" spans="1:9" ht="15" customHeight="1" x14ac:dyDescent="0.25">
      <c r="A3194" s="117">
        <v>46290.782395833332</v>
      </c>
      <c r="B3194" s="114">
        <v>27</v>
      </c>
      <c r="C3194" s="114" t="s">
        <v>367</v>
      </c>
      <c r="D3194" s="114" t="s">
        <v>434</v>
      </c>
      <c r="E3194" s="114" t="s">
        <v>2380</v>
      </c>
      <c r="F3194" s="114" t="s">
        <v>180</v>
      </c>
      <c r="G3194" s="121">
        <v>-5.1017591204084646E-4</v>
      </c>
      <c r="H3194" s="114">
        <v>-7.4825800432657479</v>
      </c>
      <c r="I3194" s="118" t="s">
        <v>272</v>
      </c>
    </row>
    <row r="3195" spans="1:9" ht="15" customHeight="1" x14ac:dyDescent="0.25">
      <c r="A3195" s="117">
        <v>46290.782395833332</v>
      </c>
      <c r="B3195" s="114">
        <v>27</v>
      </c>
      <c r="C3195" s="114" t="s">
        <v>367</v>
      </c>
      <c r="D3195" s="114" t="s">
        <v>434</v>
      </c>
      <c r="E3195" s="114" t="s">
        <v>2381</v>
      </c>
      <c r="F3195" s="114" t="s">
        <v>180</v>
      </c>
      <c r="G3195" s="121">
        <v>-5.1017591204084646E-4</v>
      </c>
      <c r="H3195" s="114">
        <v>-7.4825800432657479</v>
      </c>
      <c r="I3195" s="118" t="s">
        <v>272</v>
      </c>
    </row>
    <row r="3196" spans="1:9" ht="15" customHeight="1" x14ac:dyDescent="0.25">
      <c r="A3196" s="117">
        <v>46290.782395833332</v>
      </c>
      <c r="B3196" s="114">
        <v>27</v>
      </c>
      <c r="C3196" s="114" t="s">
        <v>367</v>
      </c>
      <c r="D3196" s="114" t="s">
        <v>434</v>
      </c>
      <c r="E3196" s="114" t="s">
        <v>2382</v>
      </c>
      <c r="F3196" s="114" t="s">
        <v>180</v>
      </c>
      <c r="G3196" s="121">
        <v>-5.1017591204084657E-4</v>
      </c>
      <c r="H3196" s="114">
        <v>-7.4825800432657497</v>
      </c>
      <c r="I3196" s="118" t="s">
        <v>272</v>
      </c>
    </row>
    <row r="3197" spans="1:9" ht="15" customHeight="1" x14ac:dyDescent="0.25">
      <c r="A3197" s="117">
        <v>46290.782395833332</v>
      </c>
      <c r="B3197" s="114">
        <v>27</v>
      </c>
      <c r="C3197" s="114" t="s">
        <v>367</v>
      </c>
      <c r="D3197" s="114" t="s">
        <v>434</v>
      </c>
      <c r="E3197" s="114" t="s">
        <v>2383</v>
      </c>
      <c r="F3197" s="114" t="s">
        <v>180</v>
      </c>
      <c r="G3197" s="121">
        <v>-4.2951102203332399E-4</v>
      </c>
      <c r="H3197" s="114">
        <v>-6.2994949898220858</v>
      </c>
      <c r="I3197" s="118" t="s">
        <v>272</v>
      </c>
    </row>
    <row r="3198" spans="1:9" ht="15" customHeight="1" x14ac:dyDescent="0.25">
      <c r="A3198" s="117">
        <v>46290.782395833332</v>
      </c>
      <c r="B3198" s="114">
        <v>27</v>
      </c>
      <c r="C3198" s="114" t="s">
        <v>367</v>
      </c>
      <c r="D3198" s="114" t="s">
        <v>434</v>
      </c>
      <c r="E3198" s="114" t="s">
        <v>2384</v>
      </c>
      <c r="F3198" s="114" t="s">
        <v>180</v>
      </c>
      <c r="G3198" s="121">
        <v>-4.2951102203332399E-4</v>
      </c>
      <c r="H3198" s="114">
        <v>-6.2994949898220858</v>
      </c>
      <c r="I3198" s="118" t="s">
        <v>272</v>
      </c>
    </row>
    <row r="3199" spans="1:9" ht="15" customHeight="1" x14ac:dyDescent="0.25">
      <c r="A3199" s="117">
        <v>46290.782395833332</v>
      </c>
      <c r="B3199" s="114">
        <v>27</v>
      </c>
      <c r="C3199" s="114" t="s">
        <v>367</v>
      </c>
      <c r="D3199" s="114" t="s">
        <v>434</v>
      </c>
      <c r="E3199" s="114" t="s">
        <v>2385</v>
      </c>
      <c r="F3199" s="114" t="s">
        <v>180</v>
      </c>
      <c r="G3199" s="121">
        <v>-4.2951102203332399E-4</v>
      </c>
      <c r="H3199" s="114">
        <v>-6.2994949898220858</v>
      </c>
      <c r="I3199" s="118" t="s">
        <v>272</v>
      </c>
    </row>
    <row r="3200" spans="1:9" ht="15" customHeight="1" x14ac:dyDescent="0.25">
      <c r="A3200" s="117">
        <v>46290.782395833332</v>
      </c>
      <c r="B3200" s="114">
        <v>27</v>
      </c>
      <c r="C3200" s="114" t="s">
        <v>367</v>
      </c>
      <c r="D3200" s="114" t="s">
        <v>434</v>
      </c>
      <c r="E3200" s="114" t="s">
        <v>2386</v>
      </c>
      <c r="F3200" s="114" t="s">
        <v>180</v>
      </c>
      <c r="G3200" s="121">
        <v>-4.2951102203332405E-4</v>
      </c>
      <c r="H3200" s="114">
        <v>-6.2994949898220858</v>
      </c>
      <c r="I3200" s="118" t="s">
        <v>272</v>
      </c>
    </row>
    <row r="3201" spans="1:9" ht="15" customHeight="1" x14ac:dyDescent="0.25">
      <c r="A3201" s="117">
        <v>46290.782395833332</v>
      </c>
      <c r="B3201" s="114">
        <v>27</v>
      </c>
      <c r="C3201" s="114" t="s">
        <v>367</v>
      </c>
      <c r="D3201" s="114" t="s">
        <v>434</v>
      </c>
      <c r="E3201" s="114" t="s">
        <v>2387</v>
      </c>
      <c r="F3201" s="114" t="s">
        <v>180</v>
      </c>
      <c r="G3201" s="121">
        <v>-4.2951102203332405E-4</v>
      </c>
      <c r="H3201" s="114">
        <v>-6.2994949898220858</v>
      </c>
      <c r="I3201" s="118" t="s">
        <v>272</v>
      </c>
    </row>
    <row r="3202" spans="1:9" ht="15" customHeight="1" x14ac:dyDescent="0.25">
      <c r="A3202" s="117">
        <v>46290.782395833332</v>
      </c>
      <c r="B3202" s="114">
        <v>27</v>
      </c>
      <c r="C3202" s="114" t="s">
        <v>367</v>
      </c>
      <c r="D3202" s="114" t="s">
        <v>434</v>
      </c>
      <c r="E3202" s="114" t="s">
        <v>2388</v>
      </c>
      <c r="F3202" s="114" t="s">
        <v>180</v>
      </c>
      <c r="G3202" s="121">
        <v>-4.295110220333241E-4</v>
      </c>
      <c r="H3202" s="114">
        <v>-6.2994949898220867</v>
      </c>
      <c r="I3202" s="118" t="s">
        <v>272</v>
      </c>
    </row>
    <row r="3203" spans="1:9" ht="15" customHeight="1" x14ac:dyDescent="0.25">
      <c r="A3203" s="117">
        <v>46290.782395833332</v>
      </c>
      <c r="B3203" s="114">
        <v>27</v>
      </c>
      <c r="C3203" s="114" t="s">
        <v>367</v>
      </c>
      <c r="D3203" s="114" t="s">
        <v>434</v>
      </c>
      <c r="E3203" s="114" t="s">
        <v>2389</v>
      </c>
      <c r="F3203" s="114" t="s">
        <v>180</v>
      </c>
      <c r="G3203" s="121">
        <v>-3.4884613202580152E-4</v>
      </c>
      <c r="H3203" s="114">
        <v>-5.1164099363784228</v>
      </c>
      <c r="I3203" s="118" t="s">
        <v>272</v>
      </c>
    </row>
    <row r="3204" spans="1:9" ht="15" customHeight="1" x14ac:dyDescent="0.25">
      <c r="A3204" s="117">
        <v>46290.782395833332</v>
      </c>
      <c r="B3204" s="114">
        <v>27</v>
      </c>
      <c r="C3204" s="114" t="s">
        <v>367</v>
      </c>
      <c r="D3204" s="114" t="s">
        <v>434</v>
      </c>
      <c r="E3204" s="114" t="s">
        <v>2390</v>
      </c>
      <c r="F3204" s="114" t="s">
        <v>180</v>
      </c>
      <c r="G3204" s="121">
        <v>-3.4884613202580157E-4</v>
      </c>
      <c r="H3204" s="114">
        <v>-5.1164099363784237</v>
      </c>
      <c r="I3204" s="118" t="s">
        <v>272</v>
      </c>
    </row>
    <row r="3205" spans="1:9" ht="15" customHeight="1" x14ac:dyDescent="0.25">
      <c r="A3205" s="117">
        <v>46290.782395833332</v>
      </c>
      <c r="B3205" s="114">
        <v>27</v>
      </c>
      <c r="C3205" s="114" t="s">
        <v>367</v>
      </c>
      <c r="D3205" s="114" t="s">
        <v>434</v>
      </c>
      <c r="E3205" s="114" t="s">
        <v>2391</v>
      </c>
      <c r="F3205" s="114" t="s">
        <v>180</v>
      </c>
      <c r="G3205" s="121">
        <v>-3.4884613202580157E-4</v>
      </c>
      <c r="H3205" s="114">
        <v>-5.1164099363784237</v>
      </c>
      <c r="I3205" s="118" t="s">
        <v>272</v>
      </c>
    </row>
    <row r="3206" spans="1:9" ht="15" customHeight="1" x14ac:dyDescent="0.25">
      <c r="A3206" s="117">
        <v>46290.782395833332</v>
      </c>
      <c r="B3206" s="114">
        <v>27</v>
      </c>
      <c r="C3206" s="114" t="s">
        <v>367</v>
      </c>
      <c r="D3206" s="114" t="s">
        <v>434</v>
      </c>
      <c r="E3206" s="114" t="s">
        <v>2392</v>
      </c>
      <c r="F3206" s="114" t="s">
        <v>180</v>
      </c>
      <c r="G3206" s="121">
        <v>-3.4884613202580163E-4</v>
      </c>
      <c r="H3206" s="114">
        <v>-5.1164099363784237</v>
      </c>
      <c r="I3206" s="118" t="s">
        <v>272</v>
      </c>
    </row>
    <row r="3207" spans="1:9" ht="15" customHeight="1" x14ac:dyDescent="0.25">
      <c r="A3207" s="117">
        <v>46290.782395833332</v>
      </c>
      <c r="B3207" s="114">
        <v>27</v>
      </c>
      <c r="C3207" s="114" t="s">
        <v>367</v>
      </c>
      <c r="D3207" s="114" t="s">
        <v>434</v>
      </c>
      <c r="E3207" s="114" t="s">
        <v>2393</v>
      </c>
      <c r="F3207" s="114" t="s">
        <v>180</v>
      </c>
      <c r="G3207" s="121">
        <v>-3.4884613202580163E-4</v>
      </c>
      <c r="H3207" s="114">
        <v>-5.1164099363784237</v>
      </c>
      <c r="I3207" s="118" t="s">
        <v>272</v>
      </c>
    </row>
    <row r="3208" spans="1:9" ht="15" customHeight="1" x14ac:dyDescent="0.25">
      <c r="A3208" s="117">
        <v>46290.782395833332</v>
      </c>
      <c r="B3208" s="114">
        <v>27</v>
      </c>
      <c r="C3208" s="114" t="s">
        <v>367</v>
      </c>
      <c r="D3208" s="114" t="s">
        <v>434</v>
      </c>
      <c r="E3208" s="114" t="s">
        <v>2394</v>
      </c>
      <c r="F3208" s="114" t="s">
        <v>180</v>
      </c>
      <c r="G3208" s="121">
        <v>-3.4884613202580163E-4</v>
      </c>
      <c r="H3208" s="114">
        <v>-5.1164099363784237</v>
      </c>
      <c r="I3208" s="118" t="s">
        <v>272</v>
      </c>
    </row>
    <row r="3209" spans="1:9" ht="15" customHeight="1" x14ac:dyDescent="0.25">
      <c r="A3209" s="117">
        <v>46290.782395833332</v>
      </c>
      <c r="B3209" s="114">
        <v>27</v>
      </c>
      <c r="C3209" s="114" t="s">
        <v>367</v>
      </c>
      <c r="D3209" s="114" t="s">
        <v>434</v>
      </c>
      <c r="E3209" s="114" t="s">
        <v>2395</v>
      </c>
      <c r="F3209" s="114" t="s">
        <v>180</v>
      </c>
      <c r="G3209" s="121">
        <v>-2.681812420182791E-4</v>
      </c>
      <c r="H3209" s="114">
        <v>-3.9333248829347602</v>
      </c>
      <c r="I3209" s="118" t="s">
        <v>272</v>
      </c>
    </row>
    <row r="3210" spans="1:9" ht="15" customHeight="1" x14ac:dyDescent="0.25">
      <c r="A3210" s="117">
        <v>46290.782395833332</v>
      </c>
      <c r="B3210" s="114">
        <v>27</v>
      </c>
      <c r="C3210" s="114" t="s">
        <v>367</v>
      </c>
      <c r="D3210" s="114" t="s">
        <v>434</v>
      </c>
      <c r="E3210" s="114" t="s">
        <v>2396</v>
      </c>
      <c r="F3210" s="114" t="s">
        <v>180</v>
      </c>
      <c r="G3210" s="121">
        <v>-2.681812420182791E-4</v>
      </c>
      <c r="H3210" s="114">
        <v>-3.9333248829347602</v>
      </c>
      <c r="I3210" s="118" t="s">
        <v>272</v>
      </c>
    </row>
    <row r="3211" spans="1:9" ht="15" customHeight="1" x14ac:dyDescent="0.25">
      <c r="A3211" s="117">
        <v>46290.782395833332</v>
      </c>
      <c r="B3211" s="114">
        <v>27</v>
      </c>
      <c r="C3211" s="114" t="s">
        <v>367</v>
      </c>
      <c r="D3211" s="114" t="s">
        <v>434</v>
      </c>
      <c r="E3211" s="114" t="s">
        <v>2397</v>
      </c>
      <c r="F3211" s="114" t="s">
        <v>180</v>
      </c>
      <c r="G3211" s="121">
        <v>-2.681812420182791E-4</v>
      </c>
      <c r="H3211" s="114">
        <v>-3.9333248829347602</v>
      </c>
      <c r="I3211" s="118" t="s">
        <v>272</v>
      </c>
    </row>
    <row r="3212" spans="1:9" ht="15" customHeight="1" x14ac:dyDescent="0.25">
      <c r="A3212" s="117">
        <v>46290.782395833332</v>
      </c>
      <c r="B3212" s="114">
        <v>27</v>
      </c>
      <c r="C3212" s="114" t="s">
        <v>367</v>
      </c>
      <c r="D3212" s="114" t="s">
        <v>434</v>
      </c>
      <c r="E3212" s="114" t="s">
        <v>2398</v>
      </c>
      <c r="F3212" s="114" t="s">
        <v>180</v>
      </c>
      <c r="G3212" s="121">
        <v>-2.6818124201827916E-4</v>
      </c>
      <c r="H3212" s="114">
        <v>-3.9333248829347611</v>
      </c>
      <c r="I3212" s="118" t="s">
        <v>272</v>
      </c>
    </row>
    <row r="3213" spans="1:9" ht="15" customHeight="1" x14ac:dyDescent="0.25">
      <c r="A3213" s="117">
        <v>46290.782395833332</v>
      </c>
      <c r="B3213" s="114">
        <v>27</v>
      </c>
      <c r="C3213" s="114" t="s">
        <v>367</v>
      </c>
      <c r="D3213" s="114" t="s">
        <v>434</v>
      </c>
      <c r="E3213" s="114" t="s">
        <v>2399</v>
      </c>
      <c r="F3213" s="114" t="s">
        <v>180</v>
      </c>
      <c r="G3213" s="121">
        <v>-2.6818124201827921E-4</v>
      </c>
      <c r="H3213" s="114">
        <v>-3.933324882934762</v>
      </c>
      <c r="I3213" s="118" t="s">
        <v>272</v>
      </c>
    </row>
    <row r="3214" spans="1:9" ht="15" customHeight="1" x14ac:dyDescent="0.25">
      <c r="A3214" s="117">
        <v>46290.782395833332</v>
      </c>
      <c r="B3214" s="114">
        <v>27</v>
      </c>
      <c r="C3214" s="114" t="s">
        <v>367</v>
      </c>
      <c r="D3214" s="114" t="s">
        <v>434</v>
      </c>
      <c r="E3214" s="114" t="s">
        <v>2400</v>
      </c>
      <c r="F3214" s="114" t="s">
        <v>180</v>
      </c>
      <c r="G3214" s="121">
        <v>-2.6818124201827921E-4</v>
      </c>
      <c r="H3214" s="114">
        <v>-3.933324882934762</v>
      </c>
      <c r="I3214" s="118" t="s">
        <v>272</v>
      </c>
    </row>
    <row r="3215" spans="1:9" ht="15" customHeight="1" x14ac:dyDescent="0.25">
      <c r="A3215" s="117">
        <v>46290.782395833332</v>
      </c>
      <c r="B3215" s="114">
        <v>27</v>
      </c>
      <c r="C3215" s="114" t="s">
        <v>367</v>
      </c>
      <c r="D3215" s="114" t="s">
        <v>434</v>
      </c>
      <c r="E3215" s="114" t="s">
        <v>2401</v>
      </c>
      <c r="F3215" s="114" t="s">
        <v>180</v>
      </c>
      <c r="G3215" s="121">
        <v>-1.8751635201075666E-4</v>
      </c>
      <c r="H3215" s="114">
        <v>-2.7502398294910981</v>
      </c>
      <c r="I3215" s="118" t="s">
        <v>272</v>
      </c>
    </row>
    <row r="3216" spans="1:9" ht="15" customHeight="1" x14ac:dyDescent="0.25">
      <c r="A3216" s="117">
        <v>46290.782395833332</v>
      </c>
      <c r="B3216" s="114">
        <v>27</v>
      </c>
      <c r="C3216" s="114" t="s">
        <v>367</v>
      </c>
      <c r="D3216" s="114" t="s">
        <v>434</v>
      </c>
      <c r="E3216" s="114" t="s">
        <v>2402</v>
      </c>
      <c r="F3216" s="114" t="s">
        <v>180</v>
      </c>
      <c r="G3216" s="121">
        <v>-1.8751635201075666E-4</v>
      </c>
      <c r="H3216" s="114">
        <v>-2.7502398294910981</v>
      </c>
      <c r="I3216" s="118" t="s">
        <v>272</v>
      </c>
    </row>
    <row r="3217" spans="1:9" ht="15" customHeight="1" x14ac:dyDescent="0.25">
      <c r="A3217" s="117">
        <v>46290.782395833332</v>
      </c>
      <c r="B3217" s="114">
        <v>27</v>
      </c>
      <c r="C3217" s="114" t="s">
        <v>367</v>
      </c>
      <c r="D3217" s="114" t="s">
        <v>434</v>
      </c>
      <c r="E3217" s="114" t="s">
        <v>2403</v>
      </c>
      <c r="F3217" s="114" t="s">
        <v>180</v>
      </c>
      <c r="G3217" s="121">
        <v>-1.8751635201075668E-4</v>
      </c>
      <c r="H3217" s="114">
        <v>-2.7502398294910981</v>
      </c>
      <c r="I3217" s="118" t="s">
        <v>272</v>
      </c>
    </row>
    <row r="3218" spans="1:9" ht="15" customHeight="1" x14ac:dyDescent="0.25">
      <c r="A3218" s="117">
        <v>46290.782395833332</v>
      </c>
      <c r="B3218" s="114">
        <v>27</v>
      </c>
      <c r="C3218" s="114" t="s">
        <v>367</v>
      </c>
      <c r="D3218" s="114" t="s">
        <v>434</v>
      </c>
      <c r="E3218" s="114" t="s">
        <v>2404</v>
      </c>
      <c r="F3218" s="114" t="s">
        <v>180</v>
      </c>
      <c r="G3218" s="121">
        <v>-1.8751635201075674E-4</v>
      </c>
      <c r="H3218" s="114">
        <v>-2.750239829491099</v>
      </c>
      <c r="I3218" s="118" t="s">
        <v>272</v>
      </c>
    </row>
    <row r="3219" spans="1:9" ht="15" customHeight="1" x14ac:dyDescent="0.25">
      <c r="A3219" s="117">
        <v>46290.782395833332</v>
      </c>
      <c r="B3219" s="114">
        <v>27</v>
      </c>
      <c r="C3219" s="114" t="s">
        <v>367</v>
      </c>
      <c r="D3219" s="114" t="s">
        <v>434</v>
      </c>
      <c r="E3219" s="114" t="s">
        <v>2405</v>
      </c>
      <c r="F3219" s="114" t="s">
        <v>180</v>
      </c>
      <c r="G3219" s="121">
        <v>-1.8751635201075674E-4</v>
      </c>
      <c r="H3219" s="114">
        <v>-2.750239829491099</v>
      </c>
      <c r="I3219" s="118" t="s">
        <v>272</v>
      </c>
    </row>
    <row r="3220" spans="1:9" ht="15" customHeight="1" x14ac:dyDescent="0.25">
      <c r="A3220" s="117">
        <v>46290.782395833332</v>
      </c>
      <c r="B3220" s="114">
        <v>27</v>
      </c>
      <c r="C3220" s="114" t="s">
        <v>367</v>
      </c>
      <c r="D3220" s="114" t="s">
        <v>434</v>
      </c>
      <c r="E3220" s="114" t="s">
        <v>2406</v>
      </c>
      <c r="F3220" s="114" t="s">
        <v>180</v>
      </c>
      <c r="G3220" s="121">
        <v>-1.8751635201075676E-4</v>
      </c>
      <c r="H3220" s="114">
        <v>-2.7502398294910995</v>
      </c>
      <c r="I3220" s="118" t="s">
        <v>272</v>
      </c>
    </row>
    <row r="3221" spans="1:9" ht="15" customHeight="1" x14ac:dyDescent="0.25">
      <c r="A3221" s="117">
        <v>46290.782395833332</v>
      </c>
      <c r="B3221" s="114">
        <v>27</v>
      </c>
      <c r="C3221" s="114" t="s">
        <v>367</v>
      </c>
      <c r="D3221" s="114" t="s">
        <v>434</v>
      </c>
      <c r="E3221" s="114" t="s">
        <v>2407</v>
      </c>
      <c r="F3221" s="114" t="s">
        <v>180</v>
      </c>
      <c r="G3221" s="121">
        <v>-1.0685146200323421E-4</v>
      </c>
      <c r="H3221" s="114">
        <v>-1.5671547760474354</v>
      </c>
      <c r="I3221" s="118" t="s">
        <v>272</v>
      </c>
    </row>
    <row r="3222" spans="1:9" ht="15" customHeight="1" x14ac:dyDescent="0.25">
      <c r="A3222" s="117">
        <v>46290.782395833332</v>
      </c>
      <c r="B3222" s="114">
        <v>27</v>
      </c>
      <c r="C3222" s="114" t="s">
        <v>367</v>
      </c>
      <c r="D3222" s="114" t="s">
        <v>434</v>
      </c>
      <c r="E3222" s="114" t="s">
        <v>2408</v>
      </c>
      <c r="F3222" s="114" t="s">
        <v>180</v>
      </c>
      <c r="G3222" s="121">
        <v>-1.0685146200323422E-4</v>
      </c>
      <c r="H3222" s="114">
        <v>-1.5671547760474356</v>
      </c>
      <c r="I3222" s="118" t="s">
        <v>272</v>
      </c>
    </row>
    <row r="3223" spans="1:9" ht="15" customHeight="1" x14ac:dyDescent="0.25">
      <c r="A3223" s="117">
        <v>46290.782395833332</v>
      </c>
      <c r="B3223" s="114">
        <v>27</v>
      </c>
      <c r="C3223" s="114" t="s">
        <v>367</v>
      </c>
      <c r="D3223" s="114" t="s">
        <v>434</v>
      </c>
      <c r="E3223" s="114" t="s">
        <v>2409</v>
      </c>
      <c r="F3223" s="114" t="s">
        <v>180</v>
      </c>
      <c r="G3223" s="121">
        <v>-1.0685146200323422E-4</v>
      </c>
      <c r="H3223" s="114">
        <v>-1.5671547760474356</v>
      </c>
      <c r="I3223" s="118" t="s">
        <v>272</v>
      </c>
    </row>
    <row r="3224" spans="1:9" ht="15" customHeight="1" x14ac:dyDescent="0.25">
      <c r="A3224" s="117">
        <v>46290.782395833332</v>
      </c>
      <c r="B3224" s="114">
        <v>27</v>
      </c>
      <c r="C3224" s="114" t="s">
        <v>367</v>
      </c>
      <c r="D3224" s="114" t="s">
        <v>434</v>
      </c>
      <c r="E3224" s="114" t="s">
        <v>2410</v>
      </c>
      <c r="F3224" s="114" t="s">
        <v>180</v>
      </c>
      <c r="G3224" s="121">
        <v>-1.0685146200323429E-4</v>
      </c>
      <c r="H3224" s="114">
        <v>-1.5671547760474367</v>
      </c>
      <c r="I3224" s="118" t="s">
        <v>272</v>
      </c>
    </row>
    <row r="3225" spans="1:9" ht="15" customHeight="1" x14ac:dyDescent="0.25">
      <c r="A3225" s="117">
        <v>46290.782395833332</v>
      </c>
      <c r="B3225" s="114">
        <v>27</v>
      </c>
      <c r="C3225" s="114" t="s">
        <v>367</v>
      </c>
      <c r="D3225" s="114" t="s">
        <v>434</v>
      </c>
      <c r="E3225" s="114" t="s">
        <v>2411</v>
      </c>
      <c r="F3225" s="114" t="s">
        <v>180</v>
      </c>
      <c r="G3225" s="121">
        <v>-1.068514620032343E-4</v>
      </c>
      <c r="H3225" s="114">
        <v>-1.5671547760474369</v>
      </c>
      <c r="I3225" s="118" t="s">
        <v>272</v>
      </c>
    </row>
    <row r="3226" spans="1:9" ht="15" customHeight="1" x14ac:dyDescent="0.25">
      <c r="A3226" s="117">
        <v>46290.782395833332</v>
      </c>
      <c r="B3226" s="114">
        <v>27</v>
      </c>
      <c r="C3226" s="114" t="s">
        <v>367</v>
      </c>
      <c r="D3226" s="114" t="s">
        <v>434</v>
      </c>
      <c r="E3226" s="114" t="s">
        <v>2412</v>
      </c>
      <c r="F3226" s="114" t="s">
        <v>180</v>
      </c>
      <c r="G3226" s="121">
        <v>-1.068514620032343E-4</v>
      </c>
      <c r="H3226" s="114">
        <v>-1.5671547760474369</v>
      </c>
      <c r="I3226" s="118" t="s">
        <v>272</v>
      </c>
    </row>
    <row r="3227" spans="1:9" ht="15" customHeight="1" x14ac:dyDescent="0.25">
      <c r="A3227" s="117">
        <v>46290.782395833332</v>
      </c>
      <c r="B3227" s="114">
        <v>27</v>
      </c>
      <c r="C3227" s="114" t="s">
        <v>367</v>
      </c>
      <c r="D3227" s="114" t="s">
        <v>434</v>
      </c>
      <c r="E3227" s="114" t="s">
        <v>2413</v>
      </c>
      <c r="F3227" s="114" t="s">
        <v>180</v>
      </c>
      <c r="G3227" s="121">
        <v>-2.6186571995711761E-5</v>
      </c>
      <c r="H3227" s="114">
        <v>-0.38406972260377292</v>
      </c>
      <c r="I3227" s="118" t="s">
        <v>272</v>
      </c>
    </row>
    <row r="3228" spans="1:9" ht="15" customHeight="1" x14ac:dyDescent="0.25">
      <c r="A3228" s="117">
        <v>46290.782395833332</v>
      </c>
      <c r="B3228" s="114">
        <v>27</v>
      </c>
      <c r="C3228" s="114" t="s">
        <v>367</v>
      </c>
      <c r="D3228" s="114" t="s">
        <v>434</v>
      </c>
      <c r="E3228" s="114" t="s">
        <v>2414</v>
      </c>
      <c r="F3228" s="114" t="s">
        <v>180</v>
      </c>
      <c r="G3228" s="121">
        <v>-2.6186571995711775E-5</v>
      </c>
      <c r="H3228" s="114">
        <v>-0.38406972260377314</v>
      </c>
      <c r="I3228" s="118" t="s">
        <v>272</v>
      </c>
    </row>
    <row r="3229" spans="1:9" ht="15" customHeight="1" x14ac:dyDescent="0.25">
      <c r="A3229" s="117">
        <v>46290.782395833332</v>
      </c>
      <c r="B3229" s="114">
        <v>27</v>
      </c>
      <c r="C3229" s="114" t="s">
        <v>367</v>
      </c>
      <c r="D3229" s="114" t="s">
        <v>434</v>
      </c>
      <c r="E3229" s="114" t="s">
        <v>2415</v>
      </c>
      <c r="F3229" s="114" t="s">
        <v>180</v>
      </c>
      <c r="G3229" s="121">
        <v>-2.6186571995711785E-5</v>
      </c>
      <c r="H3229" s="114">
        <v>-0.38406972260377326</v>
      </c>
      <c r="I3229" s="118" t="s">
        <v>272</v>
      </c>
    </row>
    <row r="3230" spans="1:9" ht="15" customHeight="1" x14ac:dyDescent="0.25">
      <c r="A3230" s="117">
        <v>46290.782395833332</v>
      </c>
      <c r="B3230" s="114">
        <v>27</v>
      </c>
      <c r="C3230" s="114" t="s">
        <v>367</v>
      </c>
      <c r="D3230" s="114" t="s">
        <v>434</v>
      </c>
      <c r="E3230" s="114" t="s">
        <v>2416</v>
      </c>
      <c r="F3230" s="114" t="s">
        <v>180</v>
      </c>
      <c r="G3230" s="121">
        <v>-2.6186571995711843E-5</v>
      </c>
      <c r="H3230" s="114">
        <v>-0.38406972260377414</v>
      </c>
      <c r="I3230" s="118" t="s">
        <v>272</v>
      </c>
    </row>
    <row r="3231" spans="1:9" ht="15" customHeight="1" x14ac:dyDescent="0.25">
      <c r="A3231" s="117">
        <v>46290.782395833332</v>
      </c>
      <c r="B3231" s="114">
        <v>27</v>
      </c>
      <c r="C3231" s="114" t="s">
        <v>367</v>
      </c>
      <c r="D3231" s="114" t="s">
        <v>434</v>
      </c>
      <c r="E3231" s="114" t="s">
        <v>2417</v>
      </c>
      <c r="F3231" s="114" t="s">
        <v>180</v>
      </c>
      <c r="G3231" s="121">
        <v>-2.6186571995711856E-5</v>
      </c>
      <c r="H3231" s="114">
        <v>-0.38406972260377431</v>
      </c>
      <c r="I3231" s="118" t="s">
        <v>272</v>
      </c>
    </row>
    <row r="3232" spans="1:9" ht="15" customHeight="1" x14ac:dyDescent="0.25">
      <c r="A3232" s="117">
        <v>46290.782395833332</v>
      </c>
      <c r="B3232" s="114">
        <v>27</v>
      </c>
      <c r="C3232" s="114" t="s">
        <v>367</v>
      </c>
      <c r="D3232" s="114" t="s">
        <v>434</v>
      </c>
      <c r="E3232" s="114" t="s">
        <v>2418</v>
      </c>
      <c r="F3232" s="114" t="s">
        <v>180</v>
      </c>
      <c r="G3232" s="121">
        <v>-2.6186571995711866E-5</v>
      </c>
      <c r="H3232" s="114">
        <v>-0.38406972260377448</v>
      </c>
      <c r="I3232" s="118" t="s">
        <v>272</v>
      </c>
    </row>
    <row r="3233" spans="1:9" ht="15" customHeight="1" x14ac:dyDescent="0.25">
      <c r="A3233" s="117">
        <v>46290.782395833332</v>
      </c>
      <c r="B3233" s="114">
        <v>27</v>
      </c>
      <c r="C3233" s="114" t="s">
        <v>367</v>
      </c>
      <c r="D3233" s="114" t="s">
        <v>434</v>
      </c>
      <c r="E3233" s="114" t="s">
        <v>2419</v>
      </c>
      <c r="F3233" s="114" t="s">
        <v>180</v>
      </c>
      <c r="G3233" s="121">
        <v>5.4478318011810681E-5</v>
      </c>
      <c r="H3233" s="114">
        <v>0</v>
      </c>
      <c r="I3233" s="118" t="s">
        <v>2469</v>
      </c>
    </row>
    <row r="3234" spans="1:9" ht="15" customHeight="1" x14ac:dyDescent="0.25">
      <c r="A3234" s="117">
        <v>46290.782395833332</v>
      </c>
      <c r="B3234" s="114">
        <v>27</v>
      </c>
      <c r="C3234" s="114" t="s">
        <v>367</v>
      </c>
      <c r="D3234" s="114" t="s">
        <v>434</v>
      </c>
      <c r="E3234" s="114" t="s">
        <v>2420</v>
      </c>
      <c r="F3234" s="114" t="s">
        <v>180</v>
      </c>
      <c r="G3234" s="121">
        <v>5.4478318011810667E-5</v>
      </c>
      <c r="H3234" s="114">
        <v>0</v>
      </c>
      <c r="I3234" s="118" t="s">
        <v>2469</v>
      </c>
    </row>
    <row r="3235" spans="1:9" ht="15" customHeight="1" x14ac:dyDescent="0.25">
      <c r="A3235" s="117">
        <v>46290.782395833332</v>
      </c>
      <c r="B3235" s="114">
        <v>27</v>
      </c>
      <c r="C3235" s="114" t="s">
        <v>367</v>
      </c>
      <c r="D3235" s="114" t="s">
        <v>434</v>
      </c>
      <c r="E3235" s="114" t="s">
        <v>2421</v>
      </c>
      <c r="F3235" s="114" t="s">
        <v>180</v>
      </c>
      <c r="G3235" s="121">
        <v>5.4478318011810661E-5</v>
      </c>
      <c r="H3235" s="114">
        <v>0</v>
      </c>
      <c r="I3235" s="118" t="s">
        <v>2469</v>
      </c>
    </row>
    <row r="3236" spans="1:9" ht="15" customHeight="1" x14ac:dyDescent="0.25">
      <c r="A3236" s="117">
        <v>46290.782395833332</v>
      </c>
      <c r="B3236" s="114">
        <v>27</v>
      </c>
      <c r="C3236" s="114" t="s">
        <v>367</v>
      </c>
      <c r="D3236" s="114" t="s">
        <v>434</v>
      </c>
      <c r="E3236" s="114" t="s">
        <v>2422</v>
      </c>
      <c r="F3236" s="114" t="s">
        <v>180</v>
      </c>
      <c r="G3236" s="121">
        <v>5.4478318011810647E-5</v>
      </c>
      <c r="H3236" s="114">
        <v>0</v>
      </c>
      <c r="I3236" s="118" t="s">
        <v>2469</v>
      </c>
    </row>
    <row r="3237" spans="1:9" ht="15" customHeight="1" x14ac:dyDescent="0.25">
      <c r="A3237" s="117">
        <v>46290.782395833332</v>
      </c>
      <c r="B3237" s="114">
        <v>27</v>
      </c>
      <c r="C3237" s="114" t="s">
        <v>367</v>
      </c>
      <c r="D3237" s="114" t="s">
        <v>434</v>
      </c>
      <c r="E3237" s="114" t="s">
        <v>2423</v>
      </c>
      <c r="F3237" s="114" t="s">
        <v>180</v>
      </c>
      <c r="G3237" s="121">
        <v>5.4478318011810633E-5</v>
      </c>
      <c r="H3237" s="114">
        <v>0</v>
      </c>
      <c r="I3237" s="118" t="s">
        <v>2469</v>
      </c>
    </row>
    <row r="3238" spans="1:9" ht="15" customHeight="1" x14ac:dyDescent="0.25">
      <c r="A3238" s="117">
        <v>46290.782395833332</v>
      </c>
      <c r="B3238" s="114">
        <v>27</v>
      </c>
      <c r="C3238" s="114" t="s">
        <v>367</v>
      </c>
      <c r="D3238" s="114" t="s">
        <v>434</v>
      </c>
      <c r="E3238" s="114" t="s">
        <v>2424</v>
      </c>
      <c r="F3238" s="114" t="s">
        <v>180</v>
      </c>
      <c r="G3238" s="121">
        <v>5.447831801181062E-5</v>
      </c>
      <c r="H3238" s="114">
        <v>0</v>
      </c>
      <c r="I3238" s="118" t="s">
        <v>2469</v>
      </c>
    </row>
    <row r="3239" spans="1:9" ht="15" customHeight="1" x14ac:dyDescent="0.25">
      <c r="A3239" s="117">
        <v>46290.782395833332</v>
      </c>
      <c r="B3239" s="114">
        <v>27</v>
      </c>
      <c r="C3239" s="114" t="s">
        <v>367</v>
      </c>
      <c r="D3239" s="114" t="s">
        <v>434</v>
      </c>
      <c r="E3239" s="114" t="s">
        <v>2425</v>
      </c>
      <c r="F3239" s="114" t="s">
        <v>180</v>
      </c>
      <c r="G3239" s="121">
        <v>5.4478318011810613E-5</v>
      </c>
      <c r="H3239" s="114">
        <v>0</v>
      </c>
      <c r="I3239" s="118" t="s">
        <v>2469</v>
      </c>
    </row>
    <row r="3240" spans="1:9" ht="15" customHeight="1" x14ac:dyDescent="0.25">
      <c r="A3240" s="117">
        <v>46290.782395833332</v>
      </c>
      <c r="B3240" s="114">
        <v>27</v>
      </c>
      <c r="C3240" s="114" t="s">
        <v>367</v>
      </c>
      <c r="D3240" s="114" t="s">
        <v>434</v>
      </c>
      <c r="E3240" s="114" t="s">
        <v>2426</v>
      </c>
      <c r="F3240" s="114" t="s">
        <v>180</v>
      </c>
      <c r="G3240" s="121">
        <v>5.44783180118106E-5</v>
      </c>
      <c r="H3240" s="114">
        <v>0</v>
      </c>
      <c r="I3240" s="118" t="s">
        <v>2469</v>
      </c>
    </row>
    <row r="3241" spans="1:9" ht="15" customHeight="1" x14ac:dyDescent="0.25">
      <c r="A3241" s="117">
        <v>46290.782395833332</v>
      </c>
      <c r="B3241" s="114">
        <v>27</v>
      </c>
      <c r="C3241" s="114" t="s">
        <v>367</v>
      </c>
      <c r="D3241" s="114" t="s">
        <v>434</v>
      </c>
      <c r="E3241" s="114" t="s">
        <v>2427</v>
      </c>
      <c r="F3241" s="114" t="s">
        <v>180</v>
      </c>
      <c r="G3241" s="121">
        <v>5.4478318011810586E-5</v>
      </c>
      <c r="H3241" s="114">
        <v>0</v>
      </c>
      <c r="I3241" s="118" t="s">
        <v>2469</v>
      </c>
    </row>
    <row r="3242" spans="1:9" ht="15" customHeight="1" x14ac:dyDescent="0.25">
      <c r="A3242" s="117">
        <v>46290.782395833332</v>
      </c>
      <c r="B3242" s="114">
        <v>27</v>
      </c>
      <c r="C3242" s="114" t="s">
        <v>367</v>
      </c>
      <c r="D3242" s="114" t="s">
        <v>434</v>
      </c>
      <c r="E3242" s="114" t="s">
        <v>2428</v>
      </c>
      <c r="F3242" s="114" t="s">
        <v>180</v>
      </c>
      <c r="G3242" s="121">
        <v>5.4478318011810579E-5</v>
      </c>
      <c r="H3242" s="114">
        <v>0</v>
      </c>
      <c r="I3242" s="118" t="s">
        <v>2469</v>
      </c>
    </row>
    <row r="3243" spans="1:9" ht="15" customHeight="1" x14ac:dyDescent="0.25">
      <c r="A3243" s="117">
        <v>46290.782395833332</v>
      </c>
      <c r="B3243" s="114">
        <v>27</v>
      </c>
      <c r="C3243" s="114" t="s">
        <v>367</v>
      </c>
      <c r="D3243" s="114" t="s">
        <v>434</v>
      </c>
      <c r="E3243" s="114" t="s">
        <v>2429</v>
      </c>
      <c r="F3243" s="114" t="s">
        <v>180</v>
      </c>
      <c r="G3243" s="121">
        <v>1.351432080193331E-4</v>
      </c>
      <c r="H3243" s="114">
        <v>0</v>
      </c>
      <c r="I3243" s="118" t="s">
        <v>2469</v>
      </c>
    </row>
    <row r="3244" spans="1:9" ht="15" customHeight="1" x14ac:dyDescent="0.25">
      <c r="A3244" s="117">
        <v>46290.782395833332</v>
      </c>
      <c r="B3244" s="114">
        <v>27</v>
      </c>
      <c r="C3244" s="114" t="s">
        <v>367</v>
      </c>
      <c r="D3244" s="114" t="s">
        <v>434</v>
      </c>
      <c r="E3244" s="114" t="s">
        <v>2430</v>
      </c>
      <c r="F3244" s="114" t="s">
        <v>180</v>
      </c>
      <c r="G3244" s="121">
        <v>1.351432080193331E-4</v>
      </c>
      <c r="H3244" s="114">
        <v>0</v>
      </c>
      <c r="I3244" s="118" t="s">
        <v>2469</v>
      </c>
    </row>
    <row r="3245" spans="1:9" ht="15" customHeight="1" x14ac:dyDescent="0.25">
      <c r="A3245" s="117">
        <v>46290.782395833332</v>
      </c>
      <c r="B3245" s="114">
        <v>27</v>
      </c>
      <c r="C3245" s="114" t="s">
        <v>367</v>
      </c>
      <c r="D3245" s="114" t="s">
        <v>434</v>
      </c>
      <c r="E3245" s="114" t="s">
        <v>2431</v>
      </c>
      <c r="F3245" s="114" t="s">
        <v>180</v>
      </c>
      <c r="G3245" s="121">
        <v>1.351432080193331E-4</v>
      </c>
      <c r="H3245" s="114">
        <v>0</v>
      </c>
      <c r="I3245" s="118" t="s">
        <v>2469</v>
      </c>
    </row>
    <row r="3246" spans="1:9" ht="15" customHeight="1" x14ac:dyDescent="0.25">
      <c r="A3246" s="117">
        <v>46290.782395833332</v>
      </c>
      <c r="B3246" s="114">
        <v>27</v>
      </c>
      <c r="C3246" s="114" t="s">
        <v>367</v>
      </c>
      <c r="D3246" s="114" t="s">
        <v>434</v>
      </c>
      <c r="E3246" s="114" t="s">
        <v>2432</v>
      </c>
      <c r="F3246" s="114" t="s">
        <v>180</v>
      </c>
      <c r="G3246" s="121">
        <v>1.3514320801933307E-4</v>
      </c>
      <c r="H3246" s="114">
        <v>0</v>
      </c>
      <c r="I3246" s="118" t="s">
        <v>2469</v>
      </c>
    </row>
    <row r="3247" spans="1:9" ht="15" customHeight="1" x14ac:dyDescent="0.25">
      <c r="A3247" s="117">
        <v>46290.782395833332</v>
      </c>
      <c r="B3247" s="114">
        <v>27</v>
      </c>
      <c r="C3247" s="114" t="s">
        <v>367</v>
      </c>
      <c r="D3247" s="114" t="s">
        <v>434</v>
      </c>
      <c r="E3247" s="114" t="s">
        <v>2433</v>
      </c>
      <c r="F3247" s="114" t="s">
        <v>180</v>
      </c>
      <c r="G3247" s="121">
        <v>1.3514320801933307E-4</v>
      </c>
      <c r="H3247" s="114">
        <v>0</v>
      </c>
      <c r="I3247" s="118" t="s">
        <v>2469</v>
      </c>
    </row>
    <row r="3248" spans="1:9" ht="15" customHeight="1" x14ac:dyDescent="0.25">
      <c r="A3248" s="117">
        <v>46290.782395833332</v>
      </c>
      <c r="B3248" s="114">
        <v>27</v>
      </c>
      <c r="C3248" s="114" t="s">
        <v>367</v>
      </c>
      <c r="D3248" s="114" t="s">
        <v>434</v>
      </c>
      <c r="E3248" s="114" t="s">
        <v>2434</v>
      </c>
      <c r="F3248" s="114" t="s">
        <v>180</v>
      </c>
      <c r="G3248" s="121">
        <v>1.3514320801933305E-4</v>
      </c>
      <c r="H3248" s="114">
        <v>0</v>
      </c>
      <c r="I3248" s="118" t="s">
        <v>2469</v>
      </c>
    </row>
    <row r="3249" spans="1:9" ht="15" customHeight="1" x14ac:dyDescent="0.25">
      <c r="A3249" s="117">
        <v>46290.782395833332</v>
      </c>
      <c r="B3249" s="114">
        <v>27</v>
      </c>
      <c r="C3249" s="114" t="s">
        <v>367</v>
      </c>
      <c r="D3249" s="114" t="s">
        <v>434</v>
      </c>
      <c r="E3249" s="114" t="s">
        <v>2435</v>
      </c>
      <c r="F3249" s="114" t="s">
        <v>180</v>
      </c>
      <c r="G3249" s="121">
        <v>1.3514320801933305E-4</v>
      </c>
      <c r="H3249" s="114">
        <v>0</v>
      </c>
      <c r="I3249" s="118" t="s">
        <v>2469</v>
      </c>
    </row>
    <row r="3250" spans="1:9" ht="15" customHeight="1" x14ac:dyDescent="0.25">
      <c r="A3250" s="117">
        <v>46290.782395833332</v>
      </c>
      <c r="B3250" s="114">
        <v>27</v>
      </c>
      <c r="C3250" s="114" t="s">
        <v>367</v>
      </c>
      <c r="D3250" s="114" t="s">
        <v>434</v>
      </c>
      <c r="E3250" s="114" t="s">
        <v>2436</v>
      </c>
      <c r="F3250" s="114" t="s">
        <v>180</v>
      </c>
      <c r="G3250" s="121">
        <v>1.3514320801933302E-4</v>
      </c>
      <c r="H3250" s="114">
        <v>0</v>
      </c>
      <c r="I3250" s="118" t="s">
        <v>2469</v>
      </c>
    </row>
    <row r="3251" spans="1:9" ht="15" customHeight="1" x14ac:dyDescent="0.25">
      <c r="A3251" s="117">
        <v>46290.782395833332</v>
      </c>
      <c r="B3251" s="114">
        <v>27</v>
      </c>
      <c r="C3251" s="114" t="s">
        <v>367</v>
      </c>
      <c r="D3251" s="114" t="s">
        <v>434</v>
      </c>
      <c r="E3251" s="114" t="s">
        <v>2437</v>
      </c>
      <c r="F3251" s="114" t="s">
        <v>180</v>
      </c>
      <c r="G3251" s="121">
        <v>2.1580809802685554E-4</v>
      </c>
      <c r="H3251" s="114">
        <v>0</v>
      </c>
      <c r="I3251" s="118" t="s">
        <v>2469</v>
      </c>
    </row>
    <row r="3252" spans="1:9" ht="15" customHeight="1" x14ac:dyDescent="0.25">
      <c r="A3252" s="117">
        <v>46290.782395833332</v>
      </c>
      <c r="B3252" s="114">
        <v>27</v>
      </c>
      <c r="C3252" s="114" t="s">
        <v>367</v>
      </c>
      <c r="D3252" s="114" t="s">
        <v>434</v>
      </c>
      <c r="E3252" s="114" t="s">
        <v>2438</v>
      </c>
      <c r="F3252" s="114" t="s">
        <v>180</v>
      </c>
      <c r="G3252" s="121">
        <v>2.1580809802685554E-4</v>
      </c>
      <c r="H3252" s="114">
        <v>0</v>
      </c>
      <c r="I3252" s="118" t="s">
        <v>2469</v>
      </c>
    </row>
    <row r="3253" spans="1:9" ht="15" customHeight="1" x14ac:dyDescent="0.25">
      <c r="A3253" s="117">
        <v>46290.782395833332</v>
      </c>
      <c r="B3253" s="114">
        <v>27</v>
      </c>
      <c r="C3253" s="114" t="s">
        <v>367</v>
      </c>
      <c r="D3253" s="114" t="s">
        <v>434</v>
      </c>
      <c r="E3253" s="114" t="s">
        <v>2439</v>
      </c>
      <c r="F3253" s="114" t="s">
        <v>180</v>
      </c>
      <c r="G3253" s="121">
        <v>2.1580809802685552E-4</v>
      </c>
      <c r="H3253" s="114">
        <v>0</v>
      </c>
      <c r="I3253" s="118" t="s">
        <v>2469</v>
      </c>
    </row>
    <row r="3254" spans="1:9" ht="15" customHeight="1" x14ac:dyDescent="0.25">
      <c r="A3254" s="117">
        <v>46290.782395833332</v>
      </c>
      <c r="B3254" s="114">
        <v>27</v>
      </c>
      <c r="C3254" s="114" t="s">
        <v>367</v>
      </c>
      <c r="D3254" s="114" t="s">
        <v>434</v>
      </c>
      <c r="E3254" s="114" t="s">
        <v>2440</v>
      </c>
      <c r="F3254" s="114" t="s">
        <v>180</v>
      </c>
      <c r="G3254" s="121">
        <v>2.1580809802685552E-4</v>
      </c>
      <c r="H3254" s="114">
        <v>0</v>
      </c>
      <c r="I3254" s="118" t="s">
        <v>2469</v>
      </c>
    </row>
    <row r="3255" spans="1:9" ht="15" customHeight="1" x14ac:dyDescent="0.25">
      <c r="A3255" s="117">
        <v>46290.782395833332</v>
      </c>
      <c r="B3255" s="114">
        <v>27</v>
      </c>
      <c r="C3255" s="114" t="s">
        <v>367</v>
      </c>
      <c r="D3255" s="114" t="s">
        <v>434</v>
      </c>
      <c r="E3255" s="114" t="s">
        <v>2441</v>
      </c>
      <c r="F3255" s="114" t="s">
        <v>180</v>
      </c>
      <c r="G3255" s="121">
        <v>2.1580809802685549E-4</v>
      </c>
      <c r="H3255" s="114">
        <v>0</v>
      </c>
      <c r="I3255" s="118" t="s">
        <v>2469</v>
      </c>
    </row>
    <row r="3256" spans="1:9" ht="15" customHeight="1" x14ac:dyDescent="0.25">
      <c r="A3256" s="117">
        <v>46290.782395833332</v>
      </c>
      <c r="B3256" s="114">
        <v>27</v>
      </c>
      <c r="C3256" s="114" t="s">
        <v>367</v>
      </c>
      <c r="D3256" s="114" t="s">
        <v>434</v>
      </c>
      <c r="E3256" s="114" t="s">
        <v>2442</v>
      </c>
      <c r="F3256" s="114" t="s">
        <v>180</v>
      </c>
      <c r="G3256" s="121">
        <v>2.1580809802685549E-4</v>
      </c>
      <c r="H3256" s="114">
        <v>0</v>
      </c>
      <c r="I3256" s="118" t="s">
        <v>2469</v>
      </c>
    </row>
    <row r="3257" spans="1:9" ht="15" customHeight="1" x14ac:dyDescent="0.25">
      <c r="A3257" s="117">
        <v>46290.782395833332</v>
      </c>
      <c r="B3257" s="114">
        <v>27</v>
      </c>
      <c r="C3257" s="114" t="s">
        <v>367</v>
      </c>
      <c r="D3257" s="114" t="s">
        <v>434</v>
      </c>
      <c r="E3257" s="114" t="s">
        <v>567</v>
      </c>
      <c r="F3257" s="114" t="s">
        <v>2443</v>
      </c>
      <c r="G3257" s="121">
        <v>6.5855715382139688E-5</v>
      </c>
      <c r="H3257" s="114">
        <v>13.171143076427938</v>
      </c>
      <c r="I3257" s="118" t="s">
        <v>274</v>
      </c>
    </row>
    <row r="3258" spans="1:9" ht="15" customHeight="1" x14ac:dyDescent="0.25">
      <c r="A3258" s="117">
        <v>46290.782395833332</v>
      </c>
      <c r="B3258" s="114">
        <v>27</v>
      </c>
      <c r="C3258" s="114" t="s">
        <v>367</v>
      </c>
      <c r="D3258" s="114" t="s">
        <v>434</v>
      </c>
      <c r="E3258" s="114" t="s">
        <v>569</v>
      </c>
      <c r="F3258" s="114" t="s">
        <v>2443</v>
      </c>
      <c r="G3258" s="121">
        <v>1.4546357096606875E-4</v>
      </c>
      <c r="H3258" s="114">
        <v>29.092714193213752</v>
      </c>
      <c r="I3258" s="118" t="s">
        <v>274</v>
      </c>
    </row>
    <row r="3259" spans="1:9" ht="15" customHeight="1" x14ac:dyDescent="0.25">
      <c r="A3259" s="117">
        <v>46290.782395833332</v>
      </c>
      <c r="B3259" s="114">
        <v>27</v>
      </c>
      <c r="C3259" s="114" t="s">
        <v>367</v>
      </c>
      <c r="D3259" s="114" t="s">
        <v>434</v>
      </c>
      <c r="E3259" s="114" t="s">
        <v>2444</v>
      </c>
      <c r="F3259" s="114" t="s">
        <v>2443</v>
      </c>
      <c r="G3259" s="121">
        <v>1.8707284568589088E-4</v>
      </c>
      <c r="H3259" s="114">
        <v>37.414569137178177</v>
      </c>
      <c r="I3259" s="118" t="s">
        <v>274</v>
      </c>
    </row>
    <row r="3260" spans="1:9" ht="15" customHeight="1" x14ac:dyDescent="0.25">
      <c r="A3260" s="117">
        <v>46290.782395833332</v>
      </c>
      <c r="B3260" s="114">
        <v>27</v>
      </c>
      <c r="C3260" s="114" t="s">
        <v>367</v>
      </c>
      <c r="D3260" s="114" t="s">
        <v>434</v>
      </c>
      <c r="E3260" s="114" t="s">
        <v>2445</v>
      </c>
      <c r="F3260" s="114" t="s">
        <v>2443</v>
      </c>
      <c r="G3260" s="121">
        <v>1.916086310245988E-4</v>
      </c>
      <c r="H3260" s="114">
        <v>38.321726204919763</v>
      </c>
      <c r="I3260" s="118" t="s">
        <v>274</v>
      </c>
    </row>
    <row r="3261" spans="1:9" ht="15" customHeight="1" x14ac:dyDescent="0.25">
      <c r="A3261" s="117">
        <v>46290.782395833332</v>
      </c>
      <c r="B3261" s="114">
        <v>27</v>
      </c>
      <c r="C3261" s="114" t="s">
        <v>367</v>
      </c>
      <c r="D3261" s="114" t="s">
        <v>434</v>
      </c>
      <c r="E3261" s="114" t="s">
        <v>2446</v>
      </c>
      <c r="F3261" s="114" t="s">
        <v>2443</v>
      </c>
      <c r="G3261" s="121">
        <v>1.9160863102459877E-4</v>
      </c>
      <c r="H3261" s="114">
        <v>38.321726204919756</v>
      </c>
      <c r="I3261" s="118" t="s">
        <v>274</v>
      </c>
    </row>
    <row r="3262" spans="1:9" ht="15" customHeight="1" x14ac:dyDescent="0.25">
      <c r="A3262" s="117">
        <v>46290.782395833332</v>
      </c>
      <c r="B3262" s="114">
        <v>27</v>
      </c>
      <c r="C3262" s="114" t="s">
        <v>367</v>
      </c>
      <c r="D3262" s="114" t="s">
        <v>434</v>
      </c>
      <c r="E3262" s="114" t="s">
        <v>2447</v>
      </c>
      <c r="F3262" s="114" t="s">
        <v>2443</v>
      </c>
      <c r="G3262" s="121">
        <v>1.8707284568589093E-4</v>
      </c>
      <c r="H3262" s="114">
        <v>37.414569137178184</v>
      </c>
      <c r="I3262" s="118" t="s">
        <v>274</v>
      </c>
    </row>
    <row r="3263" spans="1:9" ht="15" customHeight="1" x14ac:dyDescent="0.25">
      <c r="A3263" s="117">
        <v>46290.782395833332</v>
      </c>
      <c r="B3263" s="114">
        <v>27</v>
      </c>
      <c r="C3263" s="114" t="s">
        <v>367</v>
      </c>
      <c r="D3263" s="114" t="s">
        <v>434</v>
      </c>
      <c r="E3263" s="114" t="s">
        <v>2448</v>
      </c>
      <c r="F3263" s="114" t="s">
        <v>2443</v>
      </c>
      <c r="G3263" s="121">
        <v>1.4546357096606878E-4</v>
      </c>
      <c r="H3263" s="114">
        <v>29.092714193213755</v>
      </c>
      <c r="I3263" s="118" t="s">
        <v>274</v>
      </c>
    </row>
    <row r="3264" spans="1:9" ht="15" customHeight="1" x14ac:dyDescent="0.25">
      <c r="A3264" s="117">
        <v>46290.782395833332</v>
      </c>
      <c r="B3264" s="114">
        <v>27</v>
      </c>
      <c r="C3264" s="114" t="s">
        <v>367</v>
      </c>
      <c r="D3264" s="114" t="s">
        <v>434</v>
      </c>
      <c r="E3264" s="114" t="s">
        <v>2449</v>
      </c>
      <c r="F3264" s="114" t="s">
        <v>2443</v>
      </c>
      <c r="G3264" s="121">
        <v>6.5855715382139878E-5</v>
      </c>
      <c r="H3264" s="114">
        <v>13.171143076427976</v>
      </c>
      <c r="I3264" s="118" t="s">
        <v>274</v>
      </c>
    </row>
    <row r="3265" spans="1:9" ht="15" customHeight="1" x14ac:dyDescent="0.25">
      <c r="A3265" s="117">
        <v>46290.782395833332</v>
      </c>
      <c r="B3265" s="114">
        <v>27</v>
      </c>
      <c r="C3265" s="114" t="s">
        <v>367</v>
      </c>
      <c r="D3265" s="114" t="s">
        <v>434</v>
      </c>
      <c r="E3265" s="114" t="s">
        <v>2450</v>
      </c>
      <c r="F3265" s="114" t="s">
        <v>2443</v>
      </c>
      <c r="G3265" s="121">
        <v>-8.4421286944126519E-4</v>
      </c>
      <c r="H3265" s="114">
        <v>-168.84257388825304</v>
      </c>
      <c r="I3265" s="118" t="s">
        <v>272</v>
      </c>
    </row>
    <row r="3266" spans="1:9" ht="15" customHeight="1" x14ac:dyDescent="0.25">
      <c r="A3266" s="117">
        <v>46290.782395833332</v>
      </c>
      <c r="B3266" s="114">
        <v>27</v>
      </c>
      <c r="C3266" s="114" t="s">
        <v>367</v>
      </c>
      <c r="D3266" s="114" t="s">
        <v>434</v>
      </c>
      <c r="E3266" s="114" t="s">
        <v>2451</v>
      </c>
      <c r="F3266" s="114" t="s">
        <v>2443</v>
      </c>
      <c r="G3266" s="121">
        <v>-9.2382072502519429E-4</v>
      </c>
      <c r="H3266" s="114">
        <v>-184.76414500503887</v>
      </c>
      <c r="I3266" s="118" t="s">
        <v>272</v>
      </c>
    </row>
    <row r="3267" spans="1:9" ht="15" customHeight="1" x14ac:dyDescent="0.25">
      <c r="A3267" s="117">
        <v>46290.782395833332</v>
      </c>
      <c r="B3267" s="114">
        <v>27</v>
      </c>
      <c r="C3267" s="114" t="s">
        <v>367</v>
      </c>
      <c r="D3267" s="114" t="s">
        <v>434</v>
      </c>
      <c r="E3267" s="114" t="s">
        <v>2452</v>
      </c>
      <c r="F3267" s="114" t="s">
        <v>2443</v>
      </c>
      <c r="G3267" s="121">
        <v>-9.6542999974501644E-4</v>
      </c>
      <c r="H3267" s="114">
        <v>-193.08599994900331</v>
      </c>
      <c r="I3267" s="118" t="s">
        <v>272</v>
      </c>
    </row>
    <row r="3268" spans="1:9" ht="15" customHeight="1" x14ac:dyDescent="0.25">
      <c r="A3268" s="117">
        <v>46290.782395833332</v>
      </c>
      <c r="B3268" s="114">
        <v>27</v>
      </c>
      <c r="C3268" s="114" t="s">
        <v>367</v>
      </c>
      <c r="D3268" s="114" t="s">
        <v>434</v>
      </c>
      <c r="E3268" s="114" t="s">
        <v>2453</v>
      </c>
      <c r="F3268" s="114" t="s">
        <v>2443</v>
      </c>
      <c r="G3268" s="121">
        <v>-9.6996578508372442E-4</v>
      </c>
      <c r="H3268" s="114">
        <v>-193.9931570167449</v>
      </c>
      <c r="I3268" s="118" t="s">
        <v>272</v>
      </c>
    </row>
    <row r="3269" spans="1:9" ht="15" customHeight="1" x14ac:dyDescent="0.25">
      <c r="A3269" s="117">
        <v>46290.782395833332</v>
      </c>
      <c r="B3269" s="114">
        <v>27</v>
      </c>
      <c r="C3269" s="114" t="s">
        <v>367</v>
      </c>
      <c r="D3269" s="114" t="s">
        <v>434</v>
      </c>
      <c r="E3269" s="114" t="s">
        <v>2454</v>
      </c>
      <c r="F3269" s="114" t="s">
        <v>2443</v>
      </c>
      <c r="G3269" s="121">
        <v>-9.6996578508372442E-4</v>
      </c>
      <c r="H3269" s="114">
        <v>-193.9931570167449</v>
      </c>
      <c r="I3269" s="118" t="s">
        <v>272</v>
      </c>
    </row>
    <row r="3270" spans="1:9" ht="15" customHeight="1" x14ac:dyDescent="0.25">
      <c r="A3270" s="117">
        <v>46290.782395833332</v>
      </c>
      <c r="B3270" s="114">
        <v>27</v>
      </c>
      <c r="C3270" s="114" t="s">
        <v>367</v>
      </c>
      <c r="D3270" s="114" t="s">
        <v>434</v>
      </c>
      <c r="E3270" s="114" t="s">
        <v>2455</v>
      </c>
      <c r="F3270" s="114" t="s">
        <v>2443</v>
      </c>
      <c r="G3270" s="121">
        <v>-9.6542999974501655E-4</v>
      </c>
      <c r="H3270" s="114">
        <v>-193.08599994900334</v>
      </c>
      <c r="I3270" s="118" t="s">
        <v>272</v>
      </c>
    </row>
    <row r="3271" spans="1:9" ht="15" customHeight="1" x14ac:dyDescent="0.25">
      <c r="A3271" s="117">
        <v>46290.782395833332</v>
      </c>
      <c r="B3271" s="114">
        <v>27</v>
      </c>
      <c r="C3271" s="114" t="s">
        <v>367</v>
      </c>
      <c r="D3271" s="114" t="s">
        <v>434</v>
      </c>
      <c r="E3271" s="114" t="s">
        <v>2456</v>
      </c>
      <c r="F3271" s="114" t="s">
        <v>2443</v>
      </c>
      <c r="G3271" s="121">
        <v>-9.2382072502519451E-4</v>
      </c>
      <c r="H3271" s="114">
        <v>-184.76414500503893</v>
      </c>
      <c r="I3271" s="118" t="s">
        <v>272</v>
      </c>
    </row>
    <row r="3272" spans="1:9" ht="15" customHeight="1" x14ac:dyDescent="0.25">
      <c r="A3272" s="117">
        <v>46290.782395833332</v>
      </c>
      <c r="B3272" s="114">
        <v>27</v>
      </c>
      <c r="C3272" s="114" t="s">
        <v>367</v>
      </c>
      <c r="D3272" s="114" t="s">
        <v>434</v>
      </c>
      <c r="E3272" s="114" t="s">
        <v>2457</v>
      </c>
      <c r="F3272" s="114" t="s">
        <v>2443</v>
      </c>
      <c r="G3272" s="121">
        <v>-8.4421286944126551E-4</v>
      </c>
      <c r="H3272" s="114">
        <v>-168.84257388825313</v>
      </c>
      <c r="I3272" s="118" t="s">
        <v>272</v>
      </c>
    </row>
    <row r="3273" spans="1:9" ht="15" customHeight="1" x14ac:dyDescent="0.25">
      <c r="A3273" s="117">
        <v>46290.782395833332</v>
      </c>
      <c r="B3273" s="114">
        <v>27</v>
      </c>
      <c r="C3273" s="114" t="s">
        <v>367</v>
      </c>
      <c r="D3273" s="114" t="s">
        <v>434</v>
      </c>
      <c r="E3273" s="114" t="s">
        <v>2458</v>
      </c>
      <c r="F3273" s="114" t="s">
        <v>2443</v>
      </c>
      <c r="G3273" s="121">
        <v>-7.4410409306266152E-4</v>
      </c>
      <c r="H3273" s="114">
        <v>-148.82081861253232</v>
      </c>
      <c r="I3273" s="118" t="s">
        <v>272</v>
      </c>
    </row>
    <row r="3274" spans="1:9" ht="15" customHeight="1" x14ac:dyDescent="0.25">
      <c r="A3274" s="117">
        <v>46290.782395833332</v>
      </c>
      <c r="B3274" s="114">
        <v>27</v>
      </c>
      <c r="C3274" s="114" t="s">
        <v>367</v>
      </c>
      <c r="D3274" s="114" t="s">
        <v>434</v>
      </c>
      <c r="E3274" s="114" t="s">
        <v>2459</v>
      </c>
      <c r="F3274" s="114" t="s">
        <v>2443</v>
      </c>
      <c r="G3274" s="121">
        <v>-6.0213388664942199E-4</v>
      </c>
      <c r="H3274" s="114">
        <v>-120.42677732988442</v>
      </c>
      <c r="I3274" s="118" t="s">
        <v>272</v>
      </c>
    </row>
    <row r="3275" spans="1:9" ht="15" customHeight="1" x14ac:dyDescent="0.25">
      <c r="A3275" s="117">
        <v>46290.782395833332</v>
      </c>
      <c r="B3275" s="114">
        <v>27</v>
      </c>
      <c r="C3275" s="114" t="s">
        <v>367</v>
      </c>
      <c r="D3275" s="114" t="s">
        <v>434</v>
      </c>
      <c r="E3275" s="114" t="s">
        <v>2460</v>
      </c>
      <c r="F3275" s="114" t="s">
        <v>2443</v>
      </c>
      <c r="G3275" s="121">
        <v>-4.6016368023618246E-4</v>
      </c>
      <c r="H3275" s="114">
        <v>-92.032736047236511</v>
      </c>
      <c r="I3275" s="118" t="s">
        <v>272</v>
      </c>
    </row>
    <row r="3276" spans="1:9" ht="15" customHeight="1" x14ac:dyDescent="0.25">
      <c r="A3276" s="117">
        <v>46290.782395833332</v>
      </c>
      <c r="B3276" s="114">
        <v>27</v>
      </c>
      <c r="C3276" s="114" t="s">
        <v>367</v>
      </c>
      <c r="D3276" s="114" t="s">
        <v>434</v>
      </c>
      <c r="E3276" s="114" t="s">
        <v>2461</v>
      </c>
      <c r="F3276" s="114" t="s">
        <v>2443</v>
      </c>
      <c r="G3276" s="121">
        <v>-3.1819347382294305E-4</v>
      </c>
      <c r="H3276" s="114">
        <v>-63.638694764588628</v>
      </c>
      <c r="I3276" s="118" t="s">
        <v>272</v>
      </c>
    </row>
    <row r="3277" spans="1:9" ht="15" customHeight="1" x14ac:dyDescent="0.25">
      <c r="A3277" s="117">
        <v>46290.782395833332</v>
      </c>
      <c r="B3277" s="114">
        <v>27</v>
      </c>
      <c r="C3277" s="114" t="s">
        <v>367</v>
      </c>
      <c r="D3277" s="114" t="s">
        <v>434</v>
      </c>
      <c r="E3277" s="114" t="s">
        <v>2462</v>
      </c>
      <c r="F3277" s="114" t="s">
        <v>2443</v>
      </c>
      <c r="G3277" s="121">
        <v>-1.7622326740970352E-4</v>
      </c>
      <c r="H3277" s="114">
        <v>-35.244653481940723</v>
      </c>
      <c r="I3277" s="118" t="s">
        <v>272</v>
      </c>
    </row>
    <row r="3278" spans="1:9" ht="15" customHeight="1" x14ac:dyDescent="0.25">
      <c r="A3278" s="117">
        <v>46290.782395833332</v>
      </c>
      <c r="B3278" s="114">
        <v>27</v>
      </c>
      <c r="C3278" s="114" t="s">
        <v>367</v>
      </c>
      <c r="D3278" s="114" t="s">
        <v>434</v>
      </c>
      <c r="E3278" s="114" t="s">
        <v>2463</v>
      </c>
      <c r="F3278" s="114" t="s">
        <v>2443</v>
      </c>
      <c r="G3278" s="121">
        <v>-3.4253060996464057E-5</v>
      </c>
      <c r="H3278" s="114">
        <v>-6.8506121992928293</v>
      </c>
      <c r="I3278" s="118" t="s">
        <v>272</v>
      </c>
    </row>
    <row r="3279" spans="1:9" ht="15" customHeight="1" x14ac:dyDescent="0.25">
      <c r="A3279" s="117">
        <v>46290.782395833332</v>
      </c>
      <c r="B3279" s="114">
        <v>27</v>
      </c>
      <c r="C3279" s="114" t="s">
        <v>367</v>
      </c>
      <c r="D3279" s="114" t="s">
        <v>434</v>
      </c>
      <c r="E3279" s="114" t="s">
        <v>2773</v>
      </c>
      <c r="F3279" s="114" t="s">
        <v>2443</v>
      </c>
      <c r="G3279" s="121">
        <v>-7.4410409306266152E-4</v>
      </c>
      <c r="H3279" s="114">
        <v>-148.82081861253232</v>
      </c>
      <c r="I3279" s="118" t="s">
        <v>272</v>
      </c>
    </row>
    <row r="3280" spans="1:9" ht="15" customHeight="1" x14ac:dyDescent="0.25">
      <c r="A3280" s="117">
        <v>46290.782395833332</v>
      </c>
      <c r="B3280" s="114">
        <v>27</v>
      </c>
      <c r="C3280" s="114" t="s">
        <v>367</v>
      </c>
      <c r="D3280" s="114" t="s">
        <v>434</v>
      </c>
      <c r="E3280" s="114" t="s">
        <v>2775</v>
      </c>
      <c r="F3280" s="114" t="s">
        <v>2443</v>
      </c>
      <c r="G3280" s="121">
        <v>-6.021338866494221E-4</v>
      </c>
      <c r="H3280" s="114">
        <v>-120.42677732988444</v>
      </c>
      <c r="I3280" s="118" t="s">
        <v>272</v>
      </c>
    </row>
    <row r="3281" spans="1:9" ht="15" customHeight="1" x14ac:dyDescent="0.25">
      <c r="A3281" s="117">
        <v>46290.782395833332</v>
      </c>
      <c r="B3281" s="114">
        <v>27</v>
      </c>
      <c r="C3281" s="114" t="s">
        <v>367</v>
      </c>
      <c r="D3281" s="114" t="s">
        <v>434</v>
      </c>
      <c r="E3281" s="114" t="s">
        <v>2776</v>
      </c>
      <c r="F3281" s="114" t="s">
        <v>2443</v>
      </c>
      <c r="G3281" s="121">
        <v>-4.6016368023618257E-4</v>
      </c>
      <c r="H3281" s="114">
        <v>-92.032736047236526</v>
      </c>
      <c r="I3281" s="118" t="s">
        <v>272</v>
      </c>
    </row>
    <row r="3282" spans="1:9" ht="15" customHeight="1" x14ac:dyDescent="0.25">
      <c r="A3282" s="117">
        <v>46290.782395833332</v>
      </c>
      <c r="B3282" s="114">
        <v>27</v>
      </c>
      <c r="C3282" s="114" t="s">
        <v>367</v>
      </c>
      <c r="D3282" s="114" t="s">
        <v>434</v>
      </c>
      <c r="E3282" s="114" t="s">
        <v>2777</v>
      </c>
      <c r="F3282" s="114" t="s">
        <v>2443</v>
      </c>
      <c r="G3282" s="121">
        <v>-3.1819347382294316E-4</v>
      </c>
      <c r="H3282" s="114">
        <v>-63.638694764588649</v>
      </c>
      <c r="I3282" s="118" t="s">
        <v>272</v>
      </c>
    </row>
    <row r="3283" spans="1:9" ht="15" customHeight="1" x14ac:dyDescent="0.25">
      <c r="A3283" s="117">
        <v>46290.782395833332</v>
      </c>
      <c r="B3283" s="114">
        <v>27</v>
      </c>
      <c r="C3283" s="114" t="s">
        <v>367</v>
      </c>
      <c r="D3283" s="114" t="s">
        <v>434</v>
      </c>
      <c r="E3283" s="114" t="s">
        <v>2778</v>
      </c>
      <c r="F3283" s="114" t="s">
        <v>2443</v>
      </c>
      <c r="G3283" s="121">
        <v>-1.762232674097036E-4</v>
      </c>
      <c r="H3283" s="114">
        <v>-35.244653481940738</v>
      </c>
      <c r="I3283" s="118" t="s">
        <v>272</v>
      </c>
    </row>
    <row r="3284" spans="1:9" ht="15" customHeight="1" x14ac:dyDescent="0.25">
      <c r="A3284" s="117">
        <v>46290.782395833332</v>
      </c>
      <c r="B3284" s="114">
        <v>27</v>
      </c>
      <c r="C3284" s="114" t="s">
        <v>367</v>
      </c>
      <c r="D3284" s="114" t="s">
        <v>434</v>
      </c>
      <c r="E3284" s="114" t="s">
        <v>2779</v>
      </c>
      <c r="F3284" s="114" t="s">
        <v>2443</v>
      </c>
      <c r="G3284" s="121">
        <v>-3.4253060996464151E-5</v>
      </c>
      <c r="H3284" s="114">
        <v>-6.8506121992928479</v>
      </c>
      <c r="I3284" s="118" t="s">
        <v>272</v>
      </c>
    </row>
    <row r="3285" spans="1:9" ht="15" customHeight="1" x14ac:dyDescent="0.25">
      <c r="A3285" s="117">
        <v>46290.782395833332</v>
      </c>
      <c r="B3285" s="114">
        <v>28</v>
      </c>
      <c r="C3285" s="114" t="s">
        <v>367</v>
      </c>
      <c r="D3285" s="114" t="s">
        <v>637</v>
      </c>
      <c r="E3285" s="114" t="s">
        <v>2334</v>
      </c>
      <c r="F3285" s="114" t="s">
        <v>180</v>
      </c>
      <c r="G3285" s="121">
        <v>-7.0383722975915627E-4</v>
      </c>
      <c r="H3285" s="114">
        <v>-14.843580071643219</v>
      </c>
      <c r="I3285" s="118" t="s">
        <v>272</v>
      </c>
    </row>
    <row r="3286" spans="1:9" ht="15" customHeight="1" x14ac:dyDescent="0.25">
      <c r="A3286" s="117">
        <v>46290.782395833332</v>
      </c>
      <c r="B3286" s="114">
        <v>28</v>
      </c>
      <c r="C3286" s="114" t="s">
        <v>367</v>
      </c>
      <c r="D3286" s="114" t="s">
        <v>637</v>
      </c>
      <c r="E3286" s="114" t="s">
        <v>2336</v>
      </c>
      <c r="F3286" s="114" t="s">
        <v>180</v>
      </c>
      <c r="G3286" s="121">
        <v>-7.0383722975915627E-4</v>
      </c>
      <c r="H3286" s="114">
        <v>-14.843580071643219</v>
      </c>
      <c r="I3286" s="118" t="s">
        <v>272</v>
      </c>
    </row>
    <row r="3287" spans="1:9" ht="15" customHeight="1" x14ac:dyDescent="0.25">
      <c r="A3287" s="117">
        <v>46290.782395833332</v>
      </c>
      <c r="B3287" s="114">
        <v>28</v>
      </c>
      <c r="C3287" s="114" t="s">
        <v>367</v>
      </c>
      <c r="D3287" s="114" t="s">
        <v>637</v>
      </c>
      <c r="E3287" s="114" t="s">
        <v>2337</v>
      </c>
      <c r="F3287" s="114" t="s">
        <v>180</v>
      </c>
      <c r="G3287" s="121">
        <v>-7.0383722975915627E-4</v>
      </c>
      <c r="H3287" s="114">
        <v>-14.843580071643219</v>
      </c>
      <c r="I3287" s="118" t="s">
        <v>272</v>
      </c>
    </row>
    <row r="3288" spans="1:9" ht="15" customHeight="1" x14ac:dyDescent="0.25">
      <c r="A3288" s="117">
        <v>46290.782395833332</v>
      </c>
      <c r="B3288" s="114">
        <v>28</v>
      </c>
      <c r="C3288" s="114" t="s">
        <v>367</v>
      </c>
      <c r="D3288" s="114" t="s">
        <v>637</v>
      </c>
      <c r="E3288" s="114" t="s">
        <v>2338</v>
      </c>
      <c r="F3288" s="114" t="s">
        <v>180</v>
      </c>
      <c r="G3288" s="121">
        <v>-7.0383722975915627E-4</v>
      </c>
      <c r="H3288" s="114">
        <v>-14.843580071643219</v>
      </c>
      <c r="I3288" s="118" t="s">
        <v>272</v>
      </c>
    </row>
    <row r="3289" spans="1:9" ht="15" customHeight="1" x14ac:dyDescent="0.25">
      <c r="A3289" s="117">
        <v>46290.782395833332</v>
      </c>
      <c r="B3289" s="114">
        <v>28</v>
      </c>
      <c r="C3289" s="114" t="s">
        <v>367</v>
      </c>
      <c r="D3289" s="114" t="s">
        <v>637</v>
      </c>
      <c r="E3289" s="114" t="s">
        <v>2339</v>
      </c>
      <c r="F3289" s="114" t="s">
        <v>180</v>
      </c>
      <c r="G3289" s="121">
        <v>-7.0383722975915627E-4</v>
      </c>
      <c r="H3289" s="114">
        <v>-14.843580071643219</v>
      </c>
      <c r="I3289" s="118" t="s">
        <v>272</v>
      </c>
    </row>
    <row r="3290" spans="1:9" ht="15" customHeight="1" x14ac:dyDescent="0.25">
      <c r="A3290" s="117">
        <v>46290.782395833332</v>
      </c>
      <c r="B3290" s="114">
        <v>28</v>
      </c>
      <c r="C3290" s="114" t="s">
        <v>367</v>
      </c>
      <c r="D3290" s="114" t="s">
        <v>637</v>
      </c>
      <c r="E3290" s="114" t="s">
        <v>2340</v>
      </c>
      <c r="F3290" s="114" t="s">
        <v>180</v>
      </c>
      <c r="G3290" s="121">
        <v>-7.0383722975915627E-4</v>
      </c>
      <c r="H3290" s="114">
        <v>-14.843580071643219</v>
      </c>
      <c r="I3290" s="118" t="s">
        <v>272</v>
      </c>
    </row>
    <row r="3291" spans="1:9" ht="15" customHeight="1" x14ac:dyDescent="0.25">
      <c r="A3291" s="117">
        <v>46290.782395833332</v>
      </c>
      <c r="B3291" s="114">
        <v>28</v>
      </c>
      <c r="C3291" s="114" t="s">
        <v>367</v>
      </c>
      <c r="D3291" s="114" t="s">
        <v>637</v>
      </c>
      <c r="E3291" s="114" t="s">
        <v>2341</v>
      </c>
      <c r="F3291" s="114" t="s">
        <v>180</v>
      </c>
      <c r="G3291" s="121">
        <v>-6.4691474777521258E-4</v>
      </c>
      <c r="H3291" s="114">
        <v>-14.529297642156578</v>
      </c>
      <c r="I3291" s="118" t="s">
        <v>272</v>
      </c>
    </row>
    <row r="3292" spans="1:9" ht="15" customHeight="1" x14ac:dyDescent="0.25">
      <c r="A3292" s="117">
        <v>46290.782395833332</v>
      </c>
      <c r="B3292" s="114">
        <v>28</v>
      </c>
      <c r="C3292" s="114" t="s">
        <v>367</v>
      </c>
      <c r="D3292" s="114" t="s">
        <v>637</v>
      </c>
      <c r="E3292" s="114" t="s">
        <v>2342</v>
      </c>
      <c r="F3292" s="114" t="s">
        <v>180</v>
      </c>
      <c r="G3292" s="121">
        <v>-6.4691474777521258E-4</v>
      </c>
      <c r="H3292" s="114">
        <v>-14.529297642156578</v>
      </c>
      <c r="I3292" s="118" t="s">
        <v>272</v>
      </c>
    </row>
    <row r="3293" spans="1:9" ht="15" customHeight="1" x14ac:dyDescent="0.25">
      <c r="A3293" s="117">
        <v>46290.782395833332</v>
      </c>
      <c r="B3293" s="114">
        <v>28</v>
      </c>
      <c r="C3293" s="114" t="s">
        <v>367</v>
      </c>
      <c r="D3293" s="114" t="s">
        <v>637</v>
      </c>
      <c r="E3293" s="114" t="s">
        <v>2343</v>
      </c>
      <c r="F3293" s="114" t="s">
        <v>180</v>
      </c>
      <c r="G3293" s="121">
        <v>-6.4691474777521258E-4</v>
      </c>
      <c r="H3293" s="114">
        <v>-14.529297642156578</v>
      </c>
      <c r="I3293" s="118" t="s">
        <v>272</v>
      </c>
    </row>
    <row r="3294" spans="1:9" ht="15" customHeight="1" x14ac:dyDescent="0.25">
      <c r="A3294" s="117">
        <v>46290.782395833332</v>
      </c>
      <c r="B3294" s="114">
        <v>28</v>
      </c>
      <c r="C3294" s="114" t="s">
        <v>367</v>
      </c>
      <c r="D3294" s="114" t="s">
        <v>637</v>
      </c>
      <c r="E3294" s="114" t="s">
        <v>2344</v>
      </c>
      <c r="F3294" s="114" t="s">
        <v>180</v>
      </c>
      <c r="G3294" s="121">
        <v>-6.4691474777521258E-4</v>
      </c>
      <c r="H3294" s="114">
        <v>-14.529297642156578</v>
      </c>
      <c r="I3294" s="118" t="s">
        <v>272</v>
      </c>
    </row>
    <row r="3295" spans="1:9" ht="15" customHeight="1" x14ac:dyDescent="0.25">
      <c r="A3295" s="117">
        <v>46290.782395833332</v>
      </c>
      <c r="B3295" s="114">
        <v>28</v>
      </c>
      <c r="C3295" s="114" t="s">
        <v>367</v>
      </c>
      <c r="D3295" s="114" t="s">
        <v>637</v>
      </c>
      <c r="E3295" s="114" t="s">
        <v>2345</v>
      </c>
      <c r="F3295" s="114" t="s">
        <v>180</v>
      </c>
      <c r="G3295" s="121">
        <v>-6.4691474777521258E-4</v>
      </c>
      <c r="H3295" s="114">
        <v>-14.529297642156578</v>
      </c>
      <c r="I3295" s="118" t="s">
        <v>272</v>
      </c>
    </row>
    <row r="3296" spans="1:9" ht="15" customHeight="1" x14ac:dyDescent="0.25">
      <c r="A3296" s="117">
        <v>46290.782395833332</v>
      </c>
      <c r="B3296" s="114">
        <v>28</v>
      </c>
      <c r="C3296" s="114" t="s">
        <v>367</v>
      </c>
      <c r="D3296" s="114" t="s">
        <v>637</v>
      </c>
      <c r="E3296" s="114" t="s">
        <v>2346</v>
      </c>
      <c r="F3296" s="114" t="s">
        <v>180</v>
      </c>
      <c r="G3296" s="121">
        <v>-6.4691474777521258E-4</v>
      </c>
      <c r="H3296" s="114">
        <v>-14.529297642156578</v>
      </c>
      <c r="I3296" s="118" t="s">
        <v>272</v>
      </c>
    </row>
    <row r="3297" spans="1:9" ht="15" customHeight="1" x14ac:dyDescent="0.25">
      <c r="A3297" s="117">
        <v>46290.782395833332</v>
      </c>
      <c r="B3297" s="114">
        <v>28</v>
      </c>
      <c r="C3297" s="114" t="s">
        <v>367</v>
      </c>
      <c r="D3297" s="114" t="s">
        <v>637</v>
      </c>
      <c r="E3297" s="114" t="s">
        <v>2347</v>
      </c>
      <c r="F3297" s="114" t="s">
        <v>180</v>
      </c>
      <c r="G3297" s="121">
        <v>-6.4691474777521258E-4</v>
      </c>
      <c r="H3297" s="114">
        <v>-14.529297642156578</v>
      </c>
      <c r="I3297" s="118" t="s">
        <v>272</v>
      </c>
    </row>
    <row r="3298" spans="1:9" ht="15" customHeight="1" x14ac:dyDescent="0.25">
      <c r="A3298" s="117">
        <v>46290.782395833332</v>
      </c>
      <c r="B3298" s="114">
        <v>28</v>
      </c>
      <c r="C3298" s="114" t="s">
        <v>367</v>
      </c>
      <c r="D3298" s="114" t="s">
        <v>637</v>
      </c>
      <c r="E3298" s="114" t="s">
        <v>2348</v>
      </c>
      <c r="F3298" s="114" t="s">
        <v>180</v>
      </c>
      <c r="G3298" s="121">
        <v>-6.4691474777521258E-4</v>
      </c>
      <c r="H3298" s="114">
        <v>-14.529297642156578</v>
      </c>
      <c r="I3298" s="118" t="s">
        <v>272</v>
      </c>
    </row>
    <row r="3299" spans="1:9" ht="15" customHeight="1" x14ac:dyDescent="0.25">
      <c r="A3299" s="117">
        <v>46290.782395833332</v>
      </c>
      <c r="B3299" s="114">
        <v>28</v>
      </c>
      <c r="C3299" s="114" t="s">
        <v>367</v>
      </c>
      <c r="D3299" s="114" t="s">
        <v>637</v>
      </c>
      <c r="E3299" s="114" t="s">
        <v>2349</v>
      </c>
      <c r="F3299" s="114" t="s">
        <v>180</v>
      </c>
      <c r="G3299" s="121">
        <v>-5.8999226579126878E-4</v>
      </c>
      <c r="H3299" s="114">
        <v>-14.21501521266994</v>
      </c>
      <c r="I3299" s="118" t="s">
        <v>272</v>
      </c>
    </row>
    <row r="3300" spans="1:9" ht="15" customHeight="1" x14ac:dyDescent="0.25">
      <c r="A3300" s="117">
        <v>46290.782395833332</v>
      </c>
      <c r="B3300" s="114">
        <v>28</v>
      </c>
      <c r="C3300" s="114" t="s">
        <v>367</v>
      </c>
      <c r="D3300" s="114" t="s">
        <v>637</v>
      </c>
      <c r="E3300" s="114" t="s">
        <v>2350</v>
      </c>
      <c r="F3300" s="114" t="s">
        <v>180</v>
      </c>
      <c r="G3300" s="121">
        <v>-5.8999226579126878E-4</v>
      </c>
      <c r="H3300" s="114">
        <v>-14.21501521266994</v>
      </c>
      <c r="I3300" s="118" t="s">
        <v>272</v>
      </c>
    </row>
    <row r="3301" spans="1:9" ht="15" customHeight="1" x14ac:dyDescent="0.25">
      <c r="A3301" s="117">
        <v>46290.782395833332</v>
      </c>
      <c r="B3301" s="114">
        <v>28</v>
      </c>
      <c r="C3301" s="114" t="s">
        <v>367</v>
      </c>
      <c r="D3301" s="114" t="s">
        <v>637</v>
      </c>
      <c r="E3301" s="114" t="s">
        <v>2351</v>
      </c>
      <c r="F3301" s="114" t="s">
        <v>180</v>
      </c>
      <c r="G3301" s="121">
        <v>-5.8999226579126878E-4</v>
      </c>
      <c r="H3301" s="114">
        <v>-14.21501521266994</v>
      </c>
      <c r="I3301" s="118" t="s">
        <v>272</v>
      </c>
    </row>
    <row r="3302" spans="1:9" ht="15" customHeight="1" x14ac:dyDescent="0.25">
      <c r="A3302" s="117">
        <v>46290.782395833332</v>
      </c>
      <c r="B3302" s="114">
        <v>28</v>
      </c>
      <c r="C3302" s="114" t="s">
        <v>367</v>
      </c>
      <c r="D3302" s="114" t="s">
        <v>637</v>
      </c>
      <c r="E3302" s="114" t="s">
        <v>2352</v>
      </c>
      <c r="F3302" s="114" t="s">
        <v>180</v>
      </c>
      <c r="G3302" s="121">
        <v>-5.8999226579126878E-4</v>
      </c>
      <c r="H3302" s="114">
        <v>-14.21501521266994</v>
      </c>
      <c r="I3302" s="118" t="s">
        <v>272</v>
      </c>
    </row>
    <row r="3303" spans="1:9" ht="15" customHeight="1" x14ac:dyDescent="0.25">
      <c r="A3303" s="117">
        <v>46290.782395833332</v>
      </c>
      <c r="B3303" s="114">
        <v>28</v>
      </c>
      <c r="C3303" s="114" t="s">
        <v>367</v>
      </c>
      <c r="D3303" s="114" t="s">
        <v>637</v>
      </c>
      <c r="E3303" s="114" t="s">
        <v>2353</v>
      </c>
      <c r="F3303" s="114" t="s">
        <v>180</v>
      </c>
      <c r="G3303" s="121">
        <v>-5.8999226579126878E-4</v>
      </c>
      <c r="H3303" s="114">
        <v>-14.21501521266994</v>
      </c>
      <c r="I3303" s="118" t="s">
        <v>272</v>
      </c>
    </row>
    <row r="3304" spans="1:9" ht="15" customHeight="1" x14ac:dyDescent="0.25">
      <c r="A3304" s="117">
        <v>46290.782395833332</v>
      </c>
      <c r="B3304" s="114">
        <v>28</v>
      </c>
      <c r="C3304" s="114" t="s">
        <v>367</v>
      </c>
      <c r="D3304" s="114" t="s">
        <v>637</v>
      </c>
      <c r="E3304" s="114" t="s">
        <v>2354</v>
      </c>
      <c r="F3304" s="114" t="s">
        <v>180</v>
      </c>
      <c r="G3304" s="121">
        <v>-5.8999226579126878E-4</v>
      </c>
      <c r="H3304" s="114">
        <v>-14.21501521266994</v>
      </c>
      <c r="I3304" s="118" t="s">
        <v>272</v>
      </c>
    </row>
    <row r="3305" spans="1:9" ht="15" customHeight="1" x14ac:dyDescent="0.25">
      <c r="A3305" s="117">
        <v>46290.782395833332</v>
      </c>
      <c r="B3305" s="114">
        <v>28</v>
      </c>
      <c r="C3305" s="114" t="s">
        <v>367</v>
      </c>
      <c r="D3305" s="114" t="s">
        <v>637</v>
      </c>
      <c r="E3305" s="114" t="s">
        <v>2355</v>
      </c>
      <c r="F3305" s="114" t="s">
        <v>180</v>
      </c>
      <c r="G3305" s="121">
        <v>-5.8999226579126878E-4</v>
      </c>
      <c r="H3305" s="114">
        <v>-14.21501521266994</v>
      </c>
      <c r="I3305" s="118" t="s">
        <v>272</v>
      </c>
    </row>
    <row r="3306" spans="1:9" ht="15" customHeight="1" x14ac:dyDescent="0.25">
      <c r="A3306" s="117">
        <v>46290.782395833332</v>
      </c>
      <c r="B3306" s="114">
        <v>28</v>
      </c>
      <c r="C3306" s="114" t="s">
        <v>367</v>
      </c>
      <c r="D3306" s="114" t="s">
        <v>637</v>
      </c>
      <c r="E3306" s="114" t="s">
        <v>2356</v>
      </c>
      <c r="F3306" s="114" t="s">
        <v>180</v>
      </c>
      <c r="G3306" s="121">
        <v>-5.8999226579126878E-4</v>
      </c>
      <c r="H3306" s="114">
        <v>-14.21501521266994</v>
      </c>
      <c r="I3306" s="118" t="s">
        <v>272</v>
      </c>
    </row>
    <row r="3307" spans="1:9" ht="15" customHeight="1" x14ac:dyDescent="0.25">
      <c r="A3307" s="117">
        <v>46290.782395833332</v>
      </c>
      <c r="B3307" s="114">
        <v>28</v>
      </c>
      <c r="C3307" s="114" t="s">
        <v>367</v>
      </c>
      <c r="D3307" s="114" t="s">
        <v>637</v>
      </c>
      <c r="E3307" s="114" t="s">
        <v>2357</v>
      </c>
      <c r="F3307" s="114" t="s">
        <v>180</v>
      </c>
      <c r="G3307" s="121">
        <v>-5.8999226579126878E-4</v>
      </c>
      <c r="H3307" s="114">
        <v>-14.21501521266994</v>
      </c>
      <c r="I3307" s="118" t="s">
        <v>272</v>
      </c>
    </row>
    <row r="3308" spans="1:9" ht="15" customHeight="1" x14ac:dyDescent="0.25">
      <c r="A3308" s="117">
        <v>46290.782395833332</v>
      </c>
      <c r="B3308" s="114">
        <v>28</v>
      </c>
      <c r="C3308" s="114" t="s">
        <v>367</v>
      </c>
      <c r="D3308" s="114" t="s">
        <v>637</v>
      </c>
      <c r="E3308" s="114" t="s">
        <v>2358</v>
      </c>
      <c r="F3308" s="114" t="s">
        <v>180</v>
      </c>
      <c r="G3308" s="121">
        <v>-5.8999226579126889E-4</v>
      </c>
      <c r="H3308" s="114">
        <v>-14.21501521266994</v>
      </c>
      <c r="I3308" s="118" t="s">
        <v>272</v>
      </c>
    </row>
    <row r="3309" spans="1:9" ht="15" customHeight="1" x14ac:dyDescent="0.25">
      <c r="A3309" s="117">
        <v>46290.782395833332</v>
      </c>
      <c r="B3309" s="114">
        <v>28</v>
      </c>
      <c r="C3309" s="114" t="s">
        <v>367</v>
      </c>
      <c r="D3309" s="114" t="s">
        <v>637</v>
      </c>
      <c r="E3309" s="114" t="s">
        <v>2359</v>
      </c>
      <c r="F3309" s="114" t="s">
        <v>180</v>
      </c>
      <c r="G3309" s="121">
        <v>-5.3306978380732509E-4</v>
      </c>
      <c r="H3309" s="114">
        <v>-13.900732783183301</v>
      </c>
      <c r="I3309" s="118" t="s">
        <v>272</v>
      </c>
    </row>
    <row r="3310" spans="1:9" ht="15" customHeight="1" x14ac:dyDescent="0.25">
      <c r="A3310" s="117">
        <v>46290.782395833332</v>
      </c>
      <c r="B3310" s="114">
        <v>28</v>
      </c>
      <c r="C3310" s="114" t="s">
        <v>367</v>
      </c>
      <c r="D3310" s="114" t="s">
        <v>637</v>
      </c>
      <c r="E3310" s="114" t="s">
        <v>2360</v>
      </c>
      <c r="F3310" s="114" t="s">
        <v>180</v>
      </c>
      <c r="G3310" s="121">
        <v>-5.3306978380732509E-4</v>
      </c>
      <c r="H3310" s="114">
        <v>-13.900732783183301</v>
      </c>
      <c r="I3310" s="118" t="s">
        <v>272</v>
      </c>
    </row>
    <row r="3311" spans="1:9" ht="15" customHeight="1" x14ac:dyDescent="0.25">
      <c r="A3311" s="117">
        <v>46290.782395833332</v>
      </c>
      <c r="B3311" s="114">
        <v>28</v>
      </c>
      <c r="C3311" s="114" t="s">
        <v>367</v>
      </c>
      <c r="D3311" s="114" t="s">
        <v>637</v>
      </c>
      <c r="E3311" s="114" t="s">
        <v>2361</v>
      </c>
      <c r="F3311" s="114" t="s">
        <v>180</v>
      </c>
      <c r="G3311" s="121">
        <v>-5.3306978380732509E-4</v>
      </c>
      <c r="H3311" s="114">
        <v>-13.900732783183301</v>
      </c>
      <c r="I3311" s="118" t="s">
        <v>272</v>
      </c>
    </row>
    <row r="3312" spans="1:9" ht="15" customHeight="1" x14ac:dyDescent="0.25">
      <c r="A3312" s="117">
        <v>46290.782395833332</v>
      </c>
      <c r="B3312" s="114">
        <v>28</v>
      </c>
      <c r="C3312" s="114" t="s">
        <v>367</v>
      </c>
      <c r="D3312" s="114" t="s">
        <v>637</v>
      </c>
      <c r="E3312" s="114" t="s">
        <v>2362</v>
      </c>
      <c r="F3312" s="114" t="s">
        <v>180</v>
      </c>
      <c r="G3312" s="121">
        <v>-5.3306978380732509E-4</v>
      </c>
      <c r="H3312" s="114">
        <v>-13.900732783183301</v>
      </c>
      <c r="I3312" s="118" t="s">
        <v>272</v>
      </c>
    </row>
    <row r="3313" spans="1:9" ht="15" customHeight="1" x14ac:dyDescent="0.25">
      <c r="A3313" s="117">
        <v>46290.782395833332</v>
      </c>
      <c r="B3313" s="114">
        <v>28</v>
      </c>
      <c r="C3313" s="114" t="s">
        <v>367</v>
      </c>
      <c r="D3313" s="114" t="s">
        <v>637</v>
      </c>
      <c r="E3313" s="114" t="s">
        <v>2363</v>
      </c>
      <c r="F3313" s="114" t="s">
        <v>180</v>
      </c>
      <c r="G3313" s="121">
        <v>-5.3306978380732509E-4</v>
      </c>
      <c r="H3313" s="114">
        <v>-13.900732783183301</v>
      </c>
      <c r="I3313" s="118" t="s">
        <v>272</v>
      </c>
    </row>
    <row r="3314" spans="1:9" ht="15" customHeight="1" x14ac:dyDescent="0.25">
      <c r="A3314" s="117">
        <v>46290.782395833332</v>
      </c>
      <c r="B3314" s="114">
        <v>28</v>
      </c>
      <c r="C3314" s="114" t="s">
        <v>367</v>
      </c>
      <c r="D3314" s="114" t="s">
        <v>637</v>
      </c>
      <c r="E3314" s="114" t="s">
        <v>2364</v>
      </c>
      <c r="F3314" s="114" t="s">
        <v>180</v>
      </c>
      <c r="G3314" s="121">
        <v>-5.3306978380732509E-4</v>
      </c>
      <c r="H3314" s="114">
        <v>-13.900732783183301</v>
      </c>
      <c r="I3314" s="118" t="s">
        <v>272</v>
      </c>
    </row>
    <row r="3315" spans="1:9" ht="15" customHeight="1" x14ac:dyDescent="0.25">
      <c r="A3315" s="117">
        <v>46290.782395833332</v>
      </c>
      <c r="B3315" s="114">
        <v>28</v>
      </c>
      <c r="C3315" s="114" t="s">
        <v>367</v>
      </c>
      <c r="D3315" s="114" t="s">
        <v>637</v>
      </c>
      <c r="E3315" s="114" t="s">
        <v>2365</v>
      </c>
      <c r="F3315" s="114" t="s">
        <v>180</v>
      </c>
      <c r="G3315" s="121">
        <v>-4.761473018233814E-4</v>
      </c>
      <c r="H3315" s="114">
        <v>-13.586450353696662</v>
      </c>
      <c r="I3315" s="118" t="s">
        <v>272</v>
      </c>
    </row>
    <row r="3316" spans="1:9" ht="15" customHeight="1" x14ac:dyDescent="0.25">
      <c r="A3316" s="117">
        <v>46290.782395833332</v>
      </c>
      <c r="B3316" s="114">
        <v>28</v>
      </c>
      <c r="C3316" s="114" t="s">
        <v>367</v>
      </c>
      <c r="D3316" s="114" t="s">
        <v>637</v>
      </c>
      <c r="E3316" s="114" t="s">
        <v>2366</v>
      </c>
      <c r="F3316" s="114" t="s">
        <v>180</v>
      </c>
      <c r="G3316" s="121">
        <v>-4.761473018233814E-4</v>
      </c>
      <c r="H3316" s="114">
        <v>-13.586450353696662</v>
      </c>
      <c r="I3316" s="118" t="s">
        <v>272</v>
      </c>
    </row>
    <row r="3317" spans="1:9" ht="15" customHeight="1" x14ac:dyDescent="0.25">
      <c r="A3317" s="117">
        <v>46290.782395833332</v>
      </c>
      <c r="B3317" s="114">
        <v>28</v>
      </c>
      <c r="C3317" s="114" t="s">
        <v>367</v>
      </c>
      <c r="D3317" s="114" t="s">
        <v>637</v>
      </c>
      <c r="E3317" s="114" t="s">
        <v>2367</v>
      </c>
      <c r="F3317" s="114" t="s">
        <v>180</v>
      </c>
      <c r="G3317" s="121">
        <v>-4.761473018233814E-4</v>
      </c>
      <c r="H3317" s="114">
        <v>-13.586450353696662</v>
      </c>
      <c r="I3317" s="118" t="s">
        <v>272</v>
      </c>
    </row>
    <row r="3318" spans="1:9" ht="15" customHeight="1" x14ac:dyDescent="0.25">
      <c r="A3318" s="117">
        <v>46290.782395833332</v>
      </c>
      <c r="B3318" s="114">
        <v>28</v>
      </c>
      <c r="C3318" s="114" t="s">
        <v>367</v>
      </c>
      <c r="D3318" s="114" t="s">
        <v>637</v>
      </c>
      <c r="E3318" s="114" t="s">
        <v>2368</v>
      </c>
      <c r="F3318" s="114" t="s">
        <v>180</v>
      </c>
      <c r="G3318" s="121">
        <v>-4.761473018233814E-4</v>
      </c>
      <c r="H3318" s="114">
        <v>-13.586450353696662</v>
      </c>
      <c r="I3318" s="118" t="s">
        <v>272</v>
      </c>
    </row>
    <row r="3319" spans="1:9" ht="15" customHeight="1" x14ac:dyDescent="0.25">
      <c r="A3319" s="117">
        <v>46290.782395833332</v>
      </c>
      <c r="B3319" s="114">
        <v>28</v>
      </c>
      <c r="C3319" s="114" t="s">
        <v>367</v>
      </c>
      <c r="D3319" s="114" t="s">
        <v>637</v>
      </c>
      <c r="E3319" s="114" t="s">
        <v>2369</v>
      </c>
      <c r="F3319" s="114" t="s">
        <v>180</v>
      </c>
      <c r="G3319" s="121">
        <v>-4.761473018233814E-4</v>
      </c>
      <c r="H3319" s="114">
        <v>-13.586450353696662</v>
      </c>
      <c r="I3319" s="118" t="s">
        <v>272</v>
      </c>
    </row>
    <row r="3320" spans="1:9" ht="15" customHeight="1" x14ac:dyDescent="0.25">
      <c r="A3320" s="117">
        <v>46290.782395833332</v>
      </c>
      <c r="B3320" s="114">
        <v>28</v>
      </c>
      <c r="C3320" s="114" t="s">
        <v>367</v>
      </c>
      <c r="D3320" s="114" t="s">
        <v>637</v>
      </c>
      <c r="E3320" s="114" t="s">
        <v>2370</v>
      </c>
      <c r="F3320" s="114" t="s">
        <v>180</v>
      </c>
      <c r="G3320" s="121">
        <v>-4.761473018233814E-4</v>
      </c>
      <c r="H3320" s="114">
        <v>-13.586450353696662</v>
      </c>
      <c r="I3320" s="118" t="s">
        <v>272</v>
      </c>
    </row>
    <row r="3321" spans="1:9" ht="15" customHeight="1" x14ac:dyDescent="0.25">
      <c r="A3321" s="117">
        <v>46290.782395833332</v>
      </c>
      <c r="B3321" s="114">
        <v>28</v>
      </c>
      <c r="C3321" s="114" t="s">
        <v>367</v>
      </c>
      <c r="D3321" s="114" t="s">
        <v>637</v>
      </c>
      <c r="E3321" s="114" t="s">
        <v>2371</v>
      </c>
      <c r="F3321" s="114" t="s">
        <v>180</v>
      </c>
      <c r="G3321" s="121">
        <v>-4.1922481983943765E-4</v>
      </c>
      <c r="H3321" s="114">
        <v>-13.272167924210022</v>
      </c>
      <c r="I3321" s="118" t="s">
        <v>272</v>
      </c>
    </row>
    <row r="3322" spans="1:9" ht="15" customHeight="1" x14ac:dyDescent="0.25">
      <c r="A3322" s="117">
        <v>46290.782395833332</v>
      </c>
      <c r="B3322" s="114">
        <v>28</v>
      </c>
      <c r="C3322" s="114" t="s">
        <v>367</v>
      </c>
      <c r="D3322" s="114" t="s">
        <v>637</v>
      </c>
      <c r="E3322" s="114" t="s">
        <v>2372</v>
      </c>
      <c r="F3322" s="114" t="s">
        <v>180</v>
      </c>
      <c r="G3322" s="121">
        <v>-4.1922481983943765E-4</v>
      </c>
      <c r="H3322" s="114">
        <v>-13.272167924210022</v>
      </c>
      <c r="I3322" s="118" t="s">
        <v>272</v>
      </c>
    </row>
    <row r="3323" spans="1:9" ht="15" customHeight="1" x14ac:dyDescent="0.25">
      <c r="A3323" s="117">
        <v>46290.782395833332</v>
      </c>
      <c r="B3323" s="114">
        <v>28</v>
      </c>
      <c r="C3323" s="114" t="s">
        <v>367</v>
      </c>
      <c r="D3323" s="114" t="s">
        <v>637</v>
      </c>
      <c r="E3323" s="114" t="s">
        <v>2373</v>
      </c>
      <c r="F3323" s="114" t="s">
        <v>180</v>
      </c>
      <c r="G3323" s="121">
        <v>-4.1922481983943765E-4</v>
      </c>
      <c r="H3323" s="114">
        <v>-13.272167924210022</v>
      </c>
      <c r="I3323" s="118" t="s">
        <v>272</v>
      </c>
    </row>
    <row r="3324" spans="1:9" ht="15" customHeight="1" x14ac:dyDescent="0.25">
      <c r="A3324" s="117">
        <v>46290.782395833332</v>
      </c>
      <c r="B3324" s="114">
        <v>28</v>
      </c>
      <c r="C3324" s="114" t="s">
        <v>367</v>
      </c>
      <c r="D3324" s="114" t="s">
        <v>637</v>
      </c>
      <c r="E3324" s="114" t="s">
        <v>2374</v>
      </c>
      <c r="F3324" s="114" t="s">
        <v>180</v>
      </c>
      <c r="G3324" s="121">
        <v>-4.1922481983943765E-4</v>
      </c>
      <c r="H3324" s="114">
        <v>-13.272167924210022</v>
      </c>
      <c r="I3324" s="118" t="s">
        <v>272</v>
      </c>
    </row>
    <row r="3325" spans="1:9" ht="15" customHeight="1" x14ac:dyDescent="0.25">
      <c r="A3325" s="117">
        <v>46290.782395833332</v>
      </c>
      <c r="B3325" s="114">
        <v>28</v>
      </c>
      <c r="C3325" s="114" t="s">
        <v>367</v>
      </c>
      <c r="D3325" s="114" t="s">
        <v>637</v>
      </c>
      <c r="E3325" s="114" t="s">
        <v>2375</v>
      </c>
      <c r="F3325" s="114" t="s">
        <v>180</v>
      </c>
      <c r="G3325" s="121">
        <v>-4.1922481983943765E-4</v>
      </c>
      <c r="H3325" s="114">
        <v>-13.272167924210022</v>
      </c>
      <c r="I3325" s="118" t="s">
        <v>272</v>
      </c>
    </row>
    <row r="3326" spans="1:9" ht="15" customHeight="1" x14ac:dyDescent="0.25">
      <c r="A3326" s="117">
        <v>46290.782395833332</v>
      </c>
      <c r="B3326" s="114">
        <v>28</v>
      </c>
      <c r="C3326" s="114" t="s">
        <v>367</v>
      </c>
      <c r="D3326" s="114" t="s">
        <v>637</v>
      </c>
      <c r="E3326" s="114" t="s">
        <v>2376</v>
      </c>
      <c r="F3326" s="114" t="s">
        <v>180</v>
      </c>
      <c r="G3326" s="121">
        <v>-4.1922481983943765E-4</v>
      </c>
      <c r="H3326" s="114">
        <v>-13.272167924210022</v>
      </c>
      <c r="I3326" s="118" t="s">
        <v>272</v>
      </c>
    </row>
    <row r="3327" spans="1:9" ht="15" customHeight="1" x14ac:dyDescent="0.25">
      <c r="A3327" s="117">
        <v>46290.782395833332</v>
      </c>
      <c r="B3327" s="114">
        <v>28</v>
      </c>
      <c r="C3327" s="114" t="s">
        <v>367</v>
      </c>
      <c r="D3327" s="114" t="s">
        <v>637</v>
      </c>
      <c r="E3327" s="114" t="s">
        <v>2377</v>
      </c>
      <c r="F3327" s="114" t="s">
        <v>180</v>
      </c>
      <c r="G3327" s="121">
        <v>-3.6230233785549396E-4</v>
      </c>
      <c r="H3327" s="114">
        <v>-11.774825980303554</v>
      </c>
      <c r="I3327" s="118" t="s">
        <v>272</v>
      </c>
    </row>
    <row r="3328" spans="1:9" ht="15" customHeight="1" x14ac:dyDescent="0.25">
      <c r="A3328" s="117">
        <v>46290.782395833332</v>
      </c>
      <c r="B3328" s="114">
        <v>28</v>
      </c>
      <c r="C3328" s="114" t="s">
        <v>367</v>
      </c>
      <c r="D3328" s="114" t="s">
        <v>637</v>
      </c>
      <c r="E3328" s="114" t="s">
        <v>2378</v>
      </c>
      <c r="F3328" s="114" t="s">
        <v>180</v>
      </c>
      <c r="G3328" s="121">
        <v>-3.6230233785549396E-4</v>
      </c>
      <c r="H3328" s="114">
        <v>-11.774825980303554</v>
      </c>
      <c r="I3328" s="118" t="s">
        <v>272</v>
      </c>
    </row>
    <row r="3329" spans="1:9" ht="15" customHeight="1" x14ac:dyDescent="0.25">
      <c r="A3329" s="117">
        <v>46290.782395833332</v>
      </c>
      <c r="B3329" s="114">
        <v>28</v>
      </c>
      <c r="C3329" s="114" t="s">
        <v>367</v>
      </c>
      <c r="D3329" s="114" t="s">
        <v>637</v>
      </c>
      <c r="E3329" s="114" t="s">
        <v>2379</v>
      </c>
      <c r="F3329" s="114" t="s">
        <v>180</v>
      </c>
      <c r="G3329" s="121">
        <v>-3.6230233785549396E-4</v>
      </c>
      <c r="H3329" s="114">
        <v>-11.774825980303554</v>
      </c>
      <c r="I3329" s="118" t="s">
        <v>272</v>
      </c>
    </row>
    <row r="3330" spans="1:9" ht="15" customHeight="1" x14ac:dyDescent="0.25">
      <c r="A3330" s="117">
        <v>46290.782395833332</v>
      </c>
      <c r="B3330" s="114">
        <v>28</v>
      </c>
      <c r="C3330" s="114" t="s">
        <v>367</v>
      </c>
      <c r="D3330" s="114" t="s">
        <v>637</v>
      </c>
      <c r="E3330" s="114" t="s">
        <v>2380</v>
      </c>
      <c r="F3330" s="114" t="s">
        <v>180</v>
      </c>
      <c r="G3330" s="121">
        <v>-3.6230233785549396E-4</v>
      </c>
      <c r="H3330" s="114">
        <v>-11.774825980303554</v>
      </c>
      <c r="I3330" s="118" t="s">
        <v>272</v>
      </c>
    </row>
    <row r="3331" spans="1:9" ht="15" customHeight="1" x14ac:dyDescent="0.25">
      <c r="A3331" s="117">
        <v>46290.782395833332</v>
      </c>
      <c r="B3331" s="114">
        <v>28</v>
      </c>
      <c r="C3331" s="114" t="s">
        <v>367</v>
      </c>
      <c r="D3331" s="114" t="s">
        <v>637</v>
      </c>
      <c r="E3331" s="114" t="s">
        <v>2381</v>
      </c>
      <c r="F3331" s="114" t="s">
        <v>180</v>
      </c>
      <c r="G3331" s="121">
        <v>-3.6230233785549396E-4</v>
      </c>
      <c r="H3331" s="114">
        <v>-11.774825980303554</v>
      </c>
      <c r="I3331" s="118" t="s">
        <v>272</v>
      </c>
    </row>
    <row r="3332" spans="1:9" ht="15" customHeight="1" x14ac:dyDescent="0.25">
      <c r="A3332" s="117">
        <v>46290.782395833332</v>
      </c>
      <c r="B3332" s="114">
        <v>28</v>
      </c>
      <c r="C3332" s="114" t="s">
        <v>367</v>
      </c>
      <c r="D3332" s="114" t="s">
        <v>637</v>
      </c>
      <c r="E3332" s="114" t="s">
        <v>2382</v>
      </c>
      <c r="F3332" s="114" t="s">
        <v>180</v>
      </c>
      <c r="G3332" s="121">
        <v>-3.6230233785549396E-4</v>
      </c>
      <c r="H3332" s="114">
        <v>-11.774825980303554</v>
      </c>
      <c r="I3332" s="118" t="s">
        <v>272</v>
      </c>
    </row>
    <row r="3333" spans="1:9" ht="15" customHeight="1" x14ac:dyDescent="0.25">
      <c r="A3333" s="117">
        <v>46290.782395833332</v>
      </c>
      <c r="B3333" s="114">
        <v>28</v>
      </c>
      <c r="C3333" s="114" t="s">
        <v>367</v>
      </c>
      <c r="D3333" s="114" t="s">
        <v>637</v>
      </c>
      <c r="E3333" s="114" t="s">
        <v>2383</v>
      </c>
      <c r="F3333" s="114" t="s">
        <v>180</v>
      </c>
      <c r="G3333" s="121">
        <v>-3.0537985587155022E-4</v>
      </c>
      <c r="H3333" s="114">
        <v>-9.9248453158253831</v>
      </c>
      <c r="I3333" s="118" t="s">
        <v>272</v>
      </c>
    </row>
    <row r="3334" spans="1:9" ht="15" customHeight="1" x14ac:dyDescent="0.25">
      <c r="A3334" s="117">
        <v>46290.782395833332</v>
      </c>
      <c r="B3334" s="114">
        <v>28</v>
      </c>
      <c r="C3334" s="114" t="s">
        <v>367</v>
      </c>
      <c r="D3334" s="114" t="s">
        <v>637</v>
      </c>
      <c r="E3334" s="114" t="s">
        <v>2384</v>
      </c>
      <c r="F3334" s="114" t="s">
        <v>180</v>
      </c>
      <c r="G3334" s="121">
        <v>-3.0537985587155022E-4</v>
      </c>
      <c r="H3334" s="114">
        <v>-9.9248453158253831</v>
      </c>
      <c r="I3334" s="118" t="s">
        <v>272</v>
      </c>
    </row>
    <row r="3335" spans="1:9" ht="15" customHeight="1" x14ac:dyDescent="0.25">
      <c r="A3335" s="117">
        <v>46290.782395833332</v>
      </c>
      <c r="B3335" s="114">
        <v>28</v>
      </c>
      <c r="C3335" s="114" t="s">
        <v>367</v>
      </c>
      <c r="D3335" s="114" t="s">
        <v>637</v>
      </c>
      <c r="E3335" s="114" t="s">
        <v>2385</v>
      </c>
      <c r="F3335" s="114" t="s">
        <v>180</v>
      </c>
      <c r="G3335" s="121">
        <v>-3.0537985587155022E-4</v>
      </c>
      <c r="H3335" s="114">
        <v>-9.9248453158253831</v>
      </c>
      <c r="I3335" s="118" t="s">
        <v>272</v>
      </c>
    </row>
    <row r="3336" spans="1:9" ht="15" customHeight="1" x14ac:dyDescent="0.25">
      <c r="A3336" s="117">
        <v>46290.782395833332</v>
      </c>
      <c r="B3336" s="114">
        <v>28</v>
      </c>
      <c r="C3336" s="114" t="s">
        <v>367</v>
      </c>
      <c r="D3336" s="114" t="s">
        <v>637</v>
      </c>
      <c r="E3336" s="114" t="s">
        <v>2386</v>
      </c>
      <c r="F3336" s="114" t="s">
        <v>180</v>
      </c>
      <c r="G3336" s="121">
        <v>-3.0537985587155022E-4</v>
      </c>
      <c r="H3336" s="114">
        <v>-9.9248453158253831</v>
      </c>
      <c r="I3336" s="118" t="s">
        <v>272</v>
      </c>
    </row>
    <row r="3337" spans="1:9" ht="15" customHeight="1" x14ac:dyDescent="0.25">
      <c r="A3337" s="117">
        <v>46290.782395833332</v>
      </c>
      <c r="B3337" s="114">
        <v>28</v>
      </c>
      <c r="C3337" s="114" t="s">
        <v>367</v>
      </c>
      <c r="D3337" s="114" t="s">
        <v>637</v>
      </c>
      <c r="E3337" s="114" t="s">
        <v>2387</v>
      </c>
      <c r="F3337" s="114" t="s">
        <v>180</v>
      </c>
      <c r="G3337" s="121">
        <v>-3.0537985587155022E-4</v>
      </c>
      <c r="H3337" s="114">
        <v>-9.9248453158253831</v>
      </c>
      <c r="I3337" s="118" t="s">
        <v>272</v>
      </c>
    </row>
    <row r="3338" spans="1:9" ht="15" customHeight="1" x14ac:dyDescent="0.25">
      <c r="A3338" s="117">
        <v>46290.782395833332</v>
      </c>
      <c r="B3338" s="114">
        <v>28</v>
      </c>
      <c r="C3338" s="114" t="s">
        <v>367</v>
      </c>
      <c r="D3338" s="114" t="s">
        <v>637</v>
      </c>
      <c r="E3338" s="114" t="s">
        <v>2388</v>
      </c>
      <c r="F3338" s="114" t="s">
        <v>180</v>
      </c>
      <c r="G3338" s="121">
        <v>-3.0537985587155022E-4</v>
      </c>
      <c r="H3338" s="114">
        <v>-9.9248453158253831</v>
      </c>
      <c r="I3338" s="118" t="s">
        <v>272</v>
      </c>
    </row>
    <row r="3339" spans="1:9" ht="15" customHeight="1" x14ac:dyDescent="0.25">
      <c r="A3339" s="117">
        <v>46290.782395833332</v>
      </c>
      <c r="B3339" s="114">
        <v>28</v>
      </c>
      <c r="C3339" s="114" t="s">
        <v>367</v>
      </c>
      <c r="D3339" s="114" t="s">
        <v>637</v>
      </c>
      <c r="E3339" s="114" t="s">
        <v>2389</v>
      </c>
      <c r="F3339" s="114" t="s">
        <v>180</v>
      </c>
      <c r="G3339" s="121">
        <v>-2.4845737388760653E-4</v>
      </c>
      <c r="H3339" s="114">
        <v>-8.0748646513472124</v>
      </c>
      <c r="I3339" s="118" t="s">
        <v>272</v>
      </c>
    </row>
    <row r="3340" spans="1:9" ht="15" customHeight="1" x14ac:dyDescent="0.25">
      <c r="A3340" s="117">
        <v>46290.782395833332</v>
      </c>
      <c r="B3340" s="114">
        <v>28</v>
      </c>
      <c r="C3340" s="114" t="s">
        <v>367</v>
      </c>
      <c r="D3340" s="114" t="s">
        <v>637</v>
      </c>
      <c r="E3340" s="114" t="s">
        <v>2390</v>
      </c>
      <c r="F3340" s="114" t="s">
        <v>180</v>
      </c>
      <c r="G3340" s="121">
        <v>-2.4845737388760653E-4</v>
      </c>
      <c r="H3340" s="114">
        <v>-8.0748646513472124</v>
      </c>
      <c r="I3340" s="118" t="s">
        <v>272</v>
      </c>
    </row>
    <row r="3341" spans="1:9" ht="15" customHeight="1" x14ac:dyDescent="0.25">
      <c r="A3341" s="117">
        <v>46290.782395833332</v>
      </c>
      <c r="B3341" s="114">
        <v>28</v>
      </c>
      <c r="C3341" s="114" t="s">
        <v>367</v>
      </c>
      <c r="D3341" s="114" t="s">
        <v>637</v>
      </c>
      <c r="E3341" s="114" t="s">
        <v>2391</v>
      </c>
      <c r="F3341" s="114" t="s">
        <v>180</v>
      </c>
      <c r="G3341" s="121">
        <v>-2.4845737388760653E-4</v>
      </c>
      <c r="H3341" s="114">
        <v>-8.0748646513472124</v>
      </c>
      <c r="I3341" s="118" t="s">
        <v>272</v>
      </c>
    </row>
    <row r="3342" spans="1:9" ht="15" customHeight="1" x14ac:dyDescent="0.25">
      <c r="A3342" s="117">
        <v>46290.782395833332</v>
      </c>
      <c r="B3342" s="114">
        <v>28</v>
      </c>
      <c r="C3342" s="114" t="s">
        <v>367</v>
      </c>
      <c r="D3342" s="114" t="s">
        <v>637</v>
      </c>
      <c r="E3342" s="114" t="s">
        <v>2392</v>
      </c>
      <c r="F3342" s="114" t="s">
        <v>180</v>
      </c>
      <c r="G3342" s="121">
        <v>-2.4845737388760653E-4</v>
      </c>
      <c r="H3342" s="114">
        <v>-8.0748646513472124</v>
      </c>
      <c r="I3342" s="118" t="s">
        <v>272</v>
      </c>
    </row>
    <row r="3343" spans="1:9" ht="15" customHeight="1" x14ac:dyDescent="0.25">
      <c r="A3343" s="117">
        <v>46290.782395833332</v>
      </c>
      <c r="B3343" s="114">
        <v>28</v>
      </c>
      <c r="C3343" s="114" t="s">
        <v>367</v>
      </c>
      <c r="D3343" s="114" t="s">
        <v>637</v>
      </c>
      <c r="E3343" s="114" t="s">
        <v>2393</v>
      </c>
      <c r="F3343" s="114" t="s">
        <v>180</v>
      </c>
      <c r="G3343" s="121">
        <v>-2.4845737388760653E-4</v>
      </c>
      <c r="H3343" s="114">
        <v>-8.0748646513472124</v>
      </c>
      <c r="I3343" s="118" t="s">
        <v>272</v>
      </c>
    </row>
    <row r="3344" spans="1:9" ht="15" customHeight="1" x14ac:dyDescent="0.25">
      <c r="A3344" s="117">
        <v>46290.782395833332</v>
      </c>
      <c r="B3344" s="114">
        <v>28</v>
      </c>
      <c r="C3344" s="114" t="s">
        <v>367</v>
      </c>
      <c r="D3344" s="114" t="s">
        <v>637</v>
      </c>
      <c r="E3344" s="114" t="s">
        <v>2394</v>
      </c>
      <c r="F3344" s="114" t="s">
        <v>180</v>
      </c>
      <c r="G3344" s="121">
        <v>-2.4845737388760653E-4</v>
      </c>
      <c r="H3344" s="114">
        <v>-8.0748646513472124</v>
      </c>
      <c r="I3344" s="118" t="s">
        <v>272</v>
      </c>
    </row>
    <row r="3345" spans="1:9" ht="15" customHeight="1" x14ac:dyDescent="0.25">
      <c r="A3345" s="117">
        <v>46290.782395833332</v>
      </c>
      <c r="B3345" s="114">
        <v>28</v>
      </c>
      <c r="C3345" s="114" t="s">
        <v>367</v>
      </c>
      <c r="D3345" s="114" t="s">
        <v>637</v>
      </c>
      <c r="E3345" s="114" t="s">
        <v>2395</v>
      </c>
      <c r="F3345" s="114" t="s">
        <v>180</v>
      </c>
      <c r="G3345" s="121">
        <v>-1.9153489190366278E-4</v>
      </c>
      <c r="H3345" s="114">
        <v>-6.2248839868690409</v>
      </c>
      <c r="I3345" s="118" t="s">
        <v>272</v>
      </c>
    </row>
    <row r="3346" spans="1:9" ht="15" customHeight="1" x14ac:dyDescent="0.25">
      <c r="A3346" s="117">
        <v>46290.782395833332</v>
      </c>
      <c r="B3346" s="114">
        <v>28</v>
      </c>
      <c r="C3346" s="114" t="s">
        <v>367</v>
      </c>
      <c r="D3346" s="114" t="s">
        <v>637</v>
      </c>
      <c r="E3346" s="114" t="s">
        <v>2396</v>
      </c>
      <c r="F3346" s="114" t="s">
        <v>180</v>
      </c>
      <c r="G3346" s="121">
        <v>-1.9153489190366278E-4</v>
      </c>
      <c r="H3346" s="114">
        <v>-6.2248839868690409</v>
      </c>
      <c r="I3346" s="118" t="s">
        <v>272</v>
      </c>
    </row>
    <row r="3347" spans="1:9" ht="15" customHeight="1" x14ac:dyDescent="0.25">
      <c r="A3347" s="117">
        <v>46290.782395833332</v>
      </c>
      <c r="B3347" s="114">
        <v>28</v>
      </c>
      <c r="C3347" s="114" t="s">
        <v>367</v>
      </c>
      <c r="D3347" s="114" t="s">
        <v>637</v>
      </c>
      <c r="E3347" s="114" t="s">
        <v>2397</v>
      </c>
      <c r="F3347" s="114" t="s">
        <v>180</v>
      </c>
      <c r="G3347" s="121">
        <v>-1.9153489190366278E-4</v>
      </c>
      <c r="H3347" s="114">
        <v>-6.2248839868690409</v>
      </c>
      <c r="I3347" s="118" t="s">
        <v>272</v>
      </c>
    </row>
    <row r="3348" spans="1:9" ht="15" customHeight="1" x14ac:dyDescent="0.25">
      <c r="A3348" s="117">
        <v>46290.782395833332</v>
      </c>
      <c r="B3348" s="114">
        <v>28</v>
      </c>
      <c r="C3348" s="114" t="s">
        <v>367</v>
      </c>
      <c r="D3348" s="114" t="s">
        <v>637</v>
      </c>
      <c r="E3348" s="114" t="s">
        <v>2398</v>
      </c>
      <c r="F3348" s="114" t="s">
        <v>180</v>
      </c>
      <c r="G3348" s="121">
        <v>-1.9153489190366278E-4</v>
      </c>
      <c r="H3348" s="114">
        <v>-6.2248839868690409</v>
      </c>
      <c r="I3348" s="118" t="s">
        <v>272</v>
      </c>
    </row>
    <row r="3349" spans="1:9" ht="15" customHeight="1" x14ac:dyDescent="0.25">
      <c r="A3349" s="117">
        <v>46290.782395833332</v>
      </c>
      <c r="B3349" s="114">
        <v>28</v>
      </c>
      <c r="C3349" s="114" t="s">
        <v>367</v>
      </c>
      <c r="D3349" s="114" t="s">
        <v>637</v>
      </c>
      <c r="E3349" s="114" t="s">
        <v>2399</v>
      </c>
      <c r="F3349" s="114" t="s">
        <v>180</v>
      </c>
      <c r="G3349" s="121">
        <v>-1.9153489190366278E-4</v>
      </c>
      <c r="H3349" s="114">
        <v>-6.2248839868690409</v>
      </c>
      <c r="I3349" s="118" t="s">
        <v>272</v>
      </c>
    </row>
    <row r="3350" spans="1:9" ht="15" customHeight="1" x14ac:dyDescent="0.25">
      <c r="A3350" s="117">
        <v>46290.782395833332</v>
      </c>
      <c r="B3350" s="114">
        <v>28</v>
      </c>
      <c r="C3350" s="114" t="s">
        <v>367</v>
      </c>
      <c r="D3350" s="114" t="s">
        <v>637</v>
      </c>
      <c r="E3350" s="114" t="s">
        <v>2400</v>
      </c>
      <c r="F3350" s="114" t="s">
        <v>180</v>
      </c>
      <c r="G3350" s="121">
        <v>-1.9153489190366278E-4</v>
      </c>
      <c r="H3350" s="114">
        <v>-6.2248839868690409</v>
      </c>
      <c r="I3350" s="118" t="s">
        <v>272</v>
      </c>
    </row>
    <row r="3351" spans="1:9" ht="15" customHeight="1" x14ac:dyDescent="0.25">
      <c r="A3351" s="117">
        <v>46290.782395833332</v>
      </c>
      <c r="B3351" s="114">
        <v>28</v>
      </c>
      <c r="C3351" s="114" t="s">
        <v>367</v>
      </c>
      <c r="D3351" s="114" t="s">
        <v>637</v>
      </c>
      <c r="E3351" s="114" t="s">
        <v>2401</v>
      </c>
      <c r="F3351" s="114" t="s">
        <v>180</v>
      </c>
      <c r="G3351" s="121">
        <v>-1.3461240991971906E-4</v>
      </c>
      <c r="H3351" s="114">
        <v>-4.3749033223908693</v>
      </c>
      <c r="I3351" s="118" t="s">
        <v>272</v>
      </c>
    </row>
    <row r="3352" spans="1:9" ht="15" customHeight="1" x14ac:dyDescent="0.25">
      <c r="A3352" s="117">
        <v>46290.782395833332</v>
      </c>
      <c r="B3352" s="114">
        <v>28</v>
      </c>
      <c r="C3352" s="114" t="s">
        <v>367</v>
      </c>
      <c r="D3352" s="114" t="s">
        <v>637</v>
      </c>
      <c r="E3352" s="114" t="s">
        <v>2402</v>
      </c>
      <c r="F3352" s="114" t="s">
        <v>180</v>
      </c>
      <c r="G3352" s="121">
        <v>-1.3461240991971906E-4</v>
      </c>
      <c r="H3352" s="114">
        <v>-4.3749033223908693</v>
      </c>
      <c r="I3352" s="118" t="s">
        <v>272</v>
      </c>
    </row>
    <row r="3353" spans="1:9" ht="15" customHeight="1" x14ac:dyDescent="0.25">
      <c r="A3353" s="117">
        <v>46290.782395833332</v>
      </c>
      <c r="B3353" s="114">
        <v>28</v>
      </c>
      <c r="C3353" s="114" t="s">
        <v>367</v>
      </c>
      <c r="D3353" s="114" t="s">
        <v>637</v>
      </c>
      <c r="E3353" s="114" t="s">
        <v>2403</v>
      </c>
      <c r="F3353" s="114" t="s">
        <v>180</v>
      </c>
      <c r="G3353" s="121">
        <v>-1.3461240991971906E-4</v>
      </c>
      <c r="H3353" s="114">
        <v>-4.3749033223908693</v>
      </c>
      <c r="I3353" s="118" t="s">
        <v>272</v>
      </c>
    </row>
    <row r="3354" spans="1:9" ht="15" customHeight="1" x14ac:dyDescent="0.25">
      <c r="A3354" s="117">
        <v>46290.782395833332</v>
      </c>
      <c r="B3354" s="114">
        <v>28</v>
      </c>
      <c r="C3354" s="114" t="s">
        <v>367</v>
      </c>
      <c r="D3354" s="114" t="s">
        <v>637</v>
      </c>
      <c r="E3354" s="114" t="s">
        <v>2404</v>
      </c>
      <c r="F3354" s="114" t="s">
        <v>180</v>
      </c>
      <c r="G3354" s="121">
        <v>-1.3461240991971906E-4</v>
      </c>
      <c r="H3354" s="114">
        <v>-4.3749033223908693</v>
      </c>
      <c r="I3354" s="118" t="s">
        <v>272</v>
      </c>
    </row>
    <row r="3355" spans="1:9" ht="15" customHeight="1" x14ac:dyDescent="0.25">
      <c r="A3355" s="117">
        <v>46290.782395833332</v>
      </c>
      <c r="B3355" s="114">
        <v>28</v>
      </c>
      <c r="C3355" s="114" t="s">
        <v>367</v>
      </c>
      <c r="D3355" s="114" t="s">
        <v>637</v>
      </c>
      <c r="E3355" s="114" t="s">
        <v>2405</v>
      </c>
      <c r="F3355" s="114" t="s">
        <v>180</v>
      </c>
      <c r="G3355" s="121">
        <v>-1.3461240991971906E-4</v>
      </c>
      <c r="H3355" s="114">
        <v>-4.3749033223908693</v>
      </c>
      <c r="I3355" s="118" t="s">
        <v>272</v>
      </c>
    </row>
    <row r="3356" spans="1:9" ht="15" customHeight="1" x14ac:dyDescent="0.25">
      <c r="A3356" s="117">
        <v>46290.782395833332</v>
      </c>
      <c r="B3356" s="114">
        <v>28</v>
      </c>
      <c r="C3356" s="114" t="s">
        <v>367</v>
      </c>
      <c r="D3356" s="114" t="s">
        <v>637</v>
      </c>
      <c r="E3356" s="114" t="s">
        <v>2406</v>
      </c>
      <c r="F3356" s="114" t="s">
        <v>180</v>
      </c>
      <c r="G3356" s="121">
        <v>-1.3461240991971906E-4</v>
      </c>
      <c r="H3356" s="114">
        <v>-4.3749033223908693</v>
      </c>
      <c r="I3356" s="118" t="s">
        <v>272</v>
      </c>
    </row>
    <row r="3357" spans="1:9" ht="15" customHeight="1" x14ac:dyDescent="0.25">
      <c r="A3357" s="117">
        <v>46290.782395833332</v>
      </c>
      <c r="B3357" s="114">
        <v>28</v>
      </c>
      <c r="C3357" s="114" t="s">
        <v>367</v>
      </c>
      <c r="D3357" s="114" t="s">
        <v>637</v>
      </c>
      <c r="E3357" s="114" t="s">
        <v>2407</v>
      </c>
      <c r="F3357" s="114" t="s">
        <v>180</v>
      </c>
      <c r="G3357" s="121">
        <v>-7.7689927935775346E-5</v>
      </c>
      <c r="H3357" s="114">
        <v>-2.5249226579126991</v>
      </c>
      <c r="I3357" s="118" t="s">
        <v>272</v>
      </c>
    </row>
    <row r="3358" spans="1:9" ht="15" customHeight="1" x14ac:dyDescent="0.25">
      <c r="A3358" s="117">
        <v>46290.782395833332</v>
      </c>
      <c r="B3358" s="114">
        <v>28</v>
      </c>
      <c r="C3358" s="114" t="s">
        <v>367</v>
      </c>
      <c r="D3358" s="114" t="s">
        <v>637</v>
      </c>
      <c r="E3358" s="114" t="s">
        <v>2408</v>
      </c>
      <c r="F3358" s="114" t="s">
        <v>180</v>
      </c>
      <c r="G3358" s="121">
        <v>-7.7689927935775346E-5</v>
      </c>
      <c r="H3358" s="114">
        <v>-2.5249226579126991</v>
      </c>
      <c r="I3358" s="118" t="s">
        <v>272</v>
      </c>
    </row>
    <row r="3359" spans="1:9" ht="15" customHeight="1" x14ac:dyDescent="0.25">
      <c r="A3359" s="117">
        <v>46290.782395833332</v>
      </c>
      <c r="B3359" s="114">
        <v>28</v>
      </c>
      <c r="C3359" s="114" t="s">
        <v>367</v>
      </c>
      <c r="D3359" s="114" t="s">
        <v>637</v>
      </c>
      <c r="E3359" s="114" t="s">
        <v>2409</v>
      </c>
      <c r="F3359" s="114" t="s">
        <v>180</v>
      </c>
      <c r="G3359" s="121">
        <v>-7.7689927935775346E-5</v>
      </c>
      <c r="H3359" s="114">
        <v>-2.5249226579126991</v>
      </c>
      <c r="I3359" s="118" t="s">
        <v>272</v>
      </c>
    </row>
    <row r="3360" spans="1:9" ht="15" customHeight="1" x14ac:dyDescent="0.25">
      <c r="A3360" s="117">
        <v>46290.782395833332</v>
      </c>
      <c r="B3360" s="114">
        <v>28</v>
      </c>
      <c r="C3360" s="114" t="s">
        <v>367</v>
      </c>
      <c r="D3360" s="114" t="s">
        <v>637</v>
      </c>
      <c r="E3360" s="114" t="s">
        <v>2410</v>
      </c>
      <c r="F3360" s="114" t="s">
        <v>180</v>
      </c>
      <c r="G3360" s="121">
        <v>-7.7689927935775359E-5</v>
      </c>
      <c r="H3360" s="114">
        <v>-2.5249226579126995</v>
      </c>
      <c r="I3360" s="118" t="s">
        <v>272</v>
      </c>
    </row>
    <row r="3361" spans="1:9" ht="15" customHeight="1" x14ac:dyDescent="0.25">
      <c r="A3361" s="117">
        <v>46290.782395833332</v>
      </c>
      <c r="B3361" s="114">
        <v>28</v>
      </c>
      <c r="C3361" s="114" t="s">
        <v>367</v>
      </c>
      <c r="D3361" s="114" t="s">
        <v>637</v>
      </c>
      <c r="E3361" s="114" t="s">
        <v>2411</v>
      </c>
      <c r="F3361" s="114" t="s">
        <v>180</v>
      </c>
      <c r="G3361" s="121">
        <v>-7.7689927935775359E-5</v>
      </c>
      <c r="H3361" s="114">
        <v>-2.5249226579126995</v>
      </c>
      <c r="I3361" s="118" t="s">
        <v>272</v>
      </c>
    </row>
    <row r="3362" spans="1:9" ht="15" customHeight="1" x14ac:dyDescent="0.25">
      <c r="A3362" s="117">
        <v>46290.782395833332</v>
      </c>
      <c r="B3362" s="114">
        <v>28</v>
      </c>
      <c r="C3362" s="114" t="s">
        <v>367</v>
      </c>
      <c r="D3362" s="114" t="s">
        <v>637</v>
      </c>
      <c r="E3362" s="114" t="s">
        <v>2412</v>
      </c>
      <c r="F3362" s="114" t="s">
        <v>180</v>
      </c>
      <c r="G3362" s="121">
        <v>-7.7689927935775359E-5</v>
      </c>
      <c r="H3362" s="114">
        <v>-2.5249226579126995</v>
      </c>
      <c r="I3362" s="118" t="s">
        <v>272</v>
      </c>
    </row>
    <row r="3363" spans="1:9" ht="15" customHeight="1" x14ac:dyDescent="0.25">
      <c r="A3363" s="117">
        <v>46290.782395833332</v>
      </c>
      <c r="B3363" s="114">
        <v>28</v>
      </c>
      <c r="C3363" s="114" t="s">
        <v>367</v>
      </c>
      <c r="D3363" s="114" t="s">
        <v>637</v>
      </c>
      <c r="E3363" s="114" t="s">
        <v>2413</v>
      </c>
      <c r="F3363" s="114" t="s">
        <v>180</v>
      </c>
      <c r="G3363" s="121">
        <v>-2.0767445951831631E-5</v>
      </c>
      <c r="H3363" s="114">
        <v>-0.67494199343452821</v>
      </c>
      <c r="I3363" s="118" t="s">
        <v>272</v>
      </c>
    </row>
    <row r="3364" spans="1:9" ht="15" customHeight="1" x14ac:dyDescent="0.25">
      <c r="A3364" s="117">
        <v>46290.782395833332</v>
      </c>
      <c r="B3364" s="114">
        <v>28</v>
      </c>
      <c r="C3364" s="114" t="s">
        <v>367</v>
      </c>
      <c r="D3364" s="114" t="s">
        <v>637</v>
      </c>
      <c r="E3364" s="114" t="s">
        <v>2414</v>
      </c>
      <c r="F3364" s="114" t="s">
        <v>180</v>
      </c>
      <c r="G3364" s="121">
        <v>-2.0767445951831631E-5</v>
      </c>
      <c r="H3364" s="114">
        <v>-0.67494199343452821</v>
      </c>
      <c r="I3364" s="118" t="s">
        <v>272</v>
      </c>
    </row>
    <row r="3365" spans="1:9" ht="15" customHeight="1" x14ac:dyDescent="0.25">
      <c r="A3365" s="117">
        <v>46290.782395833332</v>
      </c>
      <c r="B3365" s="114">
        <v>28</v>
      </c>
      <c r="C3365" s="114" t="s">
        <v>367</v>
      </c>
      <c r="D3365" s="114" t="s">
        <v>637</v>
      </c>
      <c r="E3365" s="114" t="s">
        <v>2415</v>
      </c>
      <c r="F3365" s="114" t="s">
        <v>180</v>
      </c>
      <c r="G3365" s="121">
        <v>-2.0767445951831631E-5</v>
      </c>
      <c r="H3365" s="114">
        <v>-0.67494199343452821</v>
      </c>
      <c r="I3365" s="118" t="s">
        <v>272</v>
      </c>
    </row>
    <row r="3366" spans="1:9" ht="15" customHeight="1" x14ac:dyDescent="0.25">
      <c r="A3366" s="117">
        <v>46290.782395833332</v>
      </c>
      <c r="B3366" s="114">
        <v>28</v>
      </c>
      <c r="C3366" s="114" t="s">
        <v>367</v>
      </c>
      <c r="D3366" s="114" t="s">
        <v>637</v>
      </c>
      <c r="E3366" s="114" t="s">
        <v>2416</v>
      </c>
      <c r="F3366" s="114" t="s">
        <v>180</v>
      </c>
      <c r="G3366" s="121">
        <v>-2.0767445951831635E-5</v>
      </c>
      <c r="H3366" s="114">
        <v>-0.67494199343452832</v>
      </c>
      <c r="I3366" s="118" t="s">
        <v>272</v>
      </c>
    </row>
    <row r="3367" spans="1:9" ht="15" customHeight="1" x14ac:dyDescent="0.25">
      <c r="A3367" s="117">
        <v>46290.782395833332</v>
      </c>
      <c r="B3367" s="114">
        <v>28</v>
      </c>
      <c r="C3367" s="114" t="s">
        <v>367</v>
      </c>
      <c r="D3367" s="114" t="s">
        <v>637</v>
      </c>
      <c r="E3367" s="114" t="s">
        <v>2417</v>
      </c>
      <c r="F3367" s="114" t="s">
        <v>180</v>
      </c>
      <c r="G3367" s="121">
        <v>-2.0767445951831635E-5</v>
      </c>
      <c r="H3367" s="114">
        <v>-0.67494199343452832</v>
      </c>
      <c r="I3367" s="118" t="s">
        <v>272</v>
      </c>
    </row>
    <row r="3368" spans="1:9" ht="15" customHeight="1" x14ac:dyDescent="0.25">
      <c r="A3368" s="117">
        <v>46290.782395833332</v>
      </c>
      <c r="B3368" s="114">
        <v>28</v>
      </c>
      <c r="C3368" s="114" t="s">
        <v>367</v>
      </c>
      <c r="D3368" s="114" t="s">
        <v>637</v>
      </c>
      <c r="E3368" s="114" t="s">
        <v>2418</v>
      </c>
      <c r="F3368" s="114" t="s">
        <v>180</v>
      </c>
      <c r="G3368" s="121">
        <v>-2.0767445951831635E-5</v>
      </c>
      <c r="H3368" s="114">
        <v>-0.67494199343452832</v>
      </c>
      <c r="I3368" s="118" t="s">
        <v>272</v>
      </c>
    </row>
    <row r="3369" spans="1:9" ht="15" customHeight="1" x14ac:dyDescent="0.25">
      <c r="A3369" s="117">
        <v>46290.782395833332</v>
      </c>
      <c r="B3369" s="114">
        <v>28</v>
      </c>
      <c r="C3369" s="114" t="s">
        <v>367</v>
      </c>
      <c r="D3369" s="114" t="s">
        <v>637</v>
      </c>
      <c r="E3369" s="114" t="s">
        <v>2419</v>
      </c>
      <c r="F3369" s="114" t="s">
        <v>180</v>
      </c>
      <c r="G3369" s="121">
        <v>3.615503603211209E-5</v>
      </c>
      <c r="H3369" s="114">
        <v>1.1115335682725451</v>
      </c>
      <c r="I3369" s="118" t="s">
        <v>274</v>
      </c>
    </row>
    <row r="3370" spans="1:9" ht="15" customHeight="1" x14ac:dyDescent="0.25">
      <c r="A3370" s="117">
        <v>46290.782395833332</v>
      </c>
      <c r="B3370" s="114">
        <v>28</v>
      </c>
      <c r="C3370" s="114" t="s">
        <v>367</v>
      </c>
      <c r="D3370" s="114" t="s">
        <v>637</v>
      </c>
      <c r="E3370" s="114" t="s">
        <v>2420</v>
      </c>
      <c r="F3370" s="114" t="s">
        <v>180</v>
      </c>
      <c r="G3370" s="121">
        <v>3.615503603211209E-5</v>
      </c>
      <c r="H3370" s="114">
        <v>1.1115335682725451</v>
      </c>
      <c r="I3370" s="118" t="s">
        <v>274</v>
      </c>
    </row>
    <row r="3371" spans="1:9" ht="15" customHeight="1" x14ac:dyDescent="0.25">
      <c r="A3371" s="117">
        <v>46290.782395833332</v>
      </c>
      <c r="B3371" s="114">
        <v>28</v>
      </c>
      <c r="C3371" s="114" t="s">
        <v>367</v>
      </c>
      <c r="D3371" s="114" t="s">
        <v>637</v>
      </c>
      <c r="E3371" s="114" t="s">
        <v>2421</v>
      </c>
      <c r="F3371" s="114" t="s">
        <v>180</v>
      </c>
      <c r="G3371" s="121">
        <v>3.615503603211209E-5</v>
      </c>
      <c r="H3371" s="114">
        <v>1.1115335682725451</v>
      </c>
      <c r="I3371" s="118" t="s">
        <v>274</v>
      </c>
    </row>
    <row r="3372" spans="1:9" ht="15" customHeight="1" x14ac:dyDescent="0.25">
      <c r="A3372" s="117">
        <v>46290.782395833332</v>
      </c>
      <c r="B3372" s="114">
        <v>28</v>
      </c>
      <c r="C3372" s="114" t="s">
        <v>367</v>
      </c>
      <c r="D3372" s="114" t="s">
        <v>637</v>
      </c>
      <c r="E3372" s="114" t="s">
        <v>2422</v>
      </c>
      <c r="F3372" s="114" t="s">
        <v>180</v>
      </c>
      <c r="G3372" s="121">
        <v>3.615503603211209E-5</v>
      </c>
      <c r="H3372" s="114">
        <v>1.1115335682725451</v>
      </c>
      <c r="I3372" s="118" t="s">
        <v>274</v>
      </c>
    </row>
    <row r="3373" spans="1:9" ht="15" customHeight="1" x14ac:dyDescent="0.25">
      <c r="A3373" s="117">
        <v>46290.782395833332</v>
      </c>
      <c r="B3373" s="114">
        <v>28</v>
      </c>
      <c r="C3373" s="114" t="s">
        <v>367</v>
      </c>
      <c r="D3373" s="114" t="s">
        <v>637</v>
      </c>
      <c r="E3373" s="114" t="s">
        <v>2423</v>
      </c>
      <c r="F3373" s="114" t="s">
        <v>180</v>
      </c>
      <c r="G3373" s="121">
        <v>3.615503603211209E-5</v>
      </c>
      <c r="H3373" s="114">
        <v>1.1115335682725451</v>
      </c>
      <c r="I3373" s="118" t="s">
        <v>274</v>
      </c>
    </row>
    <row r="3374" spans="1:9" ht="15" customHeight="1" x14ac:dyDescent="0.25">
      <c r="A3374" s="117">
        <v>46290.782395833332</v>
      </c>
      <c r="B3374" s="114">
        <v>28</v>
      </c>
      <c r="C3374" s="114" t="s">
        <v>367</v>
      </c>
      <c r="D3374" s="114" t="s">
        <v>637</v>
      </c>
      <c r="E3374" s="114" t="s">
        <v>2424</v>
      </c>
      <c r="F3374" s="114" t="s">
        <v>180</v>
      </c>
      <c r="G3374" s="121">
        <v>3.615503603211209E-5</v>
      </c>
      <c r="H3374" s="114">
        <v>1.1115335682725451</v>
      </c>
      <c r="I3374" s="118" t="s">
        <v>274</v>
      </c>
    </row>
    <row r="3375" spans="1:9" ht="15" customHeight="1" x14ac:dyDescent="0.25">
      <c r="A3375" s="117">
        <v>46290.782395833332</v>
      </c>
      <c r="B3375" s="114">
        <v>28</v>
      </c>
      <c r="C3375" s="114" t="s">
        <v>367</v>
      </c>
      <c r="D3375" s="114" t="s">
        <v>637</v>
      </c>
      <c r="E3375" s="114" t="s">
        <v>2425</v>
      </c>
      <c r="F3375" s="114" t="s">
        <v>180</v>
      </c>
      <c r="G3375" s="121">
        <v>3.615503603211209E-5</v>
      </c>
      <c r="H3375" s="114">
        <v>1.1115335682725451</v>
      </c>
      <c r="I3375" s="118" t="s">
        <v>274</v>
      </c>
    </row>
    <row r="3376" spans="1:9" ht="15" customHeight="1" x14ac:dyDescent="0.25">
      <c r="A3376" s="117">
        <v>46290.782395833332</v>
      </c>
      <c r="B3376" s="114">
        <v>28</v>
      </c>
      <c r="C3376" s="114" t="s">
        <v>367</v>
      </c>
      <c r="D3376" s="114" t="s">
        <v>637</v>
      </c>
      <c r="E3376" s="114" t="s">
        <v>2426</v>
      </c>
      <c r="F3376" s="114" t="s">
        <v>180</v>
      </c>
      <c r="G3376" s="121">
        <v>3.615503603211209E-5</v>
      </c>
      <c r="H3376" s="114">
        <v>1.1115335682725451</v>
      </c>
      <c r="I3376" s="118" t="s">
        <v>274</v>
      </c>
    </row>
    <row r="3377" spans="1:9" ht="15" customHeight="1" x14ac:dyDescent="0.25">
      <c r="A3377" s="117">
        <v>46290.782395833332</v>
      </c>
      <c r="B3377" s="114">
        <v>28</v>
      </c>
      <c r="C3377" s="114" t="s">
        <v>367</v>
      </c>
      <c r="D3377" s="114" t="s">
        <v>637</v>
      </c>
      <c r="E3377" s="114" t="s">
        <v>2427</v>
      </c>
      <c r="F3377" s="114" t="s">
        <v>180</v>
      </c>
      <c r="G3377" s="121">
        <v>3.6155036032112083E-5</v>
      </c>
      <c r="H3377" s="114">
        <v>1.1115335682725451</v>
      </c>
      <c r="I3377" s="118" t="s">
        <v>274</v>
      </c>
    </row>
    <row r="3378" spans="1:9" ht="15" customHeight="1" x14ac:dyDescent="0.25">
      <c r="A3378" s="117">
        <v>46290.782395833332</v>
      </c>
      <c r="B3378" s="114">
        <v>28</v>
      </c>
      <c r="C3378" s="114" t="s">
        <v>367</v>
      </c>
      <c r="D3378" s="114" t="s">
        <v>637</v>
      </c>
      <c r="E3378" s="114" t="s">
        <v>2428</v>
      </c>
      <c r="F3378" s="114" t="s">
        <v>180</v>
      </c>
      <c r="G3378" s="121">
        <v>3.6155036032112083E-5</v>
      </c>
      <c r="H3378" s="114">
        <v>1.1115335682725451</v>
      </c>
      <c r="I3378" s="118" t="s">
        <v>274</v>
      </c>
    </row>
    <row r="3379" spans="1:9" ht="15" customHeight="1" x14ac:dyDescent="0.25">
      <c r="A3379" s="117">
        <v>46290.782395833332</v>
      </c>
      <c r="B3379" s="114">
        <v>28</v>
      </c>
      <c r="C3379" s="114" t="s">
        <v>367</v>
      </c>
      <c r="D3379" s="114" t="s">
        <v>637</v>
      </c>
      <c r="E3379" s="114" t="s">
        <v>2429</v>
      </c>
      <c r="F3379" s="114" t="s">
        <v>180</v>
      </c>
      <c r="G3379" s="121">
        <v>9.3077518016055808E-5</v>
      </c>
      <c r="H3379" s="114">
        <v>1.7253520375924911</v>
      </c>
      <c r="I3379" s="118" t="s">
        <v>274</v>
      </c>
    </row>
    <row r="3380" spans="1:9" ht="15" customHeight="1" x14ac:dyDescent="0.25">
      <c r="A3380" s="117">
        <v>46290.782395833332</v>
      </c>
      <c r="B3380" s="114">
        <v>28</v>
      </c>
      <c r="C3380" s="114" t="s">
        <v>367</v>
      </c>
      <c r="D3380" s="114" t="s">
        <v>637</v>
      </c>
      <c r="E3380" s="114" t="s">
        <v>2430</v>
      </c>
      <c r="F3380" s="114" t="s">
        <v>180</v>
      </c>
      <c r="G3380" s="121">
        <v>9.3077518016055808E-5</v>
      </c>
      <c r="H3380" s="114">
        <v>1.7253520375924911</v>
      </c>
      <c r="I3380" s="118" t="s">
        <v>274</v>
      </c>
    </row>
    <row r="3381" spans="1:9" ht="15" customHeight="1" x14ac:dyDescent="0.25">
      <c r="A3381" s="117">
        <v>46290.782395833332</v>
      </c>
      <c r="B3381" s="114">
        <v>28</v>
      </c>
      <c r="C3381" s="114" t="s">
        <v>367</v>
      </c>
      <c r="D3381" s="114" t="s">
        <v>637</v>
      </c>
      <c r="E3381" s="114" t="s">
        <v>2431</v>
      </c>
      <c r="F3381" s="114" t="s">
        <v>180</v>
      </c>
      <c r="G3381" s="121">
        <v>9.3077518016055808E-5</v>
      </c>
      <c r="H3381" s="114">
        <v>1.7253520375924911</v>
      </c>
      <c r="I3381" s="118" t="s">
        <v>274</v>
      </c>
    </row>
    <row r="3382" spans="1:9" ht="15" customHeight="1" x14ac:dyDescent="0.25">
      <c r="A3382" s="117">
        <v>46290.782395833332</v>
      </c>
      <c r="B3382" s="114">
        <v>28</v>
      </c>
      <c r="C3382" s="114" t="s">
        <v>367</v>
      </c>
      <c r="D3382" s="114" t="s">
        <v>637</v>
      </c>
      <c r="E3382" s="114" t="s">
        <v>2432</v>
      </c>
      <c r="F3382" s="114" t="s">
        <v>180</v>
      </c>
      <c r="G3382" s="121">
        <v>9.3077518016055808E-5</v>
      </c>
      <c r="H3382" s="114">
        <v>1.7253520375924911</v>
      </c>
      <c r="I3382" s="118" t="s">
        <v>274</v>
      </c>
    </row>
    <row r="3383" spans="1:9" ht="15" customHeight="1" x14ac:dyDescent="0.25">
      <c r="A3383" s="117">
        <v>46290.782395833332</v>
      </c>
      <c r="B3383" s="114">
        <v>28</v>
      </c>
      <c r="C3383" s="114" t="s">
        <v>367</v>
      </c>
      <c r="D3383" s="114" t="s">
        <v>637</v>
      </c>
      <c r="E3383" s="114" t="s">
        <v>2433</v>
      </c>
      <c r="F3383" s="114" t="s">
        <v>180</v>
      </c>
      <c r="G3383" s="121">
        <v>9.3077518016055808E-5</v>
      </c>
      <c r="H3383" s="114">
        <v>1.7253520375924911</v>
      </c>
      <c r="I3383" s="118" t="s">
        <v>274</v>
      </c>
    </row>
    <row r="3384" spans="1:9" ht="15" customHeight="1" x14ac:dyDescent="0.25">
      <c r="A3384" s="117">
        <v>46290.782395833332</v>
      </c>
      <c r="B3384" s="114">
        <v>28</v>
      </c>
      <c r="C3384" s="114" t="s">
        <v>367</v>
      </c>
      <c r="D3384" s="114" t="s">
        <v>637</v>
      </c>
      <c r="E3384" s="114" t="s">
        <v>2434</v>
      </c>
      <c r="F3384" s="114" t="s">
        <v>180</v>
      </c>
      <c r="G3384" s="121">
        <v>9.3077518016055808E-5</v>
      </c>
      <c r="H3384" s="114">
        <v>1.7253520375924911</v>
      </c>
      <c r="I3384" s="118" t="s">
        <v>274</v>
      </c>
    </row>
    <row r="3385" spans="1:9" ht="15" customHeight="1" x14ac:dyDescent="0.25">
      <c r="A3385" s="117">
        <v>46290.782395833332</v>
      </c>
      <c r="B3385" s="114">
        <v>28</v>
      </c>
      <c r="C3385" s="114" t="s">
        <v>367</v>
      </c>
      <c r="D3385" s="114" t="s">
        <v>637</v>
      </c>
      <c r="E3385" s="114" t="s">
        <v>2435</v>
      </c>
      <c r="F3385" s="114" t="s">
        <v>180</v>
      </c>
      <c r="G3385" s="121">
        <v>9.3077518016055808E-5</v>
      </c>
      <c r="H3385" s="114">
        <v>1.7253520375924911</v>
      </c>
      <c r="I3385" s="118" t="s">
        <v>274</v>
      </c>
    </row>
    <row r="3386" spans="1:9" ht="15" customHeight="1" x14ac:dyDescent="0.25">
      <c r="A3386" s="117">
        <v>46290.782395833332</v>
      </c>
      <c r="B3386" s="114">
        <v>28</v>
      </c>
      <c r="C3386" s="114" t="s">
        <v>367</v>
      </c>
      <c r="D3386" s="114" t="s">
        <v>637</v>
      </c>
      <c r="E3386" s="114" t="s">
        <v>2436</v>
      </c>
      <c r="F3386" s="114" t="s">
        <v>180</v>
      </c>
      <c r="G3386" s="121">
        <v>9.3077518016055808E-5</v>
      </c>
      <c r="H3386" s="114">
        <v>1.7253520375924911</v>
      </c>
      <c r="I3386" s="118" t="s">
        <v>274</v>
      </c>
    </row>
    <row r="3387" spans="1:9" ht="15" customHeight="1" x14ac:dyDescent="0.25">
      <c r="A3387" s="117">
        <v>46290.782395833332</v>
      </c>
      <c r="B3387" s="114">
        <v>28</v>
      </c>
      <c r="C3387" s="114" t="s">
        <v>367</v>
      </c>
      <c r="D3387" s="114" t="s">
        <v>637</v>
      </c>
      <c r="E3387" s="114" t="s">
        <v>2437</v>
      </c>
      <c r="F3387" s="114" t="s">
        <v>180</v>
      </c>
      <c r="G3387" s="121">
        <v>1.4999999999999953E-4</v>
      </c>
      <c r="H3387" s="114">
        <v>1.8</v>
      </c>
      <c r="I3387" s="118" t="s">
        <v>274</v>
      </c>
    </row>
    <row r="3388" spans="1:9" ht="15" customHeight="1" x14ac:dyDescent="0.25">
      <c r="A3388" s="117">
        <v>46290.782395833332</v>
      </c>
      <c r="B3388" s="114">
        <v>28</v>
      </c>
      <c r="C3388" s="114" t="s">
        <v>367</v>
      </c>
      <c r="D3388" s="114" t="s">
        <v>637</v>
      </c>
      <c r="E3388" s="114" t="s">
        <v>2438</v>
      </c>
      <c r="F3388" s="114" t="s">
        <v>180</v>
      </c>
      <c r="G3388" s="121">
        <v>1.4999999999999953E-4</v>
      </c>
      <c r="H3388" s="114">
        <v>1.8</v>
      </c>
      <c r="I3388" s="118" t="s">
        <v>274</v>
      </c>
    </row>
    <row r="3389" spans="1:9" ht="15" customHeight="1" x14ac:dyDescent="0.25">
      <c r="A3389" s="117">
        <v>46290.782395833332</v>
      </c>
      <c r="B3389" s="114">
        <v>28</v>
      </c>
      <c r="C3389" s="114" t="s">
        <v>367</v>
      </c>
      <c r="D3389" s="114" t="s">
        <v>637</v>
      </c>
      <c r="E3389" s="114" t="s">
        <v>2439</v>
      </c>
      <c r="F3389" s="114" t="s">
        <v>180</v>
      </c>
      <c r="G3389" s="121">
        <v>1.4999999999999953E-4</v>
      </c>
      <c r="H3389" s="114">
        <v>1.8</v>
      </c>
      <c r="I3389" s="118" t="s">
        <v>274</v>
      </c>
    </row>
    <row r="3390" spans="1:9" ht="15" customHeight="1" x14ac:dyDescent="0.25">
      <c r="A3390" s="117">
        <v>46290.782395833332</v>
      </c>
      <c r="B3390" s="114">
        <v>28</v>
      </c>
      <c r="C3390" s="114" t="s">
        <v>367</v>
      </c>
      <c r="D3390" s="114" t="s">
        <v>637</v>
      </c>
      <c r="E3390" s="114" t="s">
        <v>2440</v>
      </c>
      <c r="F3390" s="114" t="s">
        <v>180</v>
      </c>
      <c r="G3390" s="121">
        <v>1.4999999999999953E-4</v>
      </c>
      <c r="H3390" s="114">
        <v>1.8</v>
      </c>
      <c r="I3390" s="118" t="s">
        <v>274</v>
      </c>
    </row>
    <row r="3391" spans="1:9" ht="15" customHeight="1" x14ac:dyDescent="0.25">
      <c r="A3391" s="117">
        <v>46290.782395833332</v>
      </c>
      <c r="B3391" s="114">
        <v>28</v>
      </c>
      <c r="C3391" s="114" t="s">
        <v>367</v>
      </c>
      <c r="D3391" s="114" t="s">
        <v>637</v>
      </c>
      <c r="E3391" s="114" t="s">
        <v>2441</v>
      </c>
      <c r="F3391" s="114" t="s">
        <v>180</v>
      </c>
      <c r="G3391" s="121">
        <v>1.4999999999999953E-4</v>
      </c>
      <c r="H3391" s="114">
        <v>1.8</v>
      </c>
      <c r="I3391" s="118" t="s">
        <v>274</v>
      </c>
    </row>
    <row r="3392" spans="1:9" ht="15" customHeight="1" x14ac:dyDescent="0.25">
      <c r="A3392" s="117">
        <v>46290.782395833332</v>
      </c>
      <c r="B3392" s="114">
        <v>28</v>
      </c>
      <c r="C3392" s="114" t="s">
        <v>367</v>
      </c>
      <c r="D3392" s="114" t="s">
        <v>637</v>
      </c>
      <c r="E3392" s="114" t="s">
        <v>2442</v>
      </c>
      <c r="F3392" s="114" t="s">
        <v>180</v>
      </c>
      <c r="G3392" s="121">
        <v>1.4999999999999953E-4</v>
      </c>
      <c r="H3392" s="114">
        <v>1.8</v>
      </c>
      <c r="I3392" s="118" t="s">
        <v>274</v>
      </c>
    </row>
    <row r="3393" spans="1:9" ht="15" customHeight="1" x14ac:dyDescent="0.25">
      <c r="A3393" s="117">
        <v>46290.782395833332</v>
      </c>
      <c r="B3393" s="114">
        <v>28</v>
      </c>
      <c r="C3393" s="114" t="s">
        <v>367</v>
      </c>
      <c r="D3393" s="114" t="s">
        <v>637</v>
      </c>
      <c r="E3393" s="114" t="s">
        <v>567</v>
      </c>
      <c r="F3393" s="114" t="s">
        <v>2443</v>
      </c>
      <c r="G3393" s="121">
        <v>4.418368017674958E-5</v>
      </c>
      <c r="H3393" s="114">
        <v>8.8367360353499151</v>
      </c>
      <c r="I3393" s="118" t="s">
        <v>274</v>
      </c>
    </row>
    <row r="3394" spans="1:9" ht="15" customHeight="1" x14ac:dyDescent="0.25">
      <c r="A3394" s="117">
        <v>46290.782395833332</v>
      </c>
      <c r="B3394" s="114">
        <v>28</v>
      </c>
      <c r="C3394" s="114" t="s">
        <v>367</v>
      </c>
      <c r="D3394" s="114" t="s">
        <v>637</v>
      </c>
      <c r="E3394" s="114" t="s">
        <v>569</v>
      </c>
      <c r="F3394" s="114" t="s">
        <v>2443</v>
      </c>
      <c r="G3394" s="121">
        <v>1.0036024875366093E-4</v>
      </c>
      <c r="H3394" s="114">
        <v>20.072049750732187</v>
      </c>
      <c r="I3394" s="118" t="s">
        <v>274</v>
      </c>
    </row>
    <row r="3395" spans="1:9" ht="15" customHeight="1" x14ac:dyDescent="0.25">
      <c r="A3395" s="117">
        <v>46290.782395833332</v>
      </c>
      <c r="B3395" s="114">
        <v>28</v>
      </c>
      <c r="C3395" s="114" t="s">
        <v>367</v>
      </c>
      <c r="D3395" s="114" t="s">
        <v>637</v>
      </c>
      <c r="E3395" s="114" t="s">
        <v>2444</v>
      </c>
      <c r="F3395" s="114" t="s">
        <v>2443</v>
      </c>
      <c r="G3395" s="121">
        <v>1.2972250524943208E-4</v>
      </c>
      <c r="H3395" s="114">
        <v>25.944501049886416</v>
      </c>
      <c r="I3395" s="118" t="s">
        <v>274</v>
      </c>
    </row>
    <row r="3396" spans="1:9" ht="15" customHeight="1" x14ac:dyDescent="0.25">
      <c r="A3396" s="117">
        <v>46290.782395833332</v>
      </c>
      <c r="B3396" s="114">
        <v>28</v>
      </c>
      <c r="C3396" s="114" t="s">
        <v>367</v>
      </c>
      <c r="D3396" s="114" t="s">
        <v>637</v>
      </c>
      <c r="E3396" s="114" t="s">
        <v>2445</v>
      </c>
      <c r="F3396" s="114" t="s">
        <v>2443</v>
      </c>
      <c r="G3396" s="121">
        <v>1.3292325540481642E-4</v>
      </c>
      <c r="H3396" s="114">
        <v>26.584651080963283</v>
      </c>
      <c r="I3396" s="118" t="s">
        <v>274</v>
      </c>
    </row>
    <row r="3397" spans="1:9" ht="15" customHeight="1" x14ac:dyDescent="0.25">
      <c r="A3397" s="117">
        <v>46290.782395833332</v>
      </c>
      <c r="B3397" s="114">
        <v>28</v>
      </c>
      <c r="C3397" s="114" t="s">
        <v>367</v>
      </c>
      <c r="D3397" s="114" t="s">
        <v>637</v>
      </c>
      <c r="E3397" s="114" t="s">
        <v>2446</v>
      </c>
      <c r="F3397" s="114" t="s">
        <v>2443</v>
      </c>
      <c r="G3397" s="121">
        <v>1.3292325540481642E-4</v>
      </c>
      <c r="H3397" s="114">
        <v>26.584651080963283</v>
      </c>
      <c r="I3397" s="118" t="s">
        <v>274</v>
      </c>
    </row>
    <row r="3398" spans="1:9" ht="15" customHeight="1" x14ac:dyDescent="0.25">
      <c r="A3398" s="117">
        <v>46290.782395833332</v>
      </c>
      <c r="B3398" s="114">
        <v>28</v>
      </c>
      <c r="C3398" s="114" t="s">
        <v>367</v>
      </c>
      <c r="D3398" s="114" t="s">
        <v>637</v>
      </c>
      <c r="E3398" s="114" t="s">
        <v>2447</v>
      </c>
      <c r="F3398" s="114" t="s">
        <v>2443</v>
      </c>
      <c r="G3398" s="121">
        <v>1.2972250524943214E-4</v>
      </c>
      <c r="H3398" s="114">
        <v>25.944501049886426</v>
      </c>
      <c r="I3398" s="118" t="s">
        <v>274</v>
      </c>
    </row>
    <row r="3399" spans="1:9" ht="15" customHeight="1" x14ac:dyDescent="0.25">
      <c r="A3399" s="117">
        <v>46290.782395833332</v>
      </c>
      <c r="B3399" s="114">
        <v>28</v>
      </c>
      <c r="C3399" s="114" t="s">
        <v>367</v>
      </c>
      <c r="D3399" s="114" t="s">
        <v>637</v>
      </c>
      <c r="E3399" s="114" t="s">
        <v>2448</v>
      </c>
      <c r="F3399" s="114" t="s">
        <v>2443</v>
      </c>
      <c r="G3399" s="121">
        <v>1.0036024875366099E-4</v>
      </c>
      <c r="H3399" s="114">
        <v>20.072049750732198</v>
      </c>
      <c r="I3399" s="118" t="s">
        <v>274</v>
      </c>
    </row>
    <row r="3400" spans="1:9" ht="15" customHeight="1" x14ac:dyDescent="0.25">
      <c r="A3400" s="117">
        <v>46290.782395833332</v>
      </c>
      <c r="B3400" s="114">
        <v>28</v>
      </c>
      <c r="C3400" s="114" t="s">
        <v>367</v>
      </c>
      <c r="D3400" s="114" t="s">
        <v>637</v>
      </c>
      <c r="E3400" s="114" t="s">
        <v>2449</v>
      </c>
      <c r="F3400" s="114" t="s">
        <v>2443</v>
      </c>
      <c r="G3400" s="121">
        <v>4.4183680176749769E-5</v>
      </c>
      <c r="H3400" s="114">
        <v>8.8367360353499542</v>
      </c>
      <c r="I3400" s="118" t="s">
        <v>274</v>
      </c>
    </row>
    <row r="3401" spans="1:9" ht="15" customHeight="1" x14ac:dyDescent="0.25">
      <c r="A3401" s="117">
        <v>46290.782395833332</v>
      </c>
      <c r="B3401" s="114">
        <v>28</v>
      </c>
      <c r="C3401" s="114" t="s">
        <v>367</v>
      </c>
      <c r="D3401" s="114" t="s">
        <v>637</v>
      </c>
      <c r="E3401" s="114" t="s">
        <v>2450</v>
      </c>
      <c r="F3401" s="114" t="s">
        <v>2443</v>
      </c>
      <c r="G3401" s="121">
        <v>-5.9802090993590635E-4</v>
      </c>
      <c r="H3401" s="114">
        <v>-119.60418198718129</v>
      </c>
      <c r="I3401" s="118" t="s">
        <v>272</v>
      </c>
    </row>
    <row r="3402" spans="1:9" ht="15" customHeight="1" x14ac:dyDescent="0.25">
      <c r="A3402" s="117">
        <v>46290.782395833332</v>
      </c>
      <c r="B3402" s="114">
        <v>28</v>
      </c>
      <c r="C3402" s="114" t="s">
        <v>367</v>
      </c>
      <c r="D3402" s="114" t="s">
        <v>637</v>
      </c>
      <c r="E3402" s="114" t="s">
        <v>2451</v>
      </c>
      <c r="F3402" s="114" t="s">
        <v>2443</v>
      </c>
      <c r="G3402" s="121">
        <v>-6.5419747851281772E-4</v>
      </c>
      <c r="H3402" s="114">
        <v>-130.83949570256357</v>
      </c>
      <c r="I3402" s="118" t="s">
        <v>272</v>
      </c>
    </row>
    <row r="3403" spans="1:9" ht="15" customHeight="1" x14ac:dyDescent="0.25">
      <c r="A3403" s="117">
        <v>46290.782395833332</v>
      </c>
      <c r="B3403" s="114">
        <v>28</v>
      </c>
      <c r="C3403" s="114" t="s">
        <v>367</v>
      </c>
      <c r="D3403" s="114" t="s">
        <v>637</v>
      </c>
      <c r="E3403" s="114" t="s">
        <v>2452</v>
      </c>
      <c r="F3403" s="114" t="s">
        <v>2443</v>
      </c>
      <c r="G3403" s="121">
        <v>-6.8355973500858886E-4</v>
      </c>
      <c r="H3403" s="114">
        <v>-136.71194700171779</v>
      </c>
      <c r="I3403" s="118" t="s">
        <v>272</v>
      </c>
    </row>
    <row r="3404" spans="1:9" ht="15" customHeight="1" x14ac:dyDescent="0.25">
      <c r="A3404" s="117">
        <v>46290.782395833332</v>
      </c>
      <c r="B3404" s="114">
        <v>28</v>
      </c>
      <c r="C3404" s="114" t="s">
        <v>367</v>
      </c>
      <c r="D3404" s="114" t="s">
        <v>637</v>
      </c>
      <c r="E3404" s="114" t="s">
        <v>2453</v>
      </c>
      <c r="F3404" s="114" t="s">
        <v>2443</v>
      </c>
      <c r="G3404" s="121">
        <v>-6.8676048516397314E-4</v>
      </c>
      <c r="H3404" s="114">
        <v>-137.35209703279466</v>
      </c>
      <c r="I3404" s="118" t="s">
        <v>272</v>
      </c>
    </row>
    <row r="3405" spans="1:9" ht="15" customHeight="1" x14ac:dyDescent="0.25">
      <c r="A3405" s="117">
        <v>46290.782395833332</v>
      </c>
      <c r="B3405" s="114">
        <v>28</v>
      </c>
      <c r="C3405" s="114" t="s">
        <v>367</v>
      </c>
      <c r="D3405" s="114" t="s">
        <v>637</v>
      </c>
      <c r="E3405" s="114" t="s">
        <v>2454</v>
      </c>
      <c r="F3405" s="114" t="s">
        <v>2443</v>
      </c>
      <c r="G3405" s="121">
        <v>-6.8676048516397314E-4</v>
      </c>
      <c r="H3405" s="114">
        <v>-137.35209703279466</v>
      </c>
      <c r="I3405" s="118" t="s">
        <v>272</v>
      </c>
    </row>
    <row r="3406" spans="1:9" ht="15" customHeight="1" x14ac:dyDescent="0.25">
      <c r="A3406" s="117">
        <v>46290.782395833332</v>
      </c>
      <c r="B3406" s="114">
        <v>28</v>
      </c>
      <c r="C3406" s="114" t="s">
        <v>367</v>
      </c>
      <c r="D3406" s="114" t="s">
        <v>637</v>
      </c>
      <c r="E3406" s="114" t="s">
        <v>2455</v>
      </c>
      <c r="F3406" s="114" t="s">
        <v>2443</v>
      </c>
      <c r="G3406" s="121">
        <v>-6.8355973500858886E-4</v>
      </c>
      <c r="H3406" s="114">
        <v>-136.71194700171779</v>
      </c>
      <c r="I3406" s="118" t="s">
        <v>272</v>
      </c>
    </row>
    <row r="3407" spans="1:9" ht="15" customHeight="1" x14ac:dyDescent="0.25">
      <c r="A3407" s="117">
        <v>46290.782395833332</v>
      </c>
      <c r="B3407" s="114">
        <v>28</v>
      </c>
      <c r="C3407" s="114" t="s">
        <v>367</v>
      </c>
      <c r="D3407" s="114" t="s">
        <v>637</v>
      </c>
      <c r="E3407" s="114" t="s">
        <v>2456</v>
      </c>
      <c r="F3407" s="114" t="s">
        <v>2443</v>
      </c>
      <c r="G3407" s="121">
        <v>-6.5419747851281772E-4</v>
      </c>
      <c r="H3407" s="114">
        <v>-130.83949570256357</v>
      </c>
      <c r="I3407" s="118" t="s">
        <v>272</v>
      </c>
    </row>
    <row r="3408" spans="1:9" ht="15" customHeight="1" x14ac:dyDescent="0.25">
      <c r="A3408" s="117">
        <v>46290.782395833332</v>
      </c>
      <c r="B3408" s="114">
        <v>28</v>
      </c>
      <c r="C3408" s="114" t="s">
        <v>367</v>
      </c>
      <c r="D3408" s="114" t="s">
        <v>637</v>
      </c>
      <c r="E3408" s="114" t="s">
        <v>2457</v>
      </c>
      <c r="F3408" s="114" t="s">
        <v>2443</v>
      </c>
      <c r="G3408" s="121">
        <v>-5.9802090993590646E-4</v>
      </c>
      <c r="H3408" s="114">
        <v>-119.60418198718131</v>
      </c>
      <c r="I3408" s="118" t="s">
        <v>272</v>
      </c>
    </row>
    <row r="3409" spans="1:9" ht="15" customHeight="1" x14ac:dyDescent="0.25">
      <c r="A3409" s="117">
        <v>46290.782395833332</v>
      </c>
      <c r="B3409" s="114">
        <v>28</v>
      </c>
      <c r="C3409" s="114" t="s">
        <v>367</v>
      </c>
      <c r="D3409" s="114" t="s">
        <v>637</v>
      </c>
      <c r="E3409" s="114" t="s">
        <v>2458</v>
      </c>
      <c r="F3409" s="114" t="s">
        <v>2443</v>
      </c>
      <c r="G3409" s="121">
        <v>-5.2737753560893068E-4</v>
      </c>
      <c r="H3409" s="114">
        <v>-105.47550712178615</v>
      </c>
      <c r="I3409" s="118" t="s">
        <v>272</v>
      </c>
    </row>
    <row r="3410" spans="1:9" ht="15" customHeight="1" x14ac:dyDescent="0.25">
      <c r="A3410" s="117">
        <v>46290.782395833332</v>
      </c>
      <c r="B3410" s="114">
        <v>28</v>
      </c>
      <c r="C3410" s="114" t="s">
        <v>367</v>
      </c>
      <c r="D3410" s="114" t="s">
        <v>637</v>
      </c>
      <c r="E3410" s="114" t="s">
        <v>2459</v>
      </c>
      <c r="F3410" s="114" t="s">
        <v>2443</v>
      </c>
      <c r="G3410" s="121">
        <v>-4.2719396731718976E-4</v>
      </c>
      <c r="H3410" s="114">
        <v>-85.438793463437975</v>
      </c>
      <c r="I3410" s="118" t="s">
        <v>272</v>
      </c>
    </row>
    <row r="3411" spans="1:9" ht="15" customHeight="1" x14ac:dyDescent="0.25">
      <c r="A3411" s="117">
        <v>46290.782395833332</v>
      </c>
      <c r="B3411" s="114">
        <v>28</v>
      </c>
      <c r="C3411" s="114" t="s">
        <v>367</v>
      </c>
      <c r="D3411" s="114" t="s">
        <v>637</v>
      </c>
      <c r="E3411" s="114" t="s">
        <v>2460</v>
      </c>
      <c r="F3411" s="114" t="s">
        <v>2443</v>
      </c>
      <c r="G3411" s="121">
        <v>-3.2701039902544883E-4</v>
      </c>
      <c r="H3411" s="114">
        <v>-65.402079805089784</v>
      </c>
      <c r="I3411" s="118" t="s">
        <v>272</v>
      </c>
    </row>
    <row r="3412" spans="1:9" ht="15" customHeight="1" x14ac:dyDescent="0.25">
      <c r="A3412" s="117">
        <v>46290.782395833332</v>
      </c>
      <c r="B3412" s="114">
        <v>28</v>
      </c>
      <c r="C3412" s="114" t="s">
        <v>367</v>
      </c>
      <c r="D3412" s="114" t="s">
        <v>637</v>
      </c>
      <c r="E3412" s="114" t="s">
        <v>2461</v>
      </c>
      <c r="F3412" s="114" t="s">
        <v>2443</v>
      </c>
      <c r="G3412" s="121">
        <v>-2.2682683073370791E-4</v>
      </c>
      <c r="H3412" s="114">
        <v>-45.3653661467416</v>
      </c>
      <c r="I3412" s="118" t="s">
        <v>272</v>
      </c>
    </row>
    <row r="3413" spans="1:9" ht="15" customHeight="1" x14ac:dyDescent="0.25">
      <c r="A3413" s="117">
        <v>46290.782395833332</v>
      </c>
      <c r="B3413" s="114">
        <v>28</v>
      </c>
      <c r="C3413" s="114" t="s">
        <v>367</v>
      </c>
      <c r="D3413" s="114" t="s">
        <v>637</v>
      </c>
      <c r="E3413" s="114" t="s">
        <v>2462</v>
      </c>
      <c r="F3413" s="114" t="s">
        <v>2443</v>
      </c>
      <c r="G3413" s="121">
        <v>-1.2664326244196696E-4</v>
      </c>
      <c r="H3413" s="114">
        <v>-25.328652488393409</v>
      </c>
      <c r="I3413" s="118" t="s">
        <v>272</v>
      </c>
    </row>
    <row r="3414" spans="1:9" ht="15" customHeight="1" x14ac:dyDescent="0.25">
      <c r="A3414" s="117">
        <v>46290.782395833332</v>
      </c>
      <c r="B3414" s="114">
        <v>28</v>
      </c>
      <c r="C3414" s="114" t="s">
        <v>367</v>
      </c>
      <c r="D3414" s="114" t="s">
        <v>637</v>
      </c>
      <c r="E3414" s="114" t="s">
        <v>2463</v>
      </c>
      <c r="F3414" s="114" t="s">
        <v>2443</v>
      </c>
      <c r="G3414" s="121">
        <v>-2.6459694150226034E-5</v>
      </c>
      <c r="H3414" s="114">
        <v>-5.2919388300452246</v>
      </c>
      <c r="I3414" s="118" t="s">
        <v>272</v>
      </c>
    </row>
    <row r="3415" spans="1:9" ht="15" customHeight="1" x14ac:dyDescent="0.25">
      <c r="A3415" s="117">
        <v>46290.782395833332</v>
      </c>
      <c r="B3415" s="114">
        <v>28</v>
      </c>
      <c r="C3415" s="114" t="s">
        <v>367</v>
      </c>
      <c r="D3415" s="114" t="s">
        <v>637</v>
      </c>
      <c r="E3415" s="114" t="s">
        <v>2773</v>
      </c>
      <c r="F3415" s="114" t="s">
        <v>2443</v>
      </c>
      <c r="G3415" s="121">
        <v>-5.2737753560893068E-4</v>
      </c>
      <c r="H3415" s="114">
        <v>-105.47550712178615</v>
      </c>
      <c r="I3415" s="118" t="s">
        <v>272</v>
      </c>
    </row>
    <row r="3416" spans="1:9" ht="15" customHeight="1" x14ac:dyDescent="0.25">
      <c r="A3416" s="117">
        <v>46290.782395833332</v>
      </c>
      <c r="B3416" s="114">
        <v>28</v>
      </c>
      <c r="C3416" s="114" t="s">
        <v>367</v>
      </c>
      <c r="D3416" s="114" t="s">
        <v>637</v>
      </c>
      <c r="E3416" s="114" t="s">
        <v>2775</v>
      </c>
      <c r="F3416" s="114" t="s">
        <v>2443</v>
      </c>
      <c r="G3416" s="121">
        <v>-4.2719396731718976E-4</v>
      </c>
      <c r="H3416" s="114">
        <v>-85.438793463437975</v>
      </c>
      <c r="I3416" s="118" t="s">
        <v>272</v>
      </c>
    </row>
    <row r="3417" spans="1:9" ht="15" customHeight="1" x14ac:dyDescent="0.25">
      <c r="A3417" s="117">
        <v>46290.782395833332</v>
      </c>
      <c r="B3417" s="114">
        <v>28</v>
      </c>
      <c r="C3417" s="114" t="s">
        <v>367</v>
      </c>
      <c r="D3417" s="114" t="s">
        <v>637</v>
      </c>
      <c r="E3417" s="114" t="s">
        <v>2776</v>
      </c>
      <c r="F3417" s="114" t="s">
        <v>2443</v>
      </c>
      <c r="G3417" s="121">
        <v>-3.2701039902544883E-4</v>
      </c>
      <c r="H3417" s="114">
        <v>-65.402079805089784</v>
      </c>
      <c r="I3417" s="118" t="s">
        <v>272</v>
      </c>
    </row>
    <row r="3418" spans="1:9" ht="15" customHeight="1" x14ac:dyDescent="0.25">
      <c r="A3418" s="117">
        <v>46290.782395833332</v>
      </c>
      <c r="B3418" s="114">
        <v>28</v>
      </c>
      <c r="C3418" s="114" t="s">
        <v>367</v>
      </c>
      <c r="D3418" s="114" t="s">
        <v>637</v>
      </c>
      <c r="E3418" s="114" t="s">
        <v>2777</v>
      </c>
      <c r="F3418" s="114" t="s">
        <v>2443</v>
      </c>
      <c r="G3418" s="121">
        <v>-2.2682683073370791E-4</v>
      </c>
      <c r="H3418" s="114">
        <v>-45.3653661467416</v>
      </c>
      <c r="I3418" s="118" t="s">
        <v>272</v>
      </c>
    </row>
    <row r="3419" spans="1:9" ht="15" customHeight="1" x14ac:dyDescent="0.25">
      <c r="A3419" s="117">
        <v>46290.782395833332</v>
      </c>
      <c r="B3419" s="114">
        <v>28</v>
      </c>
      <c r="C3419" s="114" t="s">
        <v>367</v>
      </c>
      <c r="D3419" s="114" t="s">
        <v>637</v>
      </c>
      <c r="E3419" s="114" t="s">
        <v>2778</v>
      </c>
      <c r="F3419" s="114" t="s">
        <v>2443</v>
      </c>
      <c r="G3419" s="121">
        <v>-1.2664326244196696E-4</v>
      </c>
      <c r="H3419" s="114">
        <v>-25.328652488393409</v>
      </c>
      <c r="I3419" s="118" t="s">
        <v>272</v>
      </c>
    </row>
    <row r="3420" spans="1:9" ht="15" customHeight="1" x14ac:dyDescent="0.25">
      <c r="A3420" s="117">
        <v>46290.782395833332</v>
      </c>
      <c r="B3420" s="114">
        <v>28</v>
      </c>
      <c r="C3420" s="114" t="s">
        <v>367</v>
      </c>
      <c r="D3420" s="114" t="s">
        <v>637</v>
      </c>
      <c r="E3420" s="114" t="s">
        <v>2779</v>
      </c>
      <c r="F3420" s="114" t="s">
        <v>2443</v>
      </c>
      <c r="G3420" s="121">
        <v>-2.6459694150226037E-5</v>
      </c>
      <c r="H3420" s="114">
        <v>-5.2919388300452255</v>
      </c>
      <c r="I3420" s="118" t="s">
        <v>272</v>
      </c>
    </row>
    <row r="3421" spans="1:9" ht="15" customHeight="1" x14ac:dyDescent="0.25">
      <c r="A3421" s="117">
        <v>46290.782395833332</v>
      </c>
      <c r="B3421" s="114">
        <v>28</v>
      </c>
      <c r="C3421" s="114" t="s">
        <v>367</v>
      </c>
      <c r="D3421" s="114" t="s">
        <v>638</v>
      </c>
      <c r="E3421" s="114" t="s">
        <v>2334</v>
      </c>
      <c r="F3421" s="114" t="s">
        <v>180</v>
      </c>
      <c r="G3421" s="121">
        <v>-9.1151194433030671E-4</v>
      </c>
      <c r="H3421" s="114">
        <v>-13.368841850177832</v>
      </c>
      <c r="I3421" s="118" t="s">
        <v>272</v>
      </c>
    </row>
    <row r="3422" spans="1:9" ht="15" customHeight="1" x14ac:dyDescent="0.25">
      <c r="A3422" s="117">
        <v>46290.782395833332</v>
      </c>
      <c r="B3422" s="114">
        <v>28</v>
      </c>
      <c r="C3422" s="114" t="s">
        <v>367</v>
      </c>
      <c r="D3422" s="114" t="s">
        <v>638</v>
      </c>
      <c r="E3422" s="114" t="s">
        <v>2336</v>
      </c>
      <c r="F3422" s="114" t="s">
        <v>180</v>
      </c>
      <c r="G3422" s="121">
        <v>-9.1151194433030671E-4</v>
      </c>
      <c r="H3422" s="114">
        <v>-13.368841850177832</v>
      </c>
      <c r="I3422" s="118" t="s">
        <v>272</v>
      </c>
    </row>
    <row r="3423" spans="1:9" ht="15" customHeight="1" x14ac:dyDescent="0.25">
      <c r="A3423" s="117">
        <v>46290.782395833332</v>
      </c>
      <c r="B3423" s="114">
        <v>28</v>
      </c>
      <c r="C3423" s="114" t="s">
        <v>367</v>
      </c>
      <c r="D3423" s="114" t="s">
        <v>638</v>
      </c>
      <c r="E3423" s="114" t="s">
        <v>2337</v>
      </c>
      <c r="F3423" s="114" t="s">
        <v>180</v>
      </c>
      <c r="G3423" s="121">
        <v>-9.1151194433030671E-4</v>
      </c>
      <c r="H3423" s="114">
        <v>-13.368841850177832</v>
      </c>
      <c r="I3423" s="118" t="s">
        <v>272</v>
      </c>
    </row>
    <row r="3424" spans="1:9" ht="15" customHeight="1" x14ac:dyDescent="0.25">
      <c r="A3424" s="117">
        <v>46290.782395833332</v>
      </c>
      <c r="B3424" s="114">
        <v>28</v>
      </c>
      <c r="C3424" s="114" t="s">
        <v>367</v>
      </c>
      <c r="D3424" s="114" t="s">
        <v>638</v>
      </c>
      <c r="E3424" s="114" t="s">
        <v>2338</v>
      </c>
      <c r="F3424" s="114" t="s">
        <v>180</v>
      </c>
      <c r="G3424" s="121">
        <v>-9.1151194433030671E-4</v>
      </c>
      <c r="H3424" s="114">
        <v>-13.368841850177832</v>
      </c>
      <c r="I3424" s="118" t="s">
        <v>272</v>
      </c>
    </row>
    <row r="3425" spans="1:9" ht="15" customHeight="1" x14ac:dyDescent="0.25">
      <c r="A3425" s="117">
        <v>46290.782395833332</v>
      </c>
      <c r="B3425" s="114">
        <v>28</v>
      </c>
      <c r="C3425" s="114" t="s">
        <v>367</v>
      </c>
      <c r="D3425" s="114" t="s">
        <v>638</v>
      </c>
      <c r="E3425" s="114" t="s">
        <v>2339</v>
      </c>
      <c r="F3425" s="114" t="s">
        <v>180</v>
      </c>
      <c r="G3425" s="121">
        <v>-9.1151194433030671E-4</v>
      </c>
      <c r="H3425" s="114">
        <v>-13.368841850177832</v>
      </c>
      <c r="I3425" s="118" t="s">
        <v>272</v>
      </c>
    </row>
    <row r="3426" spans="1:9" ht="15" customHeight="1" x14ac:dyDescent="0.25">
      <c r="A3426" s="117">
        <v>46290.782395833332</v>
      </c>
      <c r="B3426" s="114">
        <v>28</v>
      </c>
      <c r="C3426" s="114" t="s">
        <v>367</v>
      </c>
      <c r="D3426" s="114" t="s">
        <v>638</v>
      </c>
      <c r="E3426" s="114" t="s">
        <v>2340</v>
      </c>
      <c r="F3426" s="114" t="s">
        <v>180</v>
      </c>
      <c r="G3426" s="121">
        <v>-9.1151194433030671E-4</v>
      </c>
      <c r="H3426" s="114">
        <v>-13.368841850177832</v>
      </c>
      <c r="I3426" s="118" t="s">
        <v>272</v>
      </c>
    </row>
    <row r="3427" spans="1:9" ht="15" customHeight="1" x14ac:dyDescent="0.25">
      <c r="A3427" s="117">
        <v>46290.782395833332</v>
      </c>
      <c r="B3427" s="114">
        <v>28</v>
      </c>
      <c r="C3427" s="114" t="s">
        <v>367</v>
      </c>
      <c r="D3427" s="114" t="s">
        <v>638</v>
      </c>
      <c r="E3427" s="114" t="s">
        <v>2341</v>
      </c>
      <c r="F3427" s="114" t="s">
        <v>180</v>
      </c>
      <c r="G3427" s="121">
        <v>-8.4034410230437616E-4</v>
      </c>
      <c r="H3427" s="114">
        <v>-12.325046833797517</v>
      </c>
      <c r="I3427" s="118" t="s">
        <v>272</v>
      </c>
    </row>
    <row r="3428" spans="1:9" ht="15" customHeight="1" x14ac:dyDescent="0.25">
      <c r="A3428" s="117">
        <v>46290.782395833332</v>
      </c>
      <c r="B3428" s="114">
        <v>28</v>
      </c>
      <c r="C3428" s="114" t="s">
        <v>367</v>
      </c>
      <c r="D3428" s="114" t="s">
        <v>638</v>
      </c>
      <c r="E3428" s="114" t="s">
        <v>2342</v>
      </c>
      <c r="F3428" s="114" t="s">
        <v>180</v>
      </c>
      <c r="G3428" s="121">
        <v>-8.4034410230437616E-4</v>
      </c>
      <c r="H3428" s="114">
        <v>-12.325046833797517</v>
      </c>
      <c r="I3428" s="118" t="s">
        <v>272</v>
      </c>
    </row>
    <row r="3429" spans="1:9" ht="15" customHeight="1" x14ac:dyDescent="0.25">
      <c r="A3429" s="117">
        <v>46290.782395833332</v>
      </c>
      <c r="B3429" s="114">
        <v>28</v>
      </c>
      <c r="C3429" s="114" t="s">
        <v>367</v>
      </c>
      <c r="D3429" s="114" t="s">
        <v>638</v>
      </c>
      <c r="E3429" s="114" t="s">
        <v>2343</v>
      </c>
      <c r="F3429" s="114" t="s">
        <v>180</v>
      </c>
      <c r="G3429" s="121">
        <v>-8.4034410230437616E-4</v>
      </c>
      <c r="H3429" s="114">
        <v>-12.325046833797517</v>
      </c>
      <c r="I3429" s="118" t="s">
        <v>272</v>
      </c>
    </row>
    <row r="3430" spans="1:9" ht="15" customHeight="1" x14ac:dyDescent="0.25">
      <c r="A3430" s="117">
        <v>46290.782395833332</v>
      </c>
      <c r="B3430" s="114">
        <v>28</v>
      </c>
      <c r="C3430" s="114" t="s">
        <v>367</v>
      </c>
      <c r="D3430" s="114" t="s">
        <v>638</v>
      </c>
      <c r="E3430" s="114" t="s">
        <v>2344</v>
      </c>
      <c r="F3430" s="114" t="s">
        <v>180</v>
      </c>
      <c r="G3430" s="121">
        <v>-8.4034410230437626E-4</v>
      </c>
      <c r="H3430" s="114">
        <v>-12.325046833797519</v>
      </c>
      <c r="I3430" s="118" t="s">
        <v>272</v>
      </c>
    </row>
    <row r="3431" spans="1:9" ht="15" customHeight="1" x14ac:dyDescent="0.25">
      <c r="A3431" s="117">
        <v>46290.782395833332</v>
      </c>
      <c r="B3431" s="114">
        <v>28</v>
      </c>
      <c r="C3431" s="114" t="s">
        <v>367</v>
      </c>
      <c r="D3431" s="114" t="s">
        <v>638</v>
      </c>
      <c r="E3431" s="114" t="s">
        <v>2345</v>
      </c>
      <c r="F3431" s="114" t="s">
        <v>180</v>
      </c>
      <c r="G3431" s="121">
        <v>-8.4034410230437626E-4</v>
      </c>
      <c r="H3431" s="114">
        <v>-12.325046833797519</v>
      </c>
      <c r="I3431" s="118" t="s">
        <v>272</v>
      </c>
    </row>
    <row r="3432" spans="1:9" ht="15" customHeight="1" x14ac:dyDescent="0.25">
      <c r="A3432" s="117">
        <v>46290.782395833332</v>
      </c>
      <c r="B3432" s="114">
        <v>28</v>
      </c>
      <c r="C3432" s="114" t="s">
        <v>367</v>
      </c>
      <c r="D3432" s="114" t="s">
        <v>638</v>
      </c>
      <c r="E3432" s="114" t="s">
        <v>2346</v>
      </c>
      <c r="F3432" s="114" t="s">
        <v>180</v>
      </c>
      <c r="G3432" s="121">
        <v>-8.4034410230437626E-4</v>
      </c>
      <c r="H3432" s="114">
        <v>-12.325046833797519</v>
      </c>
      <c r="I3432" s="118" t="s">
        <v>272</v>
      </c>
    </row>
    <row r="3433" spans="1:9" ht="15" customHeight="1" x14ac:dyDescent="0.25">
      <c r="A3433" s="117">
        <v>46290.782395833332</v>
      </c>
      <c r="B3433" s="114">
        <v>28</v>
      </c>
      <c r="C3433" s="114" t="s">
        <v>367</v>
      </c>
      <c r="D3433" s="114" t="s">
        <v>638</v>
      </c>
      <c r="E3433" s="114" t="s">
        <v>2347</v>
      </c>
      <c r="F3433" s="114" t="s">
        <v>180</v>
      </c>
      <c r="G3433" s="121">
        <v>-8.4034410230437626E-4</v>
      </c>
      <c r="H3433" s="114">
        <v>-12.325046833797519</v>
      </c>
      <c r="I3433" s="118" t="s">
        <v>272</v>
      </c>
    </row>
    <row r="3434" spans="1:9" ht="15" customHeight="1" x14ac:dyDescent="0.25">
      <c r="A3434" s="117">
        <v>46290.782395833332</v>
      </c>
      <c r="B3434" s="114">
        <v>28</v>
      </c>
      <c r="C3434" s="114" t="s">
        <v>367</v>
      </c>
      <c r="D3434" s="114" t="s">
        <v>638</v>
      </c>
      <c r="E3434" s="114" t="s">
        <v>2348</v>
      </c>
      <c r="F3434" s="114" t="s">
        <v>180</v>
      </c>
      <c r="G3434" s="121">
        <v>-8.4034410230437626E-4</v>
      </c>
      <c r="H3434" s="114">
        <v>-12.325046833797519</v>
      </c>
      <c r="I3434" s="118" t="s">
        <v>272</v>
      </c>
    </row>
    <row r="3435" spans="1:9" ht="15" customHeight="1" x14ac:dyDescent="0.25">
      <c r="A3435" s="117">
        <v>46290.782395833332</v>
      </c>
      <c r="B3435" s="114">
        <v>28</v>
      </c>
      <c r="C3435" s="114" t="s">
        <v>367</v>
      </c>
      <c r="D3435" s="114" t="s">
        <v>638</v>
      </c>
      <c r="E3435" s="114" t="s">
        <v>2349</v>
      </c>
      <c r="F3435" s="114" t="s">
        <v>180</v>
      </c>
      <c r="G3435" s="121">
        <v>-7.6917626027844571E-4</v>
      </c>
      <c r="H3435" s="114">
        <v>-11.281251817417203</v>
      </c>
      <c r="I3435" s="118" t="s">
        <v>272</v>
      </c>
    </row>
    <row r="3436" spans="1:9" ht="15" customHeight="1" x14ac:dyDescent="0.25">
      <c r="A3436" s="117">
        <v>46290.782395833332</v>
      </c>
      <c r="B3436" s="114">
        <v>28</v>
      </c>
      <c r="C3436" s="114" t="s">
        <v>367</v>
      </c>
      <c r="D3436" s="114" t="s">
        <v>638</v>
      </c>
      <c r="E3436" s="114" t="s">
        <v>2350</v>
      </c>
      <c r="F3436" s="114" t="s">
        <v>180</v>
      </c>
      <c r="G3436" s="121">
        <v>-7.6917626027844571E-4</v>
      </c>
      <c r="H3436" s="114">
        <v>-11.281251817417203</v>
      </c>
      <c r="I3436" s="118" t="s">
        <v>272</v>
      </c>
    </row>
    <row r="3437" spans="1:9" ht="15" customHeight="1" x14ac:dyDescent="0.25">
      <c r="A3437" s="117">
        <v>46290.782395833332</v>
      </c>
      <c r="B3437" s="114">
        <v>28</v>
      </c>
      <c r="C3437" s="114" t="s">
        <v>367</v>
      </c>
      <c r="D3437" s="114" t="s">
        <v>638</v>
      </c>
      <c r="E3437" s="114" t="s">
        <v>2351</v>
      </c>
      <c r="F3437" s="114" t="s">
        <v>180</v>
      </c>
      <c r="G3437" s="121">
        <v>-7.6917626027844571E-4</v>
      </c>
      <c r="H3437" s="114">
        <v>-11.281251817417203</v>
      </c>
      <c r="I3437" s="118" t="s">
        <v>272</v>
      </c>
    </row>
    <row r="3438" spans="1:9" ht="15" customHeight="1" x14ac:dyDescent="0.25">
      <c r="A3438" s="117">
        <v>46290.782395833332</v>
      </c>
      <c r="B3438" s="114">
        <v>28</v>
      </c>
      <c r="C3438" s="114" t="s">
        <v>367</v>
      </c>
      <c r="D3438" s="114" t="s">
        <v>638</v>
      </c>
      <c r="E3438" s="114" t="s">
        <v>2352</v>
      </c>
      <c r="F3438" s="114" t="s">
        <v>180</v>
      </c>
      <c r="G3438" s="121">
        <v>-7.6917626027844571E-4</v>
      </c>
      <c r="H3438" s="114">
        <v>-11.281251817417203</v>
      </c>
      <c r="I3438" s="118" t="s">
        <v>272</v>
      </c>
    </row>
    <row r="3439" spans="1:9" ht="15" customHeight="1" x14ac:dyDescent="0.25">
      <c r="A3439" s="117">
        <v>46290.782395833332</v>
      </c>
      <c r="B3439" s="114">
        <v>28</v>
      </c>
      <c r="C3439" s="114" t="s">
        <v>367</v>
      </c>
      <c r="D3439" s="114" t="s">
        <v>638</v>
      </c>
      <c r="E3439" s="114" t="s">
        <v>2353</v>
      </c>
      <c r="F3439" s="114" t="s">
        <v>180</v>
      </c>
      <c r="G3439" s="121">
        <v>-7.6917626027844571E-4</v>
      </c>
      <c r="H3439" s="114">
        <v>-11.281251817417203</v>
      </c>
      <c r="I3439" s="118" t="s">
        <v>272</v>
      </c>
    </row>
    <row r="3440" spans="1:9" ht="15" customHeight="1" x14ac:dyDescent="0.25">
      <c r="A3440" s="117">
        <v>46290.782395833332</v>
      </c>
      <c r="B3440" s="114">
        <v>28</v>
      </c>
      <c r="C3440" s="114" t="s">
        <v>367</v>
      </c>
      <c r="D3440" s="114" t="s">
        <v>638</v>
      </c>
      <c r="E3440" s="114" t="s">
        <v>2354</v>
      </c>
      <c r="F3440" s="114" t="s">
        <v>180</v>
      </c>
      <c r="G3440" s="121">
        <v>-7.6917626027844571E-4</v>
      </c>
      <c r="H3440" s="114">
        <v>-11.281251817417203</v>
      </c>
      <c r="I3440" s="118" t="s">
        <v>272</v>
      </c>
    </row>
    <row r="3441" spans="1:9" ht="15" customHeight="1" x14ac:dyDescent="0.25">
      <c r="A3441" s="117">
        <v>46290.782395833332</v>
      </c>
      <c r="B3441" s="114">
        <v>28</v>
      </c>
      <c r="C3441" s="114" t="s">
        <v>367</v>
      </c>
      <c r="D3441" s="114" t="s">
        <v>638</v>
      </c>
      <c r="E3441" s="114" t="s">
        <v>2355</v>
      </c>
      <c r="F3441" s="114" t="s">
        <v>180</v>
      </c>
      <c r="G3441" s="121">
        <v>-7.6917626027844571E-4</v>
      </c>
      <c r="H3441" s="114">
        <v>-11.281251817417203</v>
      </c>
      <c r="I3441" s="118" t="s">
        <v>272</v>
      </c>
    </row>
    <row r="3442" spans="1:9" ht="15" customHeight="1" x14ac:dyDescent="0.25">
      <c r="A3442" s="117">
        <v>46290.782395833332</v>
      </c>
      <c r="B3442" s="114">
        <v>28</v>
      </c>
      <c r="C3442" s="114" t="s">
        <v>367</v>
      </c>
      <c r="D3442" s="114" t="s">
        <v>638</v>
      </c>
      <c r="E3442" s="114" t="s">
        <v>2356</v>
      </c>
      <c r="F3442" s="114" t="s">
        <v>180</v>
      </c>
      <c r="G3442" s="121">
        <v>-7.6917626027844571E-4</v>
      </c>
      <c r="H3442" s="114">
        <v>-11.281251817417203</v>
      </c>
      <c r="I3442" s="118" t="s">
        <v>272</v>
      </c>
    </row>
    <row r="3443" spans="1:9" ht="15" customHeight="1" x14ac:dyDescent="0.25">
      <c r="A3443" s="117">
        <v>46290.782395833332</v>
      </c>
      <c r="B3443" s="114">
        <v>28</v>
      </c>
      <c r="C3443" s="114" t="s">
        <v>367</v>
      </c>
      <c r="D3443" s="114" t="s">
        <v>638</v>
      </c>
      <c r="E3443" s="114" t="s">
        <v>2357</v>
      </c>
      <c r="F3443" s="114" t="s">
        <v>180</v>
      </c>
      <c r="G3443" s="121">
        <v>-7.6917626027844571E-4</v>
      </c>
      <c r="H3443" s="114">
        <v>-11.281251817417203</v>
      </c>
      <c r="I3443" s="118" t="s">
        <v>272</v>
      </c>
    </row>
    <row r="3444" spans="1:9" ht="15" customHeight="1" x14ac:dyDescent="0.25">
      <c r="A3444" s="117">
        <v>46290.782395833332</v>
      </c>
      <c r="B3444" s="114">
        <v>28</v>
      </c>
      <c r="C3444" s="114" t="s">
        <v>367</v>
      </c>
      <c r="D3444" s="114" t="s">
        <v>638</v>
      </c>
      <c r="E3444" s="114" t="s">
        <v>2358</v>
      </c>
      <c r="F3444" s="114" t="s">
        <v>180</v>
      </c>
      <c r="G3444" s="121">
        <v>-7.6917626027844571E-4</v>
      </c>
      <c r="H3444" s="114">
        <v>-11.281251817417203</v>
      </c>
      <c r="I3444" s="118" t="s">
        <v>272</v>
      </c>
    </row>
    <row r="3445" spans="1:9" ht="15" customHeight="1" x14ac:dyDescent="0.25">
      <c r="A3445" s="117">
        <v>46290.782395833332</v>
      </c>
      <c r="B3445" s="114">
        <v>28</v>
      </c>
      <c r="C3445" s="114" t="s">
        <v>367</v>
      </c>
      <c r="D3445" s="114" t="s">
        <v>638</v>
      </c>
      <c r="E3445" s="114" t="s">
        <v>2359</v>
      </c>
      <c r="F3445" s="114" t="s">
        <v>180</v>
      </c>
      <c r="G3445" s="121">
        <v>-6.9800841825251516E-4</v>
      </c>
      <c r="H3445" s="114">
        <v>-10.237456801036888</v>
      </c>
      <c r="I3445" s="118" t="s">
        <v>272</v>
      </c>
    </row>
    <row r="3446" spans="1:9" ht="15" customHeight="1" x14ac:dyDescent="0.25">
      <c r="A3446" s="117">
        <v>46290.782395833332</v>
      </c>
      <c r="B3446" s="114">
        <v>28</v>
      </c>
      <c r="C3446" s="114" t="s">
        <v>367</v>
      </c>
      <c r="D3446" s="114" t="s">
        <v>638</v>
      </c>
      <c r="E3446" s="114" t="s">
        <v>2360</v>
      </c>
      <c r="F3446" s="114" t="s">
        <v>180</v>
      </c>
      <c r="G3446" s="121">
        <v>-6.9800841825251516E-4</v>
      </c>
      <c r="H3446" s="114">
        <v>-10.237456801036888</v>
      </c>
      <c r="I3446" s="118" t="s">
        <v>272</v>
      </c>
    </row>
    <row r="3447" spans="1:9" ht="15" customHeight="1" x14ac:dyDescent="0.25">
      <c r="A3447" s="117">
        <v>46290.782395833332</v>
      </c>
      <c r="B3447" s="114">
        <v>28</v>
      </c>
      <c r="C3447" s="114" t="s">
        <v>367</v>
      </c>
      <c r="D3447" s="114" t="s">
        <v>638</v>
      </c>
      <c r="E3447" s="114" t="s">
        <v>2361</v>
      </c>
      <c r="F3447" s="114" t="s">
        <v>180</v>
      </c>
      <c r="G3447" s="121">
        <v>-6.9800841825251516E-4</v>
      </c>
      <c r="H3447" s="114">
        <v>-10.237456801036888</v>
      </c>
      <c r="I3447" s="118" t="s">
        <v>272</v>
      </c>
    </row>
    <row r="3448" spans="1:9" ht="15" customHeight="1" x14ac:dyDescent="0.25">
      <c r="A3448" s="117">
        <v>46290.782395833332</v>
      </c>
      <c r="B3448" s="114">
        <v>28</v>
      </c>
      <c r="C3448" s="114" t="s">
        <v>367</v>
      </c>
      <c r="D3448" s="114" t="s">
        <v>638</v>
      </c>
      <c r="E3448" s="114" t="s">
        <v>2362</v>
      </c>
      <c r="F3448" s="114" t="s">
        <v>180</v>
      </c>
      <c r="G3448" s="121">
        <v>-6.9800841825251527E-4</v>
      </c>
      <c r="H3448" s="114">
        <v>-10.23745680103689</v>
      </c>
      <c r="I3448" s="118" t="s">
        <v>272</v>
      </c>
    </row>
    <row r="3449" spans="1:9" ht="15" customHeight="1" x14ac:dyDescent="0.25">
      <c r="A3449" s="117">
        <v>46290.782395833332</v>
      </c>
      <c r="B3449" s="114">
        <v>28</v>
      </c>
      <c r="C3449" s="114" t="s">
        <v>367</v>
      </c>
      <c r="D3449" s="114" t="s">
        <v>638</v>
      </c>
      <c r="E3449" s="114" t="s">
        <v>2363</v>
      </c>
      <c r="F3449" s="114" t="s">
        <v>180</v>
      </c>
      <c r="G3449" s="121">
        <v>-6.9800841825251527E-4</v>
      </c>
      <c r="H3449" s="114">
        <v>-10.23745680103689</v>
      </c>
      <c r="I3449" s="118" t="s">
        <v>272</v>
      </c>
    </row>
    <row r="3450" spans="1:9" ht="15" customHeight="1" x14ac:dyDescent="0.25">
      <c r="A3450" s="117">
        <v>46290.782395833332</v>
      </c>
      <c r="B3450" s="114">
        <v>28</v>
      </c>
      <c r="C3450" s="114" t="s">
        <v>367</v>
      </c>
      <c r="D3450" s="114" t="s">
        <v>638</v>
      </c>
      <c r="E3450" s="114" t="s">
        <v>2364</v>
      </c>
      <c r="F3450" s="114" t="s">
        <v>180</v>
      </c>
      <c r="G3450" s="121">
        <v>-6.9800841825251527E-4</v>
      </c>
      <c r="H3450" s="114">
        <v>-10.23745680103689</v>
      </c>
      <c r="I3450" s="118" t="s">
        <v>272</v>
      </c>
    </row>
    <row r="3451" spans="1:9" ht="15" customHeight="1" x14ac:dyDescent="0.25">
      <c r="A3451" s="117">
        <v>46290.782395833332</v>
      </c>
      <c r="B3451" s="114">
        <v>28</v>
      </c>
      <c r="C3451" s="114" t="s">
        <v>367</v>
      </c>
      <c r="D3451" s="114" t="s">
        <v>638</v>
      </c>
      <c r="E3451" s="114" t="s">
        <v>2365</v>
      </c>
      <c r="F3451" s="114" t="s">
        <v>180</v>
      </c>
      <c r="G3451" s="121">
        <v>-6.268405762265846E-4</v>
      </c>
      <c r="H3451" s="114">
        <v>-9.1936617846565749</v>
      </c>
      <c r="I3451" s="118" t="s">
        <v>272</v>
      </c>
    </row>
    <row r="3452" spans="1:9" ht="15" customHeight="1" x14ac:dyDescent="0.25">
      <c r="A3452" s="117">
        <v>46290.782395833332</v>
      </c>
      <c r="B3452" s="114">
        <v>28</v>
      </c>
      <c r="C3452" s="114" t="s">
        <v>367</v>
      </c>
      <c r="D3452" s="114" t="s">
        <v>638</v>
      </c>
      <c r="E3452" s="114" t="s">
        <v>2366</v>
      </c>
      <c r="F3452" s="114" t="s">
        <v>180</v>
      </c>
      <c r="G3452" s="121">
        <v>-6.268405762265846E-4</v>
      </c>
      <c r="H3452" s="114">
        <v>-9.1936617846565749</v>
      </c>
      <c r="I3452" s="118" t="s">
        <v>272</v>
      </c>
    </row>
    <row r="3453" spans="1:9" ht="15" customHeight="1" x14ac:dyDescent="0.25">
      <c r="A3453" s="117">
        <v>46290.782395833332</v>
      </c>
      <c r="B3453" s="114">
        <v>28</v>
      </c>
      <c r="C3453" s="114" t="s">
        <v>367</v>
      </c>
      <c r="D3453" s="114" t="s">
        <v>638</v>
      </c>
      <c r="E3453" s="114" t="s">
        <v>2367</v>
      </c>
      <c r="F3453" s="114" t="s">
        <v>180</v>
      </c>
      <c r="G3453" s="121">
        <v>-6.268405762265846E-4</v>
      </c>
      <c r="H3453" s="114">
        <v>-9.1936617846565749</v>
      </c>
      <c r="I3453" s="118" t="s">
        <v>272</v>
      </c>
    </row>
    <row r="3454" spans="1:9" ht="15" customHeight="1" x14ac:dyDescent="0.25">
      <c r="A3454" s="117">
        <v>46290.782395833332</v>
      </c>
      <c r="B3454" s="114">
        <v>28</v>
      </c>
      <c r="C3454" s="114" t="s">
        <v>367</v>
      </c>
      <c r="D3454" s="114" t="s">
        <v>638</v>
      </c>
      <c r="E3454" s="114" t="s">
        <v>2368</v>
      </c>
      <c r="F3454" s="114" t="s">
        <v>180</v>
      </c>
      <c r="G3454" s="121">
        <v>-6.2684057622658471E-4</v>
      </c>
      <c r="H3454" s="114">
        <v>-9.1936617846565767</v>
      </c>
      <c r="I3454" s="118" t="s">
        <v>272</v>
      </c>
    </row>
    <row r="3455" spans="1:9" ht="15" customHeight="1" x14ac:dyDescent="0.25">
      <c r="A3455" s="117">
        <v>46290.782395833332</v>
      </c>
      <c r="B3455" s="114">
        <v>28</v>
      </c>
      <c r="C3455" s="114" t="s">
        <v>367</v>
      </c>
      <c r="D3455" s="114" t="s">
        <v>638</v>
      </c>
      <c r="E3455" s="114" t="s">
        <v>2369</v>
      </c>
      <c r="F3455" s="114" t="s">
        <v>180</v>
      </c>
      <c r="G3455" s="121">
        <v>-6.2684057622658471E-4</v>
      </c>
      <c r="H3455" s="114">
        <v>-9.1936617846565767</v>
      </c>
      <c r="I3455" s="118" t="s">
        <v>272</v>
      </c>
    </row>
    <row r="3456" spans="1:9" ht="15" customHeight="1" x14ac:dyDescent="0.25">
      <c r="A3456" s="117">
        <v>46290.782395833332</v>
      </c>
      <c r="B3456" s="114">
        <v>28</v>
      </c>
      <c r="C3456" s="114" t="s">
        <v>367</v>
      </c>
      <c r="D3456" s="114" t="s">
        <v>638</v>
      </c>
      <c r="E3456" s="114" t="s">
        <v>2370</v>
      </c>
      <c r="F3456" s="114" t="s">
        <v>180</v>
      </c>
      <c r="G3456" s="121">
        <v>-6.2684057622658471E-4</v>
      </c>
      <c r="H3456" s="114">
        <v>-9.1936617846565767</v>
      </c>
      <c r="I3456" s="118" t="s">
        <v>272</v>
      </c>
    </row>
    <row r="3457" spans="1:9" ht="15" customHeight="1" x14ac:dyDescent="0.25">
      <c r="A3457" s="117">
        <v>46290.782395833332</v>
      </c>
      <c r="B3457" s="114">
        <v>28</v>
      </c>
      <c r="C3457" s="114" t="s">
        <v>367</v>
      </c>
      <c r="D3457" s="114" t="s">
        <v>638</v>
      </c>
      <c r="E3457" s="114" t="s">
        <v>2371</v>
      </c>
      <c r="F3457" s="114" t="s">
        <v>180</v>
      </c>
      <c r="G3457" s="121">
        <v>-5.5567273420065416E-4</v>
      </c>
      <c r="H3457" s="114">
        <v>-8.1498667682762616</v>
      </c>
      <c r="I3457" s="118" t="s">
        <v>272</v>
      </c>
    </row>
    <row r="3458" spans="1:9" ht="15" customHeight="1" x14ac:dyDescent="0.25">
      <c r="A3458" s="117">
        <v>46290.782395833332</v>
      </c>
      <c r="B3458" s="114">
        <v>28</v>
      </c>
      <c r="C3458" s="114" t="s">
        <v>367</v>
      </c>
      <c r="D3458" s="114" t="s">
        <v>638</v>
      </c>
      <c r="E3458" s="114" t="s">
        <v>2372</v>
      </c>
      <c r="F3458" s="114" t="s">
        <v>180</v>
      </c>
      <c r="G3458" s="121">
        <v>-5.5567273420065416E-4</v>
      </c>
      <c r="H3458" s="114">
        <v>-8.1498667682762616</v>
      </c>
      <c r="I3458" s="118" t="s">
        <v>272</v>
      </c>
    </row>
    <row r="3459" spans="1:9" ht="15" customHeight="1" x14ac:dyDescent="0.25">
      <c r="A3459" s="117">
        <v>46290.782395833332</v>
      </c>
      <c r="B3459" s="114">
        <v>28</v>
      </c>
      <c r="C3459" s="114" t="s">
        <v>367</v>
      </c>
      <c r="D3459" s="114" t="s">
        <v>638</v>
      </c>
      <c r="E3459" s="114" t="s">
        <v>2373</v>
      </c>
      <c r="F3459" s="114" t="s">
        <v>180</v>
      </c>
      <c r="G3459" s="121">
        <v>-5.5567273420065416E-4</v>
      </c>
      <c r="H3459" s="114">
        <v>-8.1498667682762616</v>
      </c>
      <c r="I3459" s="118" t="s">
        <v>272</v>
      </c>
    </row>
    <row r="3460" spans="1:9" ht="15" customHeight="1" x14ac:dyDescent="0.25">
      <c r="A3460" s="117">
        <v>46290.782395833332</v>
      </c>
      <c r="B3460" s="114">
        <v>28</v>
      </c>
      <c r="C3460" s="114" t="s">
        <v>367</v>
      </c>
      <c r="D3460" s="114" t="s">
        <v>638</v>
      </c>
      <c r="E3460" s="114" t="s">
        <v>2374</v>
      </c>
      <c r="F3460" s="114" t="s">
        <v>180</v>
      </c>
      <c r="G3460" s="121">
        <v>-5.5567273420065416E-4</v>
      </c>
      <c r="H3460" s="114">
        <v>-8.1498667682762616</v>
      </c>
      <c r="I3460" s="118" t="s">
        <v>272</v>
      </c>
    </row>
    <row r="3461" spans="1:9" ht="15" customHeight="1" x14ac:dyDescent="0.25">
      <c r="A3461" s="117">
        <v>46290.782395833332</v>
      </c>
      <c r="B3461" s="114">
        <v>28</v>
      </c>
      <c r="C3461" s="114" t="s">
        <v>367</v>
      </c>
      <c r="D3461" s="114" t="s">
        <v>638</v>
      </c>
      <c r="E3461" s="114" t="s">
        <v>2375</v>
      </c>
      <c r="F3461" s="114" t="s">
        <v>180</v>
      </c>
      <c r="G3461" s="121">
        <v>-5.5567273420065416E-4</v>
      </c>
      <c r="H3461" s="114">
        <v>-8.1498667682762616</v>
      </c>
      <c r="I3461" s="118" t="s">
        <v>272</v>
      </c>
    </row>
    <row r="3462" spans="1:9" ht="15" customHeight="1" x14ac:dyDescent="0.25">
      <c r="A3462" s="117">
        <v>46290.782395833332</v>
      </c>
      <c r="B3462" s="114">
        <v>28</v>
      </c>
      <c r="C3462" s="114" t="s">
        <v>367</v>
      </c>
      <c r="D3462" s="114" t="s">
        <v>638</v>
      </c>
      <c r="E3462" s="114" t="s">
        <v>2376</v>
      </c>
      <c r="F3462" s="114" t="s">
        <v>180</v>
      </c>
      <c r="G3462" s="121">
        <v>-5.5567273420065416E-4</v>
      </c>
      <c r="H3462" s="114">
        <v>-8.1498667682762616</v>
      </c>
      <c r="I3462" s="118" t="s">
        <v>272</v>
      </c>
    </row>
    <row r="3463" spans="1:9" ht="15" customHeight="1" x14ac:dyDescent="0.25">
      <c r="A3463" s="117">
        <v>46290.782395833332</v>
      </c>
      <c r="B3463" s="114">
        <v>28</v>
      </c>
      <c r="C3463" s="114" t="s">
        <v>367</v>
      </c>
      <c r="D3463" s="114" t="s">
        <v>638</v>
      </c>
      <c r="E3463" s="114" t="s">
        <v>2377</v>
      </c>
      <c r="F3463" s="114" t="s">
        <v>180</v>
      </c>
      <c r="G3463" s="121">
        <v>-4.8450489217472361E-4</v>
      </c>
      <c r="H3463" s="114">
        <v>-7.1060717518959464</v>
      </c>
      <c r="I3463" s="118" t="s">
        <v>272</v>
      </c>
    </row>
    <row r="3464" spans="1:9" ht="15" customHeight="1" x14ac:dyDescent="0.25">
      <c r="A3464" s="117">
        <v>46290.782395833332</v>
      </c>
      <c r="B3464" s="114">
        <v>28</v>
      </c>
      <c r="C3464" s="114" t="s">
        <v>367</v>
      </c>
      <c r="D3464" s="114" t="s">
        <v>638</v>
      </c>
      <c r="E3464" s="114" t="s">
        <v>2378</v>
      </c>
      <c r="F3464" s="114" t="s">
        <v>180</v>
      </c>
      <c r="G3464" s="121">
        <v>-4.8450489217472361E-4</v>
      </c>
      <c r="H3464" s="114">
        <v>-7.1060717518959464</v>
      </c>
      <c r="I3464" s="118" t="s">
        <v>272</v>
      </c>
    </row>
    <row r="3465" spans="1:9" ht="15" customHeight="1" x14ac:dyDescent="0.25">
      <c r="A3465" s="117">
        <v>46290.782395833332</v>
      </c>
      <c r="B3465" s="114">
        <v>28</v>
      </c>
      <c r="C3465" s="114" t="s">
        <v>367</v>
      </c>
      <c r="D3465" s="114" t="s">
        <v>638</v>
      </c>
      <c r="E3465" s="114" t="s">
        <v>2379</v>
      </c>
      <c r="F3465" s="114" t="s">
        <v>180</v>
      </c>
      <c r="G3465" s="121">
        <v>-4.8450489217472361E-4</v>
      </c>
      <c r="H3465" s="114">
        <v>-7.1060717518959464</v>
      </c>
      <c r="I3465" s="118" t="s">
        <v>272</v>
      </c>
    </row>
    <row r="3466" spans="1:9" ht="15" customHeight="1" x14ac:dyDescent="0.25">
      <c r="A3466" s="117">
        <v>46290.782395833332</v>
      </c>
      <c r="B3466" s="114">
        <v>28</v>
      </c>
      <c r="C3466" s="114" t="s">
        <v>367</v>
      </c>
      <c r="D3466" s="114" t="s">
        <v>638</v>
      </c>
      <c r="E3466" s="114" t="s">
        <v>2380</v>
      </c>
      <c r="F3466" s="114" t="s">
        <v>180</v>
      </c>
      <c r="G3466" s="121">
        <v>-4.8450489217472366E-4</v>
      </c>
      <c r="H3466" s="114">
        <v>-7.1060717518959473</v>
      </c>
      <c r="I3466" s="118" t="s">
        <v>272</v>
      </c>
    </row>
    <row r="3467" spans="1:9" ht="15" customHeight="1" x14ac:dyDescent="0.25">
      <c r="A3467" s="117">
        <v>46290.782395833332</v>
      </c>
      <c r="B3467" s="114">
        <v>28</v>
      </c>
      <c r="C3467" s="114" t="s">
        <v>367</v>
      </c>
      <c r="D3467" s="114" t="s">
        <v>638</v>
      </c>
      <c r="E3467" s="114" t="s">
        <v>2381</v>
      </c>
      <c r="F3467" s="114" t="s">
        <v>180</v>
      </c>
      <c r="G3467" s="121">
        <v>-4.8450489217472366E-4</v>
      </c>
      <c r="H3467" s="114">
        <v>-7.1060717518959473</v>
      </c>
      <c r="I3467" s="118" t="s">
        <v>272</v>
      </c>
    </row>
    <row r="3468" spans="1:9" ht="15" customHeight="1" x14ac:dyDescent="0.25">
      <c r="A3468" s="117">
        <v>46290.782395833332</v>
      </c>
      <c r="B3468" s="114">
        <v>28</v>
      </c>
      <c r="C3468" s="114" t="s">
        <v>367</v>
      </c>
      <c r="D3468" s="114" t="s">
        <v>638</v>
      </c>
      <c r="E3468" s="114" t="s">
        <v>2382</v>
      </c>
      <c r="F3468" s="114" t="s">
        <v>180</v>
      </c>
      <c r="G3468" s="121">
        <v>-4.8450489217472372E-4</v>
      </c>
      <c r="H3468" s="114">
        <v>-7.1060717518959482</v>
      </c>
      <c r="I3468" s="118" t="s">
        <v>272</v>
      </c>
    </row>
    <row r="3469" spans="1:9" ht="15" customHeight="1" x14ac:dyDescent="0.25">
      <c r="A3469" s="117">
        <v>46290.782395833332</v>
      </c>
      <c r="B3469" s="114">
        <v>28</v>
      </c>
      <c r="C3469" s="114" t="s">
        <v>367</v>
      </c>
      <c r="D3469" s="114" t="s">
        <v>638</v>
      </c>
      <c r="E3469" s="114" t="s">
        <v>2383</v>
      </c>
      <c r="F3469" s="114" t="s">
        <v>180</v>
      </c>
      <c r="G3469" s="121">
        <v>-4.1333705014879311E-4</v>
      </c>
      <c r="H3469" s="114">
        <v>-6.0622767355156322</v>
      </c>
      <c r="I3469" s="118" t="s">
        <v>272</v>
      </c>
    </row>
    <row r="3470" spans="1:9" ht="15" customHeight="1" x14ac:dyDescent="0.25">
      <c r="A3470" s="117">
        <v>46290.782395833332</v>
      </c>
      <c r="B3470" s="114">
        <v>28</v>
      </c>
      <c r="C3470" s="114" t="s">
        <v>367</v>
      </c>
      <c r="D3470" s="114" t="s">
        <v>638</v>
      </c>
      <c r="E3470" s="114" t="s">
        <v>2384</v>
      </c>
      <c r="F3470" s="114" t="s">
        <v>180</v>
      </c>
      <c r="G3470" s="121">
        <v>-4.1333705014879311E-4</v>
      </c>
      <c r="H3470" s="114">
        <v>-6.0622767355156322</v>
      </c>
      <c r="I3470" s="118" t="s">
        <v>272</v>
      </c>
    </row>
    <row r="3471" spans="1:9" ht="15" customHeight="1" x14ac:dyDescent="0.25">
      <c r="A3471" s="117">
        <v>46290.782395833332</v>
      </c>
      <c r="B3471" s="114">
        <v>28</v>
      </c>
      <c r="C3471" s="114" t="s">
        <v>367</v>
      </c>
      <c r="D3471" s="114" t="s">
        <v>638</v>
      </c>
      <c r="E3471" s="114" t="s">
        <v>2385</v>
      </c>
      <c r="F3471" s="114" t="s">
        <v>180</v>
      </c>
      <c r="G3471" s="121">
        <v>-4.1333705014879311E-4</v>
      </c>
      <c r="H3471" s="114">
        <v>-6.0622767355156322</v>
      </c>
      <c r="I3471" s="118" t="s">
        <v>272</v>
      </c>
    </row>
    <row r="3472" spans="1:9" ht="15" customHeight="1" x14ac:dyDescent="0.25">
      <c r="A3472" s="117">
        <v>46290.782395833332</v>
      </c>
      <c r="B3472" s="114">
        <v>28</v>
      </c>
      <c r="C3472" s="114" t="s">
        <v>367</v>
      </c>
      <c r="D3472" s="114" t="s">
        <v>638</v>
      </c>
      <c r="E3472" s="114" t="s">
        <v>2386</v>
      </c>
      <c r="F3472" s="114" t="s">
        <v>180</v>
      </c>
      <c r="G3472" s="121">
        <v>-4.1333705014879316E-4</v>
      </c>
      <c r="H3472" s="114">
        <v>-6.0622767355156331</v>
      </c>
      <c r="I3472" s="118" t="s">
        <v>272</v>
      </c>
    </row>
    <row r="3473" spans="1:9" ht="15" customHeight="1" x14ac:dyDescent="0.25">
      <c r="A3473" s="117">
        <v>46290.782395833332</v>
      </c>
      <c r="B3473" s="114">
        <v>28</v>
      </c>
      <c r="C3473" s="114" t="s">
        <v>367</v>
      </c>
      <c r="D3473" s="114" t="s">
        <v>638</v>
      </c>
      <c r="E3473" s="114" t="s">
        <v>2387</v>
      </c>
      <c r="F3473" s="114" t="s">
        <v>180</v>
      </c>
      <c r="G3473" s="121">
        <v>-4.1333705014879316E-4</v>
      </c>
      <c r="H3473" s="114">
        <v>-6.0622767355156331</v>
      </c>
      <c r="I3473" s="118" t="s">
        <v>272</v>
      </c>
    </row>
    <row r="3474" spans="1:9" ht="15" customHeight="1" x14ac:dyDescent="0.25">
      <c r="A3474" s="117">
        <v>46290.782395833332</v>
      </c>
      <c r="B3474" s="114">
        <v>28</v>
      </c>
      <c r="C3474" s="114" t="s">
        <v>367</v>
      </c>
      <c r="D3474" s="114" t="s">
        <v>638</v>
      </c>
      <c r="E3474" s="114" t="s">
        <v>2388</v>
      </c>
      <c r="F3474" s="114" t="s">
        <v>180</v>
      </c>
      <c r="G3474" s="121">
        <v>-4.1333705014879316E-4</v>
      </c>
      <c r="H3474" s="114">
        <v>-6.0622767355156331</v>
      </c>
      <c r="I3474" s="118" t="s">
        <v>272</v>
      </c>
    </row>
    <row r="3475" spans="1:9" ht="15" customHeight="1" x14ac:dyDescent="0.25">
      <c r="A3475" s="117">
        <v>46290.782395833332</v>
      </c>
      <c r="B3475" s="114">
        <v>28</v>
      </c>
      <c r="C3475" s="114" t="s">
        <v>367</v>
      </c>
      <c r="D3475" s="114" t="s">
        <v>638</v>
      </c>
      <c r="E3475" s="114" t="s">
        <v>2389</v>
      </c>
      <c r="F3475" s="114" t="s">
        <v>180</v>
      </c>
      <c r="G3475" s="121">
        <v>-3.4216920812286261E-4</v>
      </c>
      <c r="H3475" s="114">
        <v>-5.0184817191353188</v>
      </c>
      <c r="I3475" s="118" t="s">
        <v>272</v>
      </c>
    </row>
    <row r="3476" spans="1:9" ht="15" customHeight="1" x14ac:dyDescent="0.25">
      <c r="A3476" s="117">
        <v>46290.782395833332</v>
      </c>
      <c r="B3476" s="114">
        <v>28</v>
      </c>
      <c r="C3476" s="114" t="s">
        <v>367</v>
      </c>
      <c r="D3476" s="114" t="s">
        <v>638</v>
      </c>
      <c r="E3476" s="114" t="s">
        <v>2390</v>
      </c>
      <c r="F3476" s="114" t="s">
        <v>180</v>
      </c>
      <c r="G3476" s="121">
        <v>-3.4216920812286261E-4</v>
      </c>
      <c r="H3476" s="114">
        <v>-5.0184817191353188</v>
      </c>
      <c r="I3476" s="118" t="s">
        <v>272</v>
      </c>
    </row>
    <row r="3477" spans="1:9" ht="15" customHeight="1" x14ac:dyDescent="0.25">
      <c r="A3477" s="117">
        <v>46290.782395833332</v>
      </c>
      <c r="B3477" s="114">
        <v>28</v>
      </c>
      <c r="C3477" s="114" t="s">
        <v>367</v>
      </c>
      <c r="D3477" s="114" t="s">
        <v>638</v>
      </c>
      <c r="E3477" s="114" t="s">
        <v>2391</v>
      </c>
      <c r="F3477" s="114" t="s">
        <v>180</v>
      </c>
      <c r="G3477" s="121">
        <v>-3.4216920812286261E-4</v>
      </c>
      <c r="H3477" s="114">
        <v>-5.0184817191353188</v>
      </c>
      <c r="I3477" s="118" t="s">
        <v>272</v>
      </c>
    </row>
    <row r="3478" spans="1:9" ht="15" customHeight="1" x14ac:dyDescent="0.25">
      <c r="A3478" s="117">
        <v>46290.782395833332</v>
      </c>
      <c r="B3478" s="114">
        <v>28</v>
      </c>
      <c r="C3478" s="114" t="s">
        <v>367</v>
      </c>
      <c r="D3478" s="114" t="s">
        <v>638</v>
      </c>
      <c r="E3478" s="114" t="s">
        <v>2392</v>
      </c>
      <c r="F3478" s="114" t="s">
        <v>180</v>
      </c>
      <c r="G3478" s="121">
        <v>-3.4216920812286266E-4</v>
      </c>
      <c r="H3478" s="114">
        <v>-5.0184817191353197</v>
      </c>
      <c r="I3478" s="118" t="s">
        <v>272</v>
      </c>
    </row>
    <row r="3479" spans="1:9" ht="15" customHeight="1" x14ac:dyDescent="0.25">
      <c r="A3479" s="117">
        <v>46290.782395833332</v>
      </c>
      <c r="B3479" s="114">
        <v>28</v>
      </c>
      <c r="C3479" s="114" t="s">
        <v>367</v>
      </c>
      <c r="D3479" s="114" t="s">
        <v>638</v>
      </c>
      <c r="E3479" s="114" t="s">
        <v>2393</v>
      </c>
      <c r="F3479" s="114" t="s">
        <v>180</v>
      </c>
      <c r="G3479" s="121">
        <v>-3.4216920812286266E-4</v>
      </c>
      <c r="H3479" s="114">
        <v>-5.0184817191353197</v>
      </c>
      <c r="I3479" s="118" t="s">
        <v>272</v>
      </c>
    </row>
    <row r="3480" spans="1:9" ht="15" customHeight="1" x14ac:dyDescent="0.25">
      <c r="A3480" s="117">
        <v>46290.782395833332</v>
      </c>
      <c r="B3480" s="114">
        <v>28</v>
      </c>
      <c r="C3480" s="114" t="s">
        <v>367</v>
      </c>
      <c r="D3480" s="114" t="s">
        <v>638</v>
      </c>
      <c r="E3480" s="114" t="s">
        <v>2394</v>
      </c>
      <c r="F3480" s="114" t="s">
        <v>180</v>
      </c>
      <c r="G3480" s="121">
        <v>-3.4216920812286266E-4</v>
      </c>
      <c r="H3480" s="114">
        <v>-5.0184817191353197</v>
      </c>
      <c r="I3480" s="118" t="s">
        <v>272</v>
      </c>
    </row>
    <row r="3481" spans="1:9" ht="15" customHeight="1" x14ac:dyDescent="0.25">
      <c r="A3481" s="117">
        <v>46290.782395833332</v>
      </c>
      <c r="B3481" s="114">
        <v>28</v>
      </c>
      <c r="C3481" s="114" t="s">
        <v>367</v>
      </c>
      <c r="D3481" s="114" t="s">
        <v>638</v>
      </c>
      <c r="E3481" s="114" t="s">
        <v>2395</v>
      </c>
      <c r="F3481" s="114" t="s">
        <v>180</v>
      </c>
      <c r="G3481" s="121">
        <v>-2.7100136609693206E-4</v>
      </c>
      <c r="H3481" s="114">
        <v>-3.9746867027550037</v>
      </c>
      <c r="I3481" s="118" t="s">
        <v>272</v>
      </c>
    </row>
    <row r="3482" spans="1:9" ht="15" customHeight="1" x14ac:dyDescent="0.25">
      <c r="A3482" s="117">
        <v>46290.782395833332</v>
      </c>
      <c r="B3482" s="114">
        <v>28</v>
      </c>
      <c r="C3482" s="114" t="s">
        <v>367</v>
      </c>
      <c r="D3482" s="114" t="s">
        <v>638</v>
      </c>
      <c r="E3482" s="114" t="s">
        <v>2396</v>
      </c>
      <c r="F3482" s="114" t="s">
        <v>180</v>
      </c>
      <c r="G3482" s="121">
        <v>-2.7100136609693211E-4</v>
      </c>
      <c r="H3482" s="114">
        <v>-3.9746867027550046</v>
      </c>
      <c r="I3482" s="118" t="s">
        <v>272</v>
      </c>
    </row>
    <row r="3483" spans="1:9" ht="15" customHeight="1" x14ac:dyDescent="0.25">
      <c r="A3483" s="117">
        <v>46290.782395833332</v>
      </c>
      <c r="B3483" s="114">
        <v>28</v>
      </c>
      <c r="C3483" s="114" t="s">
        <v>367</v>
      </c>
      <c r="D3483" s="114" t="s">
        <v>638</v>
      </c>
      <c r="E3483" s="114" t="s">
        <v>2397</v>
      </c>
      <c r="F3483" s="114" t="s">
        <v>180</v>
      </c>
      <c r="G3483" s="121">
        <v>-2.7100136609693211E-4</v>
      </c>
      <c r="H3483" s="114">
        <v>-3.9746867027550046</v>
      </c>
      <c r="I3483" s="118" t="s">
        <v>272</v>
      </c>
    </row>
    <row r="3484" spans="1:9" ht="15" customHeight="1" x14ac:dyDescent="0.25">
      <c r="A3484" s="117">
        <v>46290.782395833332</v>
      </c>
      <c r="B3484" s="114">
        <v>28</v>
      </c>
      <c r="C3484" s="114" t="s">
        <v>367</v>
      </c>
      <c r="D3484" s="114" t="s">
        <v>638</v>
      </c>
      <c r="E3484" s="114" t="s">
        <v>2398</v>
      </c>
      <c r="F3484" s="114" t="s">
        <v>180</v>
      </c>
      <c r="G3484" s="121">
        <v>-2.7100136609693216E-4</v>
      </c>
      <c r="H3484" s="114">
        <v>-3.9746867027550055</v>
      </c>
      <c r="I3484" s="118" t="s">
        <v>272</v>
      </c>
    </row>
    <row r="3485" spans="1:9" ht="15" customHeight="1" x14ac:dyDescent="0.25">
      <c r="A3485" s="117">
        <v>46290.782395833332</v>
      </c>
      <c r="B3485" s="114">
        <v>28</v>
      </c>
      <c r="C3485" s="114" t="s">
        <v>367</v>
      </c>
      <c r="D3485" s="114" t="s">
        <v>638</v>
      </c>
      <c r="E3485" s="114" t="s">
        <v>2399</v>
      </c>
      <c r="F3485" s="114" t="s">
        <v>180</v>
      </c>
      <c r="G3485" s="121">
        <v>-2.7100136609693216E-4</v>
      </c>
      <c r="H3485" s="114">
        <v>-3.9746867027550055</v>
      </c>
      <c r="I3485" s="118" t="s">
        <v>272</v>
      </c>
    </row>
    <row r="3486" spans="1:9" ht="15" customHeight="1" x14ac:dyDescent="0.25">
      <c r="A3486" s="117">
        <v>46290.782395833332</v>
      </c>
      <c r="B3486" s="114">
        <v>28</v>
      </c>
      <c r="C3486" s="114" t="s">
        <v>367</v>
      </c>
      <c r="D3486" s="114" t="s">
        <v>638</v>
      </c>
      <c r="E3486" s="114" t="s">
        <v>2400</v>
      </c>
      <c r="F3486" s="114" t="s">
        <v>180</v>
      </c>
      <c r="G3486" s="121">
        <v>-2.7100136609693216E-4</v>
      </c>
      <c r="H3486" s="114">
        <v>-3.9746867027550055</v>
      </c>
      <c r="I3486" s="118" t="s">
        <v>272</v>
      </c>
    </row>
    <row r="3487" spans="1:9" ht="15" customHeight="1" x14ac:dyDescent="0.25">
      <c r="A3487" s="117">
        <v>46290.782395833332</v>
      </c>
      <c r="B3487" s="114">
        <v>28</v>
      </c>
      <c r="C3487" s="114" t="s">
        <v>367</v>
      </c>
      <c r="D3487" s="114" t="s">
        <v>638</v>
      </c>
      <c r="E3487" s="114" t="s">
        <v>2401</v>
      </c>
      <c r="F3487" s="114" t="s">
        <v>180</v>
      </c>
      <c r="G3487" s="121">
        <v>-1.9983352407100156E-4</v>
      </c>
      <c r="H3487" s="114">
        <v>-2.9308916863746899</v>
      </c>
      <c r="I3487" s="118" t="s">
        <v>272</v>
      </c>
    </row>
    <row r="3488" spans="1:9" ht="15" customHeight="1" x14ac:dyDescent="0.25">
      <c r="A3488" s="117">
        <v>46290.782395833332</v>
      </c>
      <c r="B3488" s="114">
        <v>28</v>
      </c>
      <c r="C3488" s="114" t="s">
        <v>367</v>
      </c>
      <c r="D3488" s="114" t="s">
        <v>638</v>
      </c>
      <c r="E3488" s="114" t="s">
        <v>2402</v>
      </c>
      <c r="F3488" s="114" t="s">
        <v>180</v>
      </c>
      <c r="G3488" s="121">
        <v>-1.9983352407100158E-4</v>
      </c>
      <c r="H3488" s="114">
        <v>-2.9308916863746903</v>
      </c>
      <c r="I3488" s="118" t="s">
        <v>272</v>
      </c>
    </row>
    <row r="3489" spans="1:9" ht="15" customHeight="1" x14ac:dyDescent="0.25">
      <c r="A3489" s="117">
        <v>46290.782395833332</v>
      </c>
      <c r="B3489" s="114">
        <v>28</v>
      </c>
      <c r="C3489" s="114" t="s">
        <v>367</v>
      </c>
      <c r="D3489" s="114" t="s">
        <v>638</v>
      </c>
      <c r="E3489" s="114" t="s">
        <v>2403</v>
      </c>
      <c r="F3489" s="114" t="s">
        <v>180</v>
      </c>
      <c r="G3489" s="121">
        <v>-1.9983352407100158E-4</v>
      </c>
      <c r="H3489" s="114">
        <v>-2.9308916863746903</v>
      </c>
      <c r="I3489" s="118" t="s">
        <v>272</v>
      </c>
    </row>
    <row r="3490" spans="1:9" ht="15" customHeight="1" x14ac:dyDescent="0.25">
      <c r="A3490" s="117">
        <v>46290.782395833332</v>
      </c>
      <c r="B3490" s="114">
        <v>28</v>
      </c>
      <c r="C3490" s="114" t="s">
        <v>367</v>
      </c>
      <c r="D3490" s="114" t="s">
        <v>638</v>
      </c>
      <c r="E3490" s="114" t="s">
        <v>2404</v>
      </c>
      <c r="F3490" s="114" t="s">
        <v>180</v>
      </c>
      <c r="G3490" s="121">
        <v>-1.9983352407100164E-4</v>
      </c>
      <c r="H3490" s="114">
        <v>-2.9308916863746912</v>
      </c>
      <c r="I3490" s="118" t="s">
        <v>272</v>
      </c>
    </row>
    <row r="3491" spans="1:9" ht="15" customHeight="1" x14ac:dyDescent="0.25">
      <c r="A3491" s="117">
        <v>46290.782395833332</v>
      </c>
      <c r="B3491" s="114">
        <v>28</v>
      </c>
      <c r="C3491" s="114" t="s">
        <v>367</v>
      </c>
      <c r="D3491" s="114" t="s">
        <v>638</v>
      </c>
      <c r="E3491" s="114" t="s">
        <v>2405</v>
      </c>
      <c r="F3491" s="114" t="s">
        <v>180</v>
      </c>
      <c r="G3491" s="121">
        <v>-1.9983352407100164E-4</v>
      </c>
      <c r="H3491" s="114">
        <v>-2.9308916863746912</v>
      </c>
      <c r="I3491" s="118" t="s">
        <v>272</v>
      </c>
    </row>
    <row r="3492" spans="1:9" ht="15" customHeight="1" x14ac:dyDescent="0.25">
      <c r="A3492" s="117">
        <v>46290.782395833332</v>
      </c>
      <c r="B3492" s="114">
        <v>28</v>
      </c>
      <c r="C3492" s="114" t="s">
        <v>367</v>
      </c>
      <c r="D3492" s="114" t="s">
        <v>638</v>
      </c>
      <c r="E3492" s="114" t="s">
        <v>2406</v>
      </c>
      <c r="F3492" s="114" t="s">
        <v>180</v>
      </c>
      <c r="G3492" s="121">
        <v>-1.9983352407100164E-4</v>
      </c>
      <c r="H3492" s="114">
        <v>-2.9308916863746912</v>
      </c>
      <c r="I3492" s="118" t="s">
        <v>272</v>
      </c>
    </row>
    <row r="3493" spans="1:9" ht="15" customHeight="1" x14ac:dyDescent="0.25">
      <c r="A3493" s="117">
        <v>46290.782395833332</v>
      </c>
      <c r="B3493" s="114">
        <v>28</v>
      </c>
      <c r="C3493" s="114" t="s">
        <v>367</v>
      </c>
      <c r="D3493" s="114" t="s">
        <v>638</v>
      </c>
      <c r="E3493" s="114" t="s">
        <v>2407</v>
      </c>
      <c r="F3493" s="114" t="s">
        <v>180</v>
      </c>
      <c r="G3493" s="121">
        <v>-1.2866568204507106E-4</v>
      </c>
      <c r="H3493" s="114">
        <v>-1.8870966699943759</v>
      </c>
      <c r="I3493" s="118" t="s">
        <v>272</v>
      </c>
    </row>
    <row r="3494" spans="1:9" ht="15" customHeight="1" x14ac:dyDescent="0.25">
      <c r="A3494" s="117">
        <v>46290.782395833332</v>
      </c>
      <c r="B3494" s="114">
        <v>28</v>
      </c>
      <c r="C3494" s="114" t="s">
        <v>367</v>
      </c>
      <c r="D3494" s="114" t="s">
        <v>638</v>
      </c>
      <c r="E3494" s="114" t="s">
        <v>2408</v>
      </c>
      <c r="F3494" s="114" t="s">
        <v>180</v>
      </c>
      <c r="G3494" s="121">
        <v>-1.2866568204507106E-4</v>
      </c>
      <c r="H3494" s="114">
        <v>-1.8870966699943759</v>
      </c>
      <c r="I3494" s="118" t="s">
        <v>272</v>
      </c>
    </row>
    <row r="3495" spans="1:9" ht="15" customHeight="1" x14ac:dyDescent="0.25">
      <c r="A3495" s="117">
        <v>46290.782395833332</v>
      </c>
      <c r="B3495" s="114">
        <v>28</v>
      </c>
      <c r="C3495" s="114" t="s">
        <v>367</v>
      </c>
      <c r="D3495" s="114" t="s">
        <v>638</v>
      </c>
      <c r="E3495" s="114" t="s">
        <v>2409</v>
      </c>
      <c r="F3495" s="114" t="s">
        <v>180</v>
      </c>
      <c r="G3495" s="121">
        <v>-1.2866568204507106E-4</v>
      </c>
      <c r="H3495" s="114">
        <v>-1.8870966699943759</v>
      </c>
      <c r="I3495" s="118" t="s">
        <v>272</v>
      </c>
    </row>
    <row r="3496" spans="1:9" ht="15" customHeight="1" x14ac:dyDescent="0.25">
      <c r="A3496" s="117">
        <v>46290.782395833332</v>
      </c>
      <c r="B3496" s="114">
        <v>28</v>
      </c>
      <c r="C3496" s="114" t="s">
        <v>367</v>
      </c>
      <c r="D3496" s="114" t="s">
        <v>638</v>
      </c>
      <c r="E3496" s="114" t="s">
        <v>2410</v>
      </c>
      <c r="F3496" s="114" t="s">
        <v>180</v>
      </c>
      <c r="G3496" s="121">
        <v>-1.2866568204507111E-4</v>
      </c>
      <c r="H3496" s="114">
        <v>-1.8870966699943768</v>
      </c>
      <c r="I3496" s="118" t="s">
        <v>272</v>
      </c>
    </row>
    <row r="3497" spans="1:9" ht="15" customHeight="1" x14ac:dyDescent="0.25">
      <c r="A3497" s="117">
        <v>46290.782395833332</v>
      </c>
      <c r="B3497" s="114">
        <v>28</v>
      </c>
      <c r="C3497" s="114" t="s">
        <v>367</v>
      </c>
      <c r="D3497" s="114" t="s">
        <v>638</v>
      </c>
      <c r="E3497" s="114" t="s">
        <v>2411</v>
      </c>
      <c r="F3497" s="114" t="s">
        <v>180</v>
      </c>
      <c r="G3497" s="121">
        <v>-1.2866568204507111E-4</v>
      </c>
      <c r="H3497" s="114">
        <v>-1.8870966699943768</v>
      </c>
      <c r="I3497" s="118" t="s">
        <v>272</v>
      </c>
    </row>
    <row r="3498" spans="1:9" ht="15" customHeight="1" x14ac:dyDescent="0.25">
      <c r="A3498" s="117">
        <v>46290.782395833332</v>
      </c>
      <c r="B3498" s="114">
        <v>28</v>
      </c>
      <c r="C3498" s="114" t="s">
        <v>367</v>
      </c>
      <c r="D3498" s="114" t="s">
        <v>638</v>
      </c>
      <c r="E3498" s="114" t="s">
        <v>2412</v>
      </c>
      <c r="F3498" s="114" t="s">
        <v>180</v>
      </c>
      <c r="G3498" s="121">
        <v>-1.2866568204507114E-4</v>
      </c>
      <c r="H3498" s="114">
        <v>-1.887096669994377</v>
      </c>
      <c r="I3498" s="118" t="s">
        <v>272</v>
      </c>
    </row>
    <row r="3499" spans="1:9" ht="15" customHeight="1" x14ac:dyDescent="0.25">
      <c r="A3499" s="117">
        <v>46290.782395833332</v>
      </c>
      <c r="B3499" s="114">
        <v>28</v>
      </c>
      <c r="C3499" s="114" t="s">
        <v>367</v>
      </c>
      <c r="D3499" s="114" t="s">
        <v>638</v>
      </c>
      <c r="E3499" s="114" t="s">
        <v>2413</v>
      </c>
      <c r="F3499" s="114" t="s">
        <v>180</v>
      </c>
      <c r="G3499" s="121">
        <v>-5.7497840019140546E-5</v>
      </c>
      <c r="H3499" s="114">
        <v>-0.84330165361406173</v>
      </c>
      <c r="I3499" s="118" t="s">
        <v>272</v>
      </c>
    </row>
    <row r="3500" spans="1:9" ht="15" customHeight="1" x14ac:dyDescent="0.25">
      <c r="A3500" s="117">
        <v>46290.782395833332</v>
      </c>
      <c r="B3500" s="114">
        <v>28</v>
      </c>
      <c r="C3500" s="114" t="s">
        <v>367</v>
      </c>
      <c r="D3500" s="114" t="s">
        <v>638</v>
      </c>
      <c r="E3500" s="114" t="s">
        <v>2414</v>
      </c>
      <c r="F3500" s="114" t="s">
        <v>180</v>
      </c>
      <c r="G3500" s="121">
        <v>-5.7497840019140552E-5</v>
      </c>
      <c r="H3500" s="114">
        <v>-0.84330165361406184</v>
      </c>
      <c r="I3500" s="118" t="s">
        <v>272</v>
      </c>
    </row>
    <row r="3501" spans="1:9" ht="15" customHeight="1" x14ac:dyDescent="0.25">
      <c r="A3501" s="117">
        <v>46290.782395833332</v>
      </c>
      <c r="B3501" s="114">
        <v>28</v>
      </c>
      <c r="C3501" s="114" t="s">
        <v>367</v>
      </c>
      <c r="D3501" s="114" t="s">
        <v>638</v>
      </c>
      <c r="E3501" s="114" t="s">
        <v>2415</v>
      </c>
      <c r="F3501" s="114" t="s">
        <v>180</v>
      </c>
      <c r="G3501" s="121">
        <v>-5.7497840019140559E-5</v>
      </c>
      <c r="H3501" s="114">
        <v>-0.84330165361406195</v>
      </c>
      <c r="I3501" s="118" t="s">
        <v>272</v>
      </c>
    </row>
    <row r="3502" spans="1:9" ht="15" customHeight="1" x14ac:dyDescent="0.25">
      <c r="A3502" s="117">
        <v>46290.782395833332</v>
      </c>
      <c r="B3502" s="114">
        <v>28</v>
      </c>
      <c r="C3502" s="114" t="s">
        <v>367</v>
      </c>
      <c r="D3502" s="114" t="s">
        <v>638</v>
      </c>
      <c r="E3502" s="114" t="s">
        <v>2416</v>
      </c>
      <c r="F3502" s="114" t="s">
        <v>180</v>
      </c>
      <c r="G3502" s="121">
        <v>-5.74978400191406E-5</v>
      </c>
      <c r="H3502" s="114">
        <v>-0.84330165361406251</v>
      </c>
      <c r="I3502" s="118" t="s">
        <v>272</v>
      </c>
    </row>
    <row r="3503" spans="1:9" ht="15" customHeight="1" x14ac:dyDescent="0.25">
      <c r="A3503" s="117">
        <v>46290.782395833332</v>
      </c>
      <c r="B3503" s="114">
        <v>28</v>
      </c>
      <c r="C3503" s="114" t="s">
        <v>367</v>
      </c>
      <c r="D3503" s="114" t="s">
        <v>638</v>
      </c>
      <c r="E3503" s="114" t="s">
        <v>2417</v>
      </c>
      <c r="F3503" s="114" t="s">
        <v>180</v>
      </c>
      <c r="G3503" s="121">
        <v>-5.7497840019140607E-5</v>
      </c>
      <c r="H3503" s="114">
        <v>-0.84330165361406262</v>
      </c>
      <c r="I3503" s="118" t="s">
        <v>272</v>
      </c>
    </row>
    <row r="3504" spans="1:9" ht="15" customHeight="1" x14ac:dyDescent="0.25">
      <c r="A3504" s="117">
        <v>46290.782395833332</v>
      </c>
      <c r="B3504" s="114">
        <v>28</v>
      </c>
      <c r="C3504" s="114" t="s">
        <v>367</v>
      </c>
      <c r="D3504" s="114" t="s">
        <v>638</v>
      </c>
      <c r="E3504" s="114" t="s">
        <v>2418</v>
      </c>
      <c r="F3504" s="114" t="s">
        <v>180</v>
      </c>
      <c r="G3504" s="121">
        <v>-5.7497840019140613E-5</v>
      </c>
      <c r="H3504" s="114">
        <v>-0.84330165361406273</v>
      </c>
      <c r="I3504" s="118" t="s">
        <v>272</v>
      </c>
    </row>
    <row r="3505" spans="1:9" ht="15" customHeight="1" x14ac:dyDescent="0.25">
      <c r="A3505" s="117">
        <v>46290.782395833332</v>
      </c>
      <c r="B3505" s="114">
        <v>28</v>
      </c>
      <c r="C3505" s="114" t="s">
        <v>367</v>
      </c>
      <c r="D3505" s="114" t="s">
        <v>638</v>
      </c>
      <c r="E3505" s="114" t="s">
        <v>2419</v>
      </c>
      <c r="F3505" s="114" t="s">
        <v>180</v>
      </c>
      <c r="G3505" s="121">
        <v>1.367000200678997E-5</v>
      </c>
      <c r="H3505" s="114">
        <v>0</v>
      </c>
      <c r="I3505" s="118" t="s">
        <v>2469</v>
      </c>
    </row>
    <row r="3506" spans="1:9" ht="15" customHeight="1" x14ac:dyDescent="0.25">
      <c r="A3506" s="117">
        <v>46290.782395833332</v>
      </c>
      <c r="B3506" s="114">
        <v>28</v>
      </c>
      <c r="C3506" s="114" t="s">
        <v>367</v>
      </c>
      <c r="D3506" s="114" t="s">
        <v>638</v>
      </c>
      <c r="E3506" s="114" t="s">
        <v>2420</v>
      </c>
      <c r="F3506" s="114" t="s">
        <v>180</v>
      </c>
      <c r="G3506" s="121">
        <v>1.3670002006789962E-5</v>
      </c>
      <c r="H3506" s="114">
        <v>0</v>
      </c>
      <c r="I3506" s="118" t="s">
        <v>2469</v>
      </c>
    </row>
    <row r="3507" spans="1:9" ht="15" customHeight="1" x14ac:dyDescent="0.25">
      <c r="A3507" s="117">
        <v>46290.782395833332</v>
      </c>
      <c r="B3507" s="114">
        <v>28</v>
      </c>
      <c r="C3507" s="114" t="s">
        <v>367</v>
      </c>
      <c r="D3507" s="114" t="s">
        <v>638</v>
      </c>
      <c r="E3507" s="114" t="s">
        <v>2421</v>
      </c>
      <c r="F3507" s="114" t="s">
        <v>180</v>
      </c>
      <c r="G3507" s="121">
        <v>1.3670002006789953E-5</v>
      </c>
      <c r="H3507" s="114">
        <v>0</v>
      </c>
      <c r="I3507" s="118" t="s">
        <v>2469</v>
      </c>
    </row>
    <row r="3508" spans="1:9" ht="15" customHeight="1" x14ac:dyDescent="0.25">
      <c r="A3508" s="117">
        <v>46290.782395833332</v>
      </c>
      <c r="B3508" s="114">
        <v>28</v>
      </c>
      <c r="C3508" s="114" t="s">
        <v>367</v>
      </c>
      <c r="D3508" s="114" t="s">
        <v>638</v>
      </c>
      <c r="E3508" s="114" t="s">
        <v>2422</v>
      </c>
      <c r="F3508" s="114" t="s">
        <v>180</v>
      </c>
      <c r="G3508" s="121">
        <v>1.3670002006789945E-5</v>
      </c>
      <c r="H3508" s="114">
        <v>0</v>
      </c>
      <c r="I3508" s="118" t="s">
        <v>2469</v>
      </c>
    </row>
    <row r="3509" spans="1:9" ht="15" customHeight="1" x14ac:dyDescent="0.25">
      <c r="A3509" s="117">
        <v>46290.782395833332</v>
      </c>
      <c r="B3509" s="114">
        <v>28</v>
      </c>
      <c r="C3509" s="114" t="s">
        <v>367</v>
      </c>
      <c r="D3509" s="114" t="s">
        <v>638</v>
      </c>
      <c r="E3509" s="114" t="s">
        <v>2423</v>
      </c>
      <c r="F3509" s="114" t="s">
        <v>180</v>
      </c>
      <c r="G3509" s="121">
        <v>1.3670002006789936E-5</v>
      </c>
      <c r="H3509" s="114">
        <v>0</v>
      </c>
      <c r="I3509" s="118" t="s">
        <v>2469</v>
      </c>
    </row>
    <row r="3510" spans="1:9" ht="15" customHeight="1" x14ac:dyDescent="0.25">
      <c r="A3510" s="117">
        <v>46290.782395833332</v>
      </c>
      <c r="B3510" s="114">
        <v>28</v>
      </c>
      <c r="C3510" s="114" t="s">
        <v>367</v>
      </c>
      <c r="D3510" s="114" t="s">
        <v>638</v>
      </c>
      <c r="E3510" s="114" t="s">
        <v>2424</v>
      </c>
      <c r="F3510" s="114" t="s">
        <v>180</v>
      </c>
      <c r="G3510" s="121">
        <v>1.367000200678993E-5</v>
      </c>
      <c r="H3510" s="114">
        <v>0</v>
      </c>
      <c r="I3510" s="118" t="s">
        <v>2469</v>
      </c>
    </row>
    <row r="3511" spans="1:9" ht="15" customHeight="1" x14ac:dyDescent="0.25">
      <c r="A3511" s="117">
        <v>46290.782395833332</v>
      </c>
      <c r="B3511" s="114">
        <v>28</v>
      </c>
      <c r="C3511" s="114" t="s">
        <v>367</v>
      </c>
      <c r="D3511" s="114" t="s">
        <v>638</v>
      </c>
      <c r="E3511" s="114" t="s">
        <v>2425</v>
      </c>
      <c r="F3511" s="114" t="s">
        <v>180</v>
      </c>
      <c r="G3511" s="121">
        <v>1.3670002006789921E-5</v>
      </c>
      <c r="H3511" s="114">
        <v>0</v>
      </c>
      <c r="I3511" s="118" t="s">
        <v>2469</v>
      </c>
    </row>
    <row r="3512" spans="1:9" ht="15" customHeight="1" x14ac:dyDescent="0.25">
      <c r="A3512" s="117">
        <v>46290.782395833332</v>
      </c>
      <c r="B3512" s="114">
        <v>28</v>
      </c>
      <c r="C3512" s="114" t="s">
        <v>367</v>
      </c>
      <c r="D3512" s="114" t="s">
        <v>638</v>
      </c>
      <c r="E3512" s="114" t="s">
        <v>2426</v>
      </c>
      <c r="F3512" s="114" t="s">
        <v>180</v>
      </c>
      <c r="G3512" s="121">
        <v>1.3670002006789913E-5</v>
      </c>
      <c r="H3512" s="114">
        <v>0</v>
      </c>
      <c r="I3512" s="118" t="s">
        <v>2469</v>
      </c>
    </row>
    <row r="3513" spans="1:9" ht="15" customHeight="1" x14ac:dyDescent="0.25">
      <c r="A3513" s="117">
        <v>46290.782395833332</v>
      </c>
      <c r="B3513" s="114">
        <v>28</v>
      </c>
      <c r="C3513" s="114" t="s">
        <v>367</v>
      </c>
      <c r="D3513" s="114" t="s">
        <v>638</v>
      </c>
      <c r="E3513" s="114" t="s">
        <v>2427</v>
      </c>
      <c r="F3513" s="114" t="s">
        <v>180</v>
      </c>
      <c r="G3513" s="121">
        <v>1.3670002006789904E-5</v>
      </c>
      <c r="H3513" s="114">
        <v>0</v>
      </c>
      <c r="I3513" s="118" t="s">
        <v>2469</v>
      </c>
    </row>
    <row r="3514" spans="1:9" ht="15" customHeight="1" x14ac:dyDescent="0.25">
      <c r="A3514" s="117">
        <v>46290.782395833332</v>
      </c>
      <c r="B3514" s="114">
        <v>28</v>
      </c>
      <c r="C3514" s="114" t="s">
        <v>367</v>
      </c>
      <c r="D3514" s="114" t="s">
        <v>638</v>
      </c>
      <c r="E3514" s="114" t="s">
        <v>2428</v>
      </c>
      <c r="F3514" s="114" t="s">
        <v>180</v>
      </c>
      <c r="G3514" s="121">
        <v>1.3670002006789896E-5</v>
      </c>
      <c r="H3514" s="114">
        <v>0</v>
      </c>
      <c r="I3514" s="118" t="s">
        <v>2469</v>
      </c>
    </row>
    <row r="3515" spans="1:9" ht="15" customHeight="1" x14ac:dyDescent="0.25">
      <c r="A3515" s="117">
        <v>46290.782395833332</v>
      </c>
      <c r="B3515" s="114">
        <v>28</v>
      </c>
      <c r="C3515" s="114" t="s">
        <v>367</v>
      </c>
      <c r="D3515" s="114" t="s">
        <v>638</v>
      </c>
      <c r="E3515" s="114" t="s">
        <v>2429</v>
      </c>
      <c r="F3515" s="114" t="s">
        <v>180</v>
      </c>
      <c r="G3515" s="121">
        <v>8.4837844032720479E-5</v>
      </c>
      <c r="H3515" s="114">
        <v>0</v>
      </c>
      <c r="I3515" s="118" t="s">
        <v>2469</v>
      </c>
    </row>
    <row r="3516" spans="1:9" ht="15" customHeight="1" x14ac:dyDescent="0.25">
      <c r="A3516" s="117">
        <v>46290.782395833332</v>
      </c>
      <c r="B3516" s="114">
        <v>28</v>
      </c>
      <c r="C3516" s="114" t="s">
        <v>367</v>
      </c>
      <c r="D3516" s="114" t="s">
        <v>638</v>
      </c>
      <c r="E3516" s="114" t="s">
        <v>2430</v>
      </c>
      <c r="F3516" s="114" t="s">
        <v>180</v>
      </c>
      <c r="G3516" s="121">
        <v>8.4837844032720466E-5</v>
      </c>
      <c r="H3516" s="114">
        <v>0</v>
      </c>
      <c r="I3516" s="118" t="s">
        <v>2469</v>
      </c>
    </row>
    <row r="3517" spans="1:9" ht="15" customHeight="1" x14ac:dyDescent="0.25">
      <c r="A3517" s="117">
        <v>46290.782395833332</v>
      </c>
      <c r="B3517" s="114">
        <v>28</v>
      </c>
      <c r="C3517" s="114" t="s">
        <v>367</v>
      </c>
      <c r="D3517" s="114" t="s">
        <v>638</v>
      </c>
      <c r="E3517" s="114" t="s">
        <v>2431</v>
      </c>
      <c r="F3517" s="114" t="s">
        <v>180</v>
      </c>
      <c r="G3517" s="121">
        <v>8.4837844032720452E-5</v>
      </c>
      <c r="H3517" s="114">
        <v>0</v>
      </c>
      <c r="I3517" s="118" t="s">
        <v>2469</v>
      </c>
    </row>
    <row r="3518" spans="1:9" ht="15" customHeight="1" x14ac:dyDescent="0.25">
      <c r="A3518" s="117">
        <v>46290.782395833332</v>
      </c>
      <c r="B3518" s="114">
        <v>28</v>
      </c>
      <c r="C3518" s="114" t="s">
        <v>367</v>
      </c>
      <c r="D3518" s="114" t="s">
        <v>638</v>
      </c>
      <c r="E3518" s="114" t="s">
        <v>2432</v>
      </c>
      <c r="F3518" s="114" t="s">
        <v>180</v>
      </c>
      <c r="G3518" s="121">
        <v>8.4837844032720452E-5</v>
      </c>
      <c r="H3518" s="114">
        <v>0</v>
      </c>
      <c r="I3518" s="118" t="s">
        <v>2469</v>
      </c>
    </row>
    <row r="3519" spans="1:9" ht="15" customHeight="1" x14ac:dyDescent="0.25">
      <c r="A3519" s="117">
        <v>46290.782395833332</v>
      </c>
      <c r="B3519" s="114">
        <v>28</v>
      </c>
      <c r="C3519" s="114" t="s">
        <v>367</v>
      </c>
      <c r="D3519" s="114" t="s">
        <v>638</v>
      </c>
      <c r="E3519" s="114" t="s">
        <v>2433</v>
      </c>
      <c r="F3519" s="114" t="s">
        <v>180</v>
      </c>
      <c r="G3519" s="121">
        <v>8.4837844032720439E-5</v>
      </c>
      <c r="H3519" s="114">
        <v>0</v>
      </c>
      <c r="I3519" s="118" t="s">
        <v>2469</v>
      </c>
    </row>
    <row r="3520" spans="1:9" ht="15" customHeight="1" x14ac:dyDescent="0.25">
      <c r="A3520" s="117">
        <v>46290.782395833332</v>
      </c>
      <c r="B3520" s="114">
        <v>28</v>
      </c>
      <c r="C3520" s="114" t="s">
        <v>367</v>
      </c>
      <c r="D3520" s="114" t="s">
        <v>638</v>
      </c>
      <c r="E3520" s="114" t="s">
        <v>2434</v>
      </c>
      <c r="F3520" s="114" t="s">
        <v>180</v>
      </c>
      <c r="G3520" s="121">
        <v>8.4837844032720439E-5</v>
      </c>
      <c r="H3520" s="114">
        <v>0</v>
      </c>
      <c r="I3520" s="118" t="s">
        <v>2469</v>
      </c>
    </row>
    <row r="3521" spans="1:9" ht="15" customHeight="1" x14ac:dyDescent="0.25">
      <c r="A3521" s="117">
        <v>46290.782395833332</v>
      </c>
      <c r="B3521" s="114">
        <v>28</v>
      </c>
      <c r="C3521" s="114" t="s">
        <v>367</v>
      </c>
      <c r="D3521" s="114" t="s">
        <v>638</v>
      </c>
      <c r="E3521" s="114" t="s">
        <v>2435</v>
      </c>
      <c r="F3521" s="114" t="s">
        <v>180</v>
      </c>
      <c r="G3521" s="121">
        <v>8.4837844032720425E-5</v>
      </c>
      <c r="H3521" s="114">
        <v>0</v>
      </c>
      <c r="I3521" s="118" t="s">
        <v>2469</v>
      </c>
    </row>
    <row r="3522" spans="1:9" ht="15" customHeight="1" x14ac:dyDescent="0.25">
      <c r="A3522" s="117">
        <v>46290.782395833332</v>
      </c>
      <c r="B3522" s="114">
        <v>28</v>
      </c>
      <c r="C3522" s="114" t="s">
        <v>367</v>
      </c>
      <c r="D3522" s="114" t="s">
        <v>638</v>
      </c>
      <c r="E3522" s="114" t="s">
        <v>2436</v>
      </c>
      <c r="F3522" s="114" t="s">
        <v>180</v>
      </c>
      <c r="G3522" s="121">
        <v>8.4837844032720412E-5</v>
      </c>
      <c r="H3522" s="114">
        <v>0</v>
      </c>
      <c r="I3522" s="118" t="s">
        <v>2469</v>
      </c>
    </row>
    <row r="3523" spans="1:9" ht="15" customHeight="1" x14ac:dyDescent="0.25">
      <c r="A3523" s="117">
        <v>46290.782395833332</v>
      </c>
      <c r="B3523" s="114">
        <v>28</v>
      </c>
      <c r="C3523" s="114" t="s">
        <v>367</v>
      </c>
      <c r="D3523" s="114" t="s">
        <v>638</v>
      </c>
      <c r="E3523" s="114" t="s">
        <v>2437</v>
      </c>
      <c r="F3523" s="114" t="s">
        <v>180</v>
      </c>
      <c r="G3523" s="121">
        <v>1.5600568605865099E-4</v>
      </c>
      <c r="H3523" s="114">
        <v>0</v>
      </c>
      <c r="I3523" s="118" t="s">
        <v>2469</v>
      </c>
    </row>
    <row r="3524" spans="1:9" ht="15" customHeight="1" x14ac:dyDescent="0.25">
      <c r="A3524" s="117">
        <v>46290.782395833332</v>
      </c>
      <c r="B3524" s="114">
        <v>28</v>
      </c>
      <c r="C3524" s="114" t="s">
        <v>367</v>
      </c>
      <c r="D3524" s="114" t="s">
        <v>638</v>
      </c>
      <c r="E3524" s="114" t="s">
        <v>2438</v>
      </c>
      <c r="F3524" s="114" t="s">
        <v>180</v>
      </c>
      <c r="G3524" s="121">
        <v>1.5600568605865096E-4</v>
      </c>
      <c r="H3524" s="114">
        <v>0</v>
      </c>
      <c r="I3524" s="118" t="s">
        <v>2469</v>
      </c>
    </row>
    <row r="3525" spans="1:9" ht="15" customHeight="1" x14ac:dyDescent="0.25">
      <c r="A3525" s="117">
        <v>46290.782395833332</v>
      </c>
      <c r="B3525" s="114">
        <v>28</v>
      </c>
      <c r="C3525" s="114" t="s">
        <v>367</v>
      </c>
      <c r="D3525" s="114" t="s">
        <v>638</v>
      </c>
      <c r="E3525" s="114" t="s">
        <v>2439</v>
      </c>
      <c r="F3525" s="114" t="s">
        <v>180</v>
      </c>
      <c r="G3525" s="121">
        <v>1.5600568605865096E-4</v>
      </c>
      <c r="H3525" s="114">
        <v>0</v>
      </c>
      <c r="I3525" s="118" t="s">
        <v>2469</v>
      </c>
    </row>
    <row r="3526" spans="1:9" ht="15" customHeight="1" x14ac:dyDescent="0.25">
      <c r="A3526" s="117">
        <v>46290.782395833332</v>
      </c>
      <c r="B3526" s="114">
        <v>28</v>
      </c>
      <c r="C3526" s="114" t="s">
        <v>367</v>
      </c>
      <c r="D3526" s="114" t="s">
        <v>638</v>
      </c>
      <c r="E3526" s="114" t="s">
        <v>2440</v>
      </c>
      <c r="F3526" s="114" t="s">
        <v>180</v>
      </c>
      <c r="G3526" s="121">
        <v>1.5600568605865096E-4</v>
      </c>
      <c r="H3526" s="114">
        <v>0</v>
      </c>
      <c r="I3526" s="118" t="s">
        <v>2469</v>
      </c>
    </row>
    <row r="3527" spans="1:9" ht="15" customHeight="1" x14ac:dyDescent="0.25">
      <c r="A3527" s="117">
        <v>46290.782395833332</v>
      </c>
      <c r="B3527" s="114">
        <v>28</v>
      </c>
      <c r="C3527" s="114" t="s">
        <v>367</v>
      </c>
      <c r="D3527" s="114" t="s">
        <v>638</v>
      </c>
      <c r="E3527" s="114" t="s">
        <v>2441</v>
      </c>
      <c r="F3527" s="114" t="s">
        <v>180</v>
      </c>
      <c r="G3527" s="121">
        <v>1.5600568605865094E-4</v>
      </c>
      <c r="H3527" s="114">
        <v>0</v>
      </c>
      <c r="I3527" s="118" t="s">
        <v>2469</v>
      </c>
    </row>
    <row r="3528" spans="1:9" ht="15" customHeight="1" x14ac:dyDescent="0.25">
      <c r="A3528" s="117">
        <v>46290.782395833332</v>
      </c>
      <c r="B3528" s="114">
        <v>28</v>
      </c>
      <c r="C3528" s="114" t="s">
        <v>367</v>
      </c>
      <c r="D3528" s="114" t="s">
        <v>638</v>
      </c>
      <c r="E3528" s="114" t="s">
        <v>2442</v>
      </c>
      <c r="F3528" s="114" t="s">
        <v>180</v>
      </c>
      <c r="G3528" s="121">
        <v>1.5600568605865094E-4</v>
      </c>
      <c r="H3528" s="114">
        <v>0</v>
      </c>
      <c r="I3528" s="118" t="s">
        <v>2469</v>
      </c>
    </row>
    <row r="3529" spans="1:9" ht="15" customHeight="1" x14ac:dyDescent="0.25">
      <c r="A3529" s="117">
        <v>46290.782395833332</v>
      </c>
      <c r="B3529" s="114">
        <v>28</v>
      </c>
      <c r="C3529" s="114" t="s">
        <v>367</v>
      </c>
      <c r="D3529" s="114" t="s">
        <v>638</v>
      </c>
      <c r="E3529" s="114" t="s">
        <v>567</v>
      </c>
      <c r="F3529" s="114" t="s">
        <v>2443</v>
      </c>
      <c r="G3529" s="121">
        <v>2.3707886130134129E-5</v>
      </c>
      <c r="H3529" s="114">
        <v>4.7415772260268261</v>
      </c>
      <c r="I3529" s="118" t="s">
        <v>274</v>
      </c>
    </row>
    <row r="3530" spans="1:9" ht="15" customHeight="1" x14ac:dyDescent="0.25">
      <c r="A3530" s="117">
        <v>46290.782395833332</v>
      </c>
      <c r="B3530" s="114">
        <v>28</v>
      </c>
      <c r="C3530" s="114" t="s">
        <v>367</v>
      </c>
      <c r="D3530" s="114" t="s">
        <v>638</v>
      </c>
      <c r="E3530" s="114" t="s">
        <v>569</v>
      </c>
      <c r="F3530" s="114" t="s">
        <v>2443</v>
      </c>
      <c r="G3530" s="121">
        <v>9.394314324995185E-5</v>
      </c>
      <c r="H3530" s="114">
        <v>18.788628649990368</v>
      </c>
      <c r="I3530" s="118" t="s">
        <v>274</v>
      </c>
    </row>
    <row r="3531" spans="1:9" ht="15" customHeight="1" x14ac:dyDescent="0.25">
      <c r="A3531" s="117">
        <v>46290.782395833332</v>
      </c>
      <c r="B3531" s="114">
        <v>28</v>
      </c>
      <c r="C3531" s="114" t="s">
        <v>367</v>
      </c>
      <c r="D3531" s="114" t="s">
        <v>638</v>
      </c>
      <c r="E3531" s="114" t="s">
        <v>2444</v>
      </c>
      <c r="F3531" s="114" t="s">
        <v>2443</v>
      </c>
      <c r="G3531" s="121">
        <v>1.3065356695223041E-4</v>
      </c>
      <c r="H3531" s="114">
        <v>26.130713390446083</v>
      </c>
      <c r="I3531" s="118" t="s">
        <v>274</v>
      </c>
    </row>
    <row r="3532" spans="1:9" ht="15" customHeight="1" x14ac:dyDescent="0.25">
      <c r="A3532" s="117">
        <v>46290.782395833332</v>
      </c>
      <c r="B3532" s="114">
        <v>28</v>
      </c>
      <c r="C3532" s="114" t="s">
        <v>367</v>
      </c>
      <c r="D3532" s="114" t="s">
        <v>638</v>
      </c>
      <c r="E3532" s="114" t="s">
        <v>2445</v>
      </c>
      <c r="F3532" s="114" t="s">
        <v>2443</v>
      </c>
      <c r="G3532" s="121">
        <v>1.346553334508718E-4</v>
      </c>
      <c r="H3532" s="114">
        <v>26.931066690174362</v>
      </c>
      <c r="I3532" s="118" t="s">
        <v>274</v>
      </c>
    </row>
    <row r="3533" spans="1:9" ht="15" customHeight="1" x14ac:dyDescent="0.25">
      <c r="A3533" s="117">
        <v>46290.782395833332</v>
      </c>
      <c r="B3533" s="114">
        <v>28</v>
      </c>
      <c r="C3533" s="114" t="s">
        <v>367</v>
      </c>
      <c r="D3533" s="114" t="s">
        <v>638</v>
      </c>
      <c r="E3533" s="114" t="s">
        <v>2446</v>
      </c>
      <c r="F3533" s="114" t="s">
        <v>2443</v>
      </c>
      <c r="G3533" s="121">
        <v>1.346553334508718E-4</v>
      </c>
      <c r="H3533" s="114">
        <v>26.931066690174362</v>
      </c>
      <c r="I3533" s="118" t="s">
        <v>274</v>
      </c>
    </row>
    <row r="3534" spans="1:9" ht="15" customHeight="1" x14ac:dyDescent="0.25">
      <c r="A3534" s="117">
        <v>46290.782395833332</v>
      </c>
      <c r="B3534" s="114">
        <v>28</v>
      </c>
      <c r="C3534" s="114" t="s">
        <v>367</v>
      </c>
      <c r="D3534" s="114" t="s">
        <v>638</v>
      </c>
      <c r="E3534" s="114" t="s">
        <v>2447</v>
      </c>
      <c r="F3534" s="114" t="s">
        <v>2443</v>
      </c>
      <c r="G3534" s="121">
        <v>1.3065356695223047E-4</v>
      </c>
      <c r="H3534" s="114">
        <v>26.130713390446093</v>
      </c>
      <c r="I3534" s="118" t="s">
        <v>274</v>
      </c>
    </row>
    <row r="3535" spans="1:9" ht="15" customHeight="1" x14ac:dyDescent="0.25">
      <c r="A3535" s="117">
        <v>46290.782395833332</v>
      </c>
      <c r="B3535" s="114">
        <v>28</v>
      </c>
      <c r="C3535" s="114" t="s">
        <v>367</v>
      </c>
      <c r="D3535" s="114" t="s">
        <v>638</v>
      </c>
      <c r="E3535" s="114" t="s">
        <v>2448</v>
      </c>
      <c r="F3535" s="114" t="s">
        <v>2443</v>
      </c>
      <c r="G3535" s="121">
        <v>9.3943143249951877E-5</v>
      </c>
      <c r="H3535" s="114">
        <v>18.788628649990375</v>
      </c>
      <c r="I3535" s="118" t="s">
        <v>274</v>
      </c>
    </row>
    <row r="3536" spans="1:9" ht="15" customHeight="1" x14ac:dyDescent="0.25">
      <c r="A3536" s="117">
        <v>46290.782395833332</v>
      </c>
      <c r="B3536" s="114">
        <v>28</v>
      </c>
      <c r="C3536" s="114" t="s">
        <v>367</v>
      </c>
      <c r="D3536" s="114" t="s">
        <v>638</v>
      </c>
      <c r="E3536" s="114" t="s">
        <v>2449</v>
      </c>
      <c r="F3536" s="114" t="s">
        <v>2443</v>
      </c>
      <c r="G3536" s="121">
        <v>2.3707886130134309E-5</v>
      </c>
      <c r="H3536" s="114">
        <v>4.7415772260268616</v>
      </c>
      <c r="I3536" s="118" t="s">
        <v>274</v>
      </c>
    </row>
    <row r="3537" spans="1:9" ht="15" customHeight="1" x14ac:dyDescent="0.25">
      <c r="A3537" s="117">
        <v>46290.782395833332</v>
      </c>
      <c r="B3537" s="114">
        <v>28</v>
      </c>
      <c r="C3537" s="114" t="s">
        <v>367</v>
      </c>
      <c r="D3537" s="114" t="s">
        <v>638</v>
      </c>
      <c r="E3537" s="114" t="s">
        <v>2450</v>
      </c>
      <c r="F3537" s="114" t="s">
        <v>2443</v>
      </c>
      <c r="G3537" s="121">
        <v>-7.7921414440178987E-4</v>
      </c>
      <c r="H3537" s="114">
        <v>-155.84282888035798</v>
      </c>
      <c r="I3537" s="118" t="s">
        <v>272</v>
      </c>
    </row>
    <row r="3538" spans="1:9" ht="15" customHeight="1" x14ac:dyDescent="0.25">
      <c r="A3538" s="117">
        <v>46290.782395833332</v>
      </c>
      <c r="B3538" s="114">
        <v>28</v>
      </c>
      <c r="C3538" s="114" t="s">
        <v>367</v>
      </c>
      <c r="D3538" s="114" t="s">
        <v>638</v>
      </c>
      <c r="E3538" s="114" t="s">
        <v>2451</v>
      </c>
      <c r="F3538" s="114" t="s">
        <v>2443</v>
      </c>
      <c r="G3538" s="121">
        <v>-8.4944940152160758E-4</v>
      </c>
      <c r="H3538" s="114">
        <v>-169.88988030432154</v>
      </c>
      <c r="I3538" s="118" t="s">
        <v>272</v>
      </c>
    </row>
    <row r="3539" spans="1:9" ht="15" customHeight="1" x14ac:dyDescent="0.25">
      <c r="A3539" s="117">
        <v>46290.782395833332</v>
      </c>
      <c r="B3539" s="114">
        <v>28</v>
      </c>
      <c r="C3539" s="114" t="s">
        <v>367</v>
      </c>
      <c r="D3539" s="114" t="s">
        <v>638</v>
      </c>
      <c r="E3539" s="114" t="s">
        <v>2452</v>
      </c>
      <c r="F3539" s="114" t="s">
        <v>2443</v>
      </c>
      <c r="G3539" s="121">
        <v>-8.8615982522388616E-4</v>
      </c>
      <c r="H3539" s="114">
        <v>-177.23196504477724</v>
      </c>
      <c r="I3539" s="118" t="s">
        <v>272</v>
      </c>
    </row>
    <row r="3540" spans="1:9" ht="15" customHeight="1" x14ac:dyDescent="0.25">
      <c r="A3540" s="117">
        <v>46290.782395833332</v>
      </c>
      <c r="B3540" s="114">
        <v>28</v>
      </c>
      <c r="C3540" s="114" t="s">
        <v>367</v>
      </c>
      <c r="D3540" s="114" t="s">
        <v>638</v>
      </c>
      <c r="E3540" s="114" t="s">
        <v>2453</v>
      </c>
      <c r="F3540" s="114" t="s">
        <v>2443</v>
      </c>
      <c r="G3540" s="121">
        <v>-8.9016159172252752E-4</v>
      </c>
      <c r="H3540" s="114">
        <v>-178.03231834450551</v>
      </c>
      <c r="I3540" s="118" t="s">
        <v>272</v>
      </c>
    </row>
    <row r="3541" spans="1:9" ht="15" customHeight="1" x14ac:dyDescent="0.25">
      <c r="A3541" s="117">
        <v>46290.782395833332</v>
      </c>
      <c r="B3541" s="114">
        <v>28</v>
      </c>
      <c r="C3541" s="114" t="s">
        <v>367</v>
      </c>
      <c r="D3541" s="114" t="s">
        <v>638</v>
      </c>
      <c r="E3541" s="114" t="s">
        <v>2454</v>
      </c>
      <c r="F3541" s="114" t="s">
        <v>2443</v>
      </c>
      <c r="G3541" s="121">
        <v>-8.9016159172252763E-4</v>
      </c>
      <c r="H3541" s="114">
        <v>-178.03231834450554</v>
      </c>
      <c r="I3541" s="118" t="s">
        <v>272</v>
      </c>
    </row>
    <row r="3542" spans="1:9" ht="15" customHeight="1" x14ac:dyDescent="0.25">
      <c r="A3542" s="117">
        <v>46290.782395833332</v>
      </c>
      <c r="B3542" s="114">
        <v>28</v>
      </c>
      <c r="C3542" s="114" t="s">
        <v>367</v>
      </c>
      <c r="D3542" s="114" t="s">
        <v>638</v>
      </c>
      <c r="E3542" s="114" t="s">
        <v>2455</v>
      </c>
      <c r="F3542" s="114" t="s">
        <v>2443</v>
      </c>
      <c r="G3542" s="121">
        <v>-8.8615982522388627E-4</v>
      </c>
      <c r="H3542" s="114">
        <v>-177.23196504477727</v>
      </c>
      <c r="I3542" s="118" t="s">
        <v>272</v>
      </c>
    </row>
    <row r="3543" spans="1:9" ht="15" customHeight="1" x14ac:dyDescent="0.25">
      <c r="A3543" s="117">
        <v>46290.782395833332</v>
      </c>
      <c r="B3543" s="114">
        <v>28</v>
      </c>
      <c r="C3543" s="114" t="s">
        <v>367</v>
      </c>
      <c r="D3543" s="114" t="s">
        <v>638</v>
      </c>
      <c r="E3543" s="114" t="s">
        <v>2456</v>
      </c>
      <c r="F3543" s="114" t="s">
        <v>2443</v>
      </c>
      <c r="G3543" s="121">
        <v>-8.4944940152160769E-4</v>
      </c>
      <c r="H3543" s="114">
        <v>-169.88988030432157</v>
      </c>
      <c r="I3543" s="118" t="s">
        <v>272</v>
      </c>
    </row>
    <row r="3544" spans="1:9" ht="15" customHeight="1" x14ac:dyDescent="0.25">
      <c r="A3544" s="117">
        <v>46290.782395833332</v>
      </c>
      <c r="B3544" s="114">
        <v>28</v>
      </c>
      <c r="C3544" s="114" t="s">
        <v>367</v>
      </c>
      <c r="D3544" s="114" t="s">
        <v>638</v>
      </c>
      <c r="E3544" s="114" t="s">
        <v>2457</v>
      </c>
      <c r="F3544" s="114" t="s">
        <v>2443</v>
      </c>
      <c r="G3544" s="121">
        <v>-7.7921414440179008E-4</v>
      </c>
      <c r="H3544" s="114">
        <v>-155.84282888035804</v>
      </c>
      <c r="I3544" s="118" t="s">
        <v>272</v>
      </c>
    </row>
    <row r="3545" spans="1:9" ht="15" customHeight="1" x14ac:dyDescent="0.25">
      <c r="A3545" s="117">
        <v>46290.782395833332</v>
      </c>
      <c r="B3545" s="114">
        <v>28</v>
      </c>
      <c r="C3545" s="114" t="s">
        <v>367</v>
      </c>
      <c r="D3545" s="114" t="s">
        <v>638</v>
      </c>
      <c r="E3545" s="114" t="s">
        <v>2458</v>
      </c>
      <c r="F3545" s="114" t="s">
        <v>2443</v>
      </c>
      <c r="G3545" s="121">
        <v>-6.9089163404992206E-4</v>
      </c>
      <c r="H3545" s="114">
        <v>-138.17832680998444</v>
      </c>
      <c r="I3545" s="118" t="s">
        <v>272</v>
      </c>
    </row>
    <row r="3546" spans="1:9" ht="15" customHeight="1" x14ac:dyDescent="0.25">
      <c r="A3546" s="117">
        <v>46290.782395833332</v>
      </c>
      <c r="B3546" s="114">
        <v>28</v>
      </c>
      <c r="C3546" s="114" t="s">
        <v>367</v>
      </c>
      <c r="D3546" s="114" t="s">
        <v>638</v>
      </c>
      <c r="E3546" s="114" t="s">
        <v>2459</v>
      </c>
      <c r="F3546" s="114" t="s">
        <v>2443</v>
      </c>
      <c r="G3546" s="121">
        <v>-5.6563623208428441E-4</v>
      </c>
      <c r="H3546" s="114">
        <v>-113.12724641685691</v>
      </c>
      <c r="I3546" s="118" t="s">
        <v>272</v>
      </c>
    </row>
    <row r="3547" spans="1:9" ht="15" customHeight="1" x14ac:dyDescent="0.25">
      <c r="A3547" s="117">
        <v>46290.782395833332</v>
      </c>
      <c r="B3547" s="114">
        <v>28</v>
      </c>
      <c r="C3547" s="114" t="s">
        <v>367</v>
      </c>
      <c r="D3547" s="114" t="s">
        <v>638</v>
      </c>
      <c r="E3547" s="114" t="s">
        <v>2460</v>
      </c>
      <c r="F3547" s="114" t="s">
        <v>2443</v>
      </c>
      <c r="G3547" s="121">
        <v>-4.4038083011864666E-4</v>
      </c>
      <c r="H3547" s="114">
        <v>-88.076166023729343</v>
      </c>
      <c r="I3547" s="118" t="s">
        <v>272</v>
      </c>
    </row>
    <row r="3548" spans="1:9" ht="15" customHeight="1" x14ac:dyDescent="0.25">
      <c r="A3548" s="117">
        <v>46290.782395833332</v>
      </c>
      <c r="B3548" s="114">
        <v>28</v>
      </c>
      <c r="C3548" s="114" t="s">
        <v>367</v>
      </c>
      <c r="D3548" s="114" t="s">
        <v>638</v>
      </c>
      <c r="E3548" s="114" t="s">
        <v>2461</v>
      </c>
      <c r="F3548" s="114" t="s">
        <v>2443</v>
      </c>
      <c r="G3548" s="121">
        <v>-3.1512542815300901E-4</v>
      </c>
      <c r="H3548" s="114">
        <v>-63.025085630601822</v>
      </c>
      <c r="I3548" s="118" t="s">
        <v>272</v>
      </c>
    </row>
    <row r="3549" spans="1:9" ht="15" customHeight="1" x14ac:dyDescent="0.25">
      <c r="A3549" s="117">
        <v>46290.782395833332</v>
      </c>
      <c r="B3549" s="114">
        <v>28</v>
      </c>
      <c r="C3549" s="114" t="s">
        <v>367</v>
      </c>
      <c r="D3549" s="114" t="s">
        <v>638</v>
      </c>
      <c r="E3549" s="114" t="s">
        <v>2462</v>
      </c>
      <c r="F3549" s="114" t="s">
        <v>2443</v>
      </c>
      <c r="G3549" s="121">
        <v>-1.8987002618737131E-4</v>
      </c>
      <c r="H3549" s="114">
        <v>-37.97400523747428</v>
      </c>
      <c r="I3549" s="118" t="s">
        <v>272</v>
      </c>
    </row>
    <row r="3550" spans="1:9" ht="15" customHeight="1" x14ac:dyDescent="0.25">
      <c r="A3550" s="117">
        <v>46290.782395833332</v>
      </c>
      <c r="B3550" s="114">
        <v>28</v>
      </c>
      <c r="C3550" s="114" t="s">
        <v>367</v>
      </c>
      <c r="D3550" s="114" t="s">
        <v>638</v>
      </c>
      <c r="E3550" s="114" t="s">
        <v>2463</v>
      </c>
      <c r="F3550" s="114" t="s">
        <v>2443</v>
      </c>
      <c r="G3550" s="121">
        <v>-6.4614624221733631E-5</v>
      </c>
      <c r="H3550" s="114">
        <v>-12.922924844346744</v>
      </c>
      <c r="I3550" s="118" t="s">
        <v>272</v>
      </c>
    </row>
    <row r="3551" spans="1:9" ht="15" customHeight="1" x14ac:dyDescent="0.25">
      <c r="A3551" s="117">
        <v>46290.782395833332</v>
      </c>
      <c r="B3551" s="114">
        <v>28</v>
      </c>
      <c r="C3551" s="114" t="s">
        <v>367</v>
      </c>
      <c r="D3551" s="114" t="s">
        <v>638</v>
      </c>
      <c r="E3551" s="114" t="s">
        <v>2773</v>
      </c>
      <c r="F3551" s="114" t="s">
        <v>2443</v>
      </c>
      <c r="G3551" s="121">
        <v>-6.9089163404992217E-4</v>
      </c>
      <c r="H3551" s="114">
        <v>-138.17832680998444</v>
      </c>
      <c r="I3551" s="118" t="s">
        <v>272</v>
      </c>
    </row>
    <row r="3552" spans="1:9" ht="15" customHeight="1" x14ac:dyDescent="0.25">
      <c r="A3552" s="117">
        <v>46290.782395833332</v>
      </c>
      <c r="B3552" s="114">
        <v>28</v>
      </c>
      <c r="C3552" s="114" t="s">
        <v>367</v>
      </c>
      <c r="D3552" s="114" t="s">
        <v>638</v>
      </c>
      <c r="E3552" s="114" t="s">
        <v>2775</v>
      </c>
      <c r="F3552" s="114" t="s">
        <v>2443</v>
      </c>
      <c r="G3552" s="121">
        <v>-5.6563623208428441E-4</v>
      </c>
      <c r="H3552" s="114">
        <v>-113.12724641685691</v>
      </c>
      <c r="I3552" s="118" t="s">
        <v>272</v>
      </c>
    </row>
    <row r="3553" spans="1:9" ht="15" customHeight="1" x14ac:dyDescent="0.25">
      <c r="A3553" s="117">
        <v>46290.782395833332</v>
      </c>
      <c r="B3553" s="114">
        <v>28</v>
      </c>
      <c r="C3553" s="114" t="s">
        <v>367</v>
      </c>
      <c r="D3553" s="114" t="s">
        <v>638</v>
      </c>
      <c r="E3553" s="114" t="s">
        <v>2776</v>
      </c>
      <c r="F3553" s="114" t="s">
        <v>2443</v>
      </c>
      <c r="G3553" s="121">
        <v>-4.4038083011864676E-4</v>
      </c>
      <c r="H3553" s="114">
        <v>-88.076166023729371</v>
      </c>
      <c r="I3553" s="118" t="s">
        <v>272</v>
      </c>
    </row>
    <row r="3554" spans="1:9" ht="15" customHeight="1" x14ac:dyDescent="0.25">
      <c r="A3554" s="117">
        <v>46290.782395833332</v>
      </c>
      <c r="B3554" s="114">
        <v>28</v>
      </c>
      <c r="C3554" s="114" t="s">
        <v>367</v>
      </c>
      <c r="D3554" s="114" t="s">
        <v>638</v>
      </c>
      <c r="E3554" s="114" t="s">
        <v>2777</v>
      </c>
      <c r="F3554" s="114" t="s">
        <v>2443</v>
      </c>
      <c r="G3554" s="121">
        <v>-3.1512542815300912E-4</v>
      </c>
      <c r="H3554" s="114">
        <v>-63.025085630601843</v>
      </c>
      <c r="I3554" s="118" t="s">
        <v>272</v>
      </c>
    </row>
    <row r="3555" spans="1:9" ht="15" customHeight="1" x14ac:dyDescent="0.25">
      <c r="A3555" s="117">
        <v>46290.782395833332</v>
      </c>
      <c r="B3555" s="114">
        <v>28</v>
      </c>
      <c r="C3555" s="114" t="s">
        <v>367</v>
      </c>
      <c r="D3555" s="114" t="s">
        <v>638</v>
      </c>
      <c r="E3555" s="114" t="s">
        <v>2778</v>
      </c>
      <c r="F3555" s="114" t="s">
        <v>2443</v>
      </c>
      <c r="G3555" s="121">
        <v>-1.8987002618737136E-4</v>
      </c>
      <c r="H3555" s="114">
        <v>-37.974005237474287</v>
      </c>
      <c r="I3555" s="118" t="s">
        <v>272</v>
      </c>
    </row>
    <row r="3556" spans="1:9" ht="15" customHeight="1" x14ac:dyDescent="0.25">
      <c r="A3556" s="117">
        <v>46290.782395833332</v>
      </c>
      <c r="B3556" s="114">
        <v>28</v>
      </c>
      <c r="C3556" s="114" t="s">
        <v>367</v>
      </c>
      <c r="D3556" s="114" t="s">
        <v>638</v>
      </c>
      <c r="E3556" s="114" t="s">
        <v>2779</v>
      </c>
      <c r="F3556" s="114" t="s">
        <v>2443</v>
      </c>
      <c r="G3556" s="121">
        <v>-6.4614624221733712E-5</v>
      </c>
      <c r="H3556" s="114">
        <v>-12.92292484434676</v>
      </c>
      <c r="I3556" s="118" t="s">
        <v>272</v>
      </c>
    </row>
    <row r="3557" spans="1:9" ht="15" customHeight="1" x14ac:dyDescent="0.25">
      <c r="A3557" s="117">
        <v>46290.782395833332</v>
      </c>
      <c r="B3557" s="114">
        <v>28</v>
      </c>
      <c r="C3557" s="114" t="s">
        <v>367</v>
      </c>
      <c r="D3557" s="114" t="s">
        <v>434</v>
      </c>
      <c r="E3557" s="114" t="s">
        <v>2334</v>
      </c>
      <c r="F3557" s="114" t="s">
        <v>180</v>
      </c>
      <c r="G3557" s="121">
        <v>-9.949154890965086E-4</v>
      </c>
      <c r="H3557" s="114">
        <v>-14.592093840082127</v>
      </c>
      <c r="I3557" s="118" t="s">
        <v>272</v>
      </c>
    </row>
    <row r="3558" spans="1:9" ht="15" customHeight="1" x14ac:dyDescent="0.25">
      <c r="A3558" s="117">
        <v>46290.782395833332</v>
      </c>
      <c r="B3558" s="114">
        <v>28</v>
      </c>
      <c r="C3558" s="114" t="s">
        <v>367</v>
      </c>
      <c r="D3558" s="114" t="s">
        <v>434</v>
      </c>
      <c r="E3558" s="114" t="s">
        <v>2336</v>
      </c>
      <c r="F3558" s="114" t="s">
        <v>180</v>
      </c>
      <c r="G3558" s="121">
        <v>-9.949154890965086E-4</v>
      </c>
      <c r="H3558" s="114">
        <v>-14.592093840082127</v>
      </c>
      <c r="I3558" s="118" t="s">
        <v>272</v>
      </c>
    </row>
    <row r="3559" spans="1:9" ht="15" customHeight="1" x14ac:dyDescent="0.25">
      <c r="A3559" s="117">
        <v>46290.782395833332</v>
      </c>
      <c r="B3559" s="114">
        <v>28</v>
      </c>
      <c r="C3559" s="114" t="s">
        <v>367</v>
      </c>
      <c r="D3559" s="114" t="s">
        <v>434</v>
      </c>
      <c r="E3559" s="114" t="s">
        <v>2337</v>
      </c>
      <c r="F3559" s="114" t="s">
        <v>180</v>
      </c>
      <c r="G3559" s="121">
        <v>-9.949154890965086E-4</v>
      </c>
      <c r="H3559" s="114">
        <v>-14.592093840082127</v>
      </c>
      <c r="I3559" s="118" t="s">
        <v>272</v>
      </c>
    </row>
    <row r="3560" spans="1:9" ht="15" customHeight="1" x14ac:dyDescent="0.25">
      <c r="A3560" s="117">
        <v>46290.782395833332</v>
      </c>
      <c r="B3560" s="114">
        <v>28</v>
      </c>
      <c r="C3560" s="114" t="s">
        <v>367</v>
      </c>
      <c r="D3560" s="114" t="s">
        <v>434</v>
      </c>
      <c r="E3560" s="114" t="s">
        <v>2338</v>
      </c>
      <c r="F3560" s="114" t="s">
        <v>180</v>
      </c>
      <c r="G3560" s="121">
        <v>-9.949154890965086E-4</v>
      </c>
      <c r="H3560" s="114">
        <v>-14.592093840082127</v>
      </c>
      <c r="I3560" s="118" t="s">
        <v>272</v>
      </c>
    </row>
    <row r="3561" spans="1:9" ht="15" customHeight="1" x14ac:dyDescent="0.25">
      <c r="A3561" s="117">
        <v>46290.782395833332</v>
      </c>
      <c r="B3561" s="114">
        <v>28</v>
      </c>
      <c r="C3561" s="114" t="s">
        <v>367</v>
      </c>
      <c r="D3561" s="114" t="s">
        <v>434</v>
      </c>
      <c r="E3561" s="114" t="s">
        <v>2339</v>
      </c>
      <c r="F3561" s="114" t="s">
        <v>180</v>
      </c>
      <c r="G3561" s="121">
        <v>-9.949154890965086E-4</v>
      </c>
      <c r="H3561" s="114">
        <v>-14.592093840082127</v>
      </c>
      <c r="I3561" s="118" t="s">
        <v>272</v>
      </c>
    </row>
    <row r="3562" spans="1:9" ht="15" customHeight="1" x14ac:dyDescent="0.25">
      <c r="A3562" s="117">
        <v>46290.782395833332</v>
      </c>
      <c r="B3562" s="114">
        <v>28</v>
      </c>
      <c r="C3562" s="114" t="s">
        <v>367</v>
      </c>
      <c r="D3562" s="114" t="s">
        <v>434</v>
      </c>
      <c r="E3562" s="114" t="s">
        <v>2340</v>
      </c>
      <c r="F3562" s="114" t="s">
        <v>180</v>
      </c>
      <c r="G3562" s="121">
        <v>-9.949154890965086E-4</v>
      </c>
      <c r="H3562" s="114">
        <v>-14.592093840082127</v>
      </c>
      <c r="I3562" s="118" t="s">
        <v>272</v>
      </c>
    </row>
    <row r="3563" spans="1:9" ht="15" customHeight="1" x14ac:dyDescent="0.25">
      <c r="A3563" s="117">
        <v>46290.782395833332</v>
      </c>
      <c r="B3563" s="114">
        <v>28</v>
      </c>
      <c r="C3563" s="114" t="s">
        <v>367</v>
      </c>
      <c r="D3563" s="114" t="s">
        <v>434</v>
      </c>
      <c r="E3563" s="114" t="s">
        <v>2341</v>
      </c>
      <c r="F3563" s="114" t="s">
        <v>180</v>
      </c>
      <c r="G3563" s="121">
        <v>-9.1150444501412E-4</v>
      </c>
      <c r="H3563" s="114">
        <v>-13.368731860207093</v>
      </c>
      <c r="I3563" s="118" t="s">
        <v>272</v>
      </c>
    </row>
    <row r="3564" spans="1:9" ht="15" customHeight="1" x14ac:dyDescent="0.25">
      <c r="A3564" s="117">
        <v>46290.782395833332</v>
      </c>
      <c r="B3564" s="114">
        <v>28</v>
      </c>
      <c r="C3564" s="114" t="s">
        <v>367</v>
      </c>
      <c r="D3564" s="114" t="s">
        <v>434</v>
      </c>
      <c r="E3564" s="114" t="s">
        <v>2342</v>
      </c>
      <c r="F3564" s="114" t="s">
        <v>180</v>
      </c>
      <c r="G3564" s="121">
        <v>-9.1150444501412E-4</v>
      </c>
      <c r="H3564" s="114">
        <v>-13.368731860207093</v>
      </c>
      <c r="I3564" s="118" t="s">
        <v>272</v>
      </c>
    </row>
    <row r="3565" spans="1:9" ht="15" customHeight="1" x14ac:dyDescent="0.25">
      <c r="A3565" s="117">
        <v>46290.782395833332</v>
      </c>
      <c r="B3565" s="114">
        <v>28</v>
      </c>
      <c r="C3565" s="114" t="s">
        <v>367</v>
      </c>
      <c r="D3565" s="114" t="s">
        <v>434</v>
      </c>
      <c r="E3565" s="114" t="s">
        <v>2343</v>
      </c>
      <c r="F3565" s="114" t="s">
        <v>180</v>
      </c>
      <c r="G3565" s="121">
        <v>-9.1150444501412E-4</v>
      </c>
      <c r="H3565" s="114">
        <v>-13.368731860207093</v>
      </c>
      <c r="I3565" s="118" t="s">
        <v>272</v>
      </c>
    </row>
    <row r="3566" spans="1:9" ht="15" customHeight="1" x14ac:dyDescent="0.25">
      <c r="A3566" s="117">
        <v>46290.782395833332</v>
      </c>
      <c r="B3566" s="114">
        <v>28</v>
      </c>
      <c r="C3566" s="114" t="s">
        <v>367</v>
      </c>
      <c r="D3566" s="114" t="s">
        <v>434</v>
      </c>
      <c r="E3566" s="114" t="s">
        <v>2344</v>
      </c>
      <c r="F3566" s="114" t="s">
        <v>180</v>
      </c>
      <c r="G3566" s="121">
        <v>-9.1150444501412E-4</v>
      </c>
      <c r="H3566" s="114">
        <v>-13.368731860207093</v>
      </c>
      <c r="I3566" s="118" t="s">
        <v>272</v>
      </c>
    </row>
    <row r="3567" spans="1:9" ht="15" customHeight="1" x14ac:dyDescent="0.25">
      <c r="A3567" s="117">
        <v>46290.782395833332</v>
      </c>
      <c r="B3567" s="114">
        <v>28</v>
      </c>
      <c r="C3567" s="114" t="s">
        <v>367</v>
      </c>
      <c r="D3567" s="114" t="s">
        <v>434</v>
      </c>
      <c r="E3567" s="114" t="s">
        <v>2345</v>
      </c>
      <c r="F3567" s="114" t="s">
        <v>180</v>
      </c>
      <c r="G3567" s="121">
        <v>-9.1150444501412E-4</v>
      </c>
      <c r="H3567" s="114">
        <v>-13.368731860207093</v>
      </c>
      <c r="I3567" s="118" t="s">
        <v>272</v>
      </c>
    </row>
    <row r="3568" spans="1:9" ht="15" customHeight="1" x14ac:dyDescent="0.25">
      <c r="A3568" s="117">
        <v>46290.782395833332</v>
      </c>
      <c r="B3568" s="114">
        <v>28</v>
      </c>
      <c r="C3568" s="114" t="s">
        <v>367</v>
      </c>
      <c r="D3568" s="114" t="s">
        <v>434</v>
      </c>
      <c r="E3568" s="114" t="s">
        <v>2346</v>
      </c>
      <c r="F3568" s="114" t="s">
        <v>180</v>
      </c>
      <c r="G3568" s="121">
        <v>-9.1150444501412E-4</v>
      </c>
      <c r="H3568" s="114">
        <v>-13.368731860207093</v>
      </c>
      <c r="I3568" s="118" t="s">
        <v>272</v>
      </c>
    </row>
    <row r="3569" spans="1:9" ht="15" customHeight="1" x14ac:dyDescent="0.25">
      <c r="A3569" s="117">
        <v>46290.782395833332</v>
      </c>
      <c r="B3569" s="114">
        <v>28</v>
      </c>
      <c r="C3569" s="114" t="s">
        <v>367</v>
      </c>
      <c r="D3569" s="114" t="s">
        <v>434</v>
      </c>
      <c r="E3569" s="114" t="s">
        <v>2347</v>
      </c>
      <c r="F3569" s="114" t="s">
        <v>180</v>
      </c>
      <c r="G3569" s="121">
        <v>-9.1150444501412E-4</v>
      </c>
      <c r="H3569" s="114">
        <v>-13.368731860207093</v>
      </c>
      <c r="I3569" s="118" t="s">
        <v>272</v>
      </c>
    </row>
    <row r="3570" spans="1:9" ht="15" customHeight="1" x14ac:dyDescent="0.25">
      <c r="A3570" s="117">
        <v>46290.782395833332</v>
      </c>
      <c r="B3570" s="114">
        <v>28</v>
      </c>
      <c r="C3570" s="114" t="s">
        <v>367</v>
      </c>
      <c r="D3570" s="114" t="s">
        <v>434</v>
      </c>
      <c r="E3570" s="114" t="s">
        <v>2348</v>
      </c>
      <c r="F3570" s="114" t="s">
        <v>180</v>
      </c>
      <c r="G3570" s="121">
        <v>-9.1150444501412011E-4</v>
      </c>
      <c r="H3570" s="114">
        <v>-13.368731860207095</v>
      </c>
      <c r="I3570" s="118" t="s">
        <v>272</v>
      </c>
    </row>
    <row r="3571" spans="1:9" ht="15" customHeight="1" x14ac:dyDescent="0.25">
      <c r="A3571" s="117">
        <v>46290.782395833332</v>
      </c>
      <c r="B3571" s="114">
        <v>28</v>
      </c>
      <c r="C3571" s="114" t="s">
        <v>367</v>
      </c>
      <c r="D3571" s="114" t="s">
        <v>434</v>
      </c>
      <c r="E3571" s="114" t="s">
        <v>2349</v>
      </c>
      <c r="F3571" s="114" t="s">
        <v>180</v>
      </c>
      <c r="G3571" s="121">
        <v>-8.2809340093173141E-4</v>
      </c>
      <c r="H3571" s="114">
        <v>-12.14536988033206</v>
      </c>
      <c r="I3571" s="118" t="s">
        <v>272</v>
      </c>
    </row>
    <row r="3572" spans="1:9" ht="15" customHeight="1" x14ac:dyDescent="0.25">
      <c r="A3572" s="117">
        <v>46290.782395833332</v>
      </c>
      <c r="B3572" s="114">
        <v>28</v>
      </c>
      <c r="C3572" s="114" t="s">
        <v>367</v>
      </c>
      <c r="D3572" s="114" t="s">
        <v>434</v>
      </c>
      <c r="E3572" s="114" t="s">
        <v>2350</v>
      </c>
      <c r="F3572" s="114" t="s">
        <v>180</v>
      </c>
      <c r="G3572" s="121">
        <v>-8.2809340093173141E-4</v>
      </c>
      <c r="H3572" s="114">
        <v>-12.14536988033206</v>
      </c>
      <c r="I3572" s="118" t="s">
        <v>272</v>
      </c>
    </row>
    <row r="3573" spans="1:9" ht="15" customHeight="1" x14ac:dyDescent="0.25">
      <c r="A3573" s="117">
        <v>46290.782395833332</v>
      </c>
      <c r="B3573" s="114">
        <v>28</v>
      </c>
      <c r="C3573" s="114" t="s">
        <v>367</v>
      </c>
      <c r="D3573" s="114" t="s">
        <v>434</v>
      </c>
      <c r="E3573" s="114" t="s">
        <v>2351</v>
      </c>
      <c r="F3573" s="114" t="s">
        <v>180</v>
      </c>
      <c r="G3573" s="121">
        <v>-8.2809340093173141E-4</v>
      </c>
      <c r="H3573" s="114">
        <v>-12.14536988033206</v>
      </c>
      <c r="I3573" s="118" t="s">
        <v>272</v>
      </c>
    </row>
    <row r="3574" spans="1:9" ht="15" customHeight="1" x14ac:dyDescent="0.25">
      <c r="A3574" s="117">
        <v>46290.782395833332</v>
      </c>
      <c r="B3574" s="114">
        <v>28</v>
      </c>
      <c r="C3574" s="114" t="s">
        <v>367</v>
      </c>
      <c r="D3574" s="114" t="s">
        <v>434</v>
      </c>
      <c r="E3574" s="114" t="s">
        <v>2352</v>
      </c>
      <c r="F3574" s="114" t="s">
        <v>180</v>
      </c>
      <c r="G3574" s="121">
        <v>-8.2809340093173141E-4</v>
      </c>
      <c r="H3574" s="114">
        <v>-12.14536988033206</v>
      </c>
      <c r="I3574" s="118" t="s">
        <v>272</v>
      </c>
    </row>
    <row r="3575" spans="1:9" ht="15" customHeight="1" x14ac:dyDescent="0.25">
      <c r="A3575" s="117">
        <v>46290.782395833332</v>
      </c>
      <c r="B3575" s="114">
        <v>28</v>
      </c>
      <c r="C3575" s="114" t="s">
        <v>367</v>
      </c>
      <c r="D3575" s="114" t="s">
        <v>434</v>
      </c>
      <c r="E3575" s="114" t="s">
        <v>2353</v>
      </c>
      <c r="F3575" s="114" t="s">
        <v>180</v>
      </c>
      <c r="G3575" s="121">
        <v>-8.2809340093173141E-4</v>
      </c>
      <c r="H3575" s="114">
        <v>-12.14536988033206</v>
      </c>
      <c r="I3575" s="118" t="s">
        <v>272</v>
      </c>
    </row>
    <row r="3576" spans="1:9" ht="15" customHeight="1" x14ac:dyDescent="0.25">
      <c r="A3576" s="117">
        <v>46290.782395833332</v>
      </c>
      <c r="B3576" s="114">
        <v>28</v>
      </c>
      <c r="C3576" s="114" t="s">
        <v>367</v>
      </c>
      <c r="D3576" s="114" t="s">
        <v>434</v>
      </c>
      <c r="E3576" s="114" t="s">
        <v>2354</v>
      </c>
      <c r="F3576" s="114" t="s">
        <v>180</v>
      </c>
      <c r="G3576" s="121">
        <v>-8.2809340093173141E-4</v>
      </c>
      <c r="H3576" s="114">
        <v>-12.14536988033206</v>
      </c>
      <c r="I3576" s="118" t="s">
        <v>272</v>
      </c>
    </row>
    <row r="3577" spans="1:9" ht="15" customHeight="1" x14ac:dyDescent="0.25">
      <c r="A3577" s="117">
        <v>46290.782395833332</v>
      </c>
      <c r="B3577" s="114">
        <v>28</v>
      </c>
      <c r="C3577" s="114" t="s">
        <v>367</v>
      </c>
      <c r="D3577" s="114" t="s">
        <v>434</v>
      </c>
      <c r="E3577" s="114" t="s">
        <v>2355</v>
      </c>
      <c r="F3577" s="114" t="s">
        <v>180</v>
      </c>
      <c r="G3577" s="121">
        <v>-8.2809340093173141E-4</v>
      </c>
      <c r="H3577" s="114">
        <v>-12.14536988033206</v>
      </c>
      <c r="I3577" s="118" t="s">
        <v>272</v>
      </c>
    </row>
    <row r="3578" spans="1:9" ht="15" customHeight="1" x14ac:dyDescent="0.25">
      <c r="A3578" s="117">
        <v>46290.782395833332</v>
      </c>
      <c r="B3578" s="114">
        <v>28</v>
      </c>
      <c r="C3578" s="114" t="s">
        <v>367</v>
      </c>
      <c r="D3578" s="114" t="s">
        <v>434</v>
      </c>
      <c r="E3578" s="114" t="s">
        <v>2356</v>
      </c>
      <c r="F3578" s="114" t="s">
        <v>180</v>
      </c>
      <c r="G3578" s="121">
        <v>-8.2809340093173151E-4</v>
      </c>
      <c r="H3578" s="114">
        <v>-12.145369880332062</v>
      </c>
      <c r="I3578" s="118" t="s">
        <v>272</v>
      </c>
    </row>
    <row r="3579" spans="1:9" ht="15" customHeight="1" x14ac:dyDescent="0.25">
      <c r="A3579" s="117">
        <v>46290.782395833332</v>
      </c>
      <c r="B3579" s="114">
        <v>28</v>
      </c>
      <c r="C3579" s="114" t="s">
        <v>367</v>
      </c>
      <c r="D3579" s="114" t="s">
        <v>434</v>
      </c>
      <c r="E3579" s="114" t="s">
        <v>2357</v>
      </c>
      <c r="F3579" s="114" t="s">
        <v>180</v>
      </c>
      <c r="G3579" s="121">
        <v>-8.2809340093173151E-4</v>
      </c>
      <c r="H3579" s="114">
        <v>-12.145369880332062</v>
      </c>
      <c r="I3579" s="118" t="s">
        <v>272</v>
      </c>
    </row>
    <row r="3580" spans="1:9" ht="15" customHeight="1" x14ac:dyDescent="0.25">
      <c r="A3580" s="117">
        <v>46290.782395833332</v>
      </c>
      <c r="B3580" s="114">
        <v>28</v>
      </c>
      <c r="C3580" s="114" t="s">
        <v>367</v>
      </c>
      <c r="D3580" s="114" t="s">
        <v>434</v>
      </c>
      <c r="E3580" s="114" t="s">
        <v>2358</v>
      </c>
      <c r="F3580" s="114" t="s">
        <v>180</v>
      </c>
      <c r="G3580" s="121">
        <v>-8.2809340093173151E-4</v>
      </c>
      <c r="H3580" s="114">
        <v>-12.145369880332062</v>
      </c>
      <c r="I3580" s="118" t="s">
        <v>272</v>
      </c>
    </row>
    <row r="3581" spans="1:9" ht="15" customHeight="1" x14ac:dyDescent="0.25">
      <c r="A3581" s="117">
        <v>46290.782395833332</v>
      </c>
      <c r="B3581" s="114">
        <v>28</v>
      </c>
      <c r="C3581" s="114" t="s">
        <v>367</v>
      </c>
      <c r="D3581" s="114" t="s">
        <v>434</v>
      </c>
      <c r="E3581" s="114" t="s">
        <v>2359</v>
      </c>
      <c r="F3581" s="114" t="s">
        <v>180</v>
      </c>
      <c r="G3581" s="121">
        <v>-7.4468235684934281E-4</v>
      </c>
      <c r="H3581" s="114">
        <v>-10.922007900457029</v>
      </c>
      <c r="I3581" s="118" t="s">
        <v>272</v>
      </c>
    </row>
    <row r="3582" spans="1:9" ht="15" customHeight="1" x14ac:dyDescent="0.25">
      <c r="A3582" s="117">
        <v>46290.782395833332</v>
      </c>
      <c r="B3582" s="114">
        <v>28</v>
      </c>
      <c r="C3582" s="114" t="s">
        <v>367</v>
      </c>
      <c r="D3582" s="114" t="s">
        <v>434</v>
      </c>
      <c r="E3582" s="114" t="s">
        <v>2360</v>
      </c>
      <c r="F3582" s="114" t="s">
        <v>180</v>
      </c>
      <c r="G3582" s="121">
        <v>-7.4468235684934281E-4</v>
      </c>
      <c r="H3582" s="114">
        <v>-10.922007900457029</v>
      </c>
      <c r="I3582" s="118" t="s">
        <v>272</v>
      </c>
    </row>
    <row r="3583" spans="1:9" ht="15" customHeight="1" x14ac:dyDescent="0.25">
      <c r="A3583" s="117">
        <v>46290.782395833332</v>
      </c>
      <c r="B3583" s="114">
        <v>28</v>
      </c>
      <c r="C3583" s="114" t="s">
        <v>367</v>
      </c>
      <c r="D3583" s="114" t="s">
        <v>434</v>
      </c>
      <c r="E3583" s="114" t="s">
        <v>2361</v>
      </c>
      <c r="F3583" s="114" t="s">
        <v>180</v>
      </c>
      <c r="G3583" s="121">
        <v>-7.4468235684934281E-4</v>
      </c>
      <c r="H3583" s="114">
        <v>-10.922007900457029</v>
      </c>
      <c r="I3583" s="118" t="s">
        <v>272</v>
      </c>
    </row>
    <row r="3584" spans="1:9" ht="15" customHeight="1" x14ac:dyDescent="0.25">
      <c r="A3584" s="117">
        <v>46290.782395833332</v>
      </c>
      <c r="B3584" s="114">
        <v>28</v>
      </c>
      <c r="C3584" s="114" t="s">
        <v>367</v>
      </c>
      <c r="D3584" s="114" t="s">
        <v>434</v>
      </c>
      <c r="E3584" s="114" t="s">
        <v>2362</v>
      </c>
      <c r="F3584" s="114" t="s">
        <v>180</v>
      </c>
      <c r="G3584" s="121">
        <v>-7.4468235684934292E-4</v>
      </c>
      <c r="H3584" s="114">
        <v>-10.922007900457029</v>
      </c>
      <c r="I3584" s="118" t="s">
        <v>272</v>
      </c>
    </row>
    <row r="3585" spans="1:9" ht="15" customHeight="1" x14ac:dyDescent="0.25">
      <c r="A3585" s="117">
        <v>46290.782395833332</v>
      </c>
      <c r="B3585" s="114">
        <v>28</v>
      </c>
      <c r="C3585" s="114" t="s">
        <v>367</v>
      </c>
      <c r="D3585" s="114" t="s">
        <v>434</v>
      </c>
      <c r="E3585" s="114" t="s">
        <v>2363</v>
      </c>
      <c r="F3585" s="114" t="s">
        <v>180</v>
      </c>
      <c r="G3585" s="121">
        <v>-7.4468235684934292E-4</v>
      </c>
      <c r="H3585" s="114">
        <v>-10.922007900457029</v>
      </c>
      <c r="I3585" s="118" t="s">
        <v>272</v>
      </c>
    </row>
    <row r="3586" spans="1:9" ht="15" customHeight="1" x14ac:dyDescent="0.25">
      <c r="A3586" s="117">
        <v>46290.782395833332</v>
      </c>
      <c r="B3586" s="114">
        <v>28</v>
      </c>
      <c r="C3586" s="114" t="s">
        <v>367</v>
      </c>
      <c r="D3586" s="114" t="s">
        <v>434</v>
      </c>
      <c r="E3586" s="114" t="s">
        <v>2364</v>
      </c>
      <c r="F3586" s="114" t="s">
        <v>180</v>
      </c>
      <c r="G3586" s="121">
        <v>-7.4468235684934292E-4</v>
      </c>
      <c r="H3586" s="114">
        <v>-10.922007900457029</v>
      </c>
      <c r="I3586" s="118" t="s">
        <v>272</v>
      </c>
    </row>
    <row r="3587" spans="1:9" ht="15" customHeight="1" x14ac:dyDescent="0.25">
      <c r="A3587" s="117">
        <v>46290.782395833332</v>
      </c>
      <c r="B3587" s="114">
        <v>28</v>
      </c>
      <c r="C3587" s="114" t="s">
        <v>367</v>
      </c>
      <c r="D3587" s="114" t="s">
        <v>434</v>
      </c>
      <c r="E3587" s="114" t="s">
        <v>2365</v>
      </c>
      <c r="F3587" s="114" t="s">
        <v>180</v>
      </c>
      <c r="G3587" s="121">
        <v>-6.6127131276695421E-4</v>
      </c>
      <c r="H3587" s="114">
        <v>-9.6986459205819955</v>
      </c>
      <c r="I3587" s="118" t="s">
        <v>272</v>
      </c>
    </row>
    <row r="3588" spans="1:9" ht="15" customHeight="1" x14ac:dyDescent="0.25">
      <c r="A3588" s="117">
        <v>46290.782395833332</v>
      </c>
      <c r="B3588" s="114">
        <v>28</v>
      </c>
      <c r="C3588" s="114" t="s">
        <v>367</v>
      </c>
      <c r="D3588" s="114" t="s">
        <v>434</v>
      </c>
      <c r="E3588" s="114" t="s">
        <v>2366</v>
      </c>
      <c r="F3588" s="114" t="s">
        <v>180</v>
      </c>
      <c r="G3588" s="121">
        <v>-6.6127131276695421E-4</v>
      </c>
      <c r="H3588" s="114">
        <v>-9.6986459205819955</v>
      </c>
      <c r="I3588" s="118" t="s">
        <v>272</v>
      </c>
    </row>
    <row r="3589" spans="1:9" ht="15" customHeight="1" x14ac:dyDescent="0.25">
      <c r="A3589" s="117">
        <v>46290.782395833332</v>
      </c>
      <c r="B3589" s="114">
        <v>28</v>
      </c>
      <c r="C3589" s="114" t="s">
        <v>367</v>
      </c>
      <c r="D3589" s="114" t="s">
        <v>434</v>
      </c>
      <c r="E3589" s="114" t="s">
        <v>2367</v>
      </c>
      <c r="F3589" s="114" t="s">
        <v>180</v>
      </c>
      <c r="G3589" s="121">
        <v>-6.6127131276695421E-4</v>
      </c>
      <c r="H3589" s="114">
        <v>-9.6986459205819955</v>
      </c>
      <c r="I3589" s="118" t="s">
        <v>272</v>
      </c>
    </row>
    <row r="3590" spans="1:9" ht="15" customHeight="1" x14ac:dyDescent="0.25">
      <c r="A3590" s="117">
        <v>46290.782395833332</v>
      </c>
      <c r="B3590" s="114">
        <v>28</v>
      </c>
      <c r="C3590" s="114" t="s">
        <v>367</v>
      </c>
      <c r="D3590" s="114" t="s">
        <v>434</v>
      </c>
      <c r="E3590" s="114" t="s">
        <v>2368</v>
      </c>
      <c r="F3590" s="114" t="s">
        <v>180</v>
      </c>
      <c r="G3590" s="121">
        <v>-6.6127131276695432E-4</v>
      </c>
      <c r="H3590" s="114">
        <v>-9.6986459205819973</v>
      </c>
      <c r="I3590" s="118" t="s">
        <v>272</v>
      </c>
    </row>
    <row r="3591" spans="1:9" ht="15" customHeight="1" x14ac:dyDescent="0.25">
      <c r="A3591" s="117">
        <v>46290.782395833332</v>
      </c>
      <c r="B3591" s="114">
        <v>28</v>
      </c>
      <c r="C3591" s="114" t="s">
        <v>367</v>
      </c>
      <c r="D3591" s="114" t="s">
        <v>434</v>
      </c>
      <c r="E3591" s="114" t="s">
        <v>2369</v>
      </c>
      <c r="F3591" s="114" t="s">
        <v>180</v>
      </c>
      <c r="G3591" s="121">
        <v>-6.6127131276695432E-4</v>
      </c>
      <c r="H3591" s="114">
        <v>-9.6986459205819973</v>
      </c>
      <c r="I3591" s="118" t="s">
        <v>272</v>
      </c>
    </row>
    <row r="3592" spans="1:9" ht="15" customHeight="1" x14ac:dyDescent="0.25">
      <c r="A3592" s="117">
        <v>46290.782395833332</v>
      </c>
      <c r="B3592" s="114">
        <v>28</v>
      </c>
      <c r="C3592" s="114" t="s">
        <v>367</v>
      </c>
      <c r="D3592" s="114" t="s">
        <v>434</v>
      </c>
      <c r="E3592" s="114" t="s">
        <v>2370</v>
      </c>
      <c r="F3592" s="114" t="s">
        <v>180</v>
      </c>
      <c r="G3592" s="121">
        <v>-6.6127131276695432E-4</v>
      </c>
      <c r="H3592" s="114">
        <v>-9.6986459205819973</v>
      </c>
      <c r="I3592" s="118" t="s">
        <v>272</v>
      </c>
    </row>
    <row r="3593" spans="1:9" ht="15" customHeight="1" x14ac:dyDescent="0.25">
      <c r="A3593" s="117">
        <v>46290.782395833332</v>
      </c>
      <c r="B3593" s="114">
        <v>28</v>
      </c>
      <c r="C3593" s="114" t="s">
        <v>367</v>
      </c>
      <c r="D3593" s="114" t="s">
        <v>434</v>
      </c>
      <c r="E3593" s="114" t="s">
        <v>2371</v>
      </c>
      <c r="F3593" s="114" t="s">
        <v>180</v>
      </c>
      <c r="G3593" s="121">
        <v>-5.7786026868456562E-4</v>
      </c>
      <c r="H3593" s="114">
        <v>-8.4752839407069622</v>
      </c>
      <c r="I3593" s="118" t="s">
        <v>272</v>
      </c>
    </row>
    <row r="3594" spans="1:9" ht="15" customHeight="1" x14ac:dyDescent="0.25">
      <c r="A3594" s="117">
        <v>46290.782395833332</v>
      </c>
      <c r="B3594" s="114">
        <v>28</v>
      </c>
      <c r="C3594" s="114" t="s">
        <v>367</v>
      </c>
      <c r="D3594" s="114" t="s">
        <v>434</v>
      </c>
      <c r="E3594" s="114" t="s">
        <v>2372</v>
      </c>
      <c r="F3594" s="114" t="s">
        <v>180</v>
      </c>
      <c r="G3594" s="121">
        <v>-5.7786026868456562E-4</v>
      </c>
      <c r="H3594" s="114">
        <v>-8.4752839407069622</v>
      </c>
      <c r="I3594" s="118" t="s">
        <v>272</v>
      </c>
    </row>
    <row r="3595" spans="1:9" ht="15" customHeight="1" x14ac:dyDescent="0.25">
      <c r="A3595" s="117">
        <v>46290.782395833332</v>
      </c>
      <c r="B3595" s="114">
        <v>28</v>
      </c>
      <c r="C3595" s="114" t="s">
        <v>367</v>
      </c>
      <c r="D3595" s="114" t="s">
        <v>434</v>
      </c>
      <c r="E3595" s="114" t="s">
        <v>2373</v>
      </c>
      <c r="F3595" s="114" t="s">
        <v>180</v>
      </c>
      <c r="G3595" s="121">
        <v>-5.7786026868456562E-4</v>
      </c>
      <c r="H3595" s="114">
        <v>-8.4752839407069622</v>
      </c>
      <c r="I3595" s="118" t="s">
        <v>272</v>
      </c>
    </row>
    <row r="3596" spans="1:9" ht="15" customHeight="1" x14ac:dyDescent="0.25">
      <c r="A3596" s="117">
        <v>46290.782395833332</v>
      </c>
      <c r="B3596" s="114">
        <v>28</v>
      </c>
      <c r="C3596" s="114" t="s">
        <v>367</v>
      </c>
      <c r="D3596" s="114" t="s">
        <v>434</v>
      </c>
      <c r="E3596" s="114" t="s">
        <v>2374</v>
      </c>
      <c r="F3596" s="114" t="s">
        <v>180</v>
      </c>
      <c r="G3596" s="121">
        <v>-5.7786026868456573E-4</v>
      </c>
      <c r="H3596" s="114">
        <v>-8.475283940706964</v>
      </c>
      <c r="I3596" s="118" t="s">
        <v>272</v>
      </c>
    </row>
    <row r="3597" spans="1:9" ht="15" customHeight="1" x14ac:dyDescent="0.25">
      <c r="A3597" s="117">
        <v>46290.782395833332</v>
      </c>
      <c r="B3597" s="114">
        <v>28</v>
      </c>
      <c r="C3597" s="114" t="s">
        <v>367</v>
      </c>
      <c r="D3597" s="114" t="s">
        <v>434</v>
      </c>
      <c r="E3597" s="114" t="s">
        <v>2375</v>
      </c>
      <c r="F3597" s="114" t="s">
        <v>180</v>
      </c>
      <c r="G3597" s="121">
        <v>-5.7786026868456573E-4</v>
      </c>
      <c r="H3597" s="114">
        <v>-8.475283940706964</v>
      </c>
      <c r="I3597" s="118" t="s">
        <v>272</v>
      </c>
    </row>
    <row r="3598" spans="1:9" ht="15" customHeight="1" x14ac:dyDescent="0.25">
      <c r="A3598" s="117">
        <v>46290.782395833332</v>
      </c>
      <c r="B3598" s="114">
        <v>28</v>
      </c>
      <c r="C3598" s="114" t="s">
        <v>367</v>
      </c>
      <c r="D3598" s="114" t="s">
        <v>434</v>
      </c>
      <c r="E3598" s="114" t="s">
        <v>2376</v>
      </c>
      <c r="F3598" s="114" t="s">
        <v>180</v>
      </c>
      <c r="G3598" s="121">
        <v>-5.7786026868456573E-4</v>
      </c>
      <c r="H3598" s="114">
        <v>-8.475283940706964</v>
      </c>
      <c r="I3598" s="118" t="s">
        <v>272</v>
      </c>
    </row>
    <row r="3599" spans="1:9" ht="15" customHeight="1" x14ac:dyDescent="0.25">
      <c r="A3599" s="117">
        <v>46290.782395833332</v>
      </c>
      <c r="B3599" s="114">
        <v>28</v>
      </c>
      <c r="C3599" s="114" t="s">
        <v>367</v>
      </c>
      <c r="D3599" s="114" t="s">
        <v>434</v>
      </c>
      <c r="E3599" s="114" t="s">
        <v>2377</v>
      </c>
      <c r="F3599" s="114" t="s">
        <v>180</v>
      </c>
      <c r="G3599" s="121">
        <v>-4.9444922460217702E-4</v>
      </c>
      <c r="H3599" s="114">
        <v>-7.2519219608319299</v>
      </c>
      <c r="I3599" s="118" t="s">
        <v>272</v>
      </c>
    </row>
    <row r="3600" spans="1:9" ht="15" customHeight="1" x14ac:dyDescent="0.25">
      <c r="A3600" s="117">
        <v>46290.782395833332</v>
      </c>
      <c r="B3600" s="114">
        <v>28</v>
      </c>
      <c r="C3600" s="114" t="s">
        <v>367</v>
      </c>
      <c r="D3600" s="114" t="s">
        <v>434</v>
      </c>
      <c r="E3600" s="114" t="s">
        <v>2378</v>
      </c>
      <c r="F3600" s="114" t="s">
        <v>180</v>
      </c>
      <c r="G3600" s="121">
        <v>-4.9444922460217702E-4</v>
      </c>
      <c r="H3600" s="114">
        <v>-7.2519219608319299</v>
      </c>
      <c r="I3600" s="118" t="s">
        <v>272</v>
      </c>
    </row>
    <row r="3601" spans="1:9" ht="15" customHeight="1" x14ac:dyDescent="0.25">
      <c r="A3601" s="117">
        <v>46290.782395833332</v>
      </c>
      <c r="B3601" s="114">
        <v>28</v>
      </c>
      <c r="C3601" s="114" t="s">
        <v>367</v>
      </c>
      <c r="D3601" s="114" t="s">
        <v>434</v>
      </c>
      <c r="E3601" s="114" t="s">
        <v>2379</v>
      </c>
      <c r="F3601" s="114" t="s">
        <v>180</v>
      </c>
      <c r="G3601" s="121">
        <v>-4.9444922460217702E-4</v>
      </c>
      <c r="H3601" s="114">
        <v>-7.2519219608319299</v>
      </c>
      <c r="I3601" s="118" t="s">
        <v>272</v>
      </c>
    </row>
    <row r="3602" spans="1:9" ht="15" customHeight="1" x14ac:dyDescent="0.25">
      <c r="A3602" s="117">
        <v>46290.782395833332</v>
      </c>
      <c r="B3602" s="114">
        <v>28</v>
      </c>
      <c r="C3602" s="114" t="s">
        <v>367</v>
      </c>
      <c r="D3602" s="114" t="s">
        <v>434</v>
      </c>
      <c r="E3602" s="114" t="s">
        <v>2380</v>
      </c>
      <c r="F3602" s="114" t="s">
        <v>180</v>
      </c>
      <c r="G3602" s="121">
        <v>-4.9444922460217713E-4</v>
      </c>
      <c r="H3602" s="114">
        <v>-7.2519219608319316</v>
      </c>
      <c r="I3602" s="118" t="s">
        <v>272</v>
      </c>
    </row>
    <row r="3603" spans="1:9" ht="15" customHeight="1" x14ac:dyDescent="0.25">
      <c r="A3603" s="117">
        <v>46290.782395833332</v>
      </c>
      <c r="B3603" s="114">
        <v>28</v>
      </c>
      <c r="C3603" s="114" t="s">
        <v>367</v>
      </c>
      <c r="D3603" s="114" t="s">
        <v>434</v>
      </c>
      <c r="E3603" s="114" t="s">
        <v>2381</v>
      </c>
      <c r="F3603" s="114" t="s">
        <v>180</v>
      </c>
      <c r="G3603" s="121">
        <v>-4.9444922460217713E-4</v>
      </c>
      <c r="H3603" s="114">
        <v>-7.2519219608319316</v>
      </c>
      <c r="I3603" s="118" t="s">
        <v>272</v>
      </c>
    </row>
    <row r="3604" spans="1:9" ht="15" customHeight="1" x14ac:dyDescent="0.25">
      <c r="A3604" s="117">
        <v>46290.782395833332</v>
      </c>
      <c r="B3604" s="114">
        <v>28</v>
      </c>
      <c r="C3604" s="114" t="s">
        <v>367</v>
      </c>
      <c r="D3604" s="114" t="s">
        <v>434</v>
      </c>
      <c r="E3604" s="114" t="s">
        <v>2382</v>
      </c>
      <c r="F3604" s="114" t="s">
        <v>180</v>
      </c>
      <c r="G3604" s="121">
        <v>-4.9444922460217713E-4</v>
      </c>
      <c r="H3604" s="114">
        <v>-7.2519219608319316</v>
      </c>
      <c r="I3604" s="118" t="s">
        <v>272</v>
      </c>
    </row>
    <row r="3605" spans="1:9" ht="15" customHeight="1" x14ac:dyDescent="0.25">
      <c r="A3605" s="117">
        <v>46290.782395833332</v>
      </c>
      <c r="B3605" s="114">
        <v>28</v>
      </c>
      <c r="C3605" s="114" t="s">
        <v>367</v>
      </c>
      <c r="D3605" s="114" t="s">
        <v>434</v>
      </c>
      <c r="E3605" s="114" t="s">
        <v>2383</v>
      </c>
      <c r="F3605" s="114" t="s">
        <v>180</v>
      </c>
      <c r="G3605" s="121">
        <v>-4.1103818051978848E-4</v>
      </c>
      <c r="H3605" s="114">
        <v>-6.0285599809568975</v>
      </c>
      <c r="I3605" s="118" t="s">
        <v>272</v>
      </c>
    </row>
    <row r="3606" spans="1:9" ht="15" customHeight="1" x14ac:dyDescent="0.25">
      <c r="A3606" s="117">
        <v>46290.782395833332</v>
      </c>
      <c r="B3606" s="114">
        <v>28</v>
      </c>
      <c r="C3606" s="114" t="s">
        <v>367</v>
      </c>
      <c r="D3606" s="114" t="s">
        <v>434</v>
      </c>
      <c r="E3606" s="114" t="s">
        <v>2384</v>
      </c>
      <c r="F3606" s="114" t="s">
        <v>180</v>
      </c>
      <c r="G3606" s="121">
        <v>-4.1103818051978848E-4</v>
      </c>
      <c r="H3606" s="114">
        <v>-6.0285599809568975</v>
      </c>
      <c r="I3606" s="118" t="s">
        <v>272</v>
      </c>
    </row>
    <row r="3607" spans="1:9" ht="15" customHeight="1" x14ac:dyDescent="0.25">
      <c r="A3607" s="117">
        <v>46290.782395833332</v>
      </c>
      <c r="B3607" s="114">
        <v>28</v>
      </c>
      <c r="C3607" s="114" t="s">
        <v>367</v>
      </c>
      <c r="D3607" s="114" t="s">
        <v>434</v>
      </c>
      <c r="E3607" s="114" t="s">
        <v>2385</v>
      </c>
      <c r="F3607" s="114" t="s">
        <v>180</v>
      </c>
      <c r="G3607" s="121">
        <v>-4.1103818051978848E-4</v>
      </c>
      <c r="H3607" s="114">
        <v>-6.0285599809568975</v>
      </c>
      <c r="I3607" s="118" t="s">
        <v>272</v>
      </c>
    </row>
    <row r="3608" spans="1:9" ht="15" customHeight="1" x14ac:dyDescent="0.25">
      <c r="A3608" s="117">
        <v>46290.782395833332</v>
      </c>
      <c r="B3608" s="114">
        <v>28</v>
      </c>
      <c r="C3608" s="114" t="s">
        <v>367</v>
      </c>
      <c r="D3608" s="114" t="s">
        <v>434</v>
      </c>
      <c r="E3608" s="114" t="s">
        <v>2386</v>
      </c>
      <c r="F3608" s="114" t="s">
        <v>180</v>
      </c>
      <c r="G3608" s="121">
        <v>-4.1103818051978859E-4</v>
      </c>
      <c r="H3608" s="114">
        <v>-6.0285599809568993</v>
      </c>
      <c r="I3608" s="118" t="s">
        <v>272</v>
      </c>
    </row>
    <row r="3609" spans="1:9" ht="15" customHeight="1" x14ac:dyDescent="0.25">
      <c r="A3609" s="117">
        <v>46290.782395833332</v>
      </c>
      <c r="B3609" s="114">
        <v>28</v>
      </c>
      <c r="C3609" s="114" t="s">
        <v>367</v>
      </c>
      <c r="D3609" s="114" t="s">
        <v>434</v>
      </c>
      <c r="E3609" s="114" t="s">
        <v>2387</v>
      </c>
      <c r="F3609" s="114" t="s">
        <v>180</v>
      </c>
      <c r="G3609" s="121">
        <v>-4.1103818051978859E-4</v>
      </c>
      <c r="H3609" s="114">
        <v>-6.0285599809568993</v>
      </c>
      <c r="I3609" s="118" t="s">
        <v>272</v>
      </c>
    </row>
    <row r="3610" spans="1:9" ht="15" customHeight="1" x14ac:dyDescent="0.25">
      <c r="A3610" s="117">
        <v>46290.782395833332</v>
      </c>
      <c r="B3610" s="114">
        <v>28</v>
      </c>
      <c r="C3610" s="114" t="s">
        <v>367</v>
      </c>
      <c r="D3610" s="114" t="s">
        <v>434</v>
      </c>
      <c r="E3610" s="114" t="s">
        <v>2388</v>
      </c>
      <c r="F3610" s="114" t="s">
        <v>180</v>
      </c>
      <c r="G3610" s="121">
        <v>-4.1103818051978859E-4</v>
      </c>
      <c r="H3610" s="114">
        <v>-6.0285599809568993</v>
      </c>
      <c r="I3610" s="118" t="s">
        <v>272</v>
      </c>
    </row>
    <row r="3611" spans="1:9" ht="15" customHeight="1" x14ac:dyDescent="0.25">
      <c r="A3611" s="117">
        <v>46290.782395833332</v>
      </c>
      <c r="B3611" s="114">
        <v>28</v>
      </c>
      <c r="C3611" s="114" t="s">
        <v>367</v>
      </c>
      <c r="D3611" s="114" t="s">
        <v>434</v>
      </c>
      <c r="E3611" s="114" t="s">
        <v>2389</v>
      </c>
      <c r="F3611" s="114" t="s">
        <v>180</v>
      </c>
      <c r="G3611" s="121">
        <v>-3.2762713643739988E-4</v>
      </c>
      <c r="H3611" s="114">
        <v>-4.8051980010818651</v>
      </c>
      <c r="I3611" s="118" t="s">
        <v>272</v>
      </c>
    </row>
    <row r="3612" spans="1:9" ht="15" customHeight="1" x14ac:dyDescent="0.25">
      <c r="A3612" s="117">
        <v>46290.782395833332</v>
      </c>
      <c r="B3612" s="114">
        <v>28</v>
      </c>
      <c r="C3612" s="114" t="s">
        <v>367</v>
      </c>
      <c r="D3612" s="114" t="s">
        <v>434</v>
      </c>
      <c r="E3612" s="114" t="s">
        <v>2390</v>
      </c>
      <c r="F3612" s="114" t="s">
        <v>180</v>
      </c>
      <c r="G3612" s="121">
        <v>-3.2762713643739988E-4</v>
      </c>
      <c r="H3612" s="114">
        <v>-4.8051980010818651</v>
      </c>
      <c r="I3612" s="118" t="s">
        <v>272</v>
      </c>
    </row>
    <row r="3613" spans="1:9" ht="15" customHeight="1" x14ac:dyDescent="0.25">
      <c r="A3613" s="117">
        <v>46290.782395833332</v>
      </c>
      <c r="B3613" s="114">
        <v>28</v>
      </c>
      <c r="C3613" s="114" t="s">
        <v>367</v>
      </c>
      <c r="D3613" s="114" t="s">
        <v>434</v>
      </c>
      <c r="E3613" s="114" t="s">
        <v>2391</v>
      </c>
      <c r="F3613" s="114" t="s">
        <v>180</v>
      </c>
      <c r="G3613" s="121">
        <v>-3.2762713643739988E-4</v>
      </c>
      <c r="H3613" s="114">
        <v>-4.8051980010818651</v>
      </c>
      <c r="I3613" s="118" t="s">
        <v>272</v>
      </c>
    </row>
    <row r="3614" spans="1:9" ht="15" customHeight="1" x14ac:dyDescent="0.25">
      <c r="A3614" s="117">
        <v>46290.782395833332</v>
      </c>
      <c r="B3614" s="114">
        <v>28</v>
      </c>
      <c r="C3614" s="114" t="s">
        <v>367</v>
      </c>
      <c r="D3614" s="114" t="s">
        <v>434</v>
      </c>
      <c r="E3614" s="114" t="s">
        <v>2392</v>
      </c>
      <c r="F3614" s="114" t="s">
        <v>180</v>
      </c>
      <c r="G3614" s="121">
        <v>-3.2762713643739999E-4</v>
      </c>
      <c r="H3614" s="114">
        <v>-4.8051980010818669</v>
      </c>
      <c r="I3614" s="118" t="s">
        <v>272</v>
      </c>
    </row>
    <row r="3615" spans="1:9" ht="15" customHeight="1" x14ac:dyDescent="0.25">
      <c r="A3615" s="117">
        <v>46290.782395833332</v>
      </c>
      <c r="B3615" s="114">
        <v>28</v>
      </c>
      <c r="C3615" s="114" t="s">
        <v>367</v>
      </c>
      <c r="D3615" s="114" t="s">
        <v>434</v>
      </c>
      <c r="E3615" s="114" t="s">
        <v>2393</v>
      </c>
      <c r="F3615" s="114" t="s">
        <v>180</v>
      </c>
      <c r="G3615" s="121">
        <v>-3.2762713643739999E-4</v>
      </c>
      <c r="H3615" s="114">
        <v>-4.8051980010818669</v>
      </c>
      <c r="I3615" s="118" t="s">
        <v>272</v>
      </c>
    </row>
    <row r="3616" spans="1:9" ht="15" customHeight="1" x14ac:dyDescent="0.25">
      <c r="A3616" s="117">
        <v>46290.782395833332</v>
      </c>
      <c r="B3616" s="114">
        <v>28</v>
      </c>
      <c r="C3616" s="114" t="s">
        <v>367</v>
      </c>
      <c r="D3616" s="114" t="s">
        <v>434</v>
      </c>
      <c r="E3616" s="114" t="s">
        <v>2394</v>
      </c>
      <c r="F3616" s="114" t="s">
        <v>180</v>
      </c>
      <c r="G3616" s="121">
        <v>-3.2762713643739999E-4</v>
      </c>
      <c r="H3616" s="114">
        <v>-4.8051980010818669</v>
      </c>
      <c r="I3616" s="118" t="s">
        <v>272</v>
      </c>
    </row>
    <row r="3617" spans="1:9" ht="15" customHeight="1" x14ac:dyDescent="0.25">
      <c r="A3617" s="117">
        <v>46290.782395833332</v>
      </c>
      <c r="B3617" s="114">
        <v>28</v>
      </c>
      <c r="C3617" s="114" t="s">
        <v>367</v>
      </c>
      <c r="D3617" s="114" t="s">
        <v>434</v>
      </c>
      <c r="E3617" s="114" t="s">
        <v>2395</v>
      </c>
      <c r="F3617" s="114" t="s">
        <v>180</v>
      </c>
      <c r="G3617" s="121">
        <v>-2.4421609235501129E-4</v>
      </c>
      <c r="H3617" s="114">
        <v>-3.5818360212068323</v>
      </c>
      <c r="I3617" s="118" t="s">
        <v>272</v>
      </c>
    </row>
    <row r="3618" spans="1:9" ht="15" customHeight="1" x14ac:dyDescent="0.25">
      <c r="A3618" s="117">
        <v>46290.782395833332</v>
      </c>
      <c r="B3618" s="114">
        <v>28</v>
      </c>
      <c r="C3618" s="114" t="s">
        <v>367</v>
      </c>
      <c r="D3618" s="114" t="s">
        <v>434</v>
      </c>
      <c r="E3618" s="114" t="s">
        <v>2396</v>
      </c>
      <c r="F3618" s="114" t="s">
        <v>180</v>
      </c>
      <c r="G3618" s="121">
        <v>-2.4421609235501129E-4</v>
      </c>
      <c r="H3618" s="114">
        <v>-3.5818360212068323</v>
      </c>
      <c r="I3618" s="118" t="s">
        <v>272</v>
      </c>
    </row>
    <row r="3619" spans="1:9" ht="15" customHeight="1" x14ac:dyDescent="0.25">
      <c r="A3619" s="117">
        <v>46290.782395833332</v>
      </c>
      <c r="B3619" s="114">
        <v>28</v>
      </c>
      <c r="C3619" s="114" t="s">
        <v>367</v>
      </c>
      <c r="D3619" s="114" t="s">
        <v>434</v>
      </c>
      <c r="E3619" s="114" t="s">
        <v>2397</v>
      </c>
      <c r="F3619" s="114" t="s">
        <v>180</v>
      </c>
      <c r="G3619" s="121">
        <v>-2.4421609235501134E-4</v>
      </c>
      <c r="H3619" s="114">
        <v>-3.5818360212068332</v>
      </c>
      <c r="I3619" s="118" t="s">
        <v>272</v>
      </c>
    </row>
    <row r="3620" spans="1:9" ht="15" customHeight="1" x14ac:dyDescent="0.25">
      <c r="A3620" s="117">
        <v>46290.782395833332</v>
      </c>
      <c r="B3620" s="114">
        <v>28</v>
      </c>
      <c r="C3620" s="114" t="s">
        <v>367</v>
      </c>
      <c r="D3620" s="114" t="s">
        <v>434</v>
      </c>
      <c r="E3620" s="114" t="s">
        <v>2398</v>
      </c>
      <c r="F3620" s="114" t="s">
        <v>180</v>
      </c>
      <c r="G3620" s="121">
        <v>-2.442160923550114E-4</v>
      </c>
      <c r="H3620" s="114">
        <v>-3.5818360212068341</v>
      </c>
      <c r="I3620" s="118" t="s">
        <v>272</v>
      </c>
    </row>
    <row r="3621" spans="1:9" ht="15" customHeight="1" x14ac:dyDescent="0.25">
      <c r="A3621" s="117">
        <v>46290.782395833332</v>
      </c>
      <c r="B3621" s="114">
        <v>28</v>
      </c>
      <c r="C3621" s="114" t="s">
        <v>367</v>
      </c>
      <c r="D3621" s="114" t="s">
        <v>434</v>
      </c>
      <c r="E3621" s="114" t="s">
        <v>2399</v>
      </c>
      <c r="F3621" s="114" t="s">
        <v>180</v>
      </c>
      <c r="G3621" s="121">
        <v>-2.442160923550114E-4</v>
      </c>
      <c r="H3621" s="114">
        <v>-3.5818360212068341</v>
      </c>
      <c r="I3621" s="118" t="s">
        <v>272</v>
      </c>
    </row>
    <row r="3622" spans="1:9" ht="15" customHeight="1" x14ac:dyDescent="0.25">
      <c r="A3622" s="117">
        <v>46290.782395833332</v>
      </c>
      <c r="B3622" s="114">
        <v>28</v>
      </c>
      <c r="C3622" s="114" t="s">
        <v>367</v>
      </c>
      <c r="D3622" s="114" t="s">
        <v>434</v>
      </c>
      <c r="E3622" s="114" t="s">
        <v>2400</v>
      </c>
      <c r="F3622" s="114" t="s">
        <v>180</v>
      </c>
      <c r="G3622" s="121">
        <v>-2.4421609235501145E-4</v>
      </c>
      <c r="H3622" s="114">
        <v>-3.581836021206835</v>
      </c>
      <c r="I3622" s="118" t="s">
        <v>272</v>
      </c>
    </row>
    <row r="3623" spans="1:9" ht="15" customHeight="1" x14ac:dyDescent="0.25">
      <c r="A3623" s="117">
        <v>46290.782395833332</v>
      </c>
      <c r="B3623" s="114">
        <v>28</v>
      </c>
      <c r="C3623" s="114" t="s">
        <v>367</v>
      </c>
      <c r="D3623" s="114" t="s">
        <v>434</v>
      </c>
      <c r="E3623" s="114" t="s">
        <v>2401</v>
      </c>
      <c r="F3623" s="114" t="s">
        <v>180</v>
      </c>
      <c r="G3623" s="121">
        <v>-1.6080504827262272E-4</v>
      </c>
      <c r="H3623" s="114">
        <v>-2.3584740413318004</v>
      </c>
      <c r="I3623" s="118" t="s">
        <v>272</v>
      </c>
    </row>
    <row r="3624" spans="1:9" ht="15" customHeight="1" x14ac:dyDescent="0.25">
      <c r="A3624" s="117">
        <v>46290.782395833332</v>
      </c>
      <c r="B3624" s="114">
        <v>28</v>
      </c>
      <c r="C3624" s="114" t="s">
        <v>367</v>
      </c>
      <c r="D3624" s="114" t="s">
        <v>434</v>
      </c>
      <c r="E3624" s="114" t="s">
        <v>2402</v>
      </c>
      <c r="F3624" s="114" t="s">
        <v>180</v>
      </c>
      <c r="G3624" s="121">
        <v>-1.6080504827262272E-4</v>
      </c>
      <c r="H3624" s="114">
        <v>-2.3584740413318004</v>
      </c>
      <c r="I3624" s="118" t="s">
        <v>272</v>
      </c>
    </row>
    <row r="3625" spans="1:9" ht="15" customHeight="1" x14ac:dyDescent="0.25">
      <c r="A3625" s="117">
        <v>46290.782395833332</v>
      </c>
      <c r="B3625" s="114">
        <v>28</v>
      </c>
      <c r="C3625" s="114" t="s">
        <v>367</v>
      </c>
      <c r="D3625" s="114" t="s">
        <v>434</v>
      </c>
      <c r="E3625" s="114" t="s">
        <v>2403</v>
      </c>
      <c r="F3625" s="114" t="s">
        <v>180</v>
      </c>
      <c r="G3625" s="121">
        <v>-1.6080504827262275E-4</v>
      </c>
      <c r="H3625" s="114">
        <v>-2.3584740413318008</v>
      </c>
      <c r="I3625" s="118" t="s">
        <v>272</v>
      </c>
    </row>
    <row r="3626" spans="1:9" ht="15" customHeight="1" x14ac:dyDescent="0.25">
      <c r="A3626" s="117">
        <v>46290.782395833332</v>
      </c>
      <c r="B3626" s="114">
        <v>28</v>
      </c>
      <c r="C3626" s="114" t="s">
        <v>367</v>
      </c>
      <c r="D3626" s="114" t="s">
        <v>434</v>
      </c>
      <c r="E3626" s="114" t="s">
        <v>2404</v>
      </c>
      <c r="F3626" s="114" t="s">
        <v>180</v>
      </c>
      <c r="G3626" s="121">
        <v>-1.6080504827262283E-4</v>
      </c>
      <c r="H3626" s="114">
        <v>-2.3584740413318017</v>
      </c>
      <c r="I3626" s="118" t="s">
        <v>272</v>
      </c>
    </row>
    <row r="3627" spans="1:9" ht="15" customHeight="1" x14ac:dyDescent="0.25">
      <c r="A3627" s="117">
        <v>46290.782395833332</v>
      </c>
      <c r="B3627" s="114">
        <v>28</v>
      </c>
      <c r="C3627" s="114" t="s">
        <v>367</v>
      </c>
      <c r="D3627" s="114" t="s">
        <v>434</v>
      </c>
      <c r="E3627" s="114" t="s">
        <v>2405</v>
      </c>
      <c r="F3627" s="114" t="s">
        <v>180</v>
      </c>
      <c r="G3627" s="121">
        <v>-1.6080504827262283E-4</v>
      </c>
      <c r="H3627" s="114">
        <v>-2.3584740413318017</v>
      </c>
      <c r="I3627" s="118" t="s">
        <v>272</v>
      </c>
    </row>
    <row r="3628" spans="1:9" ht="15" customHeight="1" x14ac:dyDescent="0.25">
      <c r="A3628" s="117">
        <v>46290.782395833332</v>
      </c>
      <c r="B3628" s="114">
        <v>28</v>
      </c>
      <c r="C3628" s="114" t="s">
        <v>367</v>
      </c>
      <c r="D3628" s="114" t="s">
        <v>434</v>
      </c>
      <c r="E3628" s="114" t="s">
        <v>2406</v>
      </c>
      <c r="F3628" s="114" t="s">
        <v>180</v>
      </c>
      <c r="G3628" s="121">
        <v>-1.6080504827262285E-4</v>
      </c>
      <c r="H3628" s="114">
        <v>-2.3584740413318022</v>
      </c>
      <c r="I3628" s="118" t="s">
        <v>272</v>
      </c>
    </row>
    <row r="3629" spans="1:9" ht="15" customHeight="1" x14ac:dyDescent="0.25">
      <c r="A3629" s="117">
        <v>46290.782395833332</v>
      </c>
      <c r="B3629" s="114">
        <v>28</v>
      </c>
      <c r="C3629" s="114" t="s">
        <v>367</v>
      </c>
      <c r="D3629" s="114" t="s">
        <v>434</v>
      </c>
      <c r="E3629" s="114" t="s">
        <v>2407</v>
      </c>
      <c r="F3629" s="114" t="s">
        <v>180</v>
      </c>
      <c r="G3629" s="121">
        <v>-7.7394004190234136E-5</v>
      </c>
      <c r="H3629" s="114">
        <v>-1.1351120614567678</v>
      </c>
      <c r="I3629" s="118" t="s">
        <v>272</v>
      </c>
    </row>
    <row r="3630" spans="1:9" ht="15" customHeight="1" x14ac:dyDescent="0.25">
      <c r="A3630" s="117">
        <v>46290.782395833332</v>
      </c>
      <c r="B3630" s="114">
        <v>28</v>
      </c>
      <c r="C3630" s="114" t="s">
        <v>367</v>
      </c>
      <c r="D3630" s="114" t="s">
        <v>434</v>
      </c>
      <c r="E3630" s="114" t="s">
        <v>2408</v>
      </c>
      <c r="F3630" s="114" t="s">
        <v>180</v>
      </c>
      <c r="G3630" s="121">
        <v>-7.7394004190234149E-5</v>
      </c>
      <c r="H3630" s="114">
        <v>-1.135112061456768</v>
      </c>
      <c r="I3630" s="118" t="s">
        <v>272</v>
      </c>
    </row>
    <row r="3631" spans="1:9" ht="15" customHeight="1" x14ac:dyDescent="0.25">
      <c r="A3631" s="117">
        <v>46290.782395833332</v>
      </c>
      <c r="B3631" s="114">
        <v>28</v>
      </c>
      <c r="C3631" s="114" t="s">
        <v>367</v>
      </c>
      <c r="D3631" s="114" t="s">
        <v>434</v>
      </c>
      <c r="E3631" s="114" t="s">
        <v>2409</v>
      </c>
      <c r="F3631" s="114" t="s">
        <v>180</v>
      </c>
      <c r="G3631" s="121">
        <v>-7.7394004190234163E-5</v>
      </c>
      <c r="H3631" s="114">
        <v>-1.135112061456768</v>
      </c>
      <c r="I3631" s="118" t="s">
        <v>272</v>
      </c>
    </row>
    <row r="3632" spans="1:9" ht="15" customHeight="1" x14ac:dyDescent="0.25">
      <c r="A3632" s="117">
        <v>46290.782395833332</v>
      </c>
      <c r="B3632" s="114">
        <v>28</v>
      </c>
      <c r="C3632" s="114" t="s">
        <v>367</v>
      </c>
      <c r="D3632" s="114" t="s">
        <v>434</v>
      </c>
      <c r="E3632" s="114" t="s">
        <v>2410</v>
      </c>
      <c r="F3632" s="114" t="s">
        <v>180</v>
      </c>
      <c r="G3632" s="121">
        <v>-7.7394004190234244E-5</v>
      </c>
      <c r="H3632" s="114">
        <v>-1.1351120614567694</v>
      </c>
      <c r="I3632" s="118" t="s">
        <v>272</v>
      </c>
    </row>
    <row r="3633" spans="1:9" ht="15" customHeight="1" x14ac:dyDescent="0.25">
      <c r="A3633" s="117">
        <v>46290.782395833332</v>
      </c>
      <c r="B3633" s="114">
        <v>28</v>
      </c>
      <c r="C3633" s="114" t="s">
        <v>367</v>
      </c>
      <c r="D3633" s="114" t="s">
        <v>434</v>
      </c>
      <c r="E3633" s="114" t="s">
        <v>2411</v>
      </c>
      <c r="F3633" s="114" t="s">
        <v>180</v>
      </c>
      <c r="G3633" s="121">
        <v>-7.7394004190234258E-5</v>
      </c>
      <c r="H3633" s="114">
        <v>-1.1351120614567696</v>
      </c>
      <c r="I3633" s="118" t="s">
        <v>272</v>
      </c>
    </row>
    <row r="3634" spans="1:9" ht="15" customHeight="1" x14ac:dyDescent="0.25">
      <c r="A3634" s="117">
        <v>46290.782395833332</v>
      </c>
      <c r="B3634" s="114">
        <v>28</v>
      </c>
      <c r="C3634" s="114" t="s">
        <v>367</v>
      </c>
      <c r="D3634" s="114" t="s">
        <v>434</v>
      </c>
      <c r="E3634" s="114" t="s">
        <v>2412</v>
      </c>
      <c r="F3634" s="114" t="s">
        <v>180</v>
      </c>
      <c r="G3634" s="121">
        <v>-7.7394004190234271E-5</v>
      </c>
      <c r="H3634" s="114">
        <v>-1.1351120614567698</v>
      </c>
      <c r="I3634" s="118" t="s">
        <v>272</v>
      </c>
    </row>
    <row r="3635" spans="1:9" ht="15" customHeight="1" x14ac:dyDescent="0.25">
      <c r="A3635" s="117">
        <v>46290.782395833332</v>
      </c>
      <c r="B3635" s="114">
        <v>28</v>
      </c>
      <c r="C3635" s="114" t="s">
        <v>367</v>
      </c>
      <c r="D3635" s="114" t="s">
        <v>434</v>
      </c>
      <c r="E3635" s="114" t="s">
        <v>2413</v>
      </c>
      <c r="F3635" s="114" t="s">
        <v>180</v>
      </c>
      <c r="G3635" s="121">
        <v>6.0170398921544527E-6</v>
      </c>
      <c r="H3635" s="114">
        <v>0</v>
      </c>
      <c r="I3635" s="118" t="s">
        <v>2469</v>
      </c>
    </row>
    <row r="3636" spans="1:9" ht="15" customHeight="1" x14ac:dyDescent="0.25">
      <c r="A3636" s="117">
        <v>46290.782395833332</v>
      </c>
      <c r="B3636" s="114">
        <v>28</v>
      </c>
      <c r="C3636" s="114" t="s">
        <v>367</v>
      </c>
      <c r="D3636" s="114" t="s">
        <v>434</v>
      </c>
      <c r="E3636" s="114" t="s">
        <v>2414</v>
      </c>
      <c r="F3636" s="114" t="s">
        <v>180</v>
      </c>
      <c r="G3636" s="121">
        <v>6.0170398921544366E-6</v>
      </c>
      <c r="H3636" s="114">
        <v>0</v>
      </c>
      <c r="I3636" s="118" t="s">
        <v>2469</v>
      </c>
    </row>
    <row r="3637" spans="1:9" ht="15" customHeight="1" x14ac:dyDescent="0.25">
      <c r="A3637" s="117">
        <v>46290.782395833332</v>
      </c>
      <c r="B3637" s="114">
        <v>28</v>
      </c>
      <c r="C3637" s="114" t="s">
        <v>367</v>
      </c>
      <c r="D3637" s="114" t="s">
        <v>434</v>
      </c>
      <c r="E3637" s="114" t="s">
        <v>2415</v>
      </c>
      <c r="F3637" s="114" t="s">
        <v>180</v>
      </c>
      <c r="G3637" s="121">
        <v>6.0170398921544213E-6</v>
      </c>
      <c r="H3637" s="114">
        <v>0</v>
      </c>
      <c r="I3637" s="118" t="s">
        <v>2469</v>
      </c>
    </row>
    <row r="3638" spans="1:9" ht="15" customHeight="1" x14ac:dyDescent="0.25">
      <c r="A3638" s="117">
        <v>46290.782395833332</v>
      </c>
      <c r="B3638" s="114">
        <v>28</v>
      </c>
      <c r="C3638" s="114" t="s">
        <v>367</v>
      </c>
      <c r="D3638" s="114" t="s">
        <v>434</v>
      </c>
      <c r="E3638" s="114" t="s">
        <v>2416</v>
      </c>
      <c r="F3638" s="114" t="s">
        <v>180</v>
      </c>
      <c r="G3638" s="121">
        <v>6.0170398921543426E-6</v>
      </c>
      <c r="H3638" s="114">
        <v>0</v>
      </c>
      <c r="I3638" s="118" t="s">
        <v>2469</v>
      </c>
    </row>
    <row r="3639" spans="1:9" ht="15" customHeight="1" x14ac:dyDescent="0.25">
      <c r="A3639" s="117">
        <v>46290.782395833332</v>
      </c>
      <c r="B3639" s="114">
        <v>28</v>
      </c>
      <c r="C3639" s="114" t="s">
        <v>367</v>
      </c>
      <c r="D3639" s="114" t="s">
        <v>434</v>
      </c>
      <c r="E3639" s="114" t="s">
        <v>2417</v>
      </c>
      <c r="F3639" s="114" t="s">
        <v>180</v>
      </c>
      <c r="G3639" s="121">
        <v>6.0170398921543273E-6</v>
      </c>
      <c r="H3639" s="114">
        <v>0</v>
      </c>
      <c r="I3639" s="118" t="s">
        <v>2469</v>
      </c>
    </row>
    <row r="3640" spans="1:9" ht="15" customHeight="1" x14ac:dyDescent="0.25">
      <c r="A3640" s="117">
        <v>46290.782395833332</v>
      </c>
      <c r="B3640" s="114">
        <v>28</v>
      </c>
      <c r="C3640" s="114" t="s">
        <v>367</v>
      </c>
      <c r="D3640" s="114" t="s">
        <v>434</v>
      </c>
      <c r="E3640" s="114" t="s">
        <v>2418</v>
      </c>
      <c r="F3640" s="114" t="s">
        <v>180</v>
      </c>
      <c r="G3640" s="121">
        <v>6.0170398921543112E-6</v>
      </c>
      <c r="H3640" s="114">
        <v>0</v>
      </c>
      <c r="I3640" s="118" t="s">
        <v>2469</v>
      </c>
    </row>
    <row r="3641" spans="1:9" ht="15" customHeight="1" x14ac:dyDescent="0.25">
      <c r="A3641" s="117">
        <v>46290.782395833332</v>
      </c>
      <c r="B3641" s="114">
        <v>28</v>
      </c>
      <c r="C3641" s="114" t="s">
        <v>367</v>
      </c>
      <c r="D3641" s="114" t="s">
        <v>434</v>
      </c>
      <c r="E3641" s="114" t="s">
        <v>2419</v>
      </c>
      <c r="F3641" s="114" t="s">
        <v>180</v>
      </c>
      <c r="G3641" s="121">
        <v>8.9428083974543029E-5</v>
      </c>
      <c r="H3641" s="114">
        <v>0</v>
      </c>
      <c r="I3641" s="118" t="s">
        <v>2469</v>
      </c>
    </row>
    <row r="3642" spans="1:9" ht="15" customHeight="1" x14ac:dyDescent="0.25">
      <c r="A3642" s="117">
        <v>46290.782395833332</v>
      </c>
      <c r="B3642" s="114">
        <v>28</v>
      </c>
      <c r="C3642" s="114" t="s">
        <v>367</v>
      </c>
      <c r="D3642" s="114" t="s">
        <v>434</v>
      </c>
      <c r="E3642" s="114" t="s">
        <v>2420</v>
      </c>
      <c r="F3642" s="114" t="s">
        <v>180</v>
      </c>
      <c r="G3642" s="121">
        <v>8.9428083974543016E-5</v>
      </c>
      <c r="H3642" s="114">
        <v>0</v>
      </c>
      <c r="I3642" s="118" t="s">
        <v>2469</v>
      </c>
    </row>
    <row r="3643" spans="1:9" ht="15" customHeight="1" x14ac:dyDescent="0.25">
      <c r="A3643" s="117">
        <v>46290.782395833332</v>
      </c>
      <c r="B3643" s="114">
        <v>28</v>
      </c>
      <c r="C3643" s="114" t="s">
        <v>367</v>
      </c>
      <c r="D3643" s="114" t="s">
        <v>434</v>
      </c>
      <c r="E3643" s="114" t="s">
        <v>2421</v>
      </c>
      <c r="F3643" s="114" t="s">
        <v>180</v>
      </c>
      <c r="G3643" s="121">
        <v>8.9428083974543002E-5</v>
      </c>
      <c r="H3643" s="114">
        <v>0</v>
      </c>
      <c r="I3643" s="118" t="s">
        <v>2469</v>
      </c>
    </row>
    <row r="3644" spans="1:9" ht="15" customHeight="1" x14ac:dyDescent="0.25">
      <c r="A3644" s="117">
        <v>46290.782395833332</v>
      </c>
      <c r="B3644" s="114">
        <v>28</v>
      </c>
      <c r="C3644" s="114" t="s">
        <v>367</v>
      </c>
      <c r="D3644" s="114" t="s">
        <v>434</v>
      </c>
      <c r="E3644" s="114" t="s">
        <v>2422</v>
      </c>
      <c r="F3644" s="114" t="s">
        <v>180</v>
      </c>
      <c r="G3644" s="121">
        <v>8.9428083974542989E-5</v>
      </c>
      <c r="H3644" s="114">
        <v>0</v>
      </c>
      <c r="I3644" s="118" t="s">
        <v>2469</v>
      </c>
    </row>
    <row r="3645" spans="1:9" ht="15" customHeight="1" x14ac:dyDescent="0.25">
      <c r="A3645" s="117">
        <v>46290.782395833332</v>
      </c>
      <c r="B3645" s="114">
        <v>28</v>
      </c>
      <c r="C3645" s="114" t="s">
        <v>367</v>
      </c>
      <c r="D3645" s="114" t="s">
        <v>434</v>
      </c>
      <c r="E3645" s="114" t="s">
        <v>2423</v>
      </c>
      <c r="F3645" s="114" t="s">
        <v>180</v>
      </c>
      <c r="G3645" s="121">
        <v>8.9428083974542975E-5</v>
      </c>
      <c r="H3645" s="114">
        <v>0</v>
      </c>
      <c r="I3645" s="118" t="s">
        <v>2469</v>
      </c>
    </row>
    <row r="3646" spans="1:9" ht="15" customHeight="1" x14ac:dyDescent="0.25">
      <c r="A3646" s="117">
        <v>46290.782395833332</v>
      </c>
      <c r="B3646" s="114">
        <v>28</v>
      </c>
      <c r="C3646" s="114" t="s">
        <v>367</v>
      </c>
      <c r="D3646" s="114" t="s">
        <v>434</v>
      </c>
      <c r="E3646" s="114" t="s">
        <v>2424</v>
      </c>
      <c r="F3646" s="114" t="s">
        <v>180</v>
      </c>
      <c r="G3646" s="121">
        <v>8.9428083974542962E-5</v>
      </c>
      <c r="H3646" s="114">
        <v>0</v>
      </c>
      <c r="I3646" s="118" t="s">
        <v>2469</v>
      </c>
    </row>
    <row r="3647" spans="1:9" ht="15" customHeight="1" x14ac:dyDescent="0.25">
      <c r="A3647" s="117">
        <v>46290.782395833332</v>
      </c>
      <c r="B3647" s="114">
        <v>28</v>
      </c>
      <c r="C3647" s="114" t="s">
        <v>367</v>
      </c>
      <c r="D3647" s="114" t="s">
        <v>434</v>
      </c>
      <c r="E3647" s="114" t="s">
        <v>2425</v>
      </c>
      <c r="F3647" s="114" t="s">
        <v>180</v>
      </c>
      <c r="G3647" s="121">
        <v>8.9428083974542934E-5</v>
      </c>
      <c r="H3647" s="114">
        <v>0</v>
      </c>
      <c r="I3647" s="118" t="s">
        <v>2469</v>
      </c>
    </row>
    <row r="3648" spans="1:9" ht="15" customHeight="1" x14ac:dyDescent="0.25">
      <c r="A3648" s="117">
        <v>46290.782395833332</v>
      </c>
      <c r="B3648" s="114">
        <v>28</v>
      </c>
      <c r="C3648" s="114" t="s">
        <v>367</v>
      </c>
      <c r="D3648" s="114" t="s">
        <v>434</v>
      </c>
      <c r="E3648" s="114" t="s">
        <v>2426</v>
      </c>
      <c r="F3648" s="114" t="s">
        <v>180</v>
      </c>
      <c r="G3648" s="121">
        <v>8.9428083974542921E-5</v>
      </c>
      <c r="H3648" s="114">
        <v>0</v>
      </c>
      <c r="I3648" s="118" t="s">
        <v>2469</v>
      </c>
    </row>
    <row r="3649" spans="1:9" ht="15" customHeight="1" x14ac:dyDescent="0.25">
      <c r="A3649" s="117">
        <v>46290.782395833332</v>
      </c>
      <c r="B3649" s="114">
        <v>28</v>
      </c>
      <c r="C3649" s="114" t="s">
        <v>367</v>
      </c>
      <c r="D3649" s="114" t="s">
        <v>434</v>
      </c>
      <c r="E3649" s="114" t="s">
        <v>2427</v>
      </c>
      <c r="F3649" s="114" t="s">
        <v>180</v>
      </c>
      <c r="G3649" s="121">
        <v>8.9428083974542907E-5</v>
      </c>
      <c r="H3649" s="114">
        <v>0</v>
      </c>
      <c r="I3649" s="118" t="s">
        <v>2469</v>
      </c>
    </row>
    <row r="3650" spans="1:9" ht="15" customHeight="1" x14ac:dyDescent="0.25">
      <c r="A3650" s="117">
        <v>46290.782395833332</v>
      </c>
      <c r="B3650" s="114">
        <v>28</v>
      </c>
      <c r="C3650" s="114" t="s">
        <v>367</v>
      </c>
      <c r="D3650" s="114" t="s">
        <v>434</v>
      </c>
      <c r="E3650" s="114" t="s">
        <v>2428</v>
      </c>
      <c r="F3650" s="114" t="s">
        <v>180</v>
      </c>
      <c r="G3650" s="121">
        <v>8.9428083974542894E-5</v>
      </c>
      <c r="H3650" s="114">
        <v>0</v>
      </c>
      <c r="I3650" s="118" t="s">
        <v>2469</v>
      </c>
    </row>
    <row r="3651" spans="1:9" ht="15" customHeight="1" x14ac:dyDescent="0.25">
      <c r="A3651" s="117">
        <v>46290.782395833332</v>
      </c>
      <c r="B3651" s="114">
        <v>28</v>
      </c>
      <c r="C3651" s="114" t="s">
        <v>367</v>
      </c>
      <c r="D3651" s="114" t="s">
        <v>434</v>
      </c>
      <c r="E3651" s="114" t="s">
        <v>2429</v>
      </c>
      <c r="F3651" s="114" t="s">
        <v>180</v>
      </c>
      <c r="G3651" s="121">
        <v>1.7283912805693161E-4</v>
      </c>
      <c r="H3651" s="114">
        <v>0</v>
      </c>
      <c r="I3651" s="118" t="s">
        <v>2469</v>
      </c>
    </row>
    <row r="3652" spans="1:9" ht="15" customHeight="1" x14ac:dyDescent="0.25">
      <c r="A3652" s="117">
        <v>46290.782395833332</v>
      </c>
      <c r="B3652" s="114">
        <v>28</v>
      </c>
      <c r="C3652" s="114" t="s">
        <v>367</v>
      </c>
      <c r="D3652" s="114" t="s">
        <v>434</v>
      </c>
      <c r="E3652" s="114" t="s">
        <v>2430</v>
      </c>
      <c r="F3652" s="114" t="s">
        <v>180</v>
      </c>
      <c r="G3652" s="121">
        <v>1.7283912805693158E-4</v>
      </c>
      <c r="H3652" s="114">
        <v>0</v>
      </c>
      <c r="I3652" s="118" t="s">
        <v>2469</v>
      </c>
    </row>
    <row r="3653" spans="1:9" ht="15" customHeight="1" x14ac:dyDescent="0.25">
      <c r="A3653" s="117">
        <v>46290.782395833332</v>
      </c>
      <c r="B3653" s="114">
        <v>28</v>
      </c>
      <c r="C3653" s="114" t="s">
        <v>367</v>
      </c>
      <c r="D3653" s="114" t="s">
        <v>434</v>
      </c>
      <c r="E3653" s="114" t="s">
        <v>2431</v>
      </c>
      <c r="F3653" s="114" t="s">
        <v>180</v>
      </c>
      <c r="G3653" s="121">
        <v>1.7283912805693156E-4</v>
      </c>
      <c r="H3653" s="114">
        <v>0</v>
      </c>
      <c r="I3653" s="118" t="s">
        <v>2469</v>
      </c>
    </row>
    <row r="3654" spans="1:9" ht="15" customHeight="1" x14ac:dyDescent="0.25">
      <c r="A3654" s="117">
        <v>46290.782395833332</v>
      </c>
      <c r="B3654" s="114">
        <v>28</v>
      </c>
      <c r="C3654" s="114" t="s">
        <v>367</v>
      </c>
      <c r="D3654" s="114" t="s">
        <v>434</v>
      </c>
      <c r="E3654" s="114" t="s">
        <v>2432</v>
      </c>
      <c r="F3654" s="114" t="s">
        <v>180</v>
      </c>
      <c r="G3654" s="121">
        <v>1.7283912805693156E-4</v>
      </c>
      <c r="H3654" s="114">
        <v>0</v>
      </c>
      <c r="I3654" s="118" t="s">
        <v>2469</v>
      </c>
    </row>
    <row r="3655" spans="1:9" ht="15" customHeight="1" x14ac:dyDescent="0.25">
      <c r="A3655" s="117">
        <v>46290.782395833332</v>
      </c>
      <c r="B3655" s="114">
        <v>28</v>
      </c>
      <c r="C3655" s="114" t="s">
        <v>367</v>
      </c>
      <c r="D3655" s="114" t="s">
        <v>434</v>
      </c>
      <c r="E3655" s="114" t="s">
        <v>2433</v>
      </c>
      <c r="F3655" s="114" t="s">
        <v>180</v>
      </c>
      <c r="G3655" s="121">
        <v>1.7283912805693153E-4</v>
      </c>
      <c r="H3655" s="114">
        <v>0</v>
      </c>
      <c r="I3655" s="118" t="s">
        <v>2469</v>
      </c>
    </row>
    <row r="3656" spans="1:9" ht="15" customHeight="1" x14ac:dyDescent="0.25">
      <c r="A3656" s="117">
        <v>46290.782395833332</v>
      </c>
      <c r="B3656" s="114">
        <v>28</v>
      </c>
      <c r="C3656" s="114" t="s">
        <v>367</v>
      </c>
      <c r="D3656" s="114" t="s">
        <v>434</v>
      </c>
      <c r="E3656" s="114" t="s">
        <v>2434</v>
      </c>
      <c r="F3656" s="114" t="s">
        <v>180</v>
      </c>
      <c r="G3656" s="121">
        <v>1.7283912805693153E-4</v>
      </c>
      <c r="H3656" s="114">
        <v>0</v>
      </c>
      <c r="I3656" s="118" t="s">
        <v>2469</v>
      </c>
    </row>
    <row r="3657" spans="1:9" ht="15" customHeight="1" x14ac:dyDescent="0.25">
      <c r="A3657" s="117">
        <v>46290.782395833332</v>
      </c>
      <c r="B3657" s="114">
        <v>28</v>
      </c>
      <c r="C3657" s="114" t="s">
        <v>367</v>
      </c>
      <c r="D3657" s="114" t="s">
        <v>434</v>
      </c>
      <c r="E3657" s="114" t="s">
        <v>2435</v>
      </c>
      <c r="F3657" s="114" t="s">
        <v>180</v>
      </c>
      <c r="G3657" s="121">
        <v>1.728391280569315E-4</v>
      </c>
      <c r="H3657" s="114">
        <v>0</v>
      </c>
      <c r="I3657" s="118" t="s">
        <v>2469</v>
      </c>
    </row>
    <row r="3658" spans="1:9" ht="15" customHeight="1" x14ac:dyDescent="0.25">
      <c r="A3658" s="117">
        <v>46290.782395833332</v>
      </c>
      <c r="B3658" s="114">
        <v>28</v>
      </c>
      <c r="C3658" s="114" t="s">
        <v>367</v>
      </c>
      <c r="D3658" s="114" t="s">
        <v>434</v>
      </c>
      <c r="E3658" s="114" t="s">
        <v>2436</v>
      </c>
      <c r="F3658" s="114" t="s">
        <v>180</v>
      </c>
      <c r="G3658" s="121">
        <v>1.728391280569315E-4</v>
      </c>
      <c r="H3658" s="114">
        <v>0</v>
      </c>
      <c r="I3658" s="118" t="s">
        <v>2469</v>
      </c>
    </row>
    <row r="3659" spans="1:9" ht="15" customHeight="1" x14ac:dyDescent="0.25">
      <c r="A3659" s="117">
        <v>46290.782395833332</v>
      </c>
      <c r="B3659" s="114">
        <v>28</v>
      </c>
      <c r="C3659" s="114" t="s">
        <v>367</v>
      </c>
      <c r="D3659" s="114" t="s">
        <v>434</v>
      </c>
      <c r="E3659" s="114" t="s">
        <v>2437</v>
      </c>
      <c r="F3659" s="114" t="s">
        <v>180</v>
      </c>
      <c r="G3659" s="121">
        <v>2.5625017213932018E-4</v>
      </c>
      <c r="H3659" s="114">
        <v>0</v>
      </c>
      <c r="I3659" s="118" t="s">
        <v>2469</v>
      </c>
    </row>
    <row r="3660" spans="1:9" ht="15" customHeight="1" x14ac:dyDescent="0.25">
      <c r="A3660" s="117">
        <v>46290.782395833332</v>
      </c>
      <c r="B3660" s="114">
        <v>28</v>
      </c>
      <c r="C3660" s="114" t="s">
        <v>367</v>
      </c>
      <c r="D3660" s="114" t="s">
        <v>434</v>
      </c>
      <c r="E3660" s="114" t="s">
        <v>2438</v>
      </c>
      <c r="F3660" s="114" t="s">
        <v>180</v>
      </c>
      <c r="G3660" s="121">
        <v>2.5625017213932013E-4</v>
      </c>
      <c r="H3660" s="114">
        <v>0</v>
      </c>
      <c r="I3660" s="118" t="s">
        <v>2469</v>
      </c>
    </row>
    <row r="3661" spans="1:9" ht="15" customHeight="1" x14ac:dyDescent="0.25">
      <c r="A3661" s="117">
        <v>46290.782395833332</v>
      </c>
      <c r="B3661" s="114">
        <v>28</v>
      </c>
      <c r="C3661" s="114" t="s">
        <v>367</v>
      </c>
      <c r="D3661" s="114" t="s">
        <v>434</v>
      </c>
      <c r="E3661" s="114" t="s">
        <v>2439</v>
      </c>
      <c r="F3661" s="114" t="s">
        <v>180</v>
      </c>
      <c r="G3661" s="121">
        <v>2.5625017213932013E-4</v>
      </c>
      <c r="H3661" s="114">
        <v>0</v>
      </c>
      <c r="I3661" s="118" t="s">
        <v>2469</v>
      </c>
    </row>
    <row r="3662" spans="1:9" ht="15" customHeight="1" x14ac:dyDescent="0.25">
      <c r="A3662" s="117">
        <v>46290.782395833332</v>
      </c>
      <c r="B3662" s="114">
        <v>28</v>
      </c>
      <c r="C3662" s="114" t="s">
        <v>367</v>
      </c>
      <c r="D3662" s="114" t="s">
        <v>434</v>
      </c>
      <c r="E3662" s="114" t="s">
        <v>2440</v>
      </c>
      <c r="F3662" s="114" t="s">
        <v>180</v>
      </c>
      <c r="G3662" s="121">
        <v>2.5625017213932013E-4</v>
      </c>
      <c r="H3662" s="114">
        <v>0</v>
      </c>
      <c r="I3662" s="118" t="s">
        <v>2469</v>
      </c>
    </row>
    <row r="3663" spans="1:9" ht="15" customHeight="1" x14ac:dyDescent="0.25">
      <c r="A3663" s="117">
        <v>46290.782395833332</v>
      </c>
      <c r="B3663" s="114">
        <v>28</v>
      </c>
      <c r="C3663" s="114" t="s">
        <v>367</v>
      </c>
      <c r="D3663" s="114" t="s">
        <v>434</v>
      </c>
      <c r="E3663" s="114" t="s">
        <v>2441</v>
      </c>
      <c r="F3663" s="114" t="s">
        <v>180</v>
      </c>
      <c r="G3663" s="121">
        <v>2.5625017213932013E-4</v>
      </c>
      <c r="H3663" s="114">
        <v>0</v>
      </c>
      <c r="I3663" s="118" t="s">
        <v>2469</v>
      </c>
    </row>
    <row r="3664" spans="1:9" ht="15" customHeight="1" x14ac:dyDescent="0.25">
      <c r="A3664" s="117">
        <v>46290.782395833332</v>
      </c>
      <c r="B3664" s="114">
        <v>28</v>
      </c>
      <c r="C3664" s="114" t="s">
        <v>367</v>
      </c>
      <c r="D3664" s="114" t="s">
        <v>434</v>
      </c>
      <c r="E3664" s="114" t="s">
        <v>2442</v>
      </c>
      <c r="F3664" s="114" t="s">
        <v>180</v>
      </c>
      <c r="G3664" s="121">
        <v>2.5625017213932007E-4</v>
      </c>
      <c r="H3664" s="114">
        <v>0</v>
      </c>
      <c r="I3664" s="118" t="s">
        <v>2469</v>
      </c>
    </row>
    <row r="3665" spans="1:9" ht="15" customHeight="1" x14ac:dyDescent="0.25">
      <c r="A3665" s="117">
        <v>46290.782395833332</v>
      </c>
      <c r="B3665" s="114">
        <v>28</v>
      </c>
      <c r="C3665" s="114" t="s">
        <v>367</v>
      </c>
      <c r="D3665" s="114" t="s">
        <v>434</v>
      </c>
      <c r="E3665" s="114" t="s">
        <v>567</v>
      </c>
      <c r="F3665" s="114" t="s">
        <v>2443</v>
      </c>
      <c r="G3665" s="121">
        <v>1.0119281325776483E-4</v>
      </c>
      <c r="H3665" s="114">
        <v>20.238562651552968</v>
      </c>
      <c r="I3665" s="118" t="s">
        <v>274</v>
      </c>
    </row>
    <row r="3666" spans="1:9" ht="15" customHeight="1" x14ac:dyDescent="0.25">
      <c r="A3666" s="117">
        <v>46290.782395833332</v>
      </c>
      <c r="B3666" s="114">
        <v>28</v>
      </c>
      <c r="C3666" s="114" t="s">
        <v>367</v>
      </c>
      <c r="D3666" s="114" t="s">
        <v>434</v>
      </c>
      <c r="E3666" s="114" t="s">
        <v>569</v>
      </c>
      <c r="F3666" s="114" t="s">
        <v>2443</v>
      </c>
      <c r="G3666" s="121">
        <v>1.8351083725552021E-4</v>
      </c>
      <c r="H3666" s="114">
        <v>36.702167451104046</v>
      </c>
      <c r="I3666" s="118" t="s">
        <v>274</v>
      </c>
    </row>
    <row r="3667" spans="1:9" ht="15" customHeight="1" x14ac:dyDescent="0.25">
      <c r="A3667" s="117">
        <v>46290.782395833332</v>
      </c>
      <c r="B3667" s="114">
        <v>28</v>
      </c>
      <c r="C3667" s="114" t="s">
        <v>367</v>
      </c>
      <c r="D3667" s="114" t="s">
        <v>434</v>
      </c>
      <c r="E3667" s="114" t="s">
        <v>2444</v>
      </c>
      <c r="F3667" s="114" t="s">
        <v>2443</v>
      </c>
      <c r="G3667" s="121">
        <v>2.2653665738082678E-4</v>
      </c>
      <c r="H3667" s="114">
        <v>45.307331476165352</v>
      </c>
      <c r="I3667" s="118" t="s">
        <v>274</v>
      </c>
    </row>
    <row r="3668" spans="1:9" ht="15" customHeight="1" x14ac:dyDescent="0.25">
      <c r="A3668" s="117">
        <v>46290.782395833332</v>
      </c>
      <c r="B3668" s="114">
        <v>28</v>
      </c>
      <c r="C3668" s="114" t="s">
        <v>367</v>
      </c>
      <c r="D3668" s="114" t="s">
        <v>434</v>
      </c>
      <c r="E3668" s="114" t="s">
        <v>2445</v>
      </c>
      <c r="F3668" s="114" t="s">
        <v>2443</v>
      </c>
      <c r="G3668" s="121">
        <v>2.3122685891460357E-4</v>
      </c>
      <c r="H3668" s="114">
        <v>46.245371782920714</v>
      </c>
      <c r="I3668" s="118" t="s">
        <v>274</v>
      </c>
    </row>
    <row r="3669" spans="1:9" ht="15" customHeight="1" x14ac:dyDescent="0.25">
      <c r="A3669" s="117">
        <v>46290.782395833332</v>
      </c>
      <c r="B3669" s="114">
        <v>28</v>
      </c>
      <c r="C3669" s="114" t="s">
        <v>367</v>
      </c>
      <c r="D3669" s="114" t="s">
        <v>434</v>
      </c>
      <c r="E3669" s="114" t="s">
        <v>2446</v>
      </c>
      <c r="F3669" s="114" t="s">
        <v>2443</v>
      </c>
      <c r="G3669" s="121">
        <v>2.3122685891460354E-4</v>
      </c>
      <c r="H3669" s="114">
        <v>46.245371782920706</v>
      </c>
      <c r="I3669" s="118" t="s">
        <v>274</v>
      </c>
    </row>
    <row r="3670" spans="1:9" ht="15" customHeight="1" x14ac:dyDescent="0.25">
      <c r="A3670" s="117">
        <v>46290.782395833332</v>
      </c>
      <c r="B3670" s="114">
        <v>28</v>
      </c>
      <c r="C3670" s="114" t="s">
        <v>367</v>
      </c>
      <c r="D3670" s="114" t="s">
        <v>434</v>
      </c>
      <c r="E3670" s="114" t="s">
        <v>2447</v>
      </c>
      <c r="F3670" s="114" t="s">
        <v>2443</v>
      </c>
      <c r="G3670" s="121">
        <v>2.2653665738082683E-4</v>
      </c>
      <c r="H3670" s="114">
        <v>45.307331476165366</v>
      </c>
      <c r="I3670" s="118" t="s">
        <v>274</v>
      </c>
    </row>
    <row r="3671" spans="1:9" ht="15" customHeight="1" x14ac:dyDescent="0.25">
      <c r="A3671" s="117">
        <v>46290.782395833332</v>
      </c>
      <c r="B3671" s="114">
        <v>28</v>
      </c>
      <c r="C3671" s="114" t="s">
        <v>367</v>
      </c>
      <c r="D3671" s="114" t="s">
        <v>434</v>
      </c>
      <c r="E3671" s="114" t="s">
        <v>2448</v>
      </c>
      <c r="F3671" s="114" t="s">
        <v>2443</v>
      </c>
      <c r="G3671" s="121">
        <v>1.8351083725552021E-4</v>
      </c>
      <c r="H3671" s="114">
        <v>36.702167451104046</v>
      </c>
      <c r="I3671" s="118" t="s">
        <v>274</v>
      </c>
    </row>
    <row r="3672" spans="1:9" ht="15" customHeight="1" x14ac:dyDescent="0.25">
      <c r="A3672" s="117">
        <v>46290.782395833332</v>
      </c>
      <c r="B3672" s="114">
        <v>28</v>
      </c>
      <c r="C3672" s="114" t="s">
        <v>367</v>
      </c>
      <c r="D3672" s="114" t="s">
        <v>434</v>
      </c>
      <c r="E3672" s="114" t="s">
        <v>2449</v>
      </c>
      <c r="F3672" s="114" t="s">
        <v>2443</v>
      </c>
      <c r="G3672" s="121">
        <v>1.0119281325776499E-4</v>
      </c>
      <c r="H3672" s="114">
        <v>20.238562651553</v>
      </c>
      <c r="I3672" s="118" t="s">
        <v>274</v>
      </c>
    </row>
    <row r="3673" spans="1:9" ht="15" customHeight="1" x14ac:dyDescent="0.25">
      <c r="A3673" s="117">
        <v>46290.782395833332</v>
      </c>
      <c r="B3673" s="114">
        <v>28</v>
      </c>
      <c r="C3673" s="114" t="s">
        <v>367</v>
      </c>
      <c r="D3673" s="114" t="s">
        <v>434</v>
      </c>
      <c r="E3673" s="114" t="s">
        <v>2450</v>
      </c>
      <c r="F3673" s="114" t="s">
        <v>2443</v>
      </c>
      <c r="G3673" s="121">
        <v>-8.3985813021495315E-4</v>
      </c>
      <c r="H3673" s="114">
        <v>-167.97162604299064</v>
      </c>
      <c r="I3673" s="118" t="s">
        <v>272</v>
      </c>
    </row>
    <row r="3674" spans="1:9" ht="15" customHeight="1" x14ac:dyDescent="0.25">
      <c r="A3674" s="117">
        <v>46290.782395833332</v>
      </c>
      <c r="B3674" s="114">
        <v>28</v>
      </c>
      <c r="C3674" s="114" t="s">
        <v>367</v>
      </c>
      <c r="D3674" s="114" t="s">
        <v>434</v>
      </c>
      <c r="E3674" s="114" t="s">
        <v>2451</v>
      </c>
      <c r="F3674" s="114" t="s">
        <v>2443</v>
      </c>
      <c r="G3674" s="121">
        <v>-9.221761542127086E-4</v>
      </c>
      <c r="H3674" s="114">
        <v>-184.43523084254173</v>
      </c>
      <c r="I3674" s="118" t="s">
        <v>272</v>
      </c>
    </row>
    <row r="3675" spans="1:9" ht="15" customHeight="1" x14ac:dyDescent="0.25">
      <c r="A3675" s="117">
        <v>46290.782395833332</v>
      </c>
      <c r="B3675" s="114">
        <v>28</v>
      </c>
      <c r="C3675" s="114" t="s">
        <v>367</v>
      </c>
      <c r="D3675" s="114" t="s">
        <v>434</v>
      </c>
      <c r="E3675" s="114" t="s">
        <v>2452</v>
      </c>
      <c r="F3675" s="114" t="s">
        <v>2443</v>
      </c>
      <c r="G3675" s="121">
        <v>-9.6520197433801517E-4</v>
      </c>
      <c r="H3675" s="114">
        <v>-193.04039486760306</v>
      </c>
      <c r="I3675" s="118" t="s">
        <v>272</v>
      </c>
    </row>
    <row r="3676" spans="1:9" ht="15" customHeight="1" x14ac:dyDescent="0.25">
      <c r="A3676" s="117">
        <v>46290.782395833332</v>
      </c>
      <c r="B3676" s="114">
        <v>28</v>
      </c>
      <c r="C3676" s="114" t="s">
        <v>367</v>
      </c>
      <c r="D3676" s="114" t="s">
        <v>434</v>
      </c>
      <c r="E3676" s="114" t="s">
        <v>2453</v>
      </c>
      <c r="F3676" s="114" t="s">
        <v>2443</v>
      </c>
      <c r="G3676" s="121">
        <v>-9.6989217587179204E-4</v>
      </c>
      <c r="H3676" s="114">
        <v>-193.97843517435842</v>
      </c>
      <c r="I3676" s="118" t="s">
        <v>272</v>
      </c>
    </row>
    <row r="3677" spans="1:9" ht="15" customHeight="1" x14ac:dyDescent="0.25">
      <c r="A3677" s="117">
        <v>46290.782395833332</v>
      </c>
      <c r="B3677" s="114">
        <v>28</v>
      </c>
      <c r="C3677" s="114" t="s">
        <v>367</v>
      </c>
      <c r="D3677" s="114" t="s">
        <v>434</v>
      </c>
      <c r="E3677" s="114" t="s">
        <v>2454</v>
      </c>
      <c r="F3677" s="114" t="s">
        <v>2443</v>
      </c>
      <c r="G3677" s="121">
        <v>-9.6989217587179204E-4</v>
      </c>
      <c r="H3677" s="114">
        <v>-193.97843517435842</v>
      </c>
      <c r="I3677" s="118" t="s">
        <v>272</v>
      </c>
    </row>
    <row r="3678" spans="1:9" ht="15" customHeight="1" x14ac:dyDescent="0.25">
      <c r="A3678" s="117">
        <v>46290.782395833332</v>
      </c>
      <c r="B3678" s="114">
        <v>28</v>
      </c>
      <c r="C3678" s="114" t="s">
        <v>367</v>
      </c>
      <c r="D3678" s="114" t="s">
        <v>434</v>
      </c>
      <c r="E3678" s="114" t="s">
        <v>2455</v>
      </c>
      <c r="F3678" s="114" t="s">
        <v>2443</v>
      </c>
      <c r="G3678" s="121">
        <v>-9.6520197433801538E-4</v>
      </c>
      <c r="H3678" s="114">
        <v>-193.04039486760308</v>
      </c>
      <c r="I3678" s="118" t="s">
        <v>272</v>
      </c>
    </row>
    <row r="3679" spans="1:9" ht="15" customHeight="1" x14ac:dyDescent="0.25">
      <c r="A3679" s="117">
        <v>46290.782395833332</v>
      </c>
      <c r="B3679" s="114">
        <v>28</v>
      </c>
      <c r="C3679" s="114" t="s">
        <v>367</v>
      </c>
      <c r="D3679" s="114" t="s">
        <v>434</v>
      </c>
      <c r="E3679" s="114" t="s">
        <v>2456</v>
      </c>
      <c r="F3679" s="114" t="s">
        <v>2443</v>
      </c>
      <c r="G3679" s="121">
        <v>-9.2217615421270882E-4</v>
      </c>
      <c r="H3679" s="114">
        <v>-184.43523084254178</v>
      </c>
      <c r="I3679" s="118" t="s">
        <v>272</v>
      </c>
    </row>
    <row r="3680" spans="1:9" ht="15" customHeight="1" x14ac:dyDescent="0.25">
      <c r="A3680" s="117">
        <v>46290.782395833332</v>
      </c>
      <c r="B3680" s="114">
        <v>28</v>
      </c>
      <c r="C3680" s="114" t="s">
        <v>367</v>
      </c>
      <c r="D3680" s="114" t="s">
        <v>434</v>
      </c>
      <c r="E3680" s="114" t="s">
        <v>2457</v>
      </c>
      <c r="F3680" s="114" t="s">
        <v>2443</v>
      </c>
      <c r="G3680" s="121">
        <v>-8.3985813021495348E-4</v>
      </c>
      <c r="H3680" s="114">
        <v>-167.97162604299072</v>
      </c>
      <c r="I3680" s="118" t="s">
        <v>272</v>
      </c>
    </row>
    <row r="3681" spans="1:9" ht="15" customHeight="1" x14ac:dyDescent="0.25">
      <c r="A3681" s="117">
        <v>46290.782395833332</v>
      </c>
      <c r="B3681" s="114">
        <v>28</v>
      </c>
      <c r="C3681" s="114" t="s">
        <v>367</v>
      </c>
      <c r="D3681" s="114" t="s">
        <v>434</v>
      </c>
      <c r="E3681" s="114" t="s">
        <v>2458</v>
      </c>
      <c r="F3681" s="114" t="s">
        <v>2443</v>
      </c>
      <c r="G3681" s="121">
        <v>-7.3634125244110389E-4</v>
      </c>
      <c r="H3681" s="114">
        <v>-147.26825048822079</v>
      </c>
      <c r="I3681" s="118" t="s">
        <v>272</v>
      </c>
    </row>
    <row r="3682" spans="1:9" ht="15" customHeight="1" x14ac:dyDescent="0.25">
      <c r="A3682" s="117">
        <v>46290.782395833332</v>
      </c>
      <c r="B3682" s="114">
        <v>28</v>
      </c>
      <c r="C3682" s="114" t="s">
        <v>367</v>
      </c>
      <c r="D3682" s="114" t="s">
        <v>434</v>
      </c>
      <c r="E3682" s="114" t="s">
        <v>2459</v>
      </c>
      <c r="F3682" s="114" t="s">
        <v>2443</v>
      </c>
      <c r="G3682" s="121">
        <v>-5.8953781485610003E-4</v>
      </c>
      <c r="H3682" s="114">
        <v>-117.90756297122002</v>
      </c>
      <c r="I3682" s="118" t="s">
        <v>272</v>
      </c>
    </row>
    <row r="3683" spans="1:9" ht="15" customHeight="1" x14ac:dyDescent="0.25">
      <c r="A3683" s="117">
        <v>46290.782395833332</v>
      </c>
      <c r="B3683" s="114">
        <v>28</v>
      </c>
      <c r="C3683" s="114" t="s">
        <v>367</v>
      </c>
      <c r="D3683" s="114" t="s">
        <v>434</v>
      </c>
      <c r="E3683" s="114" t="s">
        <v>2460</v>
      </c>
      <c r="F3683" s="114" t="s">
        <v>2443</v>
      </c>
      <c r="G3683" s="121">
        <v>-4.4273437727109611E-4</v>
      </c>
      <c r="H3683" s="114">
        <v>-88.546875454219247</v>
      </c>
      <c r="I3683" s="118" t="s">
        <v>272</v>
      </c>
    </row>
    <row r="3684" spans="1:9" ht="15" customHeight="1" x14ac:dyDescent="0.25">
      <c r="A3684" s="117">
        <v>46290.782395833332</v>
      </c>
      <c r="B3684" s="114">
        <v>28</v>
      </c>
      <c r="C3684" s="114" t="s">
        <v>367</v>
      </c>
      <c r="D3684" s="114" t="s">
        <v>434</v>
      </c>
      <c r="E3684" s="114" t="s">
        <v>2461</v>
      </c>
      <c r="F3684" s="114" t="s">
        <v>2443</v>
      </c>
      <c r="G3684" s="121">
        <v>-2.9593093968609225E-4</v>
      </c>
      <c r="H3684" s="114">
        <v>-59.18618793721847</v>
      </c>
      <c r="I3684" s="118" t="s">
        <v>272</v>
      </c>
    </row>
    <row r="3685" spans="1:9" ht="15" customHeight="1" x14ac:dyDescent="0.25">
      <c r="A3685" s="117">
        <v>46290.782395833332</v>
      </c>
      <c r="B3685" s="114">
        <v>28</v>
      </c>
      <c r="C3685" s="114" t="s">
        <v>367</v>
      </c>
      <c r="D3685" s="114" t="s">
        <v>434</v>
      </c>
      <c r="E3685" s="114" t="s">
        <v>2462</v>
      </c>
      <c r="F3685" s="114" t="s">
        <v>2443</v>
      </c>
      <c r="G3685" s="121">
        <v>-1.4912750210108831E-4</v>
      </c>
      <c r="H3685" s="114">
        <v>-29.825500420217679</v>
      </c>
      <c r="I3685" s="118" t="s">
        <v>272</v>
      </c>
    </row>
    <row r="3686" spans="1:9" ht="15" customHeight="1" x14ac:dyDescent="0.25">
      <c r="A3686" s="117">
        <v>46290.782395833332</v>
      </c>
      <c r="B3686" s="114">
        <v>28</v>
      </c>
      <c r="C3686" s="114" t="s">
        <v>367</v>
      </c>
      <c r="D3686" s="114" t="s">
        <v>434</v>
      </c>
      <c r="E3686" s="114" t="s">
        <v>2463</v>
      </c>
      <c r="F3686" s="114" t="s">
        <v>2443</v>
      </c>
      <c r="G3686" s="121">
        <v>-2.324064516084458E-6</v>
      </c>
      <c r="H3686" s="114">
        <v>-0.46481290321690949</v>
      </c>
      <c r="I3686" s="118" t="s">
        <v>272</v>
      </c>
    </row>
    <row r="3687" spans="1:9" ht="15" customHeight="1" x14ac:dyDescent="0.25">
      <c r="A3687" s="117">
        <v>46290.782395833332</v>
      </c>
      <c r="B3687" s="114">
        <v>28</v>
      </c>
      <c r="C3687" s="114" t="s">
        <v>367</v>
      </c>
      <c r="D3687" s="114" t="s">
        <v>434</v>
      </c>
      <c r="E3687" s="114" t="s">
        <v>2773</v>
      </c>
      <c r="F3687" s="114" t="s">
        <v>2443</v>
      </c>
      <c r="G3687" s="121">
        <v>-7.3634125244110399E-4</v>
      </c>
      <c r="H3687" s="114">
        <v>-147.26825048822081</v>
      </c>
      <c r="I3687" s="118" t="s">
        <v>272</v>
      </c>
    </row>
    <row r="3688" spans="1:9" ht="15" customHeight="1" x14ac:dyDescent="0.25">
      <c r="A3688" s="117">
        <v>46290.782395833332</v>
      </c>
      <c r="B3688" s="114">
        <v>28</v>
      </c>
      <c r="C3688" s="114" t="s">
        <v>367</v>
      </c>
      <c r="D3688" s="114" t="s">
        <v>434</v>
      </c>
      <c r="E3688" s="114" t="s">
        <v>2775</v>
      </c>
      <c r="F3688" s="114" t="s">
        <v>2443</v>
      </c>
      <c r="G3688" s="121">
        <v>-5.8953781485610013E-4</v>
      </c>
      <c r="H3688" s="114">
        <v>-117.90756297122005</v>
      </c>
      <c r="I3688" s="118" t="s">
        <v>272</v>
      </c>
    </row>
    <row r="3689" spans="1:9" ht="15" customHeight="1" x14ac:dyDescent="0.25">
      <c r="A3689" s="117">
        <v>46290.782395833332</v>
      </c>
      <c r="B3689" s="114">
        <v>28</v>
      </c>
      <c r="C3689" s="114" t="s">
        <v>367</v>
      </c>
      <c r="D3689" s="114" t="s">
        <v>434</v>
      </c>
      <c r="E3689" s="114" t="s">
        <v>2776</v>
      </c>
      <c r="F3689" s="114" t="s">
        <v>2443</v>
      </c>
      <c r="G3689" s="121">
        <v>-4.4273437727109622E-4</v>
      </c>
      <c r="H3689" s="114">
        <v>-88.546875454219261</v>
      </c>
      <c r="I3689" s="118" t="s">
        <v>272</v>
      </c>
    </row>
    <row r="3690" spans="1:9" ht="15" customHeight="1" x14ac:dyDescent="0.25">
      <c r="A3690" s="117">
        <v>46290.782395833332</v>
      </c>
      <c r="B3690" s="114">
        <v>28</v>
      </c>
      <c r="C3690" s="114" t="s">
        <v>367</v>
      </c>
      <c r="D3690" s="114" t="s">
        <v>434</v>
      </c>
      <c r="E3690" s="114" t="s">
        <v>2777</v>
      </c>
      <c r="F3690" s="114" t="s">
        <v>2443</v>
      </c>
      <c r="G3690" s="121">
        <v>-2.9593093968609236E-4</v>
      </c>
      <c r="H3690" s="114">
        <v>-59.186187937218492</v>
      </c>
      <c r="I3690" s="118" t="s">
        <v>272</v>
      </c>
    </row>
    <row r="3691" spans="1:9" ht="15" customHeight="1" x14ac:dyDescent="0.25">
      <c r="A3691" s="117">
        <v>46290.782395833332</v>
      </c>
      <c r="B3691" s="114">
        <v>28</v>
      </c>
      <c r="C3691" s="114" t="s">
        <v>367</v>
      </c>
      <c r="D3691" s="114" t="s">
        <v>434</v>
      </c>
      <c r="E3691" s="114" t="s">
        <v>2778</v>
      </c>
      <c r="F3691" s="114" t="s">
        <v>2443</v>
      </c>
      <c r="G3691" s="121">
        <v>-1.4912750210108845E-4</v>
      </c>
      <c r="H3691" s="114">
        <v>-29.825500420217708</v>
      </c>
      <c r="I3691" s="118" t="s">
        <v>272</v>
      </c>
    </row>
    <row r="3692" spans="1:9" ht="15" customHeight="1" x14ac:dyDescent="0.25">
      <c r="A3692" s="117">
        <v>46290.782395833332</v>
      </c>
      <c r="B3692" s="114">
        <v>28</v>
      </c>
      <c r="C3692" s="114" t="s">
        <v>367</v>
      </c>
      <c r="D3692" s="114" t="s">
        <v>434</v>
      </c>
      <c r="E3692" s="114" t="s">
        <v>2779</v>
      </c>
      <c r="F3692" s="114" t="s">
        <v>2443</v>
      </c>
      <c r="G3692" s="121">
        <v>-2.3240645160845893E-6</v>
      </c>
      <c r="H3692" s="114">
        <v>-0.46481290321693575</v>
      </c>
      <c r="I3692" s="118" t="s">
        <v>272</v>
      </c>
    </row>
    <row r="3693" spans="1:9" ht="15" customHeight="1" x14ac:dyDescent="0.25">
      <c r="A3693" s="117">
        <v>46290.782395833332</v>
      </c>
      <c r="B3693" s="114">
        <v>29</v>
      </c>
      <c r="C3693" s="114" t="s">
        <v>367</v>
      </c>
      <c r="D3693" s="114" t="s">
        <v>637</v>
      </c>
      <c r="E3693" s="114" t="s">
        <v>2334</v>
      </c>
      <c r="F3693" s="114" t="s">
        <v>180</v>
      </c>
      <c r="G3693" s="121">
        <v>-7.1686424120571686E-4</v>
      </c>
      <c r="H3693" s="114">
        <v>-14.91550526997751</v>
      </c>
      <c r="I3693" s="118" t="s">
        <v>272</v>
      </c>
    </row>
    <row r="3694" spans="1:9" ht="15" customHeight="1" x14ac:dyDescent="0.25">
      <c r="A3694" s="117">
        <v>46290.782395833332</v>
      </c>
      <c r="B3694" s="114">
        <v>29</v>
      </c>
      <c r="C3694" s="114" t="s">
        <v>367</v>
      </c>
      <c r="D3694" s="114" t="s">
        <v>637</v>
      </c>
      <c r="E3694" s="114" t="s">
        <v>2336</v>
      </c>
      <c r="F3694" s="114" t="s">
        <v>180</v>
      </c>
      <c r="G3694" s="121">
        <v>-7.1686424120571675E-4</v>
      </c>
      <c r="H3694" s="114">
        <v>-14.91550526997751</v>
      </c>
      <c r="I3694" s="118" t="s">
        <v>272</v>
      </c>
    </row>
    <row r="3695" spans="1:9" ht="15" customHeight="1" x14ac:dyDescent="0.25">
      <c r="A3695" s="117">
        <v>46290.782395833332</v>
      </c>
      <c r="B3695" s="114">
        <v>29</v>
      </c>
      <c r="C3695" s="114" t="s">
        <v>367</v>
      </c>
      <c r="D3695" s="114" t="s">
        <v>637</v>
      </c>
      <c r="E3695" s="114" t="s">
        <v>2337</v>
      </c>
      <c r="F3695" s="114" t="s">
        <v>180</v>
      </c>
      <c r="G3695" s="121">
        <v>-7.1686424120571664E-4</v>
      </c>
      <c r="H3695" s="114">
        <v>-14.915505269977508</v>
      </c>
      <c r="I3695" s="118" t="s">
        <v>272</v>
      </c>
    </row>
    <row r="3696" spans="1:9" ht="15" customHeight="1" x14ac:dyDescent="0.25">
      <c r="A3696" s="117">
        <v>46290.782395833332</v>
      </c>
      <c r="B3696" s="114">
        <v>29</v>
      </c>
      <c r="C3696" s="114" t="s">
        <v>367</v>
      </c>
      <c r="D3696" s="114" t="s">
        <v>637</v>
      </c>
      <c r="E3696" s="114" t="s">
        <v>2338</v>
      </c>
      <c r="F3696" s="114" t="s">
        <v>180</v>
      </c>
      <c r="G3696" s="121">
        <v>-7.1686424120571653E-4</v>
      </c>
      <c r="H3696" s="114">
        <v>-14.915505269977508</v>
      </c>
      <c r="I3696" s="118" t="s">
        <v>272</v>
      </c>
    </row>
    <row r="3697" spans="1:9" ht="15" customHeight="1" x14ac:dyDescent="0.25">
      <c r="A3697" s="117">
        <v>46290.782395833332</v>
      </c>
      <c r="B3697" s="114">
        <v>29</v>
      </c>
      <c r="C3697" s="114" t="s">
        <v>367</v>
      </c>
      <c r="D3697" s="114" t="s">
        <v>637</v>
      </c>
      <c r="E3697" s="114" t="s">
        <v>2339</v>
      </c>
      <c r="F3697" s="114" t="s">
        <v>180</v>
      </c>
      <c r="G3697" s="121">
        <v>-7.1686424120571653E-4</v>
      </c>
      <c r="H3697" s="114">
        <v>-14.915505269977508</v>
      </c>
      <c r="I3697" s="118" t="s">
        <v>272</v>
      </c>
    </row>
    <row r="3698" spans="1:9" ht="15" customHeight="1" x14ac:dyDescent="0.25">
      <c r="A3698" s="117">
        <v>46290.782395833332</v>
      </c>
      <c r="B3698" s="114">
        <v>29</v>
      </c>
      <c r="C3698" s="114" t="s">
        <v>367</v>
      </c>
      <c r="D3698" s="114" t="s">
        <v>637</v>
      </c>
      <c r="E3698" s="114" t="s">
        <v>2340</v>
      </c>
      <c r="F3698" s="114" t="s">
        <v>180</v>
      </c>
      <c r="G3698" s="121">
        <v>-7.1686424120571642E-4</v>
      </c>
      <c r="H3698" s="114">
        <v>-14.915505269977508</v>
      </c>
      <c r="I3698" s="118" t="s">
        <v>272</v>
      </c>
    </row>
    <row r="3699" spans="1:9" ht="15" customHeight="1" x14ac:dyDescent="0.25">
      <c r="A3699" s="117">
        <v>46290.782395833332</v>
      </c>
      <c r="B3699" s="114">
        <v>29</v>
      </c>
      <c r="C3699" s="114" t="s">
        <v>367</v>
      </c>
      <c r="D3699" s="114" t="s">
        <v>637</v>
      </c>
      <c r="E3699" s="114" t="s">
        <v>2341</v>
      </c>
      <c r="F3699" s="114" t="s">
        <v>180</v>
      </c>
      <c r="G3699" s="121">
        <v>-6.5907329179200249E-4</v>
      </c>
      <c r="H3699" s="114">
        <v>-14.596427827268585</v>
      </c>
      <c r="I3699" s="118" t="s">
        <v>272</v>
      </c>
    </row>
    <row r="3700" spans="1:9" ht="15" customHeight="1" x14ac:dyDescent="0.25">
      <c r="A3700" s="117">
        <v>46290.782395833332</v>
      </c>
      <c r="B3700" s="114">
        <v>29</v>
      </c>
      <c r="C3700" s="114" t="s">
        <v>367</v>
      </c>
      <c r="D3700" s="114" t="s">
        <v>637</v>
      </c>
      <c r="E3700" s="114" t="s">
        <v>2342</v>
      </c>
      <c r="F3700" s="114" t="s">
        <v>180</v>
      </c>
      <c r="G3700" s="121">
        <v>-6.5907329179200238E-4</v>
      </c>
      <c r="H3700" s="114">
        <v>-14.596427827268585</v>
      </c>
      <c r="I3700" s="118" t="s">
        <v>272</v>
      </c>
    </row>
    <row r="3701" spans="1:9" ht="15" customHeight="1" x14ac:dyDescent="0.25">
      <c r="A3701" s="117">
        <v>46290.782395833332</v>
      </c>
      <c r="B3701" s="114">
        <v>29</v>
      </c>
      <c r="C3701" s="114" t="s">
        <v>367</v>
      </c>
      <c r="D3701" s="114" t="s">
        <v>637</v>
      </c>
      <c r="E3701" s="114" t="s">
        <v>2343</v>
      </c>
      <c r="F3701" s="114" t="s">
        <v>180</v>
      </c>
      <c r="G3701" s="121">
        <v>-6.5907329179200227E-4</v>
      </c>
      <c r="H3701" s="114">
        <v>-14.596427827268585</v>
      </c>
      <c r="I3701" s="118" t="s">
        <v>272</v>
      </c>
    </row>
    <row r="3702" spans="1:9" ht="15" customHeight="1" x14ac:dyDescent="0.25">
      <c r="A3702" s="117">
        <v>46290.782395833332</v>
      </c>
      <c r="B3702" s="114">
        <v>29</v>
      </c>
      <c r="C3702" s="114" t="s">
        <v>367</v>
      </c>
      <c r="D3702" s="114" t="s">
        <v>637</v>
      </c>
      <c r="E3702" s="114" t="s">
        <v>2344</v>
      </c>
      <c r="F3702" s="114" t="s">
        <v>180</v>
      </c>
      <c r="G3702" s="121">
        <v>-6.5907329179200227E-4</v>
      </c>
      <c r="H3702" s="114">
        <v>-14.596427827268585</v>
      </c>
      <c r="I3702" s="118" t="s">
        <v>272</v>
      </c>
    </row>
    <row r="3703" spans="1:9" ht="15" customHeight="1" x14ac:dyDescent="0.25">
      <c r="A3703" s="117">
        <v>46290.782395833332</v>
      </c>
      <c r="B3703" s="114">
        <v>29</v>
      </c>
      <c r="C3703" s="114" t="s">
        <v>367</v>
      </c>
      <c r="D3703" s="114" t="s">
        <v>637</v>
      </c>
      <c r="E3703" s="114" t="s">
        <v>2345</v>
      </c>
      <c r="F3703" s="114" t="s">
        <v>180</v>
      </c>
      <c r="G3703" s="121">
        <v>-6.5907329179200216E-4</v>
      </c>
      <c r="H3703" s="114">
        <v>-14.596427827268583</v>
      </c>
      <c r="I3703" s="118" t="s">
        <v>272</v>
      </c>
    </row>
    <row r="3704" spans="1:9" ht="15" customHeight="1" x14ac:dyDescent="0.25">
      <c r="A3704" s="117">
        <v>46290.782395833332</v>
      </c>
      <c r="B3704" s="114">
        <v>29</v>
      </c>
      <c r="C3704" s="114" t="s">
        <v>367</v>
      </c>
      <c r="D3704" s="114" t="s">
        <v>637</v>
      </c>
      <c r="E3704" s="114" t="s">
        <v>2346</v>
      </c>
      <c r="F3704" s="114" t="s">
        <v>180</v>
      </c>
      <c r="G3704" s="121">
        <v>-6.5907329179200206E-4</v>
      </c>
      <c r="H3704" s="114">
        <v>-14.596427827268583</v>
      </c>
      <c r="I3704" s="118" t="s">
        <v>272</v>
      </c>
    </row>
    <row r="3705" spans="1:9" ht="15" customHeight="1" x14ac:dyDescent="0.25">
      <c r="A3705" s="117">
        <v>46290.782395833332</v>
      </c>
      <c r="B3705" s="114">
        <v>29</v>
      </c>
      <c r="C3705" s="114" t="s">
        <v>367</v>
      </c>
      <c r="D3705" s="114" t="s">
        <v>637</v>
      </c>
      <c r="E3705" s="114" t="s">
        <v>2347</v>
      </c>
      <c r="F3705" s="114" t="s">
        <v>180</v>
      </c>
      <c r="G3705" s="121">
        <v>-6.5907329179200195E-4</v>
      </c>
      <c r="H3705" s="114">
        <v>-14.596427827268583</v>
      </c>
      <c r="I3705" s="118" t="s">
        <v>272</v>
      </c>
    </row>
    <row r="3706" spans="1:9" ht="15" customHeight="1" x14ac:dyDescent="0.25">
      <c r="A3706" s="117">
        <v>46290.782395833332</v>
      </c>
      <c r="B3706" s="114">
        <v>29</v>
      </c>
      <c r="C3706" s="114" t="s">
        <v>367</v>
      </c>
      <c r="D3706" s="114" t="s">
        <v>637</v>
      </c>
      <c r="E3706" s="114" t="s">
        <v>2348</v>
      </c>
      <c r="F3706" s="114" t="s">
        <v>180</v>
      </c>
      <c r="G3706" s="121">
        <v>-6.5907329179200195E-4</v>
      </c>
      <c r="H3706" s="114">
        <v>-14.596427827268583</v>
      </c>
      <c r="I3706" s="118" t="s">
        <v>272</v>
      </c>
    </row>
    <row r="3707" spans="1:9" ht="15" customHeight="1" x14ac:dyDescent="0.25">
      <c r="A3707" s="117">
        <v>46290.782395833332</v>
      </c>
      <c r="B3707" s="114">
        <v>29</v>
      </c>
      <c r="C3707" s="114" t="s">
        <v>367</v>
      </c>
      <c r="D3707" s="114" t="s">
        <v>637</v>
      </c>
      <c r="E3707" s="114" t="s">
        <v>2349</v>
      </c>
      <c r="F3707" s="114" t="s">
        <v>180</v>
      </c>
      <c r="G3707" s="121">
        <v>-6.0128234237828812E-4</v>
      </c>
      <c r="H3707" s="114">
        <v>-14.277350384559661</v>
      </c>
      <c r="I3707" s="118" t="s">
        <v>272</v>
      </c>
    </row>
    <row r="3708" spans="1:9" ht="15" customHeight="1" x14ac:dyDescent="0.25">
      <c r="A3708" s="117">
        <v>46290.782395833332</v>
      </c>
      <c r="B3708" s="114">
        <v>29</v>
      </c>
      <c r="C3708" s="114" t="s">
        <v>367</v>
      </c>
      <c r="D3708" s="114" t="s">
        <v>637</v>
      </c>
      <c r="E3708" s="114" t="s">
        <v>2350</v>
      </c>
      <c r="F3708" s="114" t="s">
        <v>180</v>
      </c>
      <c r="G3708" s="121">
        <v>-6.0128234237828801E-4</v>
      </c>
      <c r="H3708" s="114">
        <v>-14.277350384559659</v>
      </c>
      <c r="I3708" s="118" t="s">
        <v>272</v>
      </c>
    </row>
    <row r="3709" spans="1:9" ht="15" customHeight="1" x14ac:dyDescent="0.25">
      <c r="A3709" s="117">
        <v>46290.782395833332</v>
      </c>
      <c r="B3709" s="114">
        <v>29</v>
      </c>
      <c r="C3709" s="114" t="s">
        <v>367</v>
      </c>
      <c r="D3709" s="114" t="s">
        <v>637</v>
      </c>
      <c r="E3709" s="114" t="s">
        <v>2351</v>
      </c>
      <c r="F3709" s="114" t="s">
        <v>180</v>
      </c>
      <c r="G3709" s="121">
        <v>-6.0128234237828791E-4</v>
      </c>
      <c r="H3709" s="114">
        <v>-14.277350384559659</v>
      </c>
      <c r="I3709" s="118" t="s">
        <v>272</v>
      </c>
    </row>
    <row r="3710" spans="1:9" ht="15" customHeight="1" x14ac:dyDescent="0.25">
      <c r="A3710" s="117">
        <v>46290.782395833332</v>
      </c>
      <c r="B3710" s="114">
        <v>29</v>
      </c>
      <c r="C3710" s="114" t="s">
        <v>367</v>
      </c>
      <c r="D3710" s="114" t="s">
        <v>637</v>
      </c>
      <c r="E3710" s="114" t="s">
        <v>2352</v>
      </c>
      <c r="F3710" s="114" t="s">
        <v>180</v>
      </c>
      <c r="G3710" s="121">
        <v>-6.0128234237828791E-4</v>
      </c>
      <c r="H3710" s="114">
        <v>-14.277350384559659</v>
      </c>
      <c r="I3710" s="118" t="s">
        <v>272</v>
      </c>
    </row>
    <row r="3711" spans="1:9" ht="15" customHeight="1" x14ac:dyDescent="0.25">
      <c r="A3711" s="117">
        <v>46290.782395833332</v>
      </c>
      <c r="B3711" s="114">
        <v>29</v>
      </c>
      <c r="C3711" s="114" t="s">
        <v>367</v>
      </c>
      <c r="D3711" s="114" t="s">
        <v>637</v>
      </c>
      <c r="E3711" s="114" t="s">
        <v>2353</v>
      </c>
      <c r="F3711" s="114" t="s">
        <v>180</v>
      </c>
      <c r="G3711" s="121">
        <v>-6.012823423782878E-4</v>
      </c>
      <c r="H3711" s="114">
        <v>-14.277350384559659</v>
      </c>
      <c r="I3711" s="118" t="s">
        <v>272</v>
      </c>
    </row>
    <row r="3712" spans="1:9" ht="15" customHeight="1" x14ac:dyDescent="0.25">
      <c r="A3712" s="117">
        <v>46290.782395833332</v>
      </c>
      <c r="B3712" s="114">
        <v>29</v>
      </c>
      <c r="C3712" s="114" t="s">
        <v>367</v>
      </c>
      <c r="D3712" s="114" t="s">
        <v>637</v>
      </c>
      <c r="E3712" s="114" t="s">
        <v>2354</v>
      </c>
      <c r="F3712" s="114" t="s">
        <v>180</v>
      </c>
      <c r="G3712" s="121">
        <v>-6.0128234237828769E-4</v>
      </c>
      <c r="H3712" s="114">
        <v>-14.277350384559657</v>
      </c>
      <c r="I3712" s="118" t="s">
        <v>272</v>
      </c>
    </row>
    <row r="3713" spans="1:9" ht="15" customHeight="1" x14ac:dyDescent="0.25">
      <c r="A3713" s="117">
        <v>46290.782395833332</v>
      </c>
      <c r="B3713" s="114">
        <v>29</v>
      </c>
      <c r="C3713" s="114" t="s">
        <v>367</v>
      </c>
      <c r="D3713" s="114" t="s">
        <v>637</v>
      </c>
      <c r="E3713" s="114" t="s">
        <v>2355</v>
      </c>
      <c r="F3713" s="114" t="s">
        <v>180</v>
      </c>
      <c r="G3713" s="121">
        <v>-6.0128234237828769E-4</v>
      </c>
      <c r="H3713" s="114">
        <v>-14.277350384559657</v>
      </c>
      <c r="I3713" s="118" t="s">
        <v>272</v>
      </c>
    </row>
    <row r="3714" spans="1:9" ht="15" customHeight="1" x14ac:dyDescent="0.25">
      <c r="A3714" s="117">
        <v>46290.782395833332</v>
      </c>
      <c r="B3714" s="114">
        <v>29</v>
      </c>
      <c r="C3714" s="114" t="s">
        <v>367</v>
      </c>
      <c r="D3714" s="114" t="s">
        <v>637</v>
      </c>
      <c r="E3714" s="114" t="s">
        <v>2356</v>
      </c>
      <c r="F3714" s="114" t="s">
        <v>180</v>
      </c>
      <c r="G3714" s="121">
        <v>-6.0128234237828758E-4</v>
      </c>
      <c r="H3714" s="114">
        <v>-14.277350384559657</v>
      </c>
      <c r="I3714" s="118" t="s">
        <v>272</v>
      </c>
    </row>
    <row r="3715" spans="1:9" ht="15" customHeight="1" x14ac:dyDescent="0.25">
      <c r="A3715" s="117">
        <v>46290.782395833332</v>
      </c>
      <c r="B3715" s="114">
        <v>29</v>
      </c>
      <c r="C3715" s="114" t="s">
        <v>367</v>
      </c>
      <c r="D3715" s="114" t="s">
        <v>637</v>
      </c>
      <c r="E3715" s="114" t="s">
        <v>2357</v>
      </c>
      <c r="F3715" s="114" t="s">
        <v>180</v>
      </c>
      <c r="G3715" s="121">
        <v>-6.0128234237828747E-4</v>
      </c>
      <c r="H3715" s="114">
        <v>-14.277350384559657</v>
      </c>
      <c r="I3715" s="118" t="s">
        <v>272</v>
      </c>
    </row>
    <row r="3716" spans="1:9" ht="15" customHeight="1" x14ac:dyDescent="0.25">
      <c r="A3716" s="117">
        <v>46290.782395833332</v>
      </c>
      <c r="B3716" s="114">
        <v>29</v>
      </c>
      <c r="C3716" s="114" t="s">
        <v>367</v>
      </c>
      <c r="D3716" s="114" t="s">
        <v>637</v>
      </c>
      <c r="E3716" s="114" t="s">
        <v>2358</v>
      </c>
      <c r="F3716" s="114" t="s">
        <v>180</v>
      </c>
      <c r="G3716" s="121">
        <v>-6.0128234237828736E-4</v>
      </c>
      <c r="H3716" s="114">
        <v>-14.277350384559655</v>
      </c>
      <c r="I3716" s="118" t="s">
        <v>272</v>
      </c>
    </row>
    <row r="3717" spans="1:9" ht="15" customHeight="1" x14ac:dyDescent="0.25">
      <c r="A3717" s="117">
        <v>46290.782395833332</v>
      </c>
      <c r="B3717" s="114">
        <v>29</v>
      </c>
      <c r="C3717" s="114" t="s">
        <v>367</v>
      </c>
      <c r="D3717" s="114" t="s">
        <v>637</v>
      </c>
      <c r="E3717" s="114" t="s">
        <v>2359</v>
      </c>
      <c r="F3717" s="114" t="s">
        <v>180</v>
      </c>
      <c r="G3717" s="121">
        <v>-5.4349139296457365E-4</v>
      </c>
      <c r="H3717" s="114">
        <v>-13.958272941850735</v>
      </c>
      <c r="I3717" s="118" t="s">
        <v>272</v>
      </c>
    </row>
    <row r="3718" spans="1:9" ht="15" customHeight="1" x14ac:dyDescent="0.25">
      <c r="A3718" s="117">
        <v>46290.782395833332</v>
      </c>
      <c r="B3718" s="114">
        <v>29</v>
      </c>
      <c r="C3718" s="114" t="s">
        <v>367</v>
      </c>
      <c r="D3718" s="114" t="s">
        <v>637</v>
      </c>
      <c r="E3718" s="114" t="s">
        <v>2360</v>
      </c>
      <c r="F3718" s="114" t="s">
        <v>180</v>
      </c>
      <c r="G3718" s="121">
        <v>-5.4349139296457365E-4</v>
      </c>
      <c r="H3718" s="114">
        <v>-13.958272941850735</v>
      </c>
      <c r="I3718" s="118" t="s">
        <v>272</v>
      </c>
    </row>
    <row r="3719" spans="1:9" ht="15" customHeight="1" x14ac:dyDescent="0.25">
      <c r="A3719" s="117">
        <v>46290.782395833332</v>
      </c>
      <c r="B3719" s="114">
        <v>29</v>
      </c>
      <c r="C3719" s="114" t="s">
        <v>367</v>
      </c>
      <c r="D3719" s="114" t="s">
        <v>637</v>
      </c>
      <c r="E3719" s="114" t="s">
        <v>2361</v>
      </c>
      <c r="F3719" s="114" t="s">
        <v>180</v>
      </c>
      <c r="G3719" s="121">
        <v>-5.4349139296457354E-4</v>
      </c>
      <c r="H3719" s="114">
        <v>-13.958272941850733</v>
      </c>
      <c r="I3719" s="118" t="s">
        <v>272</v>
      </c>
    </row>
    <row r="3720" spans="1:9" ht="15" customHeight="1" x14ac:dyDescent="0.25">
      <c r="A3720" s="117">
        <v>46290.782395833332</v>
      </c>
      <c r="B3720" s="114">
        <v>29</v>
      </c>
      <c r="C3720" s="114" t="s">
        <v>367</v>
      </c>
      <c r="D3720" s="114" t="s">
        <v>637</v>
      </c>
      <c r="E3720" s="114" t="s">
        <v>2362</v>
      </c>
      <c r="F3720" s="114" t="s">
        <v>180</v>
      </c>
      <c r="G3720" s="121">
        <v>-5.434913929645731E-4</v>
      </c>
      <c r="H3720" s="114">
        <v>-13.958272941850732</v>
      </c>
      <c r="I3720" s="118" t="s">
        <v>272</v>
      </c>
    </row>
    <row r="3721" spans="1:9" ht="15" customHeight="1" x14ac:dyDescent="0.25">
      <c r="A3721" s="117">
        <v>46290.782395833332</v>
      </c>
      <c r="B3721" s="114">
        <v>29</v>
      </c>
      <c r="C3721" s="114" t="s">
        <v>367</v>
      </c>
      <c r="D3721" s="114" t="s">
        <v>637</v>
      </c>
      <c r="E3721" s="114" t="s">
        <v>2363</v>
      </c>
      <c r="F3721" s="114" t="s">
        <v>180</v>
      </c>
      <c r="G3721" s="121">
        <v>-5.434913929645731E-4</v>
      </c>
      <c r="H3721" s="114">
        <v>-13.958272941850732</v>
      </c>
      <c r="I3721" s="118" t="s">
        <v>272</v>
      </c>
    </row>
    <row r="3722" spans="1:9" ht="15" customHeight="1" x14ac:dyDescent="0.25">
      <c r="A3722" s="117">
        <v>46290.782395833332</v>
      </c>
      <c r="B3722" s="114">
        <v>29</v>
      </c>
      <c r="C3722" s="114" t="s">
        <v>367</v>
      </c>
      <c r="D3722" s="114" t="s">
        <v>637</v>
      </c>
      <c r="E3722" s="114" t="s">
        <v>2364</v>
      </c>
      <c r="F3722" s="114" t="s">
        <v>180</v>
      </c>
      <c r="G3722" s="121">
        <v>-5.43491392964573E-4</v>
      </c>
      <c r="H3722" s="114">
        <v>-13.958272941850732</v>
      </c>
      <c r="I3722" s="118" t="s">
        <v>272</v>
      </c>
    </row>
    <row r="3723" spans="1:9" ht="15" customHeight="1" x14ac:dyDescent="0.25">
      <c r="A3723" s="117">
        <v>46290.782395833332</v>
      </c>
      <c r="B3723" s="114">
        <v>29</v>
      </c>
      <c r="C3723" s="114" t="s">
        <v>367</v>
      </c>
      <c r="D3723" s="114" t="s">
        <v>637</v>
      </c>
      <c r="E3723" s="114" t="s">
        <v>2365</v>
      </c>
      <c r="F3723" s="114" t="s">
        <v>180</v>
      </c>
      <c r="G3723" s="121">
        <v>-4.8570044355085928E-4</v>
      </c>
      <c r="H3723" s="114">
        <v>-13.63919549914181</v>
      </c>
      <c r="I3723" s="118" t="s">
        <v>272</v>
      </c>
    </row>
    <row r="3724" spans="1:9" ht="15" customHeight="1" x14ac:dyDescent="0.25">
      <c r="A3724" s="117">
        <v>46290.782395833332</v>
      </c>
      <c r="B3724" s="114">
        <v>29</v>
      </c>
      <c r="C3724" s="114" t="s">
        <v>367</v>
      </c>
      <c r="D3724" s="114" t="s">
        <v>637</v>
      </c>
      <c r="E3724" s="114" t="s">
        <v>2366</v>
      </c>
      <c r="F3724" s="114" t="s">
        <v>180</v>
      </c>
      <c r="G3724" s="121">
        <v>-4.8570044355085917E-4</v>
      </c>
      <c r="H3724" s="114">
        <v>-13.63919549914181</v>
      </c>
      <c r="I3724" s="118" t="s">
        <v>272</v>
      </c>
    </row>
    <row r="3725" spans="1:9" ht="15" customHeight="1" x14ac:dyDescent="0.25">
      <c r="A3725" s="117">
        <v>46290.782395833332</v>
      </c>
      <c r="B3725" s="114">
        <v>29</v>
      </c>
      <c r="C3725" s="114" t="s">
        <v>367</v>
      </c>
      <c r="D3725" s="114" t="s">
        <v>637</v>
      </c>
      <c r="E3725" s="114" t="s">
        <v>2367</v>
      </c>
      <c r="F3725" s="114" t="s">
        <v>180</v>
      </c>
      <c r="G3725" s="121">
        <v>-4.8570044355085912E-4</v>
      </c>
      <c r="H3725" s="114">
        <v>-13.63919549914181</v>
      </c>
      <c r="I3725" s="118" t="s">
        <v>272</v>
      </c>
    </row>
    <row r="3726" spans="1:9" ht="15" customHeight="1" x14ac:dyDescent="0.25">
      <c r="A3726" s="117">
        <v>46290.782395833332</v>
      </c>
      <c r="B3726" s="114">
        <v>29</v>
      </c>
      <c r="C3726" s="114" t="s">
        <v>367</v>
      </c>
      <c r="D3726" s="114" t="s">
        <v>637</v>
      </c>
      <c r="E3726" s="114" t="s">
        <v>2368</v>
      </c>
      <c r="F3726" s="114" t="s">
        <v>180</v>
      </c>
      <c r="G3726" s="121">
        <v>-4.8570044355085868E-4</v>
      </c>
      <c r="H3726" s="114">
        <v>-13.639195499141806</v>
      </c>
      <c r="I3726" s="118" t="s">
        <v>272</v>
      </c>
    </row>
    <row r="3727" spans="1:9" ht="15" customHeight="1" x14ac:dyDescent="0.25">
      <c r="A3727" s="117">
        <v>46290.782395833332</v>
      </c>
      <c r="B3727" s="114">
        <v>29</v>
      </c>
      <c r="C3727" s="114" t="s">
        <v>367</v>
      </c>
      <c r="D3727" s="114" t="s">
        <v>637</v>
      </c>
      <c r="E3727" s="114" t="s">
        <v>2369</v>
      </c>
      <c r="F3727" s="114" t="s">
        <v>180</v>
      </c>
      <c r="G3727" s="121">
        <v>-4.8570044355085863E-4</v>
      </c>
      <c r="H3727" s="114">
        <v>-13.639195499141806</v>
      </c>
      <c r="I3727" s="118" t="s">
        <v>272</v>
      </c>
    </row>
    <row r="3728" spans="1:9" ht="15" customHeight="1" x14ac:dyDescent="0.25">
      <c r="A3728" s="117">
        <v>46290.782395833332</v>
      </c>
      <c r="B3728" s="114">
        <v>29</v>
      </c>
      <c r="C3728" s="114" t="s">
        <v>367</v>
      </c>
      <c r="D3728" s="114" t="s">
        <v>637</v>
      </c>
      <c r="E3728" s="114" t="s">
        <v>2370</v>
      </c>
      <c r="F3728" s="114" t="s">
        <v>180</v>
      </c>
      <c r="G3728" s="121">
        <v>-4.8570044355085857E-4</v>
      </c>
      <c r="H3728" s="114">
        <v>-13.639195499141806</v>
      </c>
      <c r="I3728" s="118" t="s">
        <v>272</v>
      </c>
    </row>
    <row r="3729" spans="1:9" ht="15" customHeight="1" x14ac:dyDescent="0.25">
      <c r="A3729" s="117">
        <v>46290.782395833332</v>
      </c>
      <c r="B3729" s="114">
        <v>29</v>
      </c>
      <c r="C3729" s="114" t="s">
        <v>367</v>
      </c>
      <c r="D3729" s="114" t="s">
        <v>637</v>
      </c>
      <c r="E3729" s="114" t="s">
        <v>2371</v>
      </c>
      <c r="F3729" s="114" t="s">
        <v>180</v>
      </c>
      <c r="G3729" s="121">
        <v>-4.279094941371448E-4</v>
      </c>
      <c r="H3729" s="114">
        <v>-13.320118056432884</v>
      </c>
      <c r="I3729" s="118" t="s">
        <v>272</v>
      </c>
    </row>
    <row r="3730" spans="1:9" ht="15" customHeight="1" x14ac:dyDescent="0.25">
      <c r="A3730" s="117">
        <v>46290.782395833332</v>
      </c>
      <c r="B3730" s="114">
        <v>29</v>
      </c>
      <c r="C3730" s="114" t="s">
        <v>367</v>
      </c>
      <c r="D3730" s="114" t="s">
        <v>637</v>
      </c>
      <c r="E3730" s="114" t="s">
        <v>2372</v>
      </c>
      <c r="F3730" s="114" t="s">
        <v>180</v>
      </c>
      <c r="G3730" s="121">
        <v>-4.2790949413714475E-4</v>
      </c>
      <c r="H3730" s="114">
        <v>-13.320118056432884</v>
      </c>
      <c r="I3730" s="118" t="s">
        <v>272</v>
      </c>
    </row>
    <row r="3731" spans="1:9" ht="15" customHeight="1" x14ac:dyDescent="0.25">
      <c r="A3731" s="117">
        <v>46290.782395833332</v>
      </c>
      <c r="B3731" s="114">
        <v>29</v>
      </c>
      <c r="C3731" s="114" t="s">
        <v>367</v>
      </c>
      <c r="D3731" s="114" t="s">
        <v>637</v>
      </c>
      <c r="E3731" s="114" t="s">
        <v>2373</v>
      </c>
      <c r="F3731" s="114" t="s">
        <v>180</v>
      </c>
      <c r="G3731" s="121">
        <v>-4.2790949413714464E-4</v>
      </c>
      <c r="H3731" s="114">
        <v>-13.320118056432884</v>
      </c>
      <c r="I3731" s="118" t="s">
        <v>272</v>
      </c>
    </row>
    <row r="3732" spans="1:9" ht="15" customHeight="1" x14ac:dyDescent="0.25">
      <c r="A3732" s="117">
        <v>46290.782395833332</v>
      </c>
      <c r="B3732" s="114">
        <v>29</v>
      </c>
      <c r="C3732" s="114" t="s">
        <v>367</v>
      </c>
      <c r="D3732" s="114" t="s">
        <v>637</v>
      </c>
      <c r="E3732" s="114" t="s">
        <v>2374</v>
      </c>
      <c r="F3732" s="114" t="s">
        <v>180</v>
      </c>
      <c r="G3732" s="121">
        <v>-4.2790949413714426E-4</v>
      </c>
      <c r="H3732" s="114">
        <v>-13.320118056432882</v>
      </c>
      <c r="I3732" s="118" t="s">
        <v>272</v>
      </c>
    </row>
    <row r="3733" spans="1:9" ht="15" customHeight="1" x14ac:dyDescent="0.25">
      <c r="A3733" s="117">
        <v>46290.782395833332</v>
      </c>
      <c r="B3733" s="114">
        <v>29</v>
      </c>
      <c r="C3733" s="114" t="s">
        <v>367</v>
      </c>
      <c r="D3733" s="114" t="s">
        <v>637</v>
      </c>
      <c r="E3733" s="114" t="s">
        <v>2375</v>
      </c>
      <c r="F3733" s="114" t="s">
        <v>180</v>
      </c>
      <c r="G3733" s="121">
        <v>-4.2790949413714421E-4</v>
      </c>
      <c r="H3733" s="114">
        <v>-13.32011805643288</v>
      </c>
      <c r="I3733" s="118" t="s">
        <v>272</v>
      </c>
    </row>
    <row r="3734" spans="1:9" ht="15" customHeight="1" x14ac:dyDescent="0.25">
      <c r="A3734" s="117">
        <v>46290.782395833332</v>
      </c>
      <c r="B3734" s="114">
        <v>29</v>
      </c>
      <c r="C3734" s="114" t="s">
        <v>367</v>
      </c>
      <c r="D3734" s="114" t="s">
        <v>637</v>
      </c>
      <c r="E3734" s="114" t="s">
        <v>2376</v>
      </c>
      <c r="F3734" s="114" t="s">
        <v>180</v>
      </c>
      <c r="G3734" s="121">
        <v>-4.279094941371441E-4</v>
      </c>
      <c r="H3734" s="114">
        <v>-13.32011805643288</v>
      </c>
      <c r="I3734" s="118" t="s">
        <v>272</v>
      </c>
    </row>
    <row r="3735" spans="1:9" ht="15" customHeight="1" x14ac:dyDescent="0.25">
      <c r="A3735" s="117">
        <v>46290.782395833332</v>
      </c>
      <c r="B3735" s="114">
        <v>29</v>
      </c>
      <c r="C3735" s="114" t="s">
        <v>367</v>
      </c>
      <c r="D3735" s="114" t="s">
        <v>637</v>
      </c>
      <c r="E3735" s="114" t="s">
        <v>2377</v>
      </c>
      <c r="F3735" s="114" t="s">
        <v>180</v>
      </c>
      <c r="G3735" s="121">
        <v>-3.7011854472343038E-4</v>
      </c>
      <c r="H3735" s="114">
        <v>-12.028852703511488</v>
      </c>
      <c r="I3735" s="118" t="s">
        <v>272</v>
      </c>
    </row>
    <row r="3736" spans="1:9" ht="15" customHeight="1" x14ac:dyDescent="0.25">
      <c r="A3736" s="117">
        <v>46290.782395833332</v>
      </c>
      <c r="B3736" s="114">
        <v>29</v>
      </c>
      <c r="C3736" s="114" t="s">
        <v>367</v>
      </c>
      <c r="D3736" s="114" t="s">
        <v>637</v>
      </c>
      <c r="E3736" s="114" t="s">
        <v>2378</v>
      </c>
      <c r="F3736" s="114" t="s">
        <v>180</v>
      </c>
      <c r="G3736" s="121">
        <v>-3.7011854472343033E-4</v>
      </c>
      <c r="H3736" s="114">
        <v>-12.028852703511486</v>
      </c>
      <c r="I3736" s="118" t="s">
        <v>272</v>
      </c>
    </row>
    <row r="3737" spans="1:9" ht="15" customHeight="1" x14ac:dyDescent="0.25">
      <c r="A3737" s="117">
        <v>46290.782395833332</v>
      </c>
      <c r="B3737" s="114">
        <v>29</v>
      </c>
      <c r="C3737" s="114" t="s">
        <v>367</v>
      </c>
      <c r="D3737" s="114" t="s">
        <v>637</v>
      </c>
      <c r="E3737" s="114" t="s">
        <v>2379</v>
      </c>
      <c r="F3737" s="114" t="s">
        <v>180</v>
      </c>
      <c r="G3737" s="121">
        <v>-3.7011854472343022E-4</v>
      </c>
      <c r="H3737" s="114">
        <v>-12.028852703511483</v>
      </c>
      <c r="I3737" s="118" t="s">
        <v>272</v>
      </c>
    </row>
    <row r="3738" spans="1:9" ht="15" customHeight="1" x14ac:dyDescent="0.25">
      <c r="A3738" s="117">
        <v>46290.782395833332</v>
      </c>
      <c r="B3738" s="114">
        <v>29</v>
      </c>
      <c r="C3738" s="114" t="s">
        <v>367</v>
      </c>
      <c r="D3738" s="114" t="s">
        <v>637</v>
      </c>
      <c r="E3738" s="114" t="s">
        <v>2380</v>
      </c>
      <c r="F3738" s="114" t="s">
        <v>180</v>
      </c>
      <c r="G3738" s="121">
        <v>-3.7011854472342984E-4</v>
      </c>
      <c r="H3738" s="114">
        <v>-12.02885270351147</v>
      </c>
      <c r="I3738" s="118" t="s">
        <v>272</v>
      </c>
    </row>
    <row r="3739" spans="1:9" ht="15" customHeight="1" x14ac:dyDescent="0.25">
      <c r="A3739" s="117">
        <v>46290.782395833332</v>
      </c>
      <c r="B3739" s="114">
        <v>29</v>
      </c>
      <c r="C3739" s="114" t="s">
        <v>367</v>
      </c>
      <c r="D3739" s="114" t="s">
        <v>637</v>
      </c>
      <c r="E3739" s="114" t="s">
        <v>2381</v>
      </c>
      <c r="F3739" s="114" t="s">
        <v>180</v>
      </c>
      <c r="G3739" s="121">
        <v>-3.7011854472342978E-4</v>
      </c>
      <c r="H3739" s="114">
        <v>-12.028852703511468</v>
      </c>
      <c r="I3739" s="118" t="s">
        <v>272</v>
      </c>
    </row>
    <row r="3740" spans="1:9" ht="15" customHeight="1" x14ac:dyDescent="0.25">
      <c r="A3740" s="117">
        <v>46290.782395833332</v>
      </c>
      <c r="B3740" s="114">
        <v>29</v>
      </c>
      <c r="C3740" s="114" t="s">
        <v>367</v>
      </c>
      <c r="D3740" s="114" t="s">
        <v>637</v>
      </c>
      <c r="E3740" s="114" t="s">
        <v>2382</v>
      </c>
      <c r="F3740" s="114" t="s">
        <v>180</v>
      </c>
      <c r="G3740" s="121">
        <v>-3.7011854472342968E-4</v>
      </c>
      <c r="H3740" s="114">
        <v>-12.028852703511465</v>
      </c>
      <c r="I3740" s="118" t="s">
        <v>272</v>
      </c>
    </row>
    <row r="3741" spans="1:9" ht="15" customHeight="1" x14ac:dyDescent="0.25">
      <c r="A3741" s="117">
        <v>46290.782395833332</v>
      </c>
      <c r="B3741" s="114">
        <v>29</v>
      </c>
      <c r="C3741" s="114" t="s">
        <v>367</v>
      </c>
      <c r="D3741" s="114" t="s">
        <v>637</v>
      </c>
      <c r="E3741" s="114" t="s">
        <v>2383</v>
      </c>
      <c r="F3741" s="114" t="s">
        <v>180</v>
      </c>
      <c r="G3741" s="121">
        <v>-3.1232759530971596E-4</v>
      </c>
      <c r="H3741" s="114">
        <v>-10.150646847565769</v>
      </c>
      <c r="I3741" s="118" t="s">
        <v>272</v>
      </c>
    </row>
    <row r="3742" spans="1:9" ht="15" customHeight="1" x14ac:dyDescent="0.25">
      <c r="A3742" s="117">
        <v>46290.782395833332</v>
      </c>
      <c r="B3742" s="114">
        <v>29</v>
      </c>
      <c r="C3742" s="114" t="s">
        <v>367</v>
      </c>
      <c r="D3742" s="114" t="s">
        <v>637</v>
      </c>
      <c r="E3742" s="114" t="s">
        <v>2384</v>
      </c>
      <c r="F3742" s="114" t="s">
        <v>180</v>
      </c>
      <c r="G3742" s="121">
        <v>-3.123275953097159E-4</v>
      </c>
      <c r="H3742" s="114">
        <v>-10.150646847565767</v>
      </c>
      <c r="I3742" s="118" t="s">
        <v>272</v>
      </c>
    </row>
    <row r="3743" spans="1:9" ht="15" customHeight="1" x14ac:dyDescent="0.25">
      <c r="A3743" s="117">
        <v>46290.782395833332</v>
      </c>
      <c r="B3743" s="114">
        <v>29</v>
      </c>
      <c r="C3743" s="114" t="s">
        <v>367</v>
      </c>
      <c r="D3743" s="114" t="s">
        <v>637</v>
      </c>
      <c r="E3743" s="114" t="s">
        <v>2385</v>
      </c>
      <c r="F3743" s="114" t="s">
        <v>180</v>
      </c>
      <c r="G3743" s="121">
        <v>-3.123275953097158E-4</v>
      </c>
      <c r="H3743" s="114">
        <v>-10.150646847565763</v>
      </c>
      <c r="I3743" s="118" t="s">
        <v>272</v>
      </c>
    </row>
    <row r="3744" spans="1:9" ht="15" customHeight="1" x14ac:dyDescent="0.25">
      <c r="A3744" s="117">
        <v>46290.782395833332</v>
      </c>
      <c r="B3744" s="114">
        <v>29</v>
      </c>
      <c r="C3744" s="114" t="s">
        <v>367</v>
      </c>
      <c r="D3744" s="114" t="s">
        <v>637</v>
      </c>
      <c r="E3744" s="114" t="s">
        <v>2386</v>
      </c>
      <c r="F3744" s="114" t="s">
        <v>180</v>
      </c>
      <c r="G3744" s="121">
        <v>-3.1232759530971542E-4</v>
      </c>
      <c r="H3744" s="114">
        <v>-10.150646847565751</v>
      </c>
      <c r="I3744" s="118" t="s">
        <v>272</v>
      </c>
    </row>
    <row r="3745" spans="1:9" ht="15" customHeight="1" x14ac:dyDescent="0.25">
      <c r="A3745" s="117">
        <v>46290.782395833332</v>
      </c>
      <c r="B3745" s="114">
        <v>29</v>
      </c>
      <c r="C3745" s="114" t="s">
        <v>367</v>
      </c>
      <c r="D3745" s="114" t="s">
        <v>637</v>
      </c>
      <c r="E3745" s="114" t="s">
        <v>2387</v>
      </c>
      <c r="F3745" s="114" t="s">
        <v>180</v>
      </c>
      <c r="G3745" s="121">
        <v>-3.1232759530971536E-4</v>
      </c>
      <c r="H3745" s="114">
        <v>-10.150646847565749</v>
      </c>
      <c r="I3745" s="118" t="s">
        <v>272</v>
      </c>
    </row>
    <row r="3746" spans="1:9" ht="15" customHeight="1" x14ac:dyDescent="0.25">
      <c r="A3746" s="117">
        <v>46290.782395833332</v>
      </c>
      <c r="B3746" s="114">
        <v>29</v>
      </c>
      <c r="C3746" s="114" t="s">
        <v>367</v>
      </c>
      <c r="D3746" s="114" t="s">
        <v>637</v>
      </c>
      <c r="E3746" s="114" t="s">
        <v>2388</v>
      </c>
      <c r="F3746" s="114" t="s">
        <v>180</v>
      </c>
      <c r="G3746" s="121">
        <v>-3.1232759530971525E-4</v>
      </c>
      <c r="H3746" s="114">
        <v>-10.150646847565746</v>
      </c>
      <c r="I3746" s="118" t="s">
        <v>272</v>
      </c>
    </row>
    <row r="3747" spans="1:9" ht="15" customHeight="1" x14ac:dyDescent="0.25">
      <c r="A3747" s="117">
        <v>46290.782395833332</v>
      </c>
      <c r="B3747" s="114">
        <v>29</v>
      </c>
      <c r="C3747" s="114" t="s">
        <v>367</v>
      </c>
      <c r="D3747" s="114" t="s">
        <v>637</v>
      </c>
      <c r="E3747" s="114" t="s">
        <v>2389</v>
      </c>
      <c r="F3747" s="114" t="s">
        <v>180</v>
      </c>
      <c r="G3747" s="121">
        <v>-2.5453664589600154E-4</v>
      </c>
      <c r="H3747" s="114">
        <v>-8.2724409916200496</v>
      </c>
      <c r="I3747" s="118" t="s">
        <v>272</v>
      </c>
    </row>
    <row r="3748" spans="1:9" ht="15" customHeight="1" x14ac:dyDescent="0.25">
      <c r="A3748" s="117">
        <v>46290.782395833332</v>
      </c>
      <c r="B3748" s="114">
        <v>29</v>
      </c>
      <c r="C3748" s="114" t="s">
        <v>367</v>
      </c>
      <c r="D3748" s="114" t="s">
        <v>637</v>
      </c>
      <c r="E3748" s="114" t="s">
        <v>2390</v>
      </c>
      <c r="F3748" s="114" t="s">
        <v>180</v>
      </c>
      <c r="G3748" s="121">
        <v>-2.5453664589600143E-4</v>
      </c>
      <c r="H3748" s="114">
        <v>-8.2724409916200461</v>
      </c>
      <c r="I3748" s="118" t="s">
        <v>272</v>
      </c>
    </row>
    <row r="3749" spans="1:9" ht="15" customHeight="1" x14ac:dyDescent="0.25">
      <c r="A3749" s="117">
        <v>46290.782395833332</v>
      </c>
      <c r="B3749" s="114">
        <v>29</v>
      </c>
      <c r="C3749" s="114" t="s">
        <v>367</v>
      </c>
      <c r="D3749" s="114" t="s">
        <v>637</v>
      </c>
      <c r="E3749" s="114" t="s">
        <v>2391</v>
      </c>
      <c r="F3749" s="114" t="s">
        <v>180</v>
      </c>
      <c r="G3749" s="121">
        <v>-2.5453664589600137E-4</v>
      </c>
      <c r="H3749" s="114">
        <v>-8.2724409916200443</v>
      </c>
      <c r="I3749" s="118" t="s">
        <v>272</v>
      </c>
    </row>
    <row r="3750" spans="1:9" ht="15" customHeight="1" x14ac:dyDescent="0.25">
      <c r="A3750" s="117">
        <v>46290.782395833332</v>
      </c>
      <c r="B3750" s="114">
        <v>29</v>
      </c>
      <c r="C3750" s="114" t="s">
        <v>367</v>
      </c>
      <c r="D3750" s="114" t="s">
        <v>637</v>
      </c>
      <c r="E3750" s="114" t="s">
        <v>2392</v>
      </c>
      <c r="F3750" s="114" t="s">
        <v>180</v>
      </c>
      <c r="G3750" s="121">
        <v>-2.5453664589600099E-4</v>
      </c>
      <c r="H3750" s="114">
        <v>-8.2724409916200319</v>
      </c>
      <c r="I3750" s="118" t="s">
        <v>272</v>
      </c>
    </row>
    <row r="3751" spans="1:9" ht="15" customHeight="1" x14ac:dyDescent="0.25">
      <c r="A3751" s="117">
        <v>46290.782395833332</v>
      </c>
      <c r="B3751" s="114">
        <v>29</v>
      </c>
      <c r="C3751" s="114" t="s">
        <v>367</v>
      </c>
      <c r="D3751" s="114" t="s">
        <v>637</v>
      </c>
      <c r="E3751" s="114" t="s">
        <v>2393</v>
      </c>
      <c r="F3751" s="114" t="s">
        <v>180</v>
      </c>
      <c r="G3751" s="121">
        <v>-2.5453664589600089E-4</v>
      </c>
      <c r="H3751" s="114">
        <v>-8.2724409916200283</v>
      </c>
      <c r="I3751" s="118" t="s">
        <v>272</v>
      </c>
    </row>
    <row r="3752" spans="1:9" ht="15" customHeight="1" x14ac:dyDescent="0.25">
      <c r="A3752" s="117">
        <v>46290.782395833332</v>
      </c>
      <c r="B3752" s="114">
        <v>29</v>
      </c>
      <c r="C3752" s="114" t="s">
        <v>367</v>
      </c>
      <c r="D3752" s="114" t="s">
        <v>637</v>
      </c>
      <c r="E3752" s="114" t="s">
        <v>2394</v>
      </c>
      <c r="F3752" s="114" t="s">
        <v>180</v>
      </c>
      <c r="G3752" s="121">
        <v>-2.5453664589600083E-4</v>
      </c>
      <c r="H3752" s="114">
        <v>-8.2724409916200266</v>
      </c>
      <c r="I3752" s="118" t="s">
        <v>272</v>
      </c>
    </row>
    <row r="3753" spans="1:9" ht="15" customHeight="1" x14ac:dyDescent="0.25">
      <c r="A3753" s="117">
        <v>46290.782395833332</v>
      </c>
      <c r="B3753" s="114">
        <v>29</v>
      </c>
      <c r="C3753" s="114" t="s">
        <v>367</v>
      </c>
      <c r="D3753" s="114" t="s">
        <v>637</v>
      </c>
      <c r="E3753" s="114" t="s">
        <v>2395</v>
      </c>
      <c r="F3753" s="114" t="s">
        <v>180</v>
      </c>
      <c r="G3753" s="121">
        <v>-1.9674569648228709E-4</v>
      </c>
      <c r="H3753" s="114">
        <v>-6.3942351356743306</v>
      </c>
      <c r="I3753" s="118" t="s">
        <v>272</v>
      </c>
    </row>
    <row r="3754" spans="1:9" ht="15" customHeight="1" x14ac:dyDescent="0.25">
      <c r="A3754" s="117">
        <v>46290.782395833332</v>
      </c>
      <c r="B3754" s="114">
        <v>29</v>
      </c>
      <c r="C3754" s="114" t="s">
        <v>367</v>
      </c>
      <c r="D3754" s="114" t="s">
        <v>637</v>
      </c>
      <c r="E3754" s="114" t="s">
        <v>2396</v>
      </c>
      <c r="F3754" s="114" t="s">
        <v>180</v>
      </c>
      <c r="G3754" s="121">
        <v>-1.9674569648228703E-4</v>
      </c>
      <c r="H3754" s="114">
        <v>-6.3942351356743288</v>
      </c>
      <c r="I3754" s="118" t="s">
        <v>272</v>
      </c>
    </row>
    <row r="3755" spans="1:9" ht="15" customHeight="1" x14ac:dyDescent="0.25">
      <c r="A3755" s="117">
        <v>46290.782395833332</v>
      </c>
      <c r="B3755" s="114">
        <v>29</v>
      </c>
      <c r="C3755" s="114" t="s">
        <v>367</v>
      </c>
      <c r="D3755" s="114" t="s">
        <v>637</v>
      </c>
      <c r="E3755" s="114" t="s">
        <v>2397</v>
      </c>
      <c r="F3755" s="114" t="s">
        <v>180</v>
      </c>
      <c r="G3755" s="121">
        <v>-1.9674569648228695E-4</v>
      </c>
      <c r="H3755" s="114">
        <v>-6.3942351356743261</v>
      </c>
      <c r="I3755" s="118" t="s">
        <v>272</v>
      </c>
    </row>
    <row r="3756" spans="1:9" ht="15" customHeight="1" x14ac:dyDescent="0.25">
      <c r="A3756" s="117">
        <v>46290.782395833332</v>
      </c>
      <c r="B3756" s="114">
        <v>29</v>
      </c>
      <c r="C3756" s="114" t="s">
        <v>367</v>
      </c>
      <c r="D3756" s="114" t="s">
        <v>637</v>
      </c>
      <c r="E3756" s="114" t="s">
        <v>2398</v>
      </c>
      <c r="F3756" s="114" t="s">
        <v>180</v>
      </c>
      <c r="G3756" s="121">
        <v>-1.9674569648228654E-4</v>
      </c>
      <c r="H3756" s="114">
        <v>-6.3942351356743128</v>
      </c>
      <c r="I3756" s="118" t="s">
        <v>272</v>
      </c>
    </row>
    <row r="3757" spans="1:9" ht="15" customHeight="1" x14ac:dyDescent="0.25">
      <c r="A3757" s="117">
        <v>46290.782395833332</v>
      </c>
      <c r="B3757" s="114">
        <v>29</v>
      </c>
      <c r="C3757" s="114" t="s">
        <v>367</v>
      </c>
      <c r="D3757" s="114" t="s">
        <v>637</v>
      </c>
      <c r="E3757" s="114" t="s">
        <v>2399</v>
      </c>
      <c r="F3757" s="114" t="s">
        <v>180</v>
      </c>
      <c r="G3757" s="121">
        <v>-1.9674569648228646E-4</v>
      </c>
      <c r="H3757" s="114">
        <v>-6.3942351356743101</v>
      </c>
      <c r="I3757" s="118" t="s">
        <v>272</v>
      </c>
    </row>
    <row r="3758" spans="1:9" ht="15" customHeight="1" x14ac:dyDescent="0.25">
      <c r="A3758" s="117">
        <v>46290.782395833332</v>
      </c>
      <c r="B3758" s="114">
        <v>29</v>
      </c>
      <c r="C3758" s="114" t="s">
        <v>367</v>
      </c>
      <c r="D3758" s="114" t="s">
        <v>637</v>
      </c>
      <c r="E3758" s="114" t="s">
        <v>2400</v>
      </c>
      <c r="F3758" s="114" t="s">
        <v>180</v>
      </c>
      <c r="G3758" s="121">
        <v>-1.9674569648228641E-4</v>
      </c>
      <c r="H3758" s="114">
        <v>-6.3942351356743083</v>
      </c>
      <c r="I3758" s="118" t="s">
        <v>272</v>
      </c>
    </row>
    <row r="3759" spans="1:9" ht="15" customHeight="1" x14ac:dyDescent="0.25">
      <c r="A3759" s="117">
        <v>46290.782395833332</v>
      </c>
      <c r="B3759" s="114">
        <v>29</v>
      </c>
      <c r="C3759" s="114" t="s">
        <v>367</v>
      </c>
      <c r="D3759" s="114" t="s">
        <v>637</v>
      </c>
      <c r="E3759" s="114" t="s">
        <v>2401</v>
      </c>
      <c r="F3759" s="114" t="s">
        <v>180</v>
      </c>
      <c r="G3759" s="121">
        <v>-1.3895474706857267E-4</v>
      </c>
      <c r="H3759" s="114">
        <v>-4.5160292797286115</v>
      </c>
      <c r="I3759" s="118" t="s">
        <v>272</v>
      </c>
    </row>
    <row r="3760" spans="1:9" ht="15" customHeight="1" x14ac:dyDescent="0.25">
      <c r="A3760" s="117">
        <v>46290.782395833332</v>
      </c>
      <c r="B3760" s="114">
        <v>29</v>
      </c>
      <c r="C3760" s="114" t="s">
        <v>367</v>
      </c>
      <c r="D3760" s="114" t="s">
        <v>637</v>
      </c>
      <c r="E3760" s="114" t="s">
        <v>2402</v>
      </c>
      <c r="F3760" s="114" t="s">
        <v>180</v>
      </c>
      <c r="G3760" s="121">
        <v>-1.3895474706857258E-4</v>
      </c>
      <c r="H3760" s="114">
        <v>-4.5160292797286088</v>
      </c>
      <c r="I3760" s="118" t="s">
        <v>272</v>
      </c>
    </row>
    <row r="3761" spans="1:9" ht="15" customHeight="1" x14ac:dyDescent="0.25">
      <c r="A3761" s="117">
        <v>46290.782395833332</v>
      </c>
      <c r="B3761" s="114">
        <v>29</v>
      </c>
      <c r="C3761" s="114" t="s">
        <v>367</v>
      </c>
      <c r="D3761" s="114" t="s">
        <v>637</v>
      </c>
      <c r="E3761" s="114" t="s">
        <v>2403</v>
      </c>
      <c r="F3761" s="114" t="s">
        <v>180</v>
      </c>
      <c r="G3761" s="121">
        <v>-1.389547470685725E-4</v>
      </c>
      <c r="H3761" s="114">
        <v>-4.5160292797286061</v>
      </c>
      <c r="I3761" s="118" t="s">
        <v>272</v>
      </c>
    </row>
    <row r="3762" spans="1:9" ht="15" customHeight="1" x14ac:dyDescent="0.25">
      <c r="A3762" s="117">
        <v>46290.782395833332</v>
      </c>
      <c r="B3762" s="114">
        <v>29</v>
      </c>
      <c r="C3762" s="114" t="s">
        <v>367</v>
      </c>
      <c r="D3762" s="114" t="s">
        <v>637</v>
      </c>
      <c r="E3762" s="114" t="s">
        <v>2404</v>
      </c>
      <c r="F3762" s="114" t="s">
        <v>180</v>
      </c>
      <c r="G3762" s="121">
        <v>-1.3895474706857212E-4</v>
      </c>
      <c r="H3762" s="114">
        <v>-4.5160292797285946</v>
      </c>
      <c r="I3762" s="118" t="s">
        <v>272</v>
      </c>
    </row>
    <row r="3763" spans="1:9" ht="15" customHeight="1" x14ac:dyDescent="0.25">
      <c r="A3763" s="117">
        <v>46290.782395833332</v>
      </c>
      <c r="B3763" s="114">
        <v>29</v>
      </c>
      <c r="C3763" s="114" t="s">
        <v>367</v>
      </c>
      <c r="D3763" s="114" t="s">
        <v>637</v>
      </c>
      <c r="E3763" s="114" t="s">
        <v>2405</v>
      </c>
      <c r="F3763" s="114" t="s">
        <v>180</v>
      </c>
      <c r="G3763" s="121">
        <v>-1.3895474706857204E-4</v>
      </c>
      <c r="H3763" s="114">
        <v>-4.5160292797285919</v>
      </c>
      <c r="I3763" s="118" t="s">
        <v>272</v>
      </c>
    </row>
    <row r="3764" spans="1:9" ht="15" customHeight="1" x14ac:dyDescent="0.25">
      <c r="A3764" s="117">
        <v>46290.782395833332</v>
      </c>
      <c r="B3764" s="114">
        <v>29</v>
      </c>
      <c r="C3764" s="114" t="s">
        <v>367</v>
      </c>
      <c r="D3764" s="114" t="s">
        <v>637</v>
      </c>
      <c r="E3764" s="114" t="s">
        <v>2406</v>
      </c>
      <c r="F3764" s="114" t="s">
        <v>180</v>
      </c>
      <c r="G3764" s="121">
        <v>-1.3895474706857196E-4</v>
      </c>
      <c r="H3764" s="114">
        <v>-4.5160292797285893</v>
      </c>
      <c r="I3764" s="118" t="s">
        <v>272</v>
      </c>
    </row>
    <row r="3765" spans="1:9" ht="15" customHeight="1" x14ac:dyDescent="0.25">
      <c r="A3765" s="117">
        <v>46290.782395833332</v>
      </c>
      <c r="B3765" s="114">
        <v>29</v>
      </c>
      <c r="C3765" s="114" t="s">
        <v>367</v>
      </c>
      <c r="D3765" s="114" t="s">
        <v>637</v>
      </c>
      <c r="E3765" s="114" t="s">
        <v>2407</v>
      </c>
      <c r="F3765" s="114" t="s">
        <v>180</v>
      </c>
      <c r="G3765" s="121">
        <v>-8.1163797654858243E-5</v>
      </c>
      <c r="H3765" s="114">
        <v>-2.6378234237828933</v>
      </c>
      <c r="I3765" s="118" t="s">
        <v>272</v>
      </c>
    </row>
    <row r="3766" spans="1:9" ht="15" customHeight="1" x14ac:dyDescent="0.25">
      <c r="A3766" s="117">
        <v>46290.782395833332</v>
      </c>
      <c r="B3766" s="114">
        <v>29</v>
      </c>
      <c r="C3766" s="114" t="s">
        <v>367</v>
      </c>
      <c r="D3766" s="114" t="s">
        <v>637</v>
      </c>
      <c r="E3766" s="114" t="s">
        <v>2408</v>
      </c>
      <c r="F3766" s="114" t="s">
        <v>180</v>
      </c>
      <c r="G3766" s="121">
        <v>-8.1163797654858162E-5</v>
      </c>
      <c r="H3766" s="114">
        <v>-2.6378234237828906</v>
      </c>
      <c r="I3766" s="118" t="s">
        <v>272</v>
      </c>
    </row>
    <row r="3767" spans="1:9" ht="15" customHeight="1" x14ac:dyDescent="0.25">
      <c r="A3767" s="117">
        <v>46290.782395833332</v>
      </c>
      <c r="B3767" s="114">
        <v>29</v>
      </c>
      <c r="C3767" s="114" t="s">
        <v>367</v>
      </c>
      <c r="D3767" s="114" t="s">
        <v>637</v>
      </c>
      <c r="E3767" s="114" t="s">
        <v>2409</v>
      </c>
      <c r="F3767" s="114" t="s">
        <v>180</v>
      </c>
      <c r="G3767" s="121">
        <v>-8.1163797654858081E-5</v>
      </c>
      <c r="H3767" s="114">
        <v>-2.6378234237828879</v>
      </c>
      <c r="I3767" s="118" t="s">
        <v>272</v>
      </c>
    </row>
    <row r="3768" spans="1:9" ht="15" customHeight="1" x14ac:dyDescent="0.25">
      <c r="A3768" s="117">
        <v>46290.782395833332</v>
      </c>
      <c r="B3768" s="114">
        <v>29</v>
      </c>
      <c r="C3768" s="114" t="s">
        <v>367</v>
      </c>
      <c r="D3768" s="114" t="s">
        <v>637</v>
      </c>
      <c r="E3768" s="114" t="s">
        <v>2410</v>
      </c>
      <c r="F3768" s="114" t="s">
        <v>180</v>
      </c>
      <c r="G3768" s="121">
        <v>-8.1163797654857687E-5</v>
      </c>
      <c r="H3768" s="114">
        <v>-2.637823423782875</v>
      </c>
      <c r="I3768" s="118" t="s">
        <v>272</v>
      </c>
    </row>
    <row r="3769" spans="1:9" ht="15" customHeight="1" x14ac:dyDescent="0.25">
      <c r="A3769" s="117">
        <v>46290.782395833332</v>
      </c>
      <c r="B3769" s="114">
        <v>29</v>
      </c>
      <c r="C3769" s="114" t="s">
        <v>367</v>
      </c>
      <c r="D3769" s="114" t="s">
        <v>637</v>
      </c>
      <c r="E3769" s="114" t="s">
        <v>2411</v>
      </c>
      <c r="F3769" s="114" t="s">
        <v>180</v>
      </c>
      <c r="G3769" s="121">
        <v>-8.116379765485762E-5</v>
      </c>
      <c r="H3769" s="114">
        <v>-2.6378234237828728</v>
      </c>
      <c r="I3769" s="118" t="s">
        <v>272</v>
      </c>
    </row>
    <row r="3770" spans="1:9" ht="15" customHeight="1" x14ac:dyDescent="0.25">
      <c r="A3770" s="117">
        <v>46290.782395833332</v>
      </c>
      <c r="B3770" s="114">
        <v>29</v>
      </c>
      <c r="C3770" s="114" t="s">
        <v>367</v>
      </c>
      <c r="D3770" s="114" t="s">
        <v>637</v>
      </c>
      <c r="E3770" s="114" t="s">
        <v>2412</v>
      </c>
      <c r="F3770" s="114" t="s">
        <v>180</v>
      </c>
      <c r="G3770" s="121">
        <v>-8.1163797654857538E-5</v>
      </c>
      <c r="H3770" s="114">
        <v>-2.6378234237828702</v>
      </c>
      <c r="I3770" s="118" t="s">
        <v>272</v>
      </c>
    </row>
    <row r="3771" spans="1:9" ht="15" customHeight="1" x14ac:dyDescent="0.25">
      <c r="A3771" s="117">
        <v>46290.782395833332</v>
      </c>
      <c r="B3771" s="114">
        <v>29</v>
      </c>
      <c r="C3771" s="114" t="s">
        <v>367</v>
      </c>
      <c r="D3771" s="114" t="s">
        <v>637</v>
      </c>
      <c r="E3771" s="114" t="s">
        <v>2413</v>
      </c>
      <c r="F3771" s="114" t="s">
        <v>180</v>
      </c>
      <c r="G3771" s="121">
        <v>-2.3372848241143808E-5</v>
      </c>
      <c r="H3771" s="114">
        <v>-0.75961756783717393</v>
      </c>
      <c r="I3771" s="118" t="s">
        <v>272</v>
      </c>
    </row>
    <row r="3772" spans="1:9" ht="15" customHeight="1" x14ac:dyDescent="0.25">
      <c r="A3772" s="117">
        <v>46290.782395833332</v>
      </c>
      <c r="B3772" s="114">
        <v>29</v>
      </c>
      <c r="C3772" s="114" t="s">
        <v>367</v>
      </c>
      <c r="D3772" s="114" t="s">
        <v>637</v>
      </c>
      <c r="E3772" s="114" t="s">
        <v>2414</v>
      </c>
      <c r="F3772" s="114" t="s">
        <v>180</v>
      </c>
      <c r="G3772" s="121">
        <v>-2.337284824114373E-5</v>
      </c>
      <c r="H3772" s="114">
        <v>-0.75961756783717138</v>
      </c>
      <c r="I3772" s="118" t="s">
        <v>272</v>
      </c>
    </row>
    <row r="3773" spans="1:9" ht="15" customHeight="1" x14ac:dyDescent="0.25">
      <c r="A3773" s="117">
        <v>46290.782395833332</v>
      </c>
      <c r="B3773" s="114">
        <v>29</v>
      </c>
      <c r="C3773" s="114" t="s">
        <v>367</v>
      </c>
      <c r="D3773" s="114" t="s">
        <v>637</v>
      </c>
      <c r="E3773" s="114" t="s">
        <v>2415</v>
      </c>
      <c r="F3773" s="114" t="s">
        <v>180</v>
      </c>
      <c r="G3773" s="121">
        <v>-2.3372848241143652E-5</v>
      </c>
      <c r="H3773" s="114">
        <v>-0.75961756783716883</v>
      </c>
      <c r="I3773" s="118" t="s">
        <v>272</v>
      </c>
    </row>
    <row r="3774" spans="1:9" ht="15" customHeight="1" x14ac:dyDescent="0.25">
      <c r="A3774" s="117">
        <v>46290.782395833332</v>
      </c>
      <c r="B3774" s="114">
        <v>29</v>
      </c>
      <c r="C3774" s="114" t="s">
        <v>367</v>
      </c>
      <c r="D3774" s="114" t="s">
        <v>637</v>
      </c>
      <c r="E3774" s="114" t="s">
        <v>2416</v>
      </c>
      <c r="F3774" s="114" t="s">
        <v>180</v>
      </c>
      <c r="G3774" s="121">
        <v>-2.3372848241143262E-5</v>
      </c>
      <c r="H3774" s="114">
        <v>-0.75961756783715617</v>
      </c>
      <c r="I3774" s="118" t="s">
        <v>272</v>
      </c>
    </row>
    <row r="3775" spans="1:9" ht="15" customHeight="1" x14ac:dyDescent="0.25">
      <c r="A3775" s="117">
        <v>46290.782395833332</v>
      </c>
      <c r="B3775" s="114">
        <v>29</v>
      </c>
      <c r="C3775" s="114" t="s">
        <v>367</v>
      </c>
      <c r="D3775" s="114" t="s">
        <v>637</v>
      </c>
      <c r="E3775" s="114" t="s">
        <v>2417</v>
      </c>
      <c r="F3775" s="114" t="s">
        <v>180</v>
      </c>
      <c r="G3775" s="121">
        <v>-2.3372848241143184E-5</v>
      </c>
      <c r="H3775" s="114">
        <v>-0.75961756783715362</v>
      </c>
      <c r="I3775" s="118" t="s">
        <v>272</v>
      </c>
    </row>
    <row r="3776" spans="1:9" ht="15" customHeight="1" x14ac:dyDescent="0.25">
      <c r="A3776" s="117">
        <v>46290.782395833332</v>
      </c>
      <c r="B3776" s="114">
        <v>29</v>
      </c>
      <c r="C3776" s="114" t="s">
        <v>367</v>
      </c>
      <c r="D3776" s="114" t="s">
        <v>637</v>
      </c>
      <c r="E3776" s="114" t="s">
        <v>2418</v>
      </c>
      <c r="F3776" s="114" t="s">
        <v>180</v>
      </c>
      <c r="G3776" s="121">
        <v>-2.3372848241143106E-5</v>
      </c>
      <c r="H3776" s="114">
        <v>-0.75961756783715118</v>
      </c>
      <c r="I3776" s="118" t="s">
        <v>272</v>
      </c>
    </row>
    <row r="3777" spans="1:9" ht="15" customHeight="1" x14ac:dyDescent="0.25">
      <c r="A3777" s="117">
        <v>46290.782395833332</v>
      </c>
      <c r="B3777" s="114">
        <v>29</v>
      </c>
      <c r="C3777" s="114" t="s">
        <v>367</v>
      </c>
      <c r="D3777" s="114" t="s">
        <v>637</v>
      </c>
      <c r="E3777" s="114" t="s">
        <v>2419</v>
      </c>
      <c r="F3777" s="114" t="s">
        <v>180</v>
      </c>
      <c r="G3777" s="121">
        <v>3.4418101172570621E-5</v>
      </c>
      <c r="H3777" s="114">
        <v>1.0928034872986878</v>
      </c>
      <c r="I3777" s="118" t="s">
        <v>274</v>
      </c>
    </row>
    <row r="3778" spans="1:9" ht="15" customHeight="1" x14ac:dyDescent="0.25">
      <c r="A3778" s="117">
        <v>46290.782395833332</v>
      </c>
      <c r="B3778" s="114">
        <v>29</v>
      </c>
      <c r="C3778" s="114" t="s">
        <v>367</v>
      </c>
      <c r="D3778" s="114" t="s">
        <v>637</v>
      </c>
      <c r="E3778" s="114" t="s">
        <v>2420</v>
      </c>
      <c r="F3778" s="114" t="s">
        <v>180</v>
      </c>
      <c r="G3778" s="121">
        <v>3.4418101172570702E-5</v>
      </c>
      <c r="H3778" s="114">
        <v>1.0928034872986887</v>
      </c>
      <c r="I3778" s="118" t="s">
        <v>274</v>
      </c>
    </row>
    <row r="3779" spans="1:9" ht="15" customHeight="1" x14ac:dyDescent="0.25">
      <c r="A3779" s="117">
        <v>46290.782395833332</v>
      </c>
      <c r="B3779" s="114">
        <v>29</v>
      </c>
      <c r="C3779" s="114" t="s">
        <v>367</v>
      </c>
      <c r="D3779" s="114" t="s">
        <v>637</v>
      </c>
      <c r="E3779" s="114" t="s">
        <v>2421</v>
      </c>
      <c r="F3779" s="114" t="s">
        <v>180</v>
      </c>
      <c r="G3779" s="121">
        <v>3.4418101172570777E-5</v>
      </c>
      <c r="H3779" s="114">
        <v>1.0928034872986896</v>
      </c>
      <c r="I3779" s="118" t="s">
        <v>274</v>
      </c>
    </row>
    <row r="3780" spans="1:9" ht="15" customHeight="1" x14ac:dyDescent="0.25">
      <c r="A3780" s="117">
        <v>46290.782395833332</v>
      </c>
      <c r="B3780" s="114">
        <v>29</v>
      </c>
      <c r="C3780" s="114" t="s">
        <v>367</v>
      </c>
      <c r="D3780" s="114" t="s">
        <v>637</v>
      </c>
      <c r="E3780" s="114" t="s">
        <v>2422</v>
      </c>
      <c r="F3780" s="114" t="s">
        <v>180</v>
      </c>
      <c r="G3780" s="121">
        <v>3.4418101172570858E-5</v>
      </c>
      <c r="H3780" s="114">
        <v>1.0928034872986905</v>
      </c>
      <c r="I3780" s="118" t="s">
        <v>274</v>
      </c>
    </row>
    <row r="3781" spans="1:9" ht="15" customHeight="1" x14ac:dyDescent="0.25">
      <c r="A3781" s="117">
        <v>46290.782395833332</v>
      </c>
      <c r="B3781" s="114">
        <v>29</v>
      </c>
      <c r="C3781" s="114" t="s">
        <v>367</v>
      </c>
      <c r="D3781" s="114" t="s">
        <v>637</v>
      </c>
      <c r="E3781" s="114" t="s">
        <v>2423</v>
      </c>
      <c r="F3781" s="114" t="s">
        <v>180</v>
      </c>
      <c r="G3781" s="121">
        <v>3.4418101172570933E-5</v>
      </c>
      <c r="H3781" s="114">
        <v>1.0928034872986914</v>
      </c>
      <c r="I3781" s="118" t="s">
        <v>274</v>
      </c>
    </row>
    <row r="3782" spans="1:9" ht="15" customHeight="1" x14ac:dyDescent="0.25">
      <c r="A3782" s="117">
        <v>46290.782395833332</v>
      </c>
      <c r="B3782" s="114">
        <v>29</v>
      </c>
      <c r="C3782" s="114" t="s">
        <v>367</v>
      </c>
      <c r="D3782" s="114" t="s">
        <v>637</v>
      </c>
      <c r="E3782" s="114" t="s">
        <v>2424</v>
      </c>
      <c r="F3782" s="114" t="s">
        <v>180</v>
      </c>
      <c r="G3782" s="121">
        <v>3.4418101172571014E-5</v>
      </c>
      <c r="H3782" s="114">
        <v>1.092803487298692</v>
      </c>
      <c r="I3782" s="118" t="s">
        <v>274</v>
      </c>
    </row>
    <row r="3783" spans="1:9" ht="15" customHeight="1" x14ac:dyDescent="0.25">
      <c r="A3783" s="117">
        <v>46290.782395833332</v>
      </c>
      <c r="B3783" s="114">
        <v>29</v>
      </c>
      <c r="C3783" s="114" t="s">
        <v>367</v>
      </c>
      <c r="D3783" s="114" t="s">
        <v>637</v>
      </c>
      <c r="E3783" s="114" t="s">
        <v>2425</v>
      </c>
      <c r="F3783" s="114" t="s">
        <v>180</v>
      </c>
      <c r="G3783" s="121">
        <v>3.4418101172571089E-5</v>
      </c>
      <c r="H3783" s="114">
        <v>1.0928034872986929</v>
      </c>
      <c r="I3783" s="118" t="s">
        <v>274</v>
      </c>
    </row>
    <row r="3784" spans="1:9" ht="15" customHeight="1" x14ac:dyDescent="0.25">
      <c r="A3784" s="117">
        <v>46290.782395833332</v>
      </c>
      <c r="B3784" s="114">
        <v>29</v>
      </c>
      <c r="C3784" s="114" t="s">
        <v>367</v>
      </c>
      <c r="D3784" s="114" t="s">
        <v>637</v>
      </c>
      <c r="E3784" s="114" t="s">
        <v>2426</v>
      </c>
      <c r="F3784" s="114" t="s">
        <v>180</v>
      </c>
      <c r="G3784" s="121">
        <v>3.441810117257117E-5</v>
      </c>
      <c r="H3784" s="114">
        <v>1.0928034872986938</v>
      </c>
      <c r="I3784" s="118" t="s">
        <v>274</v>
      </c>
    </row>
    <row r="3785" spans="1:9" ht="15" customHeight="1" x14ac:dyDescent="0.25">
      <c r="A3785" s="117">
        <v>46290.782395833332</v>
      </c>
      <c r="B3785" s="114">
        <v>29</v>
      </c>
      <c r="C3785" s="114" t="s">
        <v>367</v>
      </c>
      <c r="D3785" s="114" t="s">
        <v>637</v>
      </c>
      <c r="E3785" s="114" t="s">
        <v>2427</v>
      </c>
      <c r="F3785" s="114" t="s">
        <v>180</v>
      </c>
      <c r="G3785" s="121">
        <v>3.4418101172571245E-5</v>
      </c>
      <c r="H3785" s="114">
        <v>1.0928034872986947</v>
      </c>
      <c r="I3785" s="118" t="s">
        <v>274</v>
      </c>
    </row>
    <row r="3786" spans="1:9" ht="15" customHeight="1" x14ac:dyDescent="0.25">
      <c r="A3786" s="117">
        <v>46290.782395833332</v>
      </c>
      <c r="B3786" s="114">
        <v>29</v>
      </c>
      <c r="C3786" s="114" t="s">
        <v>367</v>
      </c>
      <c r="D3786" s="114" t="s">
        <v>637</v>
      </c>
      <c r="E3786" s="114" t="s">
        <v>2428</v>
      </c>
      <c r="F3786" s="114" t="s">
        <v>180</v>
      </c>
      <c r="G3786" s="121">
        <v>3.4418101172571326E-5</v>
      </c>
      <c r="H3786" s="114">
        <v>1.0928034872986956</v>
      </c>
      <c r="I3786" s="118" t="s">
        <v>274</v>
      </c>
    </row>
    <row r="3787" spans="1:9" ht="15" customHeight="1" x14ac:dyDescent="0.25">
      <c r="A3787" s="117">
        <v>46290.782395833332</v>
      </c>
      <c r="B3787" s="114">
        <v>29</v>
      </c>
      <c r="C3787" s="114" t="s">
        <v>367</v>
      </c>
      <c r="D3787" s="114" t="s">
        <v>637</v>
      </c>
      <c r="E3787" s="114" t="s">
        <v>2429</v>
      </c>
      <c r="F3787" s="114" t="s">
        <v>180</v>
      </c>
      <c r="G3787" s="121">
        <v>9.2209050586285131E-5</v>
      </c>
      <c r="H3787" s="114">
        <v>1.7159869971055632</v>
      </c>
      <c r="I3787" s="118" t="s">
        <v>274</v>
      </c>
    </row>
    <row r="3788" spans="1:9" ht="15" customHeight="1" x14ac:dyDescent="0.25">
      <c r="A3788" s="117">
        <v>46290.782395833332</v>
      </c>
      <c r="B3788" s="114">
        <v>29</v>
      </c>
      <c r="C3788" s="114" t="s">
        <v>367</v>
      </c>
      <c r="D3788" s="114" t="s">
        <v>637</v>
      </c>
      <c r="E3788" s="114" t="s">
        <v>2430</v>
      </c>
      <c r="F3788" s="114" t="s">
        <v>180</v>
      </c>
      <c r="G3788" s="121">
        <v>9.2209050586285213E-5</v>
      </c>
      <c r="H3788" s="114">
        <v>1.7159869971055641</v>
      </c>
      <c r="I3788" s="118" t="s">
        <v>274</v>
      </c>
    </row>
    <row r="3789" spans="1:9" ht="15" customHeight="1" x14ac:dyDescent="0.25">
      <c r="A3789" s="117">
        <v>46290.782395833332</v>
      </c>
      <c r="B3789" s="114">
        <v>29</v>
      </c>
      <c r="C3789" s="114" t="s">
        <v>367</v>
      </c>
      <c r="D3789" s="114" t="s">
        <v>637</v>
      </c>
      <c r="E3789" s="114" t="s">
        <v>2431</v>
      </c>
      <c r="F3789" s="114" t="s">
        <v>180</v>
      </c>
      <c r="G3789" s="121">
        <v>9.220905058628528E-5</v>
      </c>
      <c r="H3789" s="114">
        <v>1.7159869971055648</v>
      </c>
      <c r="I3789" s="118" t="s">
        <v>274</v>
      </c>
    </row>
    <row r="3790" spans="1:9" ht="15" customHeight="1" x14ac:dyDescent="0.25">
      <c r="A3790" s="117">
        <v>46290.782395833332</v>
      </c>
      <c r="B3790" s="114">
        <v>29</v>
      </c>
      <c r="C3790" s="114" t="s">
        <v>367</v>
      </c>
      <c r="D3790" s="114" t="s">
        <v>637</v>
      </c>
      <c r="E3790" s="114" t="s">
        <v>2432</v>
      </c>
      <c r="F3790" s="114" t="s">
        <v>180</v>
      </c>
      <c r="G3790" s="121">
        <v>9.2209050586285362E-5</v>
      </c>
      <c r="H3790" s="114">
        <v>1.7159869971055657</v>
      </c>
      <c r="I3790" s="118" t="s">
        <v>274</v>
      </c>
    </row>
    <row r="3791" spans="1:9" ht="15" customHeight="1" x14ac:dyDescent="0.25">
      <c r="A3791" s="117">
        <v>46290.782395833332</v>
      </c>
      <c r="B3791" s="114">
        <v>29</v>
      </c>
      <c r="C3791" s="114" t="s">
        <v>367</v>
      </c>
      <c r="D3791" s="114" t="s">
        <v>637</v>
      </c>
      <c r="E3791" s="114" t="s">
        <v>2433</v>
      </c>
      <c r="F3791" s="114" t="s">
        <v>180</v>
      </c>
      <c r="G3791" s="121">
        <v>9.2209050586285443E-5</v>
      </c>
      <c r="H3791" s="114">
        <v>1.7159869971055666</v>
      </c>
      <c r="I3791" s="118" t="s">
        <v>274</v>
      </c>
    </row>
    <row r="3792" spans="1:9" ht="15" customHeight="1" x14ac:dyDescent="0.25">
      <c r="A3792" s="117">
        <v>46290.782395833332</v>
      </c>
      <c r="B3792" s="114">
        <v>29</v>
      </c>
      <c r="C3792" s="114" t="s">
        <v>367</v>
      </c>
      <c r="D3792" s="114" t="s">
        <v>637</v>
      </c>
      <c r="E3792" s="114" t="s">
        <v>2434</v>
      </c>
      <c r="F3792" s="114" t="s">
        <v>180</v>
      </c>
      <c r="G3792" s="121">
        <v>9.2209050586285524E-5</v>
      </c>
      <c r="H3792" s="114">
        <v>1.7159869971055675</v>
      </c>
      <c r="I3792" s="118" t="s">
        <v>274</v>
      </c>
    </row>
    <row r="3793" spans="1:9" ht="15" customHeight="1" x14ac:dyDescent="0.25">
      <c r="A3793" s="117">
        <v>46290.782395833332</v>
      </c>
      <c r="B3793" s="114">
        <v>29</v>
      </c>
      <c r="C3793" s="114" t="s">
        <v>367</v>
      </c>
      <c r="D3793" s="114" t="s">
        <v>637</v>
      </c>
      <c r="E3793" s="114" t="s">
        <v>2435</v>
      </c>
      <c r="F3793" s="114" t="s">
        <v>180</v>
      </c>
      <c r="G3793" s="121">
        <v>9.2209050586285592E-5</v>
      </c>
      <c r="H3793" s="114">
        <v>1.7159869971055681</v>
      </c>
      <c r="I3793" s="118" t="s">
        <v>274</v>
      </c>
    </row>
    <row r="3794" spans="1:9" ht="15" customHeight="1" x14ac:dyDescent="0.25">
      <c r="A3794" s="117">
        <v>46290.782395833332</v>
      </c>
      <c r="B3794" s="114">
        <v>29</v>
      </c>
      <c r="C3794" s="114" t="s">
        <v>367</v>
      </c>
      <c r="D3794" s="114" t="s">
        <v>637</v>
      </c>
      <c r="E3794" s="114" t="s">
        <v>2436</v>
      </c>
      <c r="F3794" s="114" t="s">
        <v>180</v>
      </c>
      <c r="G3794" s="121">
        <v>9.2209050586285673E-5</v>
      </c>
      <c r="H3794" s="114">
        <v>1.715986997105569</v>
      </c>
      <c r="I3794" s="118" t="s">
        <v>274</v>
      </c>
    </row>
    <row r="3795" spans="1:9" ht="15" customHeight="1" x14ac:dyDescent="0.25">
      <c r="A3795" s="117">
        <v>46290.782395833332</v>
      </c>
      <c r="B3795" s="114">
        <v>29</v>
      </c>
      <c r="C3795" s="114" t="s">
        <v>367</v>
      </c>
      <c r="D3795" s="114" t="s">
        <v>637</v>
      </c>
      <c r="E3795" s="114" t="s">
        <v>2437</v>
      </c>
      <c r="F3795" s="114" t="s">
        <v>180</v>
      </c>
      <c r="G3795" s="121">
        <v>1.4999999999999963E-4</v>
      </c>
      <c r="H3795" s="114">
        <v>1.8</v>
      </c>
      <c r="I3795" s="118" t="s">
        <v>274</v>
      </c>
    </row>
    <row r="3796" spans="1:9" ht="15" customHeight="1" x14ac:dyDescent="0.25">
      <c r="A3796" s="117">
        <v>46290.782395833332</v>
      </c>
      <c r="B3796" s="114">
        <v>29</v>
      </c>
      <c r="C3796" s="114" t="s">
        <v>367</v>
      </c>
      <c r="D3796" s="114" t="s">
        <v>637</v>
      </c>
      <c r="E3796" s="114" t="s">
        <v>2438</v>
      </c>
      <c r="F3796" s="114" t="s">
        <v>180</v>
      </c>
      <c r="G3796" s="121">
        <v>1.4999999999999972E-4</v>
      </c>
      <c r="H3796" s="114">
        <v>1.8</v>
      </c>
      <c r="I3796" s="118" t="s">
        <v>274</v>
      </c>
    </row>
    <row r="3797" spans="1:9" ht="15" customHeight="1" x14ac:dyDescent="0.25">
      <c r="A3797" s="117">
        <v>46290.782395833332</v>
      </c>
      <c r="B3797" s="114">
        <v>29</v>
      </c>
      <c r="C3797" s="114" t="s">
        <v>367</v>
      </c>
      <c r="D3797" s="114" t="s">
        <v>637</v>
      </c>
      <c r="E3797" s="114" t="s">
        <v>2439</v>
      </c>
      <c r="F3797" s="114" t="s">
        <v>180</v>
      </c>
      <c r="G3797" s="121">
        <v>1.499999999999998E-4</v>
      </c>
      <c r="H3797" s="114">
        <v>1.8</v>
      </c>
      <c r="I3797" s="118" t="s">
        <v>274</v>
      </c>
    </row>
    <row r="3798" spans="1:9" ht="15" customHeight="1" x14ac:dyDescent="0.25">
      <c r="A3798" s="117">
        <v>46290.782395833332</v>
      </c>
      <c r="B3798" s="114">
        <v>29</v>
      </c>
      <c r="C3798" s="114" t="s">
        <v>367</v>
      </c>
      <c r="D3798" s="114" t="s">
        <v>637</v>
      </c>
      <c r="E3798" s="114" t="s">
        <v>2440</v>
      </c>
      <c r="F3798" s="114" t="s">
        <v>180</v>
      </c>
      <c r="G3798" s="121">
        <v>1.4999999999999988E-4</v>
      </c>
      <c r="H3798" s="114">
        <v>1.8</v>
      </c>
      <c r="I3798" s="118" t="s">
        <v>274</v>
      </c>
    </row>
    <row r="3799" spans="1:9" ht="15" customHeight="1" x14ac:dyDescent="0.25">
      <c r="A3799" s="117">
        <v>46290.782395833332</v>
      </c>
      <c r="B3799" s="114">
        <v>29</v>
      </c>
      <c r="C3799" s="114" t="s">
        <v>367</v>
      </c>
      <c r="D3799" s="114" t="s">
        <v>637</v>
      </c>
      <c r="E3799" s="114" t="s">
        <v>2441</v>
      </c>
      <c r="F3799" s="114" t="s">
        <v>180</v>
      </c>
      <c r="G3799" s="121">
        <v>1.4999999999999996E-4</v>
      </c>
      <c r="H3799" s="114">
        <v>1.8</v>
      </c>
      <c r="I3799" s="118" t="s">
        <v>274</v>
      </c>
    </row>
    <row r="3800" spans="1:9" ht="15" customHeight="1" x14ac:dyDescent="0.25">
      <c r="A3800" s="117">
        <v>46290.782395833332</v>
      </c>
      <c r="B3800" s="114">
        <v>29</v>
      </c>
      <c r="C3800" s="114" t="s">
        <v>367</v>
      </c>
      <c r="D3800" s="114" t="s">
        <v>637</v>
      </c>
      <c r="E3800" s="114" t="s">
        <v>2442</v>
      </c>
      <c r="F3800" s="114" t="s">
        <v>180</v>
      </c>
      <c r="G3800" s="121">
        <v>1.5000000000000004E-4</v>
      </c>
      <c r="H3800" s="114">
        <v>1.8</v>
      </c>
      <c r="I3800" s="118" t="s">
        <v>274</v>
      </c>
    </row>
    <row r="3801" spans="1:9" ht="15" customHeight="1" x14ac:dyDescent="0.25">
      <c r="A3801" s="117">
        <v>46290.782395833332</v>
      </c>
      <c r="B3801" s="114">
        <v>29</v>
      </c>
      <c r="C3801" s="114" t="s">
        <v>367</v>
      </c>
      <c r="D3801" s="114" t="s">
        <v>637</v>
      </c>
      <c r="E3801" s="114" t="s">
        <v>567</v>
      </c>
      <c r="F3801" s="114" t="s">
        <v>2443</v>
      </c>
      <c r="G3801" s="121">
        <v>4.2569238499195618E-5</v>
      </c>
      <c r="H3801" s="114">
        <v>8.5138476998391237</v>
      </c>
      <c r="I3801" s="118" t="s">
        <v>274</v>
      </c>
    </row>
    <row r="3802" spans="1:9" ht="15" customHeight="1" x14ac:dyDescent="0.25">
      <c r="A3802" s="117">
        <v>46290.782395833332</v>
      </c>
      <c r="B3802" s="114">
        <v>29</v>
      </c>
      <c r="C3802" s="114" t="s">
        <v>367</v>
      </c>
      <c r="D3802" s="114" t="s">
        <v>637</v>
      </c>
      <c r="E3802" s="114" t="s">
        <v>569</v>
      </c>
      <c r="F3802" s="114" t="s">
        <v>2443</v>
      </c>
      <c r="G3802" s="121">
        <v>9.9602894090322083E-5</v>
      </c>
      <c r="H3802" s="114">
        <v>19.920578818064417</v>
      </c>
      <c r="I3802" s="118" t="s">
        <v>274</v>
      </c>
    </row>
    <row r="3803" spans="1:9" ht="15" customHeight="1" x14ac:dyDescent="0.25">
      <c r="A3803" s="117">
        <v>46290.782395833332</v>
      </c>
      <c r="B3803" s="114">
        <v>29</v>
      </c>
      <c r="C3803" s="114" t="s">
        <v>367</v>
      </c>
      <c r="D3803" s="114" t="s">
        <v>637</v>
      </c>
      <c r="E3803" s="114" t="s">
        <v>2444</v>
      </c>
      <c r="F3803" s="114" t="s">
        <v>2443</v>
      </c>
      <c r="G3803" s="121">
        <v>1.2941313111228232E-4</v>
      </c>
      <c r="H3803" s="114">
        <v>25.882626222456462</v>
      </c>
      <c r="I3803" s="118" t="s">
        <v>274</v>
      </c>
    </row>
    <row r="3804" spans="1:9" ht="15" customHeight="1" x14ac:dyDescent="0.25">
      <c r="A3804" s="117">
        <v>46290.782395833332</v>
      </c>
      <c r="B3804" s="114">
        <v>29</v>
      </c>
      <c r="C3804" s="114" t="s">
        <v>367</v>
      </c>
      <c r="D3804" s="114" t="s">
        <v>637</v>
      </c>
      <c r="E3804" s="114" t="s">
        <v>2445</v>
      </c>
      <c r="F3804" s="114" t="s">
        <v>2443</v>
      </c>
      <c r="G3804" s="121">
        <v>1.3266271517588544E-4</v>
      </c>
      <c r="H3804" s="114">
        <v>26.532543035177088</v>
      </c>
      <c r="I3804" s="118" t="s">
        <v>274</v>
      </c>
    </row>
    <row r="3805" spans="1:9" ht="15" customHeight="1" x14ac:dyDescent="0.25">
      <c r="A3805" s="117">
        <v>46290.782395833332</v>
      </c>
      <c r="B3805" s="114">
        <v>29</v>
      </c>
      <c r="C3805" s="114" t="s">
        <v>367</v>
      </c>
      <c r="D3805" s="114" t="s">
        <v>637</v>
      </c>
      <c r="E3805" s="114" t="s">
        <v>2446</v>
      </c>
      <c r="F3805" s="114" t="s">
        <v>2443</v>
      </c>
      <c r="G3805" s="121">
        <v>1.3266271517588555E-4</v>
      </c>
      <c r="H3805" s="114">
        <v>26.53254303517711</v>
      </c>
      <c r="I3805" s="118" t="s">
        <v>274</v>
      </c>
    </row>
    <row r="3806" spans="1:9" ht="15" customHeight="1" x14ac:dyDescent="0.25">
      <c r="A3806" s="117">
        <v>46290.782395833332</v>
      </c>
      <c r="B3806" s="114">
        <v>29</v>
      </c>
      <c r="C3806" s="114" t="s">
        <v>367</v>
      </c>
      <c r="D3806" s="114" t="s">
        <v>637</v>
      </c>
      <c r="E3806" s="114" t="s">
        <v>2447</v>
      </c>
      <c r="F3806" s="114" t="s">
        <v>2443</v>
      </c>
      <c r="G3806" s="121">
        <v>1.2941313111228267E-4</v>
      </c>
      <c r="H3806" s="114">
        <v>25.882626222456533</v>
      </c>
      <c r="I3806" s="118" t="s">
        <v>274</v>
      </c>
    </row>
    <row r="3807" spans="1:9" ht="15" customHeight="1" x14ac:dyDescent="0.25">
      <c r="A3807" s="117">
        <v>46290.782395833332</v>
      </c>
      <c r="B3807" s="114">
        <v>29</v>
      </c>
      <c r="C3807" s="114" t="s">
        <v>367</v>
      </c>
      <c r="D3807" s="114" t="s">
        <v>637</v>
      </c>
      <c r="E3807" s="114" t="s">
        <v>2448</v>
      </c>
      <c r="F3807" s="114" t="s">
        <v>2443</v>
      </c>
      <c r="G3807" s="121">
        <v>9.9602894090322625E-5</v>
      </c>
      <c r="H3807" s="114">
        <v>19.920578818064524</v>
      </c>
      <c r="I3807" s="118" t="s">
        <v>274</v>
      </c>
    </row>
    <row r="3808" spans="1:9" ht="15" customHeight="1" x14ac:dyDescent="0.25">
      <c r="A3808" s="117">
        <v>46290.782395833332</v>
      </c>
      <c r="B3808" s="114">
        <v>29</v>
      </c>
      <c r="C3808" s="114" t="s">
        <v>367</v>
      </c>
      <c r="D3808" s="114" t="s">
        <v>637</v>
      </c>
      <c r="E3808" s="114" t="s">
        <v>2449</v>
      </c>
      <c r="F3808" s="114" t="s">
        <v>2443</v>
      </c>
      <c r="G3808" s="121">
        <v>4.2569238499196424E-5</v>
      </c>
      <c r="H3808" s="114">
        <v>8.5138476998392854</v>
      </c>
      <c r="I3808" s="118" t="s">
        <v>274</v>
      </c>
    </row>
    <row r="3809" spans="1:9" ht="15" customHeight="1" x14ac:dyDescent="0.25">
      <c r="A3809" s="117">
        <v>46290.782395833332</v>
      </c>
      <c r="B3809" s="114">
        <v>29</v>
      </c>
      <c r="C3809" s="114" t="s">
        <v>367</v>
      </c>
      <c r="D3809" s="114" t="s">
        <v>637</v>
      </c>
      <c r="E3809" s="114" t="s">
        <v>2450</v>
      </c>
      <c r="F3809" s="114" t="s">
        <v>2443</v>
      </c>
      <c r="G3809" s="121">
        <v>-6.0943347970491299E-4</v>
      </c>
      <c r="H3809" s="114">
        <v>-121.88669594098262</v>
      </c>
      <c r="I3809" s="118" t="s">
        <v>272</v>
      </c>
    </row>
    <row r="3810" spans="1:9" ht="15" customHeight="1" x14ac:dyDescent="0.25">
      <c r="A3810" s="117">
        <v>46290.782395833332</v>
      </c>
      <c r="B3810" s="114">
        <v>29</v>
      </c>
      <c r="C3810" s="114" t="s">
        <v>367</v>
      </c>
      <c r="D3810" s="114" t="s">
        <v>637</v>
      </c>
      <c r="E3810" s="114" t="s">
        <v>2451</v>
      </c>
      <c r="F3810" s="114" t="s">
        <v>2443</v>
      </c>
      <c r="G3810" s="121">
        <v>-6.6646713529603936E-4</v>
      </c>
      <c r="H3810" s="114">
        <v>-133.29342705920789</v>
      </c>
      <c r="I3810" s="118" t="s">
        <v>272</v>
      </c>
    </row>
    <row r="3811" spans="1:9" ht="15" customHeight="1" x14ac:dyDescent="0.25">
      <c r="A3811" s="117">
        <v>46290.782395833332</v>
      </c>
      <c r="B3811" s="114">
        <v>29</v>
      </c>
      <c r="C3811" s="114" t="s">
        <v>367</v>
      </c>
      <c r="D3811" s="114" t="s">
        <v>637</v>
      </c>
      <c r="E3811" s="114" t="s">
        <v>2452</v>
      </c>
      <c r="F3811" s="114" t="s">
        <v>2443</v>
      </c>
      <c r="G3811" s="121">
        <v>-6.9627737231799938E-4</v>
      </c>
      <c r="H3811" s="114">
        <v>-139.25547446359988</v>
      </c>
      <c r="I3811" s="118" t="s">
        <v>272</v>
      </c>
    </row>
    <row r="3812" spans="1:9" ht="15" customHeight="1" x14ac:dyDescent="0.25">
      <c r="A3812" s="117">
        <v>46290.782395833332</v>
      </c>
      <c r="B3812" s="114">
        <v>29</v>
      </c>
      <c r="C3812" s="114" t="s">
        <v>367</v>
      </c>
      <c r="D3812" s="114" t="s">
        <v>637</v>
      </c>
      <c r="E3812" s="114" t="s">
        <v>2453</v>
      </c>
      <c r="F3812" s="114" t="s">
        <v>2443</v>
      </c>
      <c r="G3812" s="121">
        <v>-6.995269563816024E-4</v>
      </c>
      <c r="H3812" s="114">
        <v>-139.9053912763205</v>
      </c>
      <c r="I3812" s="118" t="s">
        <v>272</v>
      </c>
    </row>
    <row r="3813" spans="1:9" ht="15" customHeight="1" x14ac:dyDescent="0.25">
      <c r="A3813" s="117">
        <v>46290.782395833332</v>
      </c>
      <c r="B3813" s="114">
        <v>29</v>
      </c>
      <c r="C3813" s="114" t="s">
        <v>367</v>
      </c>
      <c r="D3813" s="114" t="s">
        <v>637</v>
      </c>
      <c r="E3813" s="114" t="s">
        <v>2454</v>
      </c>
      <c r="F3813" s="114" t="s">
        <v>2443</v>
      </c>
      <c r="G3813" s="121">
        <v>-6.9952695638160229E-4</v>
      </c>
      <c r="H3813" s="114">
        <v>-139.90539127632047</v>
      </c>
      <c r="I3813" s="118" t="s">
        <v>272</v>
      </c>
    </row>
    <row r="3814" spans="1:9" ht="15" customHeight="1" x14ac:dyDescent="0.25">
      <c r="A3814" s="117">
        <v>46290.782395833332</v>
      </c>
      <c r="B3814" s="114">
        <v>29</v>
      </c>
      <c r="C3814" s="114" t="s">
        <v>367</v>
      </c>
      <c r="D3814" s="114" t="s">
        <v>637</v>
      </c>
      <c r="E3814" s="114" t="s">
        <v>2455</v>
      </c>
      <c r="F3814" s="114" t="s">
        <v>2443</v>
      </c>
      <c r="G3814" s="121">
        <v>-6.9627737231799916E-4</v>
      </c>
      <c r="H3814" s="114">
        <v>-139.25547446359985</v>
      </c>
      <c r="I3814" s="118" t="s">
        <v>272</v>
      </c>
    </row>
    <row r="3815" spans="1:9" ht="15" customHeight="1" x14ac:dyDescent="0.25">
      <c r="A3815" s="117">
        <v>46290.782395833332</v>
      </c>
      <c r="B3815" s="114">
        <v>29</v>
      </c>
      <c r="C3815" s="114" t="s">
        <v>367</v>
      </c>
      <c r="D3815" s="114" t="s">
        <v>637</v>
      </c>
      <c r="E3815" s="114" t="s">
        <v>2456</v>
      </c>
      <c r="F3815" s="114" t="s">
        <v>2443</v>
      </c>
      <c r="G3815" s="121">
        <v>-6.6646713529603893E-4</v>
      </c>
      <c r="H3815" s="114">
        <v>-133.2934270592078</v>
      </c>
      <c r="I3815" s="118" t="s">
        <v>272</v>
      </c>
    </row>
    <row r="3816" spans="1:9" ht="15" customHeight="1" x14ac:dyDescent="0.25">
      <c r="A3816" s="117">
        <v>46290.782395833332</v>
      </c>
      <c r="B3816" s="114">
        <v>29</v>
      </c>
      <c r="C3816" s="114" t="s">
        <v>367</v>
      </c>
      <c r="D3816" s="114" t="s">
        <v>637</v>
      </c>
      <c r="E3816" s="114" t="s">
        <v>2457</v>
      </c>
      <c r="F3816" s="114" t="s">
        <v>2443</v>
      </c>
      <c r="G3816" s="121">
        <v>-6.0943347970491256E-4</v>
      </c>
      <c r="H3816" s="114">
        <v>-121.88669594098253</v>
      </c>
      <c r="I3816" s="118" t="s">
        <v>272</v>
      </c>
    </row>
    <row r="3817" spans="1:9" ht="15" customHeight="1" x14ac:dyDescent="0.25">
      <c r="A3817" s="117">
        <v>46290.782395833332</v>
      </c>
      <c r="B3817" s="114">
        <v>29</v>
      </c>
      <c r="C3817" s="114" t="s">
        <v>367</v>
      </c>
      <c r="D3817" s="114" t="s">
        <v>637</v>
      </c>
      <c r="E3817" s="114" t="s">
        <v>2458</v>
      </c>
      <c r="F3817" s="114" t="s">
        <v>2443</v>
      </c>
      <c r="G3817" s="121">
        <v>-5.3771229802320223E-4</v>
      </c>
      <c r="H3817" s="114">
        <v>-107.54245960464047</v>
      </c>
      <c r="I3817" s="118" t="s">
        <v>272</v>
      </c>
    </row>
    <row r="3818" spans="1:9" ht="15" customHeight="1" x14ac:dyDescent="0.25">
      <c r="A3818" s="117">
        <v>46290.782395833332</v>
      </c>
      <c r="B3818" s="114">
        <v>29</v>
      </c>
      <c r="C3818" s="114" t="s">
        <v>367</v>
      </c>
      <c r="D3818" s="114" t="s">
        <v>637</v>
      </c>
      <c r="E3818" s="114" t="s">
        <v>2459</v>
      </c>
      <c r="F3818" s="114" t="s">
        <v>2443</v>
      </c>
      <c r="G3818" s="121">
        <v>-4.3600022705506477E-4</v>
      </c>
      <c r="H3818" s="114">
        <v>-87.200045411012979</v>
      </c>
      <c r="I3818" s="118" t="s">
        <v>272</v>
      </c>
    </row>
    <row r="3819" spans="1:9" ht="15" customHeight="1" x14ac:dyDescent="0.25">
      <c r="A3819" s="117">
        <v>46290.782395833332</v>
      </c>
      <c r="B3819" s="114">
        <v>29</v>
      </c>
      <c r="C3819" s="114" t="s">
        <v>367</v>
      </c>
      <c r="D3819" s="114" t="s">
        <v>637</v>
      </c>
      <c r="E3819" s="114" t="s">
        <v>2460</v>
      </c>
      <c r="F3819" s="114" t="s">
        <v>2443</v>
      </c>
      <c r="G3819" s="121">
        <v>-3.3428815608692742E-4</v>
      </c>
      <c r="H3819" s="114">
        <v>-66.857631217385503</v>
      </c>
      <c r="I3819" s="118" t="s">
        <v>272</v>
      </c>
    </row>
    <row r="3820" spans="1:9" ht="15" customHeight="1" x14ac:dyDescent="0.25">
      <c r="A3820" s="117">
        <v>46290.782395833332</v>
      </c>
      <c r="B3820" s="114">
        <v>29</v>
      </c>
      <c r="C3820" s="114" t="s">
        <v>367</v>
      </c>
      <c r="D3820" s="114" t="s">
        <v>637</v>
      </c>
      <c r="E3820" s="114" t="s">
        <v>2461</v>
      </c>
      <c r="F3820" s="114" t="s">
        <v>2443</v>
      </c>
      <c r="G3820" s="121">
        <v>-2.3257608511879004E-4</v>
      </c>
      <c r="H3820" s="114">
        <v>-46.515217023758026</v>
      </c>
      <c r="I3820" s="118" t="s">
        <v>272</v>
      </c>
    </row>
    <row r="3821" spans="1:9" ht="15" customHeight="1" x14ac:dyDescent="0.25">
      <c r="A3821" s="117">
        <v>46290.782395833332</v>
      </c>
      <c r="B3821" s="114">
        <v>29</v>
      </c>
      <c r="C3821" s="114" t="s">
        <v>367</v>
      </c>
      <c r="D3821" s="114" t="s">
        <v>637</v>
      </c>
      <c r="E3821" s="114" t="s">
        <v>2462</v>
      </c>
      <c r="F3821" s="114" t="s">
        <v>2443</v>
      </c>
      <c r="G3821" s="121">
        <v>-1.3086401415065261E-4</v>
      </c>
      <c r="H3821" s="114">
        <v>-26.172802830130539</v>
      </c>
      <c r="I3821" s="118" t="s">
        <v>272</v>
      </c>
    </row>
    <row r="3822" spans="1:9" ht="15" customHeight="1" x14ac:dyDescent="0.25">
      <c r="A3822" s="117">
        <v>46290.782395833332</v>
      </c>
      <c r="B3822" s="114">
        <v>29</v>
      </c>
      <c r="C3822" s="114" t="s">
        <v>367</v>
      </c>
      <c r="D3822" s="114" t="s">
        <v>637</v>
      </c>
      <c r="E3822" s="114" t="s">
        <v>2463</v>
      </c>
      <c r="F3822" s="114" t="s">
        <v>2443</v>
      </c>
      <c r="G3822" s="121">
        <v>-2.915194318251526E-5</v>
      </c>
      <c r="H3822" s="114">
        <v>-5.8303886365030699</v>
      </c>
      <c r="I3822" s="118" t="s">
        <v>272</v>
      </c>
    </row>
    <row r="3823" spans="1:9" ht="15" customHeight="1" x14ac:dyDescent="0.25">
      <c r="A3823" s="117">
        <v>46290.782395833332</v>
      </c>
      <c r="B3823" s="114">
        <v>29</v>
      </c>
      <c r="C3823" s="114" t="s">
        <v>367</v>
      </c>
      <c r="D3823" s="114" t="s">
        <v>637</v>
      </c>
      <c r="E3823" s="114" t="s">
        <v>2773</v>
      </c>
      <c r="F3823" s="114" t="s">
        <v>2443</v>
      </c>
      <c r="G3823" s="121">
        <v>-5.3771229802320158E-4</v>
      </c>
      <c r="H3823" s="114">
        <v>-107.54245960464033</v>
      </c>
      <c r="I3823" s="118" t="s">
        <v>272</v>
      </c>
    </row>
    <row r="3824" spans="1:9" ht="15" customHeight="1" x14ac:dyDescent="0.25">
      <c r="A3824" s="117">
        <v>46290.782395833332</v>
      </c>
      <c r="B3824" s="114">
        <v>29</v>
      </c>
      <c r="C3824" s="114" t="s">
        <v>367</v>
      </c>
      <c r="D3824" s="114" t="s">
        <v>637</v>
      </c>
      <c r="E3824" s="114" t="s">
        <v>2775</v>
      </c>
      <c r="F3824" s="114" t="s">
        <v>2443</v>
      </c>
      <c r="G3824" s="121">
        <v>-4.3600022705506412E-4</v>
      </c>
      <c r="H3824" s="114">
        <v>-87.200045411012837</v>
      </c>
      <c r="I3824" s="118" t="s">
        <v>272</v>
      </c>
    </row>
    <row r="3825" spans="1:9" ht="15" customHeight="1" x14ac:dyDescent="0.25">
      <c r="A3825" s="117">
        <v>46290.782395833332</v>
      </c>
      <c r="B3825" s="114">
        <v>29</v>
      </c>
      <c r="C3825" s="114" t="s">
        <v>367</v>
      </c>
      <c r="D3825" s="114" t="s">
        <v>637</v>
      </c>
      <c r="E3825" s="114" t="s">
        <v>2776</v>
      </c>
      <c r="F3825" s="114" t="s">
        <v>2443</v>
      </c>
      <c r="G3825" s="121">
        <v>-3.3428815608692677E-4</v>
      </c>
      <c r="H3825" s="114">
        <v>-66.857631217385375</v>
      </c>
      <c r="I3825" s="118" t="s">
        <v>272</v>
      </c>
    </row>
    <row r="3826" spans="1:9" ht="15" customHeight="1" x14ac:dyDescent="0.25">
      <c r="A3826" s="117">
        <v>46290.782395833332</v>
      </c>
      <c r="B3826" s="114">
        <v>29</v>
      </c>
      <c r="C3826" s="114" t="s">
        <v>367</v>
      </c>
      <c r="D3826" s="114" t="s">
        <v>637</v>
      </c>
      <c r="E3826" s="114" t="s">
        <v>2777</v>
      </c>
      <c r="F3826" s="114" t="s">
        <v>2443</v>
      </c>
      <c r="G3826" s="121">
        <v>-2.3257608511878939E-4</v>
      </c>
      <c r="H3826" s="114">
        <v>-46.515217023757899</v>
      </c>
      <c r="I3826" s="118" t="s">
        <v>272</v>
      </c>
    </row>
    <row r="3827" spans="1:9" ht="15" customHeight="1" x14ac:dyDescent="0.25">
      <c r="A3827" s="117">
        <v>46290.782395833332</v>
      </c>
      <c r="B3827" s="114">
        <v>29</v>
      </c>
      <c r="C3827" s="114" t="s">
        <v>367</v>
      </c>
      <c r="D3827" s="114" t="s">
        <v>637</v>
      </c>
      <c r="E3827" s="114" t="s">
        <v>2778</v>
      </c>
      <c r="F3827" s="114" t="s">
        <v>2443</v>
      </c>
      <c r="G3827" s="121">
        <v>-1.3086401415065196E-4</v>
      </c>
      <c r="H3827" s="114">
        <v>-26.172802830130411</v>
      </c>
      <c r="I3827" s="118" t="s">
        <v>272</v>
      </c>
    </row>
    <row r="3828" spans="1:9" ht="15" customHeight="1" x14ac:dyDescent="0.25">
      <c r="A3828" s="117">
        <v>46290.782395833332</v>
      </c>
      <c r="B3828" s="114">
        <v>29</v>
      </c>
      <c r="C3828" s="114" t="s">
        <v>367</v>
      </c>
      <c r="D3828" s="114" t="s">
        <v>637</v>
      </c>
      <c r="E3828" s="114" t="s">
        <v>2779</v>
      </c>
      <c r="F3828" s="114" t="s">
        <v>2443</v>
      </c>
      <c r="G3828" s="121">
        <v>-2.9151943182514606E-5</v>
      </c>
      <c r="H3828" s="114">
        <v>-5.8303886365029394</v>
      </c>
      <c r="I3828" s="118" t="s">
        <v>272</v>
      </c>
    </row>
    <row r="3829" spans="1:9" ht="15" customHeight="1" x14ac:dyDescent="0.25">
      <c r="A3829" s="117">
        <v>46290.782395833332</v>
      </c>
      <c r="B3829" s="114">
        <v>29</v>
      </c>
      <c r="C3829" s="114" t="s">
        <v>367</v>
      </c>
      <c r="D3829" s="114" t="s">
        <v>638</v>
      </c>
      <c r="E3829" s="114" t="s">
        <v>2334</v>
      </c>
      <c r="F3829" s="114" t="s">
        <v>180</v>
      </c>
      <c r="G3829" s="121">
        <v>-9.2221317858449383E-4</v>
      </c>
      <c r="H3829" s="114">
        <v>-13.525793285905909</v>
      </c>
      <c r="I3829" s="118" t="s">
        <v>272</v>
      </c>
    </row>
    <row r="3830" spans="1:9" ht="15" customHeight="1" x14ac:dyDescent="0.25">
      <c r="A3830" s="117">
        <v>46290.782395833332</v>
      </c>
      <c r="B3830" s="114">
        <v>29</v>
      </c>
      <c r="C3830" s="114" t="s">
        <v>367</v>
      </c>
      <c r="D3830" s="114" t="s">
        <v>638</v>
      </c>
      <c r="E3830" s="114" t="s">
        <v>2336</v>
      </c>
      <c r="F3830" s="114" t="s">
        <v>180</v>
      </c>
      <c r="G3830" s="121">
        <v>-9.2221317858449383E-4</v>
      </c>
      <c r="H3830" s="114">
        <v>-13.525793285905909</v>
      </c>
      <c r="I3830" s="118" t="s">
        <v>272</v>
      </c>
    </row>
    <row r="3831" spans="1:9" ht="15" customHeight="1" x14ac:dyDescent="0.25">
      <c r="A3831" s="117">
        <v>46290.782395833332</v>
      </c>
      <c r="B3831" s="114">
        <v>29</v>
      </c>
      <c r="C3831" s="114" t="s">
        <v>367</v>
      </c>
      <c r="D3831" s="114" t="s">
        <v>638</v>
      </c>
      <c r="E3831" s="114" t="s">
        <v>2337</v>
      </c>
      <c r="F3831" s="114" t="s">
        <v>180</v>
      </c>
      <c r="G3831" s="121">
        <v>-9.2221317858449383E-4</v>
      </c>
      <c r="H3831" s="114">
        <v>-13.525793285905909</v>
      </c>
      <c r="I3831" s="118" t="s">
        <v>272</v>
      </c>
    </row>
    <row r="3832" spans="1:9" ht="15" customHeight="1" x14ac:dyDescent="0.25">
      <c r="A3832" s="117">
        <v>46290.782395833332</v>
      </c>
      <c r="B3832" s="114">
        <v>29</v>
      </c>
      <c r="C3832" s="114" t="s">
        <v>367</v>
      </c>
      <c r="D3832" s="114" t="s">
        <v>638</v>
      </c>
      <c r="E3832" s="114" t="s">
        <v>2338</v>
      </c>
      <c r="F3832" s="114" t="s">
        <v>180</v>
      </c>
      <c r="G3832" s="121">
        <v>-9.2221317858449383E-4</v>
      </c>
      <c r="H3832" s="114">
        <v>-13.525793285905909</v>
      </c>
      <c r="I3832" s="118" t="s">
        <v>272</v>
      </c>
    </row>
    <row r="3833" spans="1:9" ht="15" customHeight="1" x14ac:dyDescent="0.25">
      <c r="A3833" s="117">
        <v>46290.782395833332</v>
      </c>
      <c r="B3833" s="114">
        <v>29</v>
      </c>
      <c r="C3833" s="114" t="s">
        <v>367</v>
      </c>
      <c r="D3833" s="114" t="s">
        <v>638</v>
      </c>
      <c r="E3833" s="114" t="s">
        <v>2339</v>
      </c>
      <c r="F3833" s="114" t="s">
        <v>180</v>
      </c>
      <c r="G3833" s="121">
        <v>-9.2221317858449383E-4</v>
      </c>
      <c r="H3833" s="114">
        <v>-13.525793285905909</v>
      </c>
      <c r="I3833" s="118" t="s">
        <v>272</v>
      </c>
    </row>
    <row r="3834" spans="1:9" ht="15" customHeight="1" x14ac:dyDescent="0.25">
      <c r="A3834" s="117">
        <v>46290.782395833332</v>
      </c>
      <c r="B3834" s="114">
        <v>29</v>
      </c>
      <c r="C3834" s="114" t="s">
        <v>367</v>
      </c>
      <c r="D3834" s="114" t="s">
        <v>638</v>
      </c>
      <c r="E3834" s="114" t="s">
        <v>2340</v>
      </c>
      <c r="F3834" s="114" t="s">
        <v>180</v>
      </c>
      <c r="G3834" s="121">
        <v>-9.2221317858449383E-4</v>
      </c>
      <c r="H3834" s="114">
        <v>-13.525793285905909</v>
      </c>
      <c r="I3834" s="118" t="s">
        <v>272</v>
      </c>
    </row>
    <row r="3835" spans="1:9" ht="15" customHeight="1" x14ac:dyDescent="0.25">
      <c r="A3835" s="117">
        <v>46290.782395833332</v>
      </c>
      <c r="B3835" s="114">
        <v>29</v>
      </c>
      <c r="C3835" s="114" t="s">
        <v>367</v>
      </c>
      <c r="D3835" s="114" t="s">
        <v>638</v>
      </c>
      <c r="E3835" s="114" t="s">
        <v>2341</v>
      </c>
      <c r="F3835" s="114" t="s">
        <v>180</v>
      </c>
      <c r="G3835" s="121">
        <v>-8.5052326483770662E-4</v>
      </c>
      <c r="H3835" s="114">
        <v>-12.474341217619697</v>
      </c>
      <c r="I3835" s="118" t="s">
        <v>272</v>
      </c>
    </row>
    <row r="3836" spans="1:9" ht="15" customHeight="1" x14ac:dyDescent="0.25">
      <c r="A3836" s="117">
        <v>46290.782395833332</v>
      </c>
      <c r="B3836" s="114">
        <v>29</v>
      </c>
      <c r="C3836" s="114" t="s">
        <v>367</v>
      </c>
      <c r="D3836" s="114" t="s">
        <v>638</v>
      </c>
      <c r="E3836" s="114" t="s">
        <v>2342</v>
      </c>
      <c r="F3836" s="114" t="s">
        <v>180</v>
      </c>
      <c r="G3836" s="121">
        <v>-8.5052326483770662E-4</v>
      </c>
      <c r="H3836" s="114">
        <v>-12.474341217619697</v>
      </c>
      <c r="I3836" s="118" t="s">
        <v>272</v>
      </c>
    </row>
    <row r="3837" spans="1:9" ht="15" customHeight="1" x14ac:dyDescent="0.25">
      <c r="A3837" s="117">
        <v>46290.782395833332</v>
      </c>
      <c r="B3837" s="114">
        <v>29</v>
      </c>
      <c r="C3837" s="114" t="s">
        <v>367</v>
      </c>
      <c r="D3837" s="114" t="s">
        <v>638</v>
      </c>
      <c r="E3837" s="114" t="s">
        <v>2343</v>
      </c>
      <c r="F3837" s="114" t="s">
        <v>180</v>
      </c>
      <c r="G3837" s="121">
        <v>-8.5052326483770662E-4</v>
      </c>
      <c r="H3837" s="114">
        <v>-12.474341217619697</v>
      </c>
      <c r="I3837" s="118" t="s">
        <v>272</v>
      </c>
    </row>
    <row r="3838" spans="1:9" ht="15" customHeight="1" x14ac:dyDescent="0.25">
      <c r="A3838" s="117">
        <v>46290.782395833332</v>
      </c>
      <c r="B3838" s="114">
        <v>29</v>
      </c>
      <c r="C3838" s="114" t="s">
        <v>367</v>
      </c>
      <c r="D3838" s="114" t="s">
        <v>638</v>
      </c>
      <c r="E3838" s="114" t="s">
        <v>2344</v>
      </c>
      <c r="F3838" s="114" t="s">
        <v>180</v>
      </c>
      <c r="G3838" s="121">
        <v>-8.5052326483770662E-4</v>
      </c>
      <c r="H3838" s="114">
        <v>-12.474341217619697</v>
      </c>
      <c r="I3838" s="118" t="s">
        <v>272</v>
      </c>
    </row>
    <row r="3839" spans="1:9" ht="15" customHeight="1" x14ac:dyDescent="0.25">
      <c r="A3839" s="117">
        <v>46290.782395833332</v>
      </c>
      <c r="B3839" s="114">
        <v>29</v>
      </c>
      <c r="C3839" s="114" t="s">
        <v>367</v>
      </c>
      <c r="D3839" s="114" t="s">
        <v>638</v>
      </c>
      <c r="E3839" s="114" t="s">
        <v>2345</v>
      </c>
      <c r="F3839" s="114" t="s">
        <v>180</v>
      </c>
      <c r="G3839" s="121">
        <v>-8.5052326483770662E-4</v>
      </c>
      <c r="H3839" s="114">
        <v>-12.474341217619697</v>
      </c>
      <c r="I3839" s="118" t="s">
        <v>272</v>
      </c>
    </row>
    <row r="3840" spans="1:9" ht="15" customHeight="1" x14ac:dyDescent="0.25">
      <c r="A3840" s="117">
        <v>46290.782395833332</v>
      </c>
      <c r="B3840" s="114">
        <v>29</v>
      </c>
      <c r="C3840" s="114" t="s">
        <v>367</v>
      </c>
      <c r="D3840" s="114" t="s">
        <v>638</v>
      </c>
      <c r="E3840" s="114" t="s">
        <v>2346</v>
      </c>
      <c r="F3840" s="114" t="s">
        <v>180</v>
      </c>
      <c r="G3840" s="121">
        <v>-8.5052326483770662E-4</v>
      </c>
      <c r="H3840" s="114">
        <v>-12.474341217619697</v>
      </c>
      <c r="I3840" s="118" t="s">
        <v>272</v>
      </c>
    </row>
    <row r="3841" spans="1:9" ht="15" customHeight="1" x14ac:dyDescent="0.25">
      <c r="A3841" s="117">
        <v>46290.782395833332</v>
      </c>
      <c r="B3841" s="114">
        <v>29</v>
      </c>
      <c r="C3841" s="114" t="s">
        <v>367</v>
      </c>
      <c r="D3841" s="114" t="s">
        <v>638</v>
      </c>
      <c r="E3841" s="114" t="s">
        <v>2347</v>
      </c>
      <c r="F3841" s="114" t="s">
        <v>180</v>
      </c>
      <c r="G3841" s="121">
        <v>-8.5052326483770662E-4</v>
      </c>
      <c r="H3841" s="114">
        <v>-12.474341217619697</v>
      </c>
      <c r="I3841" s="118" t="s">
        <v>272</v>
      </c>
    </row>
    <row r="3842" spans="1:9" ht="15" customHeight="1" x14ac:dyDescent="0.25">
      <c r="A3842" s="117">
        <v>46290.782395833332</v>
      </c>
      <c r="B3842" s="114">
        <v>29</v>
      </c>
      <c r="C3842" s="114" t="s">
        <v>367</v>
      </c>
      <c r="D3842" s="114" t="s">
        <v>638</v>
      </c>
      <c r="E3842" s="114" t="s">
        <v>2348</v>
      </c>
      <c r="F3842" s="114" t="s">
        <v>180</v>
      </c>
      <c r="G3842" s="121">
        <v>-8.5052326483770662E-4</v>
      </c>
      <c r="H3842" s="114">
        <v>-12.474341217619697</v>
      </c>
      <c r="I3842" s="118" t="s">
        <v>272</v>
      </c>
    </row>
    <row r="3843" spans="1:9" ht="15" customHeight="1" x14ac:dyDescent="0.25">
      <c r="A3843" s="117">
        <v>46290.782395833332</v>
      </c>
      <c r="B3843" s="114">
        <v>29</v>
      </c>
      <c r="C3843" s="114" t="s">
        <v>367</v>
      </c>
      <c r="D3843" s="114" t="s">
        <v>638</v>
      </c>
      <c r="E3843" s="114" t="s">
        <v>2349</v>
      </c>
      <c r="F3843" s="114" t="s">
        <v>180</v>
      </c>
      <c r="G3843" s="121">
        <v>-7.7883335109091929E-4</v>
      </c>
      <c r="H3843" s="114">
        <v>-11.422889149333482</v>
      </c>
      <c r="I3843" s="118" t="s">
        <v>272</v>
      </c>
    </row>
    <row r="3844" spans="1:9" ht="15" customHeight="1" x14ac:dyDescent="0.25">
      <c r="A3844" s="117">
        <v>46290.782395833332</v>
      </c>
      <c r="B3844" s="114">
        <v>29</v>
      </c>
      <c r="C3844" s="114" t="s">
        <v>367</v>
      </c>
      <c r="D3844" s="114" t="s">
        <v>638</v>
      </c>
      <c r="E3844" s="114" t="s">
        <v>2350</v>
      </c>
      <c r="F3844" s="114" t="s">
        <v>180</v>
      </c>
      <c r="G3844" s="121">
        <v>-7.7883335109091929E-4</v>
      </c>
      <c r="H3844" s="114">
        <v>-11.422889149333482</v>
      </c>
      <c r="I3844" s="118" t="s">
        <v>272</v>
      </c>
    </row>
    <row r="3845" spans="1:9" ht="15" customHeight="1" x14ac:dyDescent="0.25">
      <c r="A3845" s="117">
        <v>46290.782395833332</v>
      </c>
      <c r="B3845" s="114">
        <v>29</v>
      </c>
      <c r="C3845" s="114" t="s">
        <v>367</v>
      </c>
      <c r="D3845" s="114" t="s">
        <v>638</v>
      </c>
      <c r="E3845" s="114" t="s">
        <v>2351</v>
      </c>
      <c r="F3845" s="114" t="s">
        <v>180</v>
      </c>
      <c r="G3845" s="121">
        <v>-7.7883335109091929E-4</v>
      </c>
      <c r="H3845" s="114">
        <v>-11.422889149333482</v>
      </c>
      <c r="I3845" s="118" t="s">
        <v>272</v>
      </c>
    </row>
    <row r="3846" spans="1:9" ht="15" customHeight="1" x14ac:dyDescent="0.25">
      <c r="A3846" s="117">
        <v>46290.782395833332</v>
      </c>
      <c r="B3846" s="114">
        <v>29</v>
      </c>
      <c r="C3846" s="114" t="s">
        <v>367</v>
      </c>
      <c r="D3846" s="114" t="s">
        <v>638</v>
      </c>
      <c r="E3846" s="114" t="s">
        <v>2352</v>
      </c>
      <c r="F3846" s="114" t="s">
        <v>180</v>
      </c>
      <c r="G3846" s="121">
        <v>-7.7883335109091929E-4</v>
      </c>
      <c r="H3846" s="114">
        <v>-11.422889149333482</v>
      </c>
      <c r="I3846" s="118" t="s">
        <v>272</v>
      </c>
    </row>
    <row r="3847" spans="1:9" ht="15" customHeight="1" x14ac:dyDescent="0.25">
      <c r="A3847" s="117">
        <v>46290.782395833332</v>
      </c>
      <c r="B3847" s="114">
        <v>29</v>
      </c>
      <c r="C3847" s="114" t="s">
        <v>367</v>
      </c>
      <c r="D3847" s="114" t="s">
        <v>638</v>
      </c>
      <c r="E3847" s="114" t="s">
        <v>2353</v>
      </c>
      <c r="F3847" s="114" t="s">
        <v>180</v>
      </c>
      <c r="G3847" s="121">
        <v>-7.7883335109091929E-4</v>
      </c>
      <c r="H3847" s="114">
        <v>-11.422889149333482</v>
      </c>
      <c r="I3847" s="118" t="s">
        <v>272</v>
      </c>
    </row>
    <row r="3848" spans="1:9" ht="15" customHeight="1" x14ac:dyDescent="0.25">
      <c r="A3848" s="117">
        <v>46290.782395833332</v>
      </c>
      <c r="B3848" s="114">
        <v>29</v>
      </c>
      <c r="C3848" s="114" t="s">
        <v>367</v>
      </c>
      <c r="D3848" s="114" t="s">
        <v>638</v>
      </c>
      <c r="E3848" s="114" t="s">
        <v>2354</v>
      </c>
      <c r="F3848" s="114" t="s">
        <v>180</v>
      </c>
      <c r="G3848" s="121">
        <v>-7.7883335109091929E-4</v>
      </c>
      <c r="H3848" s="114">
        <v>-11.422889149333482</v>
      </c>
      <c r="I3848" s="118" t="s">
        <v>272</v>
      </c>
    </row>
    <row r="3849" spans="1:9" ht="15" customHeight="1" x14ac:dyDescent="0.25">
      <c r="A3849" s="117">
        <v>46290.782395833332</v>
      </c>
      <c r="B3849" s="114">
        <v>29</v>
      </c>
      <c r="C3849" s="114" t="s">
        <v>367</v>
      </c>
      <c r="D3849" s="114" t="s">
        <v>638</v>
      </c>
      <c r="E3849" s="114" t="s">
        <v>2355</v>
      </c>
      <c r="F3849" s="114" t="s">
        <v>180</v>
      </c>
      <c r="G3849" s="121">
        <v>-7.788333510909194E-4</v>
      </c>
      <c r="H3849" s="114">
        <v>-11.422889149333484</v>
      </c>
      <c r="I3849" s="118" t="s">
        <v>272</v>
      </c>
    </row>
    <row r="3850" spans="1:9" ht="15" customHeight="1" x14ac:dyDescent="0.25">
      <c r="A3850" s="117">
        <v>46290.782395833332</v>
      </c>
      <c r="B3850" s="114">
        <v>29</v>
      </c>
      <c r="C3850" s="114" t="s">
        <v>367</v>
      </c>
      <c r="D3850" s="114" t="s">
        <v>638</v>
      </c>
      <c r="E3850" s="114" t="s">
        <v>2356</v>
      </c>
      <c r="F3850" s="114" t="s">
        <v>180</v>
      </c>
      <c r="G3850" s="121">
        <v>-7.788333510909194E-4</v>
      </c>
      <c r="H3850" s="114">
        <v>-11.422889149333484</v>
      </c>
      <c r="I3850" s="118" t="s">
        <v>272</v>
      </c>
    </row>
    <row r="3851" spans="1:9" ht="15" customHeight="1" x14ac:dyDescent="0.25">
      <c r="A3851" s="117">
        <v>46290.782395833332</v>
      </c>
      <c r="B3851" s="114">
        <v>29</v>
      </c>
      <c r="C3851" s="114" t="s">
        <v>367</v>
      </c>
      <c r="D3851" s="114" t="s">
        <v>638</v>
      </c>
      <c r="E3851" s="114" t="s">
        <v>2357</v>
      </c>
      <c r="F3851" s="114" t="s">
        <v>180</v>
      </c>
      <c r="G3851" s="121">
        <v>-7.788333510909194E-4</v>
      </c>
      <c r="H3851" s="114">
        <v>-11.422889149333484</v>
      </c>
      <c r="I3851" s="118" t="s">
        <v>272</v>
      </c>
    </row>
    <row r="3852" spans="1:9" ht="15" customHeight="1" x14ac:dyDescent="0.25">
      <c r="A3852" s="117">
        <v>46290.782395833332</v>
      </c>
      <c r="B3852" s="114">
        <v>29</v>
      </c>
      <c r="C3852" s="114" t="s">
        <v>367</v>
      </c>
      <c r="D3852" s="114" t="s">
        <v>638</v>
      </c>
      <c r="E3852" s="114" t="s">
        <v>2358</v>
      </c>
      <c r="F3852" s="114" t="s">
        <v>180</v>
      </c>
      <c r="G3852" s="121">
        <v>-7.788333510909194E-4</v>
      </c>
      <c r="H3852" s="114">
        <v>-11.422889149333484</v>
      </c>
      <c r="I3852" s="118" t="s">
        <v>272</v>
      </c>
    </row>
    <row r="3853" spans="1:9" ht="15" customHeight="1" x14ac:dyDescent="0.25">
      <c r="A3853" s="117">
        <v>46290.782395833332</v>
      </c>
      <c r="B3853" s="114">
        <v>29</v>
      </c>
      <c r="C3853" s="114" t="s">
        <v>367</v>
      </c>
      <c r="D3853" s="114" t="s">
        <v>638</v>
      </c>
      <c r="E3853" s="114" t="s">
        <v>2359</v>
      </c>
      <c r="F3853" s="114" t="s">
        <v>180</v>
      </c>
      <c r="G3853" s="121">
        <v>-7.0714343734413208E-4</v>
      </c>
      <c r="H3853" s="114">
        <v>-10.37143708104727</v>
      </c>
      <c r="I3853" s="118" t="s">
        <v>272</v>
      </c>
    </row>
    <row r="3854" spans="1:9" ht="15" customHeight="1" x14ac:dyDescent="0.25">
      <c r="A3854" s="117">
        <v>46290.782395833332</v>
      </c>
      <c r="B3854" s="114">
        <v>29</v>
      </c>
      <c r="C3854" s="114" t="s">
        <v>367</v>
      </c>
      <c r="D3854" s="114" t="s">
        <v>638</v>
      </c>
      <c r="E3854" s="114" t="s">
        <v>2360</v>
      </c>
      <c r="F3854" s="114" t="s">
        <v>180</v>
      </c>
      <c r="G3854" s="121">
        <v>-7.0714343734413208E-4</v>
      </c>
      <c r="H3854" s="114">
        <v>-10.37143708104727</v>
      </c>
      <c r="I3854" s="118" t="s">
        <v>272</v>
      </c>
    </row>
    <row r="3855" spans="1:9" ht="15" customHeight="1" x14ac:dyDescent="0.25">
      <c r="A3855" s="117">
        <v>46290.782395833332</v>
      </c>
      <c r="B3855" s="114">
        <v>29</v>
      </c>
      <c r="C3855" s="114" t="s">
        <v>367</v>
      </c>
      <c r="D3855" s="114" t="s">
        <v>638</v>
      </c>
      <c r="E3855" s="114" t="s">
        <v>2361</v>
      </c>
      <c r="F3855" s="114" t="s">
        <v>180</v>
      </c>
      <c r="G3855" s="121">
        <v>-7.0714343734413208E-4</v>
      </c>
      <c r="H3855" s="114">
        <v>-10.37143708104727</v>
      </c>
      <c r="I3855" s="118" t="s">
        <v>272</v>
      </c>
    </row>
    <row r="3856" spans="1:9" ht="15" customHeight="1" x14ac:dyDescent="0.25">
      <c r="A3856" s="117">
        <v>46290.782395833332</v>
      </c>
      <c r="B3856" s="114">
        <v>29</v>
      </c>
      <c r="C3856" s="114" t="s">
        <v>367</v>
      </c>
      <c r="D3856" s="114" t="s">
        <v>638</v>
      </c>
      <c r="E3856" s="114" t="s">
        <v>2362</v>
      </c>
      <c r="F3856" s="114" t="s">
        <v>180</v>
      </c>
      <c r="G3856" s="121">
        <v>-7.0714343734413208E-4</v>
      </c>
      <c r="H3856" s="114">
        <v>-10.37143708104727</v>
      </c>
      <c r="I3856" s="118" t="s">
        <v>272</v>
      </c>
    </row>
    <row r="3857" spans="1:9" ht="15" customHeight="1" x14ac:dyDescent="0.25">
      <c r="A3857" s="117">
        <v>46290.782395833332</v>
      </c>
      <c r="B3857" s="114">
        <v>29</v>
      </c>
      <c r="C3857" s="114" t="s">
        <v>367</v>
      </c>
      <c r="D3857" s="114" t="s">
        <v>638</v>
      </c>
      <c r="E3857" s="114" t="s">
        <v>2363</v>
      </c>
      <c r="F3857" s="114" t="s">
        <v>180</v>
      </c>
      <c r="G3857" s="121">
        <v>-7.0714343734413208E-4</v>
      </c>
      <c r="H3857" s="114">
        <v>-10.37143708104727</v>
      </c>
      <c r="I3857" s="118" t="s">
        <v>272</v>
      </c>
    </row>
    <row r="3858" spans="1:9" ht="15" customHeight="1" x14ac:dyDescent="0.25">
      <c r="A3858" s="117">
        <v>46290.782395833332</v>
      </c>
      <c r="B3858" s="114">
        <v>29</v>
      </c>
      <c r="C3858" s="114" t="s">
        <v>367</v>
      </c>
      <c r="D3858" s="114" t="s">
        <v>638</v>
      </c>
      <c r="E3858" s="114" t="s">
        <v>2364</v>
      </c>
      <c r="F3858" s="114" t="s">
        <v>180</v>
      </c>
      <c r="G3858" s="121">
        <v>-7.0714343734413208E-4</v>
      </c>
      <c r="H3858" s="114">
        <v>-10.37143708104727</v>
      </c>
      <c r="I3858" s="118" t="s">
        <v>272</v>
      </c>
    </row>
    <row r="3859" spans="1:9" ht="15" customHeight="1" x14ac:dyDescent="0.25">
      <c r="A3859" s="117">
        <v>46290.782395833332</v>
      </c>
      <c r="B3859" s="114">
        <v>29</v>
      </c>
      <c r="C3859" s="114" t="s">
        <v>367</v>
      </c>
      <c r="D3859" s="114" t="s">
        <v>638</v>
      </c>
      <c r="E3859" s="114" t="s">
        <v>2365</v>
      </c>
      <c r="F3859" s="114" t="s">
        <v>180</v>
      </c>
      <c r="G3859" s="121">
        <v>-6.3545352359734475E-4</v>
      </c>
      <c r="H3859" s="114">
        <v>-9.3199850127610571</v>
      </c>
      <c r="I3859" s="118" t="s">
        <v>272</v>
      </c>
    </row>
    <row r="3860" spans="1:9" ht="15" customHeight="1" x14ac:dyDescent="0.25">
      <c r="A3860" s="117">
        <v>46290.782395833332</v>
      </c>
      <c r="B3860" s="114">
        <v>29</v>
      </c>
      <c r="C3860" s="114" t="s">
        <v>367</v>
      </c>
      <c r="D3860" s="114" t="s">
        <v>638</v>
      </c>
      <c r="E3860" s="114" t="s">
        <v>2366</v>
      </c>
      <c r="F3860" s="114" t="s">
        <v>180</v>
      </c>
      <c r="G3860" s="121">
        <v>-6.3545352359734475E-4</v>
      </c>
      <c r="H3860" s="114">
        <v>-9.3199850127610571</v>
      </c>
      <c r="I3860" s="118" t="s">
        <v>272</v>
      </c>
    </row>
    <row r="3861" spans="1:9" ht="15" customHeight="1" x14ac:dyDescent="0.25">
      <c r="A3861" s="117">
        <v>46290.782395833332</v>
      </c>
      <c r="B3861" s="114">
        <v>29</v>
      </c>
      <c r="C3861" s="114" t="s">
        <v>367</v>
      </c>
      <c r="D3861" s="114" t="s">
        <v>638</v>
      </c>
      <c r="E3861" s="114" t="s">
        <v>2367</v>
      </c>
      <c r="F3861" s="114" t="s">
        <v>180</v>
      </c>
      <c r="G3861" s="121">
        <v>-6.3545352359734475E-4</v>
      </c>
      <c r="H3861" s="114">
        <v>-9.3199850127610571</v>
      </c>
      <c r="I3861" s="118" t="s">
        <v>272</v>
      </c>
    </row>
    <row r="3862" spans="1:9" ht="15" customHeight="1" x14ac:dyDescent="0.25">
      <c r="A3862" s="117">
        <v>46290.782395833332</v>
      </c>
      <c r="B3862" s="114">
        <v>29</v>
      </c>
      <c r="C3862" s="114" t="s">
        <v>367</v>
      </c>
      <c r="D3862" s="114" t="s">
        <v>638</v>
      </c>
      <c r="E3862" s="114" t="s">
        <v>2368</v>
      </c>
      <c r="F3862" s="114" t="s">
        <v>180</v>
      </c>
      <c r="G3862" s="121">
        <v>-6.3545352359734486E-4</v>
      </c>
      <c r="H3862" s="114">
        <v>-9.3199850127610588</v>
      </c>
      <c r="I3862" s="118" t="s">
        <v>272</v>
      </c>
    </row>
    <row r="3863" spans="1:9" ht="15" customHeight="1" x14ac:dyDescent="0.25">
      <c r="A3863" s="117">
        <v>46290.782395833332</v>
      </c>
      <c r="B3863" s="114">
        <v>29</v>
      </c>
      <c r="C3863" s="114" t="s">
        <v>367</v>
      </c>
      <c r="D3863" s="114" t="s">
        <v>638</v>
      </c>
      <c r="E3863" s="114" t="s">
        <v>2369</v>
      </c>
      <c r="F3863" s="114" t="s">
        <v>180</v>
      </c>
      <c r="G3863" s="121">
        <v>-6.3545352359734486E-4</v>
      </c>
      <c r="H3863" s="114">
        <v>-9.3199850127610588</v>
      </c>
      <c r="I3863" s="118" t="s">
        <v>272</v>
      </c>
    </row>
    <row r="3864" spans="1:9" ht="15" customHeight="1" x14ac:dyDescent="0.25">
      <c r="A3864" s="117">
        <v>46290.782395833332</v>
      </c>
      <c r="B3864" s="114">
        <v>29</v>
      </c>
      <c r="C3864" s="114" t="s">
        <v>367</v>
      </c>
      <c r="D3864" s="114" t="s">
        <v>638</v>
      </c>
      <c r="E3864" s="114" t="s">
        <v>2370</v>
      </c>
      <c r="F3864" s="114" t="s">
        <v>180</v>
      </c>
      <c r="G3864" s="121">
        <v>-6.3545352359734486E-4</v>
      </c>
      <c r="H3864" s="114">
        <v>-9.3199850127610588</v>
      </c>
      <c r="I3864" s="118" t="s">
        <v>272</v>
      </c>
    </row>
    <row r="3865" spans="1:9" ht="15" customHeight="1" x14ac:dyDescent="0.25">
      <c r="A3865" s="117">
        <v>46290.782395833332</v>
      </c>
      <c r="B3865" s="114">
        <v>29</v>
      </c>
      <c r="C3865" s="114" t="s">
        <v>367</v>
      </c>
      <c r="D3865" s="114" t="s">
        <v>638</v>
      </c>
      <c r="E3865" s="114" t="s">
        <v>2371</v>
      </c>
      <c r="F3865" s="114" t="s">
        <v>180</v>
      </c>
      <c r="G3865" s="121">
        <v>-5.6376360985055753E-4</v>
      </c>
      <c r="H3865" s="114">
        <v>-8.2685329444748437</v>
      </c>
      <c r="I3865" s="118" t="s">
        <v>272</v>
      </c>
    </row>
    <row r="3866" spans="1:9" ht="15" customHeight="1" x14ac:dyDescent="0.25">
      <c r="A3866" s="117">
        <v>46290.782395833332</v>
      </c>
      <c r="B3866" s="114">
        <v>29</v>
      </c>
      <c r="C3866" s="114" t="s">
        <v>367</v>
      </c>
      <c r="D3866" s="114" t="s">
        <v>638</v>
      </c>
      <c r="E3866" s="114" t="s">
        <v>2372</v>
      </c>
      <c r="F3866" s="114" t="s">
        <v>180</v>
      </c>
      <c r="G3866" s="121">
        <v>-5.6376360985055753E-4</v>
      </c>
      <c r="H3866" s="114">
        <v>-8.2685329444748437</v>
      </c>
      <c r="I3866" s="118" t="s">
        <v>272</v>
      </c>
    </row>
    <row r="3867" spans="1:9" ht="15" customHeight="1" x14ac:dyDescent="0.25">
      <c r="A3867" s="117">
        <v>46290.782395833332</v>
      </c>
      <c r="B3867" s="114">
        <v>29</v>
      </c>
      <c r="C3867" s="114" t="s">
        <v>367</v>
      </c>
      <c r="D3867" s="114" t="s">
        <v>638</v>
      </c>
      <c r="E3867" s="114" t="s">
        <v>2373</v>
      </c>
      <c r="F3867" s="114" t="s">
        <v>180</v>
      </c>
      <c r="G3867" s="121">
        <v>-5.6376360985055753E-4</v>
      </c>
      <c r="H3867" s="114">
        <v>-8.2685329444748437</v>
      </c>
      <c r="I3867" s="118" t="s">
        <v>272</v>
      </c>
    </row>
    <row r="3868" spans="1:9" ht="15" customHeight="1" x14ac:dyDescent="0.25">
      <c r="A3868" s="117">
        <v>46290.782395833332</v>
      </c>
      <c r="B3868" s="114">
        <v>29</v>
      </c>
      <c r="C3868" s="114" t="s">
        <v>367</v>
      </c>
      <c r="D3868" s="114" t="s">
        <v>638</v>
      </c>
      <c r="E3868" s="114" t="s">
        <v>2374</v>
      </c>
      <c r="F3868" s="114" t="s">
        <v>180</v>
      </c>
      <c r="G3868" s="121">
        <v>-5.6376360985055753E-4</v>
      </c>
      <c r="H3868" s="114">
        <v>-8.2685329444748437</v>
      </c>
      <c r="I3868" s="118" t="s">
        <v>272</v>
      </c>
    </row>
    <row r="3869" spans="1:9" ht="15" customHeight="1" x14ac:dyDescent="0.25">
      <c r="A3869" s="117">
        <v>46290.782395833332</v>
      </c>
      <c r="B3869" s="114">
        <v>29</v>
      </c>
      <c r="C3869" s="114" t="s">
        <v>367</v>
      </c>
      <c r="D3869" s="114" t="s">
        <v>638</v>
      </c>
      <c r="E3869" s="114" t="s">
        <v>2375</v>
      </c>
      <c r="F3869" s="114" t="s">
        <v>180</v>
      </c>
      <c r="G3869" s="121">
        <v>-5.6376360985055753E-4</v>
      </c>
      <c r="H3869" s="114">
        <v>-8.2685329444748437</v>
      </c>
      <c r="I3869" s="118" t="s">
        <v>272</v>
      </c>
    </row>
    <row r="3870" spans="1:9" ht="15" customHeight="1" x14ac:dyDescent="0.25">
      <c r="A3870" s="117">
        <v>46290.782395833332</v>
      </c>
      <c r="B3870" s="114">
        <v>29</v>
      </c>
      <c r="C3870" s="114" t="s">
        <v>367</v>
      </c>
      <c r="D3870" s="114" t="s">
        <v>638</v>
      </c>
      <c r="E3870" s="114" t="s">
        <v>2376</v>
      </c>
      <c r="F3870" s="114" t="s">
        <v>180</v>
      </c>
      <c r="G3870" s="121">
        <v>-5.6376360985055753E-4</v>
      </c>
      <c r="H3870" s="114">
        <v>-8.2685329444748437</v>
      </c>
      <c r="I3870" s="118" t="s">
        <v>272</v>
      </c>
    </row>
    <row r="3871" spans="1:9" ht="15" customHeight="1" x14ac:dyDescent="0.25">
      <c r="A3871" s="117">
        <v>46290.782395833332</v>
      </c>
      <c r="B3871" s="114">
        <v>29</v>
      </c>
      <c r="C3871" s="114" t="s">
        <v>367</v>
      </c>
      <c r="D3871" s="114" t="s">
        <v>638</v>
      </c>
      <c r="E3871" s="114" t="s">
        <v>2377</v>
      </c>
      <c r="F3871" s="114" t="s">
        <v>180</v>
      </c>
      <c r="G3871" s="121">
        <v>-4.9207369610377021E-4</v>
      </c>
      <c r="H3871" s="114">
        <v>-7.2170808761886303</v>
      </c>
      <c r="I3871" s="118" t="s">
        <v>272</v>
      </c>
    </row>
    <row r="3872" spans="1:9" ht="15" customHeight="1" x14ac:dyDescent="0.25">
      <c r="A3872" s="117">
        <v>46290.782395833332</v>
      </c>
      <c r="B3872" s="114">
        <v>29</v>
      </c>
      <c r="C3872" s="114" t="s">
        <v>367</v>
      </c>
      <c r="D3872" s="114" t="s">
        <v>638</v>
      </c>
      <c r="E3872" s="114" t="s">
        <v>2378</v>
      </c>
      <c r="F3872" s="114" t="s">
        <v>180</v>
      </c>
      <c r="G3872" s="121">
        <v>-4.9207369610377021E-4</v>
      </c>
      <c r="H3872" s="114">
        <v>-7.2170808761886303</v>
      </c>
      <c r="I3872" s="118" t="s">
        <v>272</v>
      </c>
    </row>
    <row r="3873" spans="1:9" ht="15" customHeight="1" x14ac:dyDescent="0.25">
      <c r="A3873" s="117">
        <v>46290.782395833332</v>
      </c>
      <c r="B3873" s="114">
        <v>29</v>
      </c>
      <c r="C3873" s="114" t="s">
        <v>367</v>
      </c>
      <c r="D3873" s="114" t="s">
        <v>638</v>
      </c>
      <c r="E3873" s="114" t="s">
        <v>2379</v>
      </c>
      <c r="F3873" s="114" t="s">
        <v>180</v>
      </c>
      <c r="G3873" s="121">
        <v>-4.9207369610377021E-4</v>
      </c>
      <c r="H3873" s="114">
        <v>-7.2170808761886303</v>
      </c>
      <c r="I3873" s="118" t="s">
        <v>272</v>
      </c>
    </row>
    <row r="3874" spans="1:9" ht="15" customHeight="1" x14ac:dyDescent="0.25">
      <c r="A3874" s="117">
        <v>46290.782395833332</v>
      </c>
      <c r="B3874" s="114">
        <v>29</v>
      </c>
      <c r="C3874" s="114" t="s">
        <v>367</v>
      </c>
      <c r="D3874" s="114" t="s">
        <v>638</v>
      </c>
      <c r="E3874" s="114" t="s">
        <v>2380</v>
      </c>
      <c r="F3874" s="114" t="s">
        <v>180</v>
      </c>
      <c r="G3874" s="121">
        <v>-4.9207369610377032E-4</v>
      </c>
      <c r="H3874" s="114">
        <v>-7.2170808761886311</v>
      </c>
      <c r="I3874" s="118" t="s">
        <v>272</v>
      </c>
    </row>
    <row r="3875" spans="1:9" ht="15" customHeight="1" x14ac:dyDescent="0.25">
      <c r="A3875" s="117">
        <v>46290.782395833332</v>
      </c>
      <c r="B3875" s="114">
        <v>29</v>
      </c>
      <c r="C3875" s="114" t="s">
        <v>367</v>
      </c>
      <c r="D3875" s="114" t="s">
        <v>638</v>
      </c>
      <c r="E3875" s="114" t="s">
        <v>2381</v>
      </c>
      <c r="F3875" s="114" t="s">
        <v>180</v>
      </c>
      <c r="G3875" s="121">
        <v>-4.9207369610377032E-4</v>
      </c>
      <c r="H3875" s="114">
        <v>-7.2170808761886311</v>
      </c>
      <c r="I3875" s="118" t="s">
        <v>272</v>
      </c>
    </row>
    <row r="3876" spans="1:9" ht="15" customHeight="1" x14ac:dyDescent="0.25">
      <c r="A3876" s="117">
        <v>46290.782395833332</v>
      </c>
      <c r="B3876" s="114">
        <v>29</v>
      </c>
      <c r="C3876" s="114" t="s">
        <v>367</v>
      </c>
      <c r="D3876" s="114" t="s">
        <v>638</v>
      </c>
      <c r="E3876" s="114" t="s">
        <v>2382</v>
      </c>
      <c r="F3876" s="114" t="s">
        <v>180</v>
      </c>
      <c r="G3876" s="121">
        <v>-4.9207369610377032E-4</v>
      </c>
      <c r="H3876" s="114">
        <v>-7.2170808761886311</v>
      </c>
      <c r="I3876" s="118" t="s">
        <v>272</v>
      </c>
    </row>
    <row r="3877" spans="1:9" ht="15" customHeight="1" x14ac:dyDescent="0.25">
      <c r="A3877" s="117">
        <v>46290.782395833332</v>
      </c>
      <c r="B3877" s="114">
        <v>29</v>
      </c>
      <c r="C3877" s="114" t="s">
        <v>367</v>
      </c>
      <c r="D3877" s="114" t="s">
        <v>638</v>
      </c>
      <c r="E3877" s="114" t="s">
        <v>2383</v>
      </c>
      <c r="F3877" s="114" t="s">
        <v>180</v>
      </c>
      <c r="G3877" s="121">
        <v>-4.2038378235698299E-4</v>
      </c>
      <c r="H3877" s="114">
        <v>-6.1656288079024177</v>
      </c>
      <c r="I3877" s="118" t="s">
        <v>272</v>
      </c>
    </row>
    <row r="3878" spans="1:9" ht="15" customHeight="1" x14ac:dyDescent="0.25">
      <c r="A3878" s="117">
        <v>46290.782395833332</v>
      </c>
      <c r="B3878" s="114">
        <v>29</v>
      </c>
      <c r="C3878" s="114" t="s">
        <v>367</v>
      </c>
      <c r="D3878" s="114" t="s">
        <v>638</v>
      </c>
      <c r="E3878" s="114" t="s">
        <v>2384</v>
      </c>
      <c r="F3878" s="114" t="s">
        <v>180</v>
      </c>
      <c r="G3878" s="121">
        <v>-4.2038378235698299E-4</v>
      </c>
      <c r="H3878" s="114">
        <v>-6.1656288079024177</v>
      </c>
      <c r="I3878" s="118" t="s">
        <v>272</v>
      </c>
    </row>
    <row r="3879" spans="1:9" ht="15" customHeight="1" x14ac:dyDescent="0.25">
      <c r="A3879" s="117">
        <v>46290.782395833332</v>
      </c>
      <c r="B3879" s="114">
        <v>29</v>
      </c>
      <c r="C3879" s="114" t="s">
        <v>367</v>
      </c>
      <c r="D3879" s="114" t="s">
        <v>638</v>
      </c>
      <c r="E3879" s="114" t="s">
        <v>2385</v>
      </c>
      <c r="F3879" s="114" t="s">
        <v>180</v>
      </c>
      <c r="G3879" s="121">
        <v>-4.2038378235698299E-4</v>
      </c>
      <c r="H3879" s="114">
        <v>-6.1656288079024177</v>
      </c>
      <c r="I3879" s="118" t="s">
        <v>272</v>
      </c>
    </row>
    <row r="3880" spans="1:9" ht="15" customHeight="1" x14ac:dyDescent="0.25">
      <c r="A3880" s="117">
        <v>46290.782395833332</v>
      </c>
      <c r="B3880" s="114">
        <v>29</v>
      </c>
      <c r="C3880" s="114" t="s">
        <v>367</v>
      </c>
      <c r="D3880" s="114" t="s">
        <v>638</v>
      </c>
      <c r="E3880" s="114" t="s">
        <v>2386</v>
      </c>
      <c r="F3880" s="114" t="s">
        <v>180</v>
      </c>
      <c r="G3880" s="121">
        <v>-4.2038378235698305E-4</v>
      </c>
      <c r="H3880" s="114">
        <v>-6.1656288079024186</v>
      </c>
      <c r="I3880" s="118" t="s">
        <v>272</v>
      </c>
    </row>
    <row r="3881" spans="1:9" ht="15" customHeight="1" x14ac:dyDescent="0.25">
      <c r="A3881" s="117">
        <v>46290.782395833332</v>
      </c>
      <c r="B3881" s="114">
        <v>29</v>
      </c>
      <c r="C3881" s="114" t="s">
        <v>367</v>
      </c>
      <c r="D3881" s="114" t="s">
        <v>638</v>
      </c>
      <c r="E3881" s="114" t="s">
        <v>2387</v>
      </c>
      <c r="F3881" s="114" t="s">
        <v>180</v>
      </c>
      <c r="G3881" s="121">
        <v>-4.2038378235698305E-4</v>
      </c>
      <c r="H3881" s="114">
        <v>-6.1656288079024186</v>
      </c>
      <c r="I3881" s="118" t="s">
        <v>272</v>
      </c>
    </row>
    <row r="3882" spans="1:9" ht="15" customHeight="1" x14ac:dyDescent="0.25">
      <c r="A3882" s="117">
        <v>46290.782395833332</v>
      </c>
      <c r="B3882" s="114">
        <v>29</v>
      </c>
      <c r="C3882" s="114" t="s">
        <v>367</v>
      </c>
      <c r="D3882" s="114" t="s">
        <v>638</v>
      </c>
      <c r="E3882" s="114" t="s">
        <v>2388</v>
      </c>
      <c r="F3882" s="114" t="s">
        <v>180</v>
      </c>
      <c r="G3882" s="121">
        <v>-4.2038378235698305E-4</v>
      </c>
      <c r="H3882" s="114">
        <v>-6.1656288079024186</v>
      </c>
      <c r="I3882" s="118" t="s">
        <v>272</v>
      </c>
    </row>
    <row r="3883" spans="1:9" ht="15" customHeight="1" x14ac:dyDescent="0.25">
      <c r="A3883" s="117">
        <v>46290.782395833332</v>
      </c>
      <c r="B3883" s="114">
        <v>29</v>
      </c>
      <c r="C3883" s="114" t="s">
        <v>367</v>
      </c>
      <c r="D3883" s="114" t="s">
        <v>638</v>
      </c>
      <c r="E3883" s="114" t="s">
        <v>2389</v>
      </c>
      <c r="F3883" s="114" t="s">
        <v>180</v>
      </c>
      <c r="G3883" s="121">
        <v>-3.4869386861019572E-4</v>
      </c>
      <c r="H3883" s="114">
        <v>-5.1141767396162043</v>
      </c>
      <c r="I3883" s="118" t="s">
        <v>272</v>
      </c>
    </row>
    <row r="3884" spans="1:9" ht="15" customHeight="1" x14ac:dyDescent="0.25">
      <c r="A3884" s="117">
        <v>46290.782395833332</v>
      </c>
      <c r="B3884" s="114">
        <v>29</v>
      </c>
      <c r="C3884" s="114" t="s">
        <v>367</v>
      </c>
      <c r="D3884" s="114" t="s">
        <v>638</v>
      </c>
      <c r="E3884" s="114" t="s">
        <v>2390</v>
      </c>
      <c r="F3884" s="114" t="s">
        <v>180</v>
      </c>
      <c r="G3884" s="121">
        <v>-3.4869386861019572E-4</v>
      </c>
      <c r="H3884" s="114">
        <v>-5.1141767396162043</v>
      </c>
      <c r="I3884" s="118" t="s">
        <v>272</v>
      </c>
    </row>
    <row r="3885" spans="1:9" ht="15" customHeight="1" x14ac:dyDescent="0.25">
      <c r="A3885" s="117">
        <v>46290.782395833332</v>
      </c>
      <c r="B3885" s="114">
        <v>29</v>
      </c>
      <c r="C3885" s="114" t="s">
        <v>367</v>
      </c>
      <c r="D3885" s="114" t="s">
        <v>638</v>
      </c>
      <c r="E3885" s="114" t="s">
        <v>2391</v>
      </c>
      <c r="F3885" s="114" t="s">
        <v>180</v>
      </c>
      <c r="G3885" s="121">
        <v>-3.4869386861019572E-4</v>
      </c>
      <c r="H3885" s="114">
        <v>-5.1141767396162043</v>
      </c>
      <c r="I3885" s="118" t="s">
        <v>272</v>
      </c>
    </row>
    <row r="3886" spans="1:9" ht="15" customHeight="1" x14ac:dyDescent="0.25">
      <c r="A3886" s="117">
        <v>46290.782395833332</v>
      </c>
      <c r="B3886" s="114">
        <v>29</v>
      </c>
      <c r="C3886" s="114" t="s">
        <v>367</v>
      </c>
      <c r="D3886" s="114" t="s">
        <v>638</v>
      </c>
      <c r="E3886" s="114" t="s">
        <v>2392</v>
      </c>
      <c r="F3886" s="114" t="s">
        <v>180</v>
      </c>
      <c r="G3886" s="121">
        <v>-3.4869386861019578E-4</v>
      </c>
      <c r="H3886" s="114">
        <v>-5.1141767396162052</v>
      </c>
      <c r="I3886" s="118" t="s">
        <v>272</v>
      </c>
    </row>
    <row r="3887" spans="1:9" ht="15" customHeight="1" x14ac:dyDescent="0.25">
      <c r="A3887" s="117">
        <v>46290.782395833332</v>
      </c>
      <c r="B3887" s="114">
        <v>29</v>
      </c>
      <c r="C3887" s="114" t="s">
        <v>367</v>
      </c>
      <c r="D3887" s="114" t="s">
        <v>638</v>
      </c>
      <c r="E3887" s="114" t="s">
        <v>2393</v>
      </c>
      <c r="F3887" s="114" t="s">
        <v>180</v>
      </c>
      <c r="G3887" s="121">
        <v>-3.4869386861019578E-4</v>
      </c>
      <c r="H3887" s="114">
        <v>-5.1141767396162052</v>
      </c>
      <c r="I3887" s="118" t="s">
        <v>272</v>
      </c>
    </row>
    <row r="3888" spans="1:9" ht="15" customHeight="1" x14ac:dyDescent="0.25">
      <c r="A3888" s="117">
        <v>46290.782395833332</v>
      </c>
      <c r="B3888" s="114">
        <v>29</v>
      </c>
      <c r="C3888" s="114" t="s">
        <v>367</v>
      </c>
      <c r="D3888" s="114" t="s">
        <v>638</v>
      </c>
      <c r="E3888" s="114" t="s">
        <v>2394</v>
      </c>
      <c r="F3888" s="114" t="s">
        <v>180</v>
      </c>
      <c r="G3888" s="121">
        <v>-3.4869386861019578E-4</v>
      </c>
      <c r="H3888" s="114">
        <v>-5.1141767396162052</v>
      </c>
      <c r="I3888" s="118" t="s">
        <v>272</v>
      </c>
    </row>
    <row r="3889" spans="1:9" ht="15" customHeight="1" x14ac:dyDescent="0.25">
      <c r="A3889" s="117">
        <v>46290.782395833332</v>
      </c>
      <c r="B3889" s="114">
        <v>29</v>
      </c>
      <c r="C3889" s="114" t="s">
        <v>367</v>
      </c>
      <c r="D3889" s="114" t="s">
        <v>638</v>
      </c>
      <c r="E3889" s="114" t="s">
        <v>2395</v>
      </c>
      <c r="F3889" s="114" t="s">
        <v>180</v>
      </c>
      <c r="G3889" s="121">
        <v>-2.7700395486340845E-4</v>
      </c>
      <c r="H3889" s="114">
        <v>-4.0627246713299909</v>
      </c>
      <c r="I3889" s="118" t="s">
        <v>272</v>
      </c>
    </row>
    <row r="3890" spans="1:9" ht="15" customHeight="1" x14ac:dyDescent="0.25">
      <c r="A3890" s="117">
        <v>46290.782395833332</v>
      </c>
      <c r="B3890" s="114">
        <v>29</v>
      </c>
      <c r="C3890" s="114" t="s">
        <v>367</v>
      </c>
      <c r="D3890" s="114" t="s">
        <v>638</v>
      </c>
      <c r="E3890" s="114" t="s">
        <v>2396</v>
      </c>
      <c r="F3890" s="114" t="s">
        <v>180</v>
      </c>
      <c r="G3890" s="121">
        <v>-2.7700395486340845E-4</v>
      </c>
      <c r="H3890" s="114">
        <v>-4.0627246713299909</v>
      </c>
      <c r="I3890" s="118" t="s">
        <v>272</v>
      </c>
    </row>
    <row r="3891" spans="1:9" ht="15" customHeight="1" x14ac:dyDescent="0.25">
      <c r="A3891" s="117">
        <v>46290.782395833332</v>
      </c>
      <c r="B3891" s="114">
        <v>29</v>
      </c>
      <c r="C3891" s="114" t="s">
        <v>367</v>
      </c>
      <c r="D3891" s="114" t="s">
        <v>638</v>
      </c>
      <c r="E3891" s="114" t="s">
        <v>2397</v>
      </c>
      <c r="F3891" s="114" t="s">
        <v>180</v>
      </c>
      <c r="G3891" s="121">
        <v>-2.7700395486340845E-4</v>
      </c>
      <c r="H3891" s="114">
        <v>-4.0627246713299909</v>
      </c>
      <c r="I3891" s="118" t="s">
        <v>272</v>
      </c>
    </row>
    <row r="3892" spans="1:9" ht="15" customHeight="1" x14ac:dyDescent="0.25">
      <c r="A3892" s="117">
        <v>46290.782395833332</v>
      </c>
      <c r="B3892" s="114">
        <v>29</v>
      </c>
      <c r="C3892" s="114" t="s">
        <v>367</v>
      </c>
      <c r="D3892" s="114" t="s">
        <v>638</v>
      </c>
      <c r="E3892" s="114" t="s">
        <v>2398</v>
      </c>
      <c r="F3892" s="114" t="s">
        <v>180</v>
      </c>
      <c r="G3892" s="121">
        <v>-2.7700395486340851E-4</v>
      </c>
      <c r="H3892" s="114">
        <v>-4.0627246713299918</v>
      </c>
      <c r="I3892" s="118" t="s">
        <v>272</v>
      </c>
    </row>
    <row r="3893" spans="1:9" ht="15" customHeight="1" x14ac:dyDescent="0.25">
      <c r="A3893" s="117">
        <v>46290.782395833332</v>
      </c>
      <c r="B3893" s="114">
        <v>29</v>
      </c>
      <c r="C3893" s="114" t="s">
        <v>367</v>
      </c>
      <c r="D3893" s="114" t="s">
        <v>638</v>
      </c>
      <c r="E3893" s="114" t="s">
        <v>2399</v>
      </c>
      <c r="F3893" s="114" t="s">
        <v>180</v>
      </c>
      <c r="G3893" s="121">
        <v>-2.7700395486340851E-4</v>
      </c>
      <c r="H3893" s="114">
        <v>-4.0627246713299918</v>
      </c>
      <c r="I3893" s="118" t="s">
        <v>272</v>
      </c>
    </row>
    <row r="3894" spans="1:9" ht="15" customHeight="1" x14ac:dyDescent="0.25">
      <c r="A3894" s="117">
        <v>46290.782395833332</v>
      </c>
      <c r="B3894" s="114">
        <v>29</v>
      </c>
      <c r="C3894" s="114" t="s">
        <v>367</v>
      </c>
      <c r="D3894" s="114" t="s">
        <v>638</v>
      </c>
      <c r="E3894" s="114" t="s">
        <v>2400</v>
      </c>
      <c r="F3894" s="114" t="s">
        <v>180</v>
      </c>
      <c r="G3894" s="121">
        <v>-2.7700395486340851E-4</v>
      </c>
      <c r="H3894" s="114">
        <v>-4.0627246713299918</v>
      </c>
      <c r="I3894" s="118" t="s">
        <v>272</v>
      </c>
    </row>
    <row r="3895" spans="1:9" ht="15" customHeight="1" x14ac:dyDescent="0.25">
      <c r="A3895" s="117">
        <v>46290.782395833332</v>
      </c>
      <c r="B3895" s="114">
        <v>29</v>
      </c>
      <c r="C3895" s="114" t="s">
        <v>367</v>
      </c>
      <c r="D3895" s="114" t="s">
        <v>638</v>
      </c>
      <c r="E3895" s="114" t="s">
        <v>2401</v>
      </c>
      <c r="F3895" s="114" t="s">
        <v>180</v>
      </c>
      <c r="G3895" s="121">
        <v>-2.0531404111662118E-4</v>
      </c>
      <c r="H3895" s="114">
        <v>-3.0112726030437775</v>
      </c>
      <c r="I3895" s="118" t="s">
        <v>272</v>
      </c>
    </row>
    <row r="3896" spans="1:9" ht="15" customHeight="1" x14ac:dyDescent="0.25">
      <c r="A3896" s="117">
        <v>46290.782395833332</v>
      </c>
      <c r="B3896" s="114">
        <v>29</v>
      </c>
      <c r="C3896" s="114" t="s">
        <v>367</v>
      </c>
      <c r="D3896" s="114" t="s">
        <v>638</v>
      </c>
      <c r="E3896" s="114" t="s">
        <v>2402</v>
      </c>
      <c r="F3896" s="114" t="s">
        <v>180</v>
      </c>
      <c r="G3896" s="121">
        <v>-2.0531404111662121E-4</v>
      </c>
      <c r="H3896" s="114">
        <v>-3.011272603043778</v>
      </c>
      <c r="I3896" s="118" t="s">
        <v>272</v>
      </c>
    </row>
    <row r="3897" spans="1:9" ht="15" customHeight="1" x14ac:dyDescent="0.25">
      <c r="A3897" s="117">
        <v>46290.782395833332</v>
      </c>
      <c r="B3897" s="114">
        <v>29</v>
      </c>
      <c r="C3897" s="114" t="s">
        <v>367</v>
      </c>
      <c r="D3897" s="114" t="s">
        <v>638</v>
      </c>
      <c r="E3897" s="114" t="s">
        <v>2403</v>
      </c>
      <c r="F3897" s="114" t="s">
        <v>180</v>
      </c>
      <c r="G3897" s="121">
        <v>-2.0531404111662121E-4</v>
      </c>
      <c r="H3897" s="114">
        <v>-3.011272603043778</v>
      </c>
      <c r="I3897" s="118" t="s">
        <v>272</v>
      </c>
    </row>
    <row r="3898" spans="1:9" ht="15" customHeight="1" x14ac:dyDescent="0.25">
      <c r="A3898" s="117">
        <v>46290.782395833332</v>
      </c>
      <c r="B3898" s="114">
        <v>29</v>
      </c>
      <c r="C3898" s="114" t="s">
        <v>367</v>
      </c>
      <c r="D3898" s="114" t="s">
        <v>638</v>
      </c>
      <c r="E3898" s="114" t="s">
        <v>2404</v>
      </c>
      <c r="F3898" s="114" t="s">
        <v>180</v>
      </c>
      <c r="G3898" s="121">
        <v>-2.0531404111662124E-4</v>
      </c>
      <c r="H3898" s="114">
        <v>-3.0112726030437784</v>
      </c>
      <c r="I3898" s="118" t="s">
        <v>272</v>
      </c>
    </row>
    <row r="3899" spans="1:9" ht="15" customHeight="1" x14ac:dyDescent="0.25">
      <c r="A3899" s="117">
        <v>46290.782395833332</v>
      </c>
      <c r="B3899" s="114">
        <v>29</v>
      </c>
      <c r="C3899" s="114" t="s">
        <v>367</v>
      </c>
      <c r="D3899" s="114" t="s">
        <v>638</v>
      </c>
      <c r="E3899" s="114" t="s">
        <v>2405</v>
      </c>
      <c r="F3899" s="114" t="s">
        <v>180</v>
      </c>
      <c r="G3899" s="121">
        <v>-2.0531404111662126E-4</v>
      </c>
      <c r="H3899" s="114">
        <v>-3.0112726030437789</v>
      </c>
      <c r="I3899" s="118" t="s">
        <v>272</v>
      </c>
    </row>
    <row r="3900" spans="1:9" ht="15" customHeight="1" x14ac:dyDescent="0.25">
      <c r="A3900" s="117">
        <v>46290.782395833332</v>
      </c>
      <c r="B3900" s="114">
        <v>29</v>
      </c>
      <c r="C3900" s="114" t="s">
        <v>367</v>
      </c>
      <c r="D3900" s="114" t="s">
        <v>638</v>
      </c>
      <c r="E3900" s="114" t="s">
        <v>2406</v>
      </c>
      <c r="F3900" s="114" t="s">
        <v>180</v>
      </c>
      <c r="G3900" s="121">
        <v>-2.0531404111662126E-4</v>
      </c>
      <c r="H3900" s="114">
        <v>-3.0112726030437789</v>
      </c>
      <c r="I3900" s="118" t="s">
        <v>272</v>
      </c>
    </row>
    <row r="3901" spans="1:9" ht="15" customHeight="1" x14ac:dyDescent="0.25">
      <c r="A3901" s="117">
        <v>46290.782395833332</v>
      </c>
      <c r="B3901" s="114">
        <v>29</v>
      </c>
      <c r="C3901" s="114" t="s">
        <v>367</v>
      </c>
      <c r="D3901" s="114" t="s">
        <v>638</v>
      </c>
      <c r="E3901" s="114" t="s">
        <v>2407</v>
      </c>
      <c r="F3901" s="114" t="s">
        <v>180</v>
      </c>
      <c r="G3901" s="121">
        <v>-1.3362412736983394E-4</v>
      </c>
      <c r="H3901" s="114">
        <v>-1.9598205347575648</v>
      </c>
      <c r="I3901" s="118" t="s">
        <v>272</v>
      </c>
    </row>
    <row r="3902" spans="1:9" ht="15" customHeight="1" x14ac:dyDescent="0.25">
      <c r="A3902" s="117">
        <v>46290.782395833332</v>
      </c>
      <c r="B3902" s="114">
        <v>29</v>
      </c>
      <c r="C3902" s="114" t="s">
        <v>367</v>
      </c>
      <c r="D3902" s="114" t="s">
        <v>638</v>
      </c>
      <c r="E3902" s="114" t="s">
        <v>2408</v>
      </c>
      <c r="F3902" s="114" t="s">
        <v>180</v>
      </c>
      <c r="G3902" s="121">
        <v>-1.3362412736983394E-4</v>
      </c>
      <c r="H3902" s="114">
        <v>-1.9598205347575648</v>
      </c>
      <c r="I3902" s="118" t="s">
        <v>272</v>
      </c>
    </row>
    <row r="3903" spans="1:9" ht="15" customHeight="1" x14ac:dyDescent="0.25">
      <c r="A3903" s="117">
        <v>46290.782395833332</v>
      </c>
      <c r="B3903" s="114">
        <v>29</v>
      </c>
      <c r="C3903" s="114" t="s">
        <v>367</v>
      </c>
      <c r="D3903" s="114" t="s">
        <v>638</v>
      </c>
      <c r="E3903" s="114" t="s">
        <v>2409</v>
      </c>
      <c r="F3903" s="114" t="s">
        <v>180</v>
      </c>
      <c r="G3903" s="121">
        <v>-1.3362412736983394E-4</v>
      </c>
      <c r="H3903" s="114">
        <v>-1.9598205347575648</v>
      </c>
      <c r="I3903" s="118" t="s">
        <v>272</v>
      </c>
    </row>
    <row r="3904" spans="1:9" ht="15" customHeight="1" x14ac:dyDescent="0.25">
      <c r="A3904" s="117">
        <v>46290.782395833332</v>
      </c>
      <c r="B3904" s="114">
        <v>29</v>
      </c>
      <c r="C3904" s="114" t="s">
        <v>367</v>
      </c>
      <c r="D3904" s="114" t="s">
        <v>638</v>
      </c>
      <c r="E3904" s="114" t="s">
        <v>2410</v>
      </c>
      <c r="F3904" s="114" t="s">
        <v>180</v>
      </c>
      <c r="G3904" s="121">
        <v>-1.3362412736983399E-4</v>
      </c>
      <c r="H3904" s="114">
        <v>-1.9598205347575657</v>
      </c>
      <c r="I3904" s="118" t="s">
        <v>272</v>
      </c>
    </row>
    <row r="3905" spans="1:9" ht="15" customHeight="1" x14ac:dyDescent="0.25">
      <c r="A3905" s="117">
        <v>46290.782395833332</v>
      </c>
      <c r="B3905" s="114">
        <v>29</v>
      </c>
      <c r="C3905" s="114" t="s">
        <v>367</v>
      </c>
      <c r="D3905" s="114" t="s">
        <v>638</v>
      </c>
      <c r="E3905" s="114" t="s">
        <v>2411</v>
      </c>
      <c r="F3905" s="114" t="s">
        <v>180</v>
      </c>
      <c r="G3905" s="121">
        <v>-1.3362412736983399E-4</v>
      </c>
      <c r="H3905" s="114">
        <v>-1.9598205347575657</v>
      </c>
      <c r="I3905" s="118" t="s">
        <v>272</v>
      </c>
    </row>
    <row r="3906" spans="1:9" ht="15" customHeight="1" x14ac:dyDescent="0.25">
      <c r="A3906" s="117">
        <v>46290.782395833332</v>
      </c>
      <c r="B3906" s="114">
        <v>29</v>
      </c>
      <c r="C3906" s="114" t="s">
        <v>367</v>
      </c>
      <c r="D3906" s="114" t="s">
        <v>638</v>
      </c>
      <c r="E3906" s="114" t="s">
        <v>2412</v>
      </c>
      <c r="F3906" s="114" t="s">
        <v>180</v>
      </c>
      <c r="G3906" s="121">
        <v>-1.3362412736983399E-4</v>
      </c>
      <c r="H3906" s="114">
        <v>-1.9598205347575657</v>
      </c>
      <c r="I3906" s="118" t="s">
        <v>272</v>
      </c>
    </row>
    <row r="3907" spans="1:9" ht="15" customHeight="1" x14ac:dyDescent="0.25">
      <c r="A3907" s="117">
        <v>46290.782395833332</v>
      </c>
      <c r="B3907" s="114">
        <v>29</v>
      </c>
      <c r="C3907" s="114" t="s">
        <v>367</v>
      </c>
      <c r="D3907" s="114" t="s">
        <v>638</v>
      </c>
      <c r="E3907" s="114" t="s">
        <v>2413</v>
      </c>
      <c r="F3907" s="114" t="s">
        <v>180</v>
      </c>
      <c r="G3907" s="121">
        <v>-6.1934213623046668E-5</v>
      </c>
      <c r="H3907" s="114">
        <v>-0.9083684664713515</v>
      </c>
      <c r="I3907" s="118" t="s">
        <v>272</v>
      </c>
    </row>
    <row r="3908" spans="1:9" ht="15" customHeight="1" x14ac:dyDescent="0.25">
      <c r="A3908" s="117">
        <v>46290.782395833332</v>
      </c>
      <c r="B3908" s="114">
        <v>29</v>
      </c>
      <c r="C3908" s="114" t="s">
        <v>367</v>
      </c>
      <c r="D3908" s="114" t="s">
        <v>638</v>
      </c>
      <c r="E3908" s="114" t="s">
        <v>2414</v>
      </c>
      <c r="F3908" s="114" t="s">
        <v>180</v>
      </c>
      <c r="G3908" s="121">
        <v>-6.1934213623046668E-5</v>
      </c>
      <c r="H3908" s="114">
        <v>-0.9083684664713515</v>
      </c>
      <c r="I3908" s="118" t="s">
        <v>272</v>
      </c>
    </row>
    <row r="3909" spans="1:9" ht="15" customHeight="1" x14ac:dyDescent="0.25">
      <c r="A3909" s="117">
        <v>46290.782395833332</v>
      </c>
      <c r="B3909" s="114">
        <v>29</v>
      </c>
      <c r="C3909" s="114" t="s">
        <v>367</v>
      </c>
      <c r="D3909" s="114" t="s">
        <v>638</v>
      </c>
      <c r="E3909" s="114" t="s">
        <v>2415</v>
      </c>
      <c r="F3909" s="114" t="s">
        <v>180</v>
      </c>
      <c r="G3909" s="121">
        <v>-6.1934213623046682E-5</v>
      </c>
      <c r="H3909" s="114">
        <v>-0.90836846647135172</v>
      </c>
      <c r="I3909" s="118" t="s">
        <v>272</v>
      </c>
    </row>
    <row r="3910" spans="1:9" ht="15" customHeight="1" x14ac:dyDescent="0.25">
      <c r="A3910" s="117">
        <v>46290.782395833332</v>
      </c>
      <c r="B3910" s="114">
        <v>29</v>
      </c>
      <c r="C3910" s="114" t="s">
        <v>367</v>
      </c>
      <c r="D3910" s="114" t="s">
        <v>638</v>
      </c>
      <c r="E3910" s="114" t="s">
        <v>2416</v>
      </c>
      <c r="F3910" s="114" t="s">
        <v>180</v>
      </c>
      <c r="G3910" s="121">
        <v>-6.1934213623046722E-5</v>
      </c>
      <c r="H3910" s="114">
        <v>-0.90836846647135239</v>
      </c>
      <c r="I3910" s="118" t="s">
        <v>272</v>
      </c>
    </row>
    <row r="3911" spans="1:9" ht="15" customHeight="1" x14ac:dyDescent="0.25">
      <c r="A3911" s="117">
        <v>46290.782395833332</v>
      </c>
      <c r="B3911" s="114">
        <v>29</v>
      </c>
      <c r="C3911" s="114" t="s">
        <v>367</v>
      </c>
      <c r="D3911" s="114" t="s">
        <v>638</v>
      </c>
      <c r="E3911" s="114" t="s">
        <v>2417</v>
      </c>
      <c r="F3911" s="114" t="s">
        <v>180</v>
      </c>
      <c r="G3911" s="121">
        <v>-6.1934213623046722E-5</v>
      </c>
      <c r="H3911" s="114">
        <v>-0.90836846647135239</v>
      </c>
      <c r="I3911" s="118" t="s">
        <v>272</v>
      </c>
    </row>
    <row r="3912" spans="1:9" ht="15" customHeight="1" x14ac:dyDescent="0.25">
      <c r="A3912" s="117">
        <v>46290.782395833332</v>
      </c>
      <c r="B3912" s="114">
        <v>29</v>
      </c>
      <c r="C3912" s="114" t="s">
        <v>367</v>
      </c>
      <c r="D3912" s="114" t="s">
        <v>638</v>
      </c>
      <c r="E3912" s="114" t="s">
        <v>2418</v>
      </c>
      <c r="F3912" s="114" t="s">
        <v>180</v>
      </c>
      <c r="G3912" s="121">
        <v>-6.1934213623046736E-5</v>
      </c>
      <c r="H3912" s="114">
        <v>-0.9083684664713525</v>
      </c>
      <c r="I3912" s="118" t="s">
        <v>272</v>
      </c>
    </row>
    <row r="3913" spans="1:9" ht="15" customHeight="1" x14ac:dyDescent="0.25">
      <c r="A3913" s="117">
        <v>46290.782395833332</v>
      </c>
      <c r="B3913" s="114">
        <v>29</v>
      </c>
      <c r="C3913" s="114" t="s">
        <v>367</v>
      </c>
      <c r="D3913" s="114" t="s">
        <v>638</v>
      </c>
      <c r="E3913" s="114" t="s">
        <v>2419</v>
      </c>
      <c r="F3913" s="114" t="s">
        <v>180</v>
      </c>
      <c r="G3913" s="121">
        <v>9.7557001237406026E-6</v>
      </c>
      <c r="H3913" s="114">
        <v>0</v>
      </c>
      <c r="I3913" s="118" t="s">
        <v>2469</v>
      </c>
    </row>
    <row r="3914" spans="1:9" ht="15" customHeight="1" x14ac:dyDescent="0.25">
      <c r="A3914" s="117">
        <v>46290.782395833332</v>
      </c>
      <c r="B3914" s="114">
        <v>29</v>
      </c>
      <c r="C3914" s="114" t="s">
        <v>367</v>
      </c>
      <c r="D3914" s="114" t="s">
        <v>638</v>
      </c>
      <c r="E3914" s="114" t="s">
        <v>2420</v>
      </c>
      <c r="F3914" s="114" t="s">
        <v>180</v>
      </c>
      <c r="G3914" s="121">
        <v>9.7557001237405941E-6</v>
      </c>
      <c r="H3914" s="114">
        <v>0</v>
      </c>
      <c r="I3914" s="118" t="s">
        <v>2469</v>
      </c>
    </row>
    <row r="3915" spans="1:9" ht="15" customHeight="1" x14ac:dyDescent="0.25">
      <c r="A3915" s="117">
        <v>46290.782395833332</v>
      </c>
      <c r="B3915" s="114">
        <v>29</v>
      </c>
      <c r="C3915" s="114" t="s">
        <v>367</v>
      </c>
      <c r="D3915" s="114" t="s">
        <v>638</v>
      </c>
      <c r="E3915" s="114" t="s">
        <v>2421</v>
      </c>
      <c r="F3915" s="114" t="s">
        <v>180</v>
      </c>
      <c r="G3915" s="121">
        <v>9.7557001237405856E-6</v>
      </c>
      <c r="H3915" s="114">
        <v>0</v>
      </c>
      <c r="I3915" s="118" t="s">
        <v>2469</v>
      </c>
    </row>
    <row r="3916" spans="1:9" ht="15" customHeight="1" x14ac:dyDescent="0.25">
      <c r="A3916" s="117">
        <v>46290.782395833332</v>
      </c>
      <c r="B3916" s="114">
        <v>29</v>
      </c>
      <c r="C3916" s="114" t="s">
        <v>367</v>
      </c>
      <c r="D3916" s="114" t="s">
        <v>638</v>
      </c>
      <c r="E3916" s="114" t="s">
        <v>2422</v>
      </c>
      <c r="F3916" s="114" t="s">
        <v>180</v>
      </c>
      <c r="G3916" s="121">
        <v>9.7557001237405772E-6</v>
      </c>
      <c r="H3916" s="114">
        <v>0</v>
      </c>
      <c r="I3916" s="118" t="s">
        <v>2469</v>
      </c>
    </row>
    <row r="3917" spans="1:9" ht="15" customHeight="1" x14ac:dyDescent="0.25">
      <c r="A3917" s="117">
        <v>46290.782395833332</v>
      </c>
      <c r="B3917" s="114">
        <v>29</v>
      </c>
      <c r="C3917" s="114" t="s">
        <v>367</v>
      </c>
      <c r="D3917" s="114" t="s">
        <v>638</v>
      </c>
      <c r="E3917" s="114" t="s">
        <v>2423</v>
      </c>
      <c r="F3917" s="114" t="s">
        <v>180</v>
      </c>
      <c r="G3917" s="121">
        <v>9.7557001237405687E-6</v>
      </c>
      <c r="H3917" s="114">
        <v>0</v>
      </c>
      <c r="I3917" s="118" t="s">
        <v>2469</v>
      </c>
    </row>
    <row r="3918" spans="1:9" ht="15" customHeight="1" x14ac:dyDescent="0.25">
      <c r="A3918" s="117">
        <v>46290.782395833332</v>
      </c>
      <c r="B3918" s="114">
        <v>29</v>
      </c>
      <c r="C3918" s="114" t="s">
        <v>367</v>
      </c>
      <c r="D3918" s="114" t="s">
        <v>638</v>
      </c>
      <c r="E3918" s="114" t="s">
        <v>2424</v>
      </c>
      <c r="F3918" s="114" t="s">
        <v>180</v>
      </c>
      <c r="G3918" s="121">
        <v>9.7557001237405619E-6</v>
      </c>
      <c r="H3918" s="114">
        <v>0</v>
      </c>
      <c r="I3918" s="118" t="s">
        <v>2469</v>
      </c>
    </row>
    <row r="3919" spans="1:9" ht="15" customHeight="1" x14ac:dyDescent="0.25">
      <c r="A3919" s="117">
        <v>46290.782395833332</v>
      </c>
      <c r="B3919" s="114">
        <v>29</v>
      </c>
      <c r="C3919" s="114" t="s">
        <v>367</v>
      </c>
      <c r="D3919" s="114" t="s">
        <v>638</v>
      </c>
      <c r="E3919" s="114" t="s">
        <v>2425</v>
      </c>
      <c r="F3919" s="114" t="s">
        <v>180</v>
      </c>
      <c r="G3919" s="121">
        <v>9.7557001237405535E-6</v>
      </c>
      <c r="H3919" s="114">
        <v>0</v>
      </c>
      <c r="I3919" s="118" t="s">
        <v>2469</v>
      </c>
    </row>
    <row r="3920" spans="1:9" ht="15" customHeight="1" x14ac:dyDescent="0.25">
      <c r="A3920" s="117">
        <v>46290.782395833332</v>
      </c>
      <c r="B3920" s="114">
        <v>29</v>
      </c>
      <c r="C3920" s="114" t="s">
        <v>367</v>
      </c>
      <c r="D3920" s="114" t="s">
        <v>638</v>
      </c>
      <c r="E3920" s="114" t="s">
        <v>2426</v>
      </c>
      <c r="F3920" s="114" t="s">
        <v>180</v>
      </c>
      <c r="G3920" s="121">
        <v>9.755700123740545E-6</v>
      </c>
      <c r="H3920" s="114">
        <v>0</v>
      </c>
      <c r="I3920" s="118" t="s">
        <v>2469</v>
      </c>
    </row>
    <row r="3921" spans="1:9" ht="15" customHeight="1" x14ac:dyDescent="0.25">
      <c r="A3921" s="117">
        <v>46290.782395833332</v>
      </c>
      <c r="B3921" s="114">
        <v>29</v>
      </c>
      <c r="C3921" s="114" t="s">
        <v>367</v>
      </c>
      <c r="D3921" s="114" t="s">
        <v>638</v>
      </c>
      <c r="E3921" s="114" t="s">
        <v>2427</v>
      </c>
      <c r="F3921" s="114" t="s">
        <v>180</v>
      </c>
      <c r="G3921" s="121">
        <v>9.7557001237405365E-6</v>
      </c>
      <c r="H3921" s="114">
        <v>0</v>
      </c>
      <c r="I3921" s="118" t="s">
        <v>2469</v>
      </c>
    </row>
    <row r="3922" spans="1:9" ht="15" customHeight="1" x14ac:dyDescent="0.25">
      <c r="A3922" s="117">
        <v>46290.782395833332</v>
      </c>
      <c r="B3922" s="114">
        <v>29</v>
      </c>
      <c r="C3922" s="114" t="s">
        <v>367</v>
      </c>
      <c r="D3922" s="114" t="s">
        <v>638</v>
      </c>
      <c r="E3922" s="114" t="s">
        <v>2428</v>
      </c>
      <c r="F3922" s="114" t="s">
        <v>180</v>
      </c>
      <c r="G3922" s="121">
        <v>9.755700123740528E-6</v>
      </c>
      <c r="H3922" s="114">
        <v>0</v>
      </c>
      <c r="I3922" s="118" t="s">
        <v>2469</v>
      </c>
    </row>
    <row r="3923" spans="1:9" ht="15" customHeight="1" x14ac:dyDescent="0.25">
      <c r="A3923" s="117">
        <v>46290.782395833332</v>
      </c>
      <c r="B3923" s="114">
        <v>29</v>
      </c>
      <c r="C3923" s="114" t="s">
        <v>367</v>
      </c>
      <c r="D3923" s="114" t="s">
        <v>638</v>
      </c>
      <c r="E3923" s="114" t="s">
        <v>2429</v>
      </c>
      <c r="F3923" s="114" t="s">
        <v>180</v>
      </c>
      <c r="G3923" s="121">
        <v>8.144561387052786E-5</v>
      </c>
      <c r="H3923" s="114">
        <v>0</v>
      </c>
      <c r="I3923" s="118" t="s">
        <v>2469</v>
      </c>
    </row>
    <row r="3924" spans="1:9" ht="15" customHeight="1" x14ac:dyDescent="0.25">
      <c r="A3924" s="117">
        <v>46290.782395833332</v>
      </c>
      <c r="B3924" s="114">
        <v>29</v>
      </c>
      <c r="C3924" s="114" t="s">
        <v>367</v>
      </c>
      <c r="D3924" s="114" t="s">
        <v>638</v>
      </c>
      <c r="E3924" s="114" t="s">
        <v>2430</v>
      </c>
      <c r="F3924" s="114" t="s">
        <v>180</v>
      </c>
      <c r="G3924" s="121">
        <v>8.1445613870527846E-5</v>
      </c>
      <c r="H3924" s="114">
        <v>0</v>
      </c>
      <c r="I3924" s="118" t="s">
        <v>2469</v>
      </c>
    </row>
    <row r="3925" spans="1:9" ht="15" customHeight="1" x14ac:dyDescent="0.25">
      <c r="A3925" s="117">
        <v>46290.782395833332</v>
      </c>
      <c r="B3925" s="114">
        <v>29</v>
      </c>
      <c r="C3925" s="114" t="s">
        <v>367</v>
      </c>
      <c r="D3925" s="114" t="s">
        <v>638</v>
      </c>
      <c r="E3925" s="114" t="s">
        <v>2431</v>
      </c>
      <c r="F3925" s="114" t="s">
        <v>180</v>
      </c>
      <c r="G3925" s="121">
        <v>8.1445613870527846E-5</v>
      </c>
      <c r="H3925" s="114">
        <v>0</v>
      </c>
      <c r="I3925" s="118" t="s">
        <v>2469</v>
      </c>
    </row>
    <row r="3926" spans="1:9" ht="15" customHeight="1" x14ac:dyDescent="0.25">
      <c r="A3926" s="117">
        <v>46290.782395833332</v>
      </c>
      <c r="B3926" s="114">
        <v>29</v>
      </c>
      <c r="C3926" s="114" t="s">
        <v>367</v>
      </c>
      <c r="D3926" s="114" t="s">
        <v>638</v>
      </c>
      <c r="E3926" s="114" t="s">
        <v>2432</v>
      </c>
      <c r="F3926" s="114" t="s">
        <v>180</v>
      </c>
      <c r="G3926" s="121">
        <v>8.1445613870527832E-5</v>
      </c>
      <c r="H3926" s="114">
        <v>0</v>
      </c>
      <c r="I3926" s="118" t="s">
        <v>2469</v>
      </c>
    </row>
    <row r="3927" spans="1:9" ht="15" customHeight="1" x14ac:dyDescent="0.25">
      <c r="A3927" s="117">
        <v>46290.782395833332</v>
      </c>
      <c r="B3927" s="114">
        <v>29</v>
      </c>
      <c r="C3927" s="114" t="s">
        <v>367</v>
      </c>
      <c r="D3927" s="114" t="s">
        <v>638</v>
      </c>
      <c r="E3927" s="114" t="s">
        <v>2433</v>
      </c>
      <c r="F3927" s="114" t="s">
        <v>180</v>
      </c>
      <c r="G3927" s="121">
        <v>8.1445613870527819E-5</v>
      </c>
      <c r="H3927" s="114">
        <v>0</v>
      </c>
      <c r="I3927" s="118" t="s">
        <v>2469</v>
      </c>
    </row>
    <row r="3928" spans="1:9" ht="15" customHeight="1" x14ac:dyDescent="0.25">
      <c r="A3928" s="117">
        <v>46290.782395833332</v>
      </c>
      <c r="B3928" s="114">
        <v>29</v>
      </c>
      <c r="C3928" s="114" t="s">
        <v>367</v>
      </c>
      <c r="D3928" s="114" t="s">
        <v>638</v>
      </c>
      <c r="E3928" s="114" t="s">
        <v>2434</v>
      </c>
      <c r="F3928" s="114" t="s">
        <v>180</v>
      </c>
      <c r="G3928" s="121">
        <v>8.1445613870527819E-5</v>
      </c>
      <c r="H3928" s="114">
        <v>0</v>
      </c>
      <c r="I3928" s="118" t="s">
        <v>2469</v>
      </c>
    </row>
    <row r="3929" spans="1:9" ht="15" customHeight="1" x14ac:dyDescent="0.25">
      <c r="A3929" s="117">
        <v>46290.782395833332</v>
      </c>
      <c r="B3929" s="114">
        <v>29</v>
      </c>
      <c r="C3929" s="114" t="s">
        <v>367</v>
      </c>
      <c r="D3929" s="114" t="s">
        <v>638</v>
      </c>
      <c r="E3929" s="114" t="s">
        <v>2435</v>
      </c>
      <c r="F3929" s="114" t="s">
        <v>180</v>
      </c>
      <c r="G3929" s="121">
        <v>8.1445613870527805E-5</v>
      </c>
      <c r="H3929" s="114">
        <v>0</v>
      </c>
      <c r="I3929" s="118" t="s">
        <v>2469</v>
      </c>
    </row>
    <row r="3930" spans="1:9" ht="15" customHeight="1" x14ac:dyDescent="0.25">
      <c r="A3930" s="117">
        <v>46290.782395833332</v>
      </c>
      <c r="B3930" s="114">
        <v>29</v>
      </c>
      <c r="C3930" s="114" t="s">
        <v>367</v>
      </c>
      <c r="D3930" s="114" t="s">
        <v>638</v>
      </c>
      <c r="E3930" s="114" t="s">
        <v>2436</v>
      </c>
      <c r="F3930" s="114" t="s">
        <v>180</v>
      </c>
      <c r="G3930" s="121">
        <v>8.1445613870527805E-5</v>
      </c>
      <c r="H3930" s="114">
        <v>0</v>
      </c>
      <c r="I3930" s="118" t="s">
        <v>2469</v>
      </c>
    </row>
    <row r="3931" spans="1:9" ht="15" customHeight="1" x14ac:dyDescent="0.25">
      <c r="A3931" s="117">
        <v>46290.782395833332</v>
      </c>
      <c r="B3931" s="114">
        <v>29</v>
      </c>
      <c r="C3931" s="114" t="s">
        <v>367</v>
      </c>
      <c r="D3931" s="114" t="s">
        <v>638</v>
      </c>
      <c r="E3931" s="114" t="s">
        <v>2437</v>
      </c>
      <c r="F3931" s="114" t="s">
        <v>180</v>
      </c>
      <c r="G3931" s="121">
        <v>1.5313552761731512E-4</v>
      </c>
      <c r="H3931" s="114">
        <v>0</v>
      </c>
      <c r="I3931" s="118" t="s">
        <v>2469</v>
      </c>
    </row>
    <row r="3932" spans="1:9" ht="15" customHeight="1" x14ac:dyDescent="0.25">
      <c r="A3932" s="117">
        <v>46290.782395833332</v>
      </c>
      <c r="B3932" s="114">
        <v>29</v>
      </c>
      <c r="C3932" s="114" t="s">
        <v>367</v>
      </c>
      <c r="D3932" s="114" t="s">
        <v>638</v>
      </c>
      <c r="E3932" s="114" t="s">
        <v>2438</v>
      </c>
      <c r="F3932" s="114" t="s">
        <v>180</v>
      </c>
      <c r="G3932" s="121">
        <v>1.5313552761731512E-4</v>
      </c>
      <c r="H3932" s="114">
        <v>0</v>
      </c>
      <c r="I3932" s="118" t="s">
        <v>2469</v>
      </c>
    </row>
    <row r="3933" spans="1:9" ht="15" customHeight="1" x14ac:dyDescent="0.25">
      <c r="A3933" s="117">
        <v>46290.782395833332</v>
      </c>
      <c r="B3933" s="114">
        <v>29</v>
      </c>
      <c r="C3933" s="114" t="s">
        <v>367</v>
      </c>
      <c r="D3933" s="114" t="s">
        <v>638</v>
      </c>
      <c r="E3933" s="114" t="s">
        <v>2439</v>
      </c>
      <c r="F3933" s="114" t="s">
        <v>180</v>
      </c>
      <c r="G3933" s="121">
        <v>1.5313552761731509E-4</v>
      </c>
      <c r="H3933" s="114">
        <v>0</v>
      </c>
      <c r="I3933" s="118" t="s">
        <v>2469</v>
      </c>
    </row>
    <row r="3934" spans="1:9" ht="15" customHeight="1" x14ac:dyDescent="0.25">
      <c r="A3934" s="117">
        <v>46290.782395833332</v>
      </c>
      <c r="B3934" s="114">
        <v>29</v>
      </c>
      <c r="C3934" s="114" t="s">
        <v>367</v>
      </c>
      <c r="D3934" s="114" t="s">
        <v>638</v>
      </c>
      <c r="E3934" s="114" t="s">
        <v>2440</v>
      </c>
      <c r="F3934" s="114" t="s">
        <v>180</v>
      </c>
      <c r="G3934" s="121">
        <v>1.5313552761731509E-4</v>
      </c>
      <c r="H3934" s="114">
        <v>0</v>
      </c>
      <c r="I3934" s="118" t="s">
        <v>2469</v>
      </c>
    </row>
    <row r="3935" spans="1:9" ht="15" customHeight="1" x14ac:dyDescent="0.25">
      <c r="A3935" s="117">
        <v>46290.782395833332</v>
      </c>
      <c r="B3935" s="114">
        <v>29</v>
      </c>
      <c r="C3935" s="114" t="s">
        <v>367</v>
      </c>
      <c r="D3935" s="114" t="s">
        <v>638</v>
      </c>
      <c r="E3935" s="114" t="s">
        <v>2441</v>
      </c>
      <c r="F3935" s="114" t="s">
        <v>180</v>
      </c>
      <c r="G3935" s="121">
        <v>1.5313552761731509E-4</v>
      </c>
      <c r="H3935" s="114">
        <v>0</v>
      </c>
      <c r="I3935" s="118" t="s">
        <v>2469</v>
      </c>
    </row>
    <row r="3936" spans="1:9" ht="15" customHeight="1" x14ac:dyDescent="0.25">
      <c r="A3936" s="117">
        <v>46290.782395833332</v>
      </c>
      <c r="B3936" s="114">
        <v>29</v>
      </c>
      <c r="C3936" s="114" t="s">
        <v>367</v>
      </c>
      <c r="D3936" s="114" t="s">
        <v>638</v>
      </c>
      <c r="E3936" s="114" t="s">
        <v>2442</v>
      </c>
      <c r="F3936" s="114" t="s">
        <v>180</v>
      </c>
      <c r="G3936" s="121">
        <v>1.5313552761731506E-4</v>
      </c>
      <c r="H3936" s="114">
        <v>0</v>
      </c>
      <c r="I3936" s="118" t="s">
        <v>2469</v>
      </c>
    </row>
    <row r="3937" spans="1:9" ht="15" customHeight="1" x14ac:dyDescent="0.25">
      <c r="A3937" s="117">
        <v>46290.782395833332</v>
      </c>
      <c r="B3937" s="114">
        <v>29</v>
      </c>
      <c r="C3937" s="114" t="s">
        <v>367</v>
      </c>
      <c r="D3937" s="114" t="s">
        <v>638</v>
      </c>
      <c r="E3937" s="114" t="s">
        <v>567</v>
      </c>
      <c r="F3937" s="114" t="s">
        <v>2443</v>
      </c>
      <c r="G3937" s="121">
        <v>1.9867219969186967E-5</v>
      </c>
      <c r="H3937" s="114">
        <v>3.9734439938373933</v>
      </c>
      <c r="I3937" s="118" t="s">
        <v>274</v>
      </c>
    </row>
    <row r="3938" spans="1:9" ht="15" customHeight="1" x14ac:dyDescent="0.25">
      <c r="A3938" s="117">
        <v>46290.782395833332</v>
      </c>
      <c r="B3938" s="114">
        <v>29</v>
      </c>
      <c r="C3938" s="114" t="s">
        <v>367</v>
      </c>
      <c r="D3938" s="114" t="s">
        <v>638</v>
      </c>
      <c r="E3938" s="114" t="s">
        <v>569</v>
      </c>
      <c r="F3938" s="114" t="s">
        <v>2443</v>
      </c>
      <c r="G3938" s="121">
        <v>9.0617707570996806E-5</v>
      </c>
      <c r="H3938" s="114">
        <v>18.12354151419936</v>
      </c>
      <c r="I3938" s="118" t="s">
        <v>274</v>
      </c>
    </row>
    <row r="3939" spans="1:9" ht="15" customHeight="1" x14ac:dyDescent="0.25">
      <c r="A3939" s="117">
        <v>46290.782395833332</v>
      </c>
      <c r="B3939" s="114">
        <v>29</v>
      </c>
      <c r="C3939" s="114" t="s">
        <v>367</v>
      </c>
      <c r="D3939" s="114" t="s">
        <v>638</v>
      </c>
      <c r="E3939" s="114" t="s">
        <v>2444</v>
      </c>
      <c r="F3939" s="114" t="s">
        <v>2443</v>
      </c>
      <c r="G3939" s="121">
        <v>1.2759743091100565E-4</v>
      </c>
      <c r="H3939" s="114">
        <v>25.519486182201131</v>
      </c>
      <c r="I3939" s="118" t="s">
        <v>274</v>
      </c>
    </row>
    <row r="3940" spans="1:9" ht="15" customHeight="1" x14ac:dyDescent="0.25">
      <c r="A3940" s="117">
        <v>46290.782395833332</v>
      </c>
      <c r="B3940" s="114">
        <v>29</v>
      </c>
      <c r="C3940" s="114" t="s">
        <v>367</v>
      </c>
      <c r="D3940" s="114" t="s">
        <v>638</v>
      </c>
      <c r="E3940" s="114" t="s">
        <v>2445</v>
      </c>
      <c r="F3940" s="114" t="s">
        <v>2443</v>
      </c>
      <c r="G3940" s="121">
        <v>1.3162855349327891E-4</v>
      </c>
      <c r="H3940" s="114">
        <v>26.325710698655783</v>
      </c>
      <c r="I3940" s="118" t="s">
        <v>274</v>
      </c>
    </row>
    <row r="3941" spans="1:9" ht="15" customHeight="1" x14ac:dyDescent="0.25">
      <c r="A3941" s="117">
        <v>46290.782395833332</v>
      </c>
      <c r="B3941" s="114">
        <v>29</v>
      </c>
      <c r="C3941" s="114" t="s">
        <v>367</v>
      </c>
      <c r="D3941" s="114" t="s">
        <v>638</v>
      </c>
      <c r="E3941" s="114" t="s">
        <v>2446</v>
      </c>
      <c r="F3941" s="114" t="s">
        <v>2443</v>
      </c>
      <c r="G3941" s="121">
        <v>1.3162855349327891E-4</v>
      </c>
      <c r="H3941" s="114">
        <v>26.325710698655783</v>
      </c>
      <c r="I3941" s="118" t="s">
        <v>274</v>
      </c>
    </row>
    <row r="3942" spans="1:9" ht="15" customHeight="1" x14ac:dyDescent="0.25">
      <c r="A3942" s="117">
        <v>46290.782395833332</v>
      </c>
      <c r="B3942" s="114">
        <v>29</v>
      </c>
      <c r="C3942" s="114" t="s">
        <v>367</v>
      </c>
      <c r="D3942" s="114" t="s">
        <v>638</v>
      </c>
      <c r="E3942" s="114" t="s">
        <v>2447</v>
      </c>
      <c r="F3942" s="114" t="s">
        <v>2443</v>
      </c>
      <c r="G3942" s="121">
        <v>1.2759743091100571E-4</v>
      </c>
      <c r="H3942" s="114">
        <v>25.519486182201142</v>
      </c>
      <c r="I3942" s="118" t="s">
        <v>274</v>
      </c>
    </row>
    <row r="3943" spans="1:9" ht="15" customHeight="1" x14ac:dyDescent="0.25">
      <c r="A3943" s="117">
        <v>46290.782395833332</v>
      </c>
      <c r="B3943" s="114">
        <v>29</v>
      </c>
      <c r="C3943" s="114" t="s">
        <v>367</v>
      </c>
      <c r="D3943" s="114" t="s">
        <v>638</v>
      </c>
      <c r="E3943" s="114" t="s">
        <v>2448</v>
      </c>
      <c r="F3943" s="114" t="s">
        <v>2443</v>
      </c>
      <c r="G3943" s="121">
        <v>9.0617707570996833E-5</v>
      </c>
      <c r="H3943" s="114">
        <v>18.123541514199367</v>
      </c>
      <c r="I3943" s="118" t="s">
        <v>274</v>
      </c>
    </row>
    <row r="3944" spans="1:9" ht="15" customHeight="1" x14ac:dyDescent="0.25">
      <c r="A3944" s="117">
        <v>46290.782395833332</v>
      </c>
      <c r="B3944" s="114">
        <v>29</v>
      </c>
      <c r="C3944" s="114" t="s">
        <v>367</v>
      </c>
      <c r="D3944" s="114" t="s">
        <v>638</v>
      </c>
      <c r="E3944" s="114" t="s">
        <v>2449</v>
      </c>
      <c r="F3944" s="114" t="s">
        <v>2443</v>
      </c>
      <c r="G3944" s="121">
        <v>1.9867219969187147E-5</v>
      </c>
      <c r="H3944" s="114">
        <v>3.9734439938374293</v>
      </c>
      <c r="I3944" s="118" t="s">
        <v>274</v>
      </c>
    </row>
    <row r="3945" spans="1:9" ht="15" customHeight="1" x14ac:dyDescent="0.25">
      <c r="A3945" s="117">
        <v>46290.782395833332</v>
      </c>
      <c r="B3945" s="114">
        <v>29</v>
      </c>
      <c r="C3945" s="114" t="s">
        <v>367</v>
      </c>
      <c r="D3945" s="114" t="s">
        <v>638</v>
      </c>
      <c r="E3945" s="114" t="s">
        <v>2450</v>
      </c>
      <c r="F3945" s="114" t="s">
        <v>2443</v>
      </c>
      <c r="G3945" s="121">
        <v>-7.8894487093636564E-4</v>
      </c>
      <c r="H3945" s="114">
        <v>-157.78897418727314</v>
      </c>
      <c r="I3945" s="118" t="s">
        <v>272</v>
      </c>
    </row>
    <row r="3946" spans="1:9" ht="15" customHeight="1" x14ac:dyDescent="0.25">
      <c r="A3946" s="117">
        <v>46290.782395833332</v>
      </c>
      <c r="B3946" s="114">
        <v>29</v>
      </c>
      <c r="C3946" s="114" t="s">
        <v>367</v>
      </c>
      <c r="D3946" s="114" t="s">
        <v>638</v>
      </c>
      <c r="E3946" s="114" t="s">
        <v>2451</v>
      </c>
      <c r="F3946" s="114" t="s">
        <v>2443</v>
      </c>
      <c r="G3946" s="121">
        <v>-8.5969535853817555E-4</v>
      </c>
      <c r="H3946" s="114">
        <v>-171.93907170763512</v>
      </c>
      <c r="I3946" s="118" t="s">
        <v>272</v>
      </c>
    </row>
    <row r="3947" spans="1:9" ht="15" customHeight="1" x14ac:dyDescent="0.25">
      <c r="A3947" s="117">
        <v>46290.782395833332</v>
      </c>
      <c r="B3947" s="114">
        <v>29</v>
      </c>
      <c r="C3947" s="114" t="s">
        <v>367</v>
      </c>
      <c r="D3947" s="114" t="s">
        <v>638</v>
      </c>
      <c r="E3947" s="114" t="s">
        <v>2452</v>
      </c>
      <c r="F3947" s="114" t="s">
        <v>2443</v>
      </c>
      <c r="G3947" s="121">
        <v>-8.9667508187818445E-4</v>
      </c>
      <c r="H3947" s="114">
        <v>-179.33501637563691</v>
      </c>
      <c r="I3947" s="118" t="s">
        <v>272</v>
      </c>
    </row>
    <row r="3948" spans="1:9" ht="15" customHeight="1" x14ac:dyDescent="0.25">
      <c r="A3948" s="117">
        <v>46290.782395833332</v>
      </c>
      <c r="B3948" s="114">
        <v>29</v>
      </c>
      <c r="C3948" s="114" t="s">
        <v>367</v>
      </c>
      <c r="D3948" s="114" t="s">
        <v>638</v>
      </c>
      <c r="E3948" s="114" t="s">
        <v>2453</v>
      </c>
      <c r="F3948" s="114" t="s">
        <v>2443</v>
      </c>
      <c r="G3948" s="121">
        <v>-9.0070620446045771E-4</v>
      </c>
      <c r="H3948" s="114">
        <v>-180.14124089209156</v>
      </c>
      <c r="I3948" s="118" t="s">
        <v>272</v>
      </c>
    </row>
    <row r="3949" spans="1:9" ht="15" customHeight="1" x14ac:dyDescent="0.25">
      <c r="A3949" s="117">
        <v>46290.782395833332</v>
      </c>
      <c r="B3949" s="114">
        <v>29</v>
      </c>
      <c r="C3949" s="114" t="s">
        <v>367</v>
      </c>
      <c r="D3949" s="114" t="s">
        <v>638</v>
      </c>
      <c r="E3949" s="114" t="s">
        <v>2454</v>
      </c>
      <c r="F3949" s="114" t="s">
        <v>2443</v>
      </c>
      <c r="G3949" s="121">
        <v>-9.0070620446045771E-4</v>
      </c>
      <c r="H3949" s="114">
        <v>-180.14124089209156</v>
      </c>
      <c r="I3949" s="118" t="s">
        <v>272</v>
      </c>
    </row>
    <row r="3950" spans="1:9" ht="15" customHeight="1" x14ac:dyDescent="0.25">
      <c r="A3950" s="117">
        <v>46290.782395833332</v>
      </c>
      <c r="B3950" s="114">
        <v>29</v>
      </c>
      <c r="C3950" s="114" t="s">
        <v>367</v>
      </c>
      <c r="D3950" s="114" t="s">
        <v>638</v>
      </c>
      <c r="E3950" s="114" t="s">
        <v>2455</v>
      </c>
      <c r="F3950" s="114" t="s">
        <v>2443</v>
      </c>
      <c r="G3950" s="121">
        <v>-8.9667508187818456E-4</v>
      </c>
      <c r="H3950" s="114">
        <v>-179.33501637563694</v>
      </c>
      <c r="I3950" s="118" t="s">
        <v>272</v>
      </c>
    </row>
    <row r="3951" spans="1:9" ht="15" customHeight="1" x14ac:dyDescent="0.25">
      <c r="A3951" s="117">
        <v>46290.782395833332</v>
      </c>
      <c r="B3951" s="114">
        <v>29</v>
      </c>
      <c r="C3951" s="114" t="s">
        <v>367</v>
      </c>
      <c r="D3951" s="114" t="s">
        <v>638</v>
      </c>
      <c r="E3951" s="114" t="s">
        <v>2456</v>
      </c>
      <c r="F3951" s="114" t="s">
        <v>2443</v>
      </c>
      <c r="G3951" s="121">
        <v>-8.5969535853817566E-4</v>
      </c>
      <c r="H3951" s="114">
        <v>-171.93907170763515</v>
      </c>
      <c r="I3951" s="118" t="s">
        <v>272</v>
      </c>
    </row>
    <row r="3952" spans="1:9" ht="15" customHeight="1" x14ac:dyDescent="0.25">
      <c r="A3952" s="117">
        <v>46290.782395833332</v>
      </c>
      <c r="B3952" s="114">
        <v>29</v>
      </c>
      <c r="C3952" s="114" t="s">
        <v>367</v>
      </c>
      <c r="D3952" s="114" t="s">
        <v>638</v>
      </c>
      <c r="E3952" s="114" t="s">
        <v>2457</v>
      </c>
      <c r="F3952" s="114" t="s">
        <v>2443</v>
      </c>
      <c r="G3952" s="121">
        <v>-7.8894487093636586E-4</v>
      </c>
      <c r="H3952" s="114">
        <v>-157.7889741872732</v>
      </c>
      <c r="I3952" s="118" t="s">
        <v>272</v>
      </c>
    </row>
    <row r="3953" spans="1:9" ht="15" customHeight="1" x14ac:dyDescent="0.25">
      <c r="A3953" s="117">
        <v>46290.782395833332</v>
      </c>
      <c r="B3953" s="114">
        <v>29</v>
      </c>
      <c r="C3953" s="114" t="s">
        <v>367</v>
      </c>
      <c r="D3953" s="114" t="s">
        <v>638</v>
      </c>
      <c r="E3953" s="114" t="s">
        <v>2458</v>
      </c>
      <c r="F3953" s="114" t="s">
        <v>2443</v>
      </c>
      <c r="G3953" s="121">
        <v>-6.9997444596945322E-4</v>
      </c>
      <c r="H3953" s="114">
        <v>-139.99488919389066</v>
      </c>
      <c r="I3953" s="118" t="s">
        <v>272</v>
      </c>
    </row>
    <row r="3954" spans="1:9" ht="15" customHeight="1" x14ac:dyDescent="0.25">
      <c r="A3954" s="117">
        <v>46290.782395833332</v>
      </c>
      <c r="B3954" s="114">
        <v>29</v>
      </c>
      <c r="C3954" s="114" t="s">
        <v>367</v>
      </c>
      <c r="D3954" s="114" t="s">
        <v>638</v>
      </c>
      <c r="E3954" s="114" t="s">
        <v>2459</v>
      </c>
      <c r="F3954" s="114" t="s">
        <v>2443</v>
      </c>
      <c r="G3954" s="121">
        <v>-5.7380019777510767E-4</v>
      </c>
      <c r="H3954" s="114">
        <v>-114.76003955502155</v>
      </c>
      <c r="I3954" s="118" t="s">
        <v>272</v>
      </c>
    </row>
    <row r="3955" spans="1:9" ht="15" customHeight="1" x14ac:dyDescent="0.25">
      <c r="A3955" s="117">
        <v>46290.782395833332</v>
      </c>
      <c r="B3955" s="114">
        <v>29</v>
      </c>
      <c r="C3955" s="114" t="s">
        <v>367</v>
      </c>
      <c r="D3955" s="114" t="s">
        <v>638</v>
      </c>
      <c r="E3955" s="114" t="s">
        <v>2460</v>
      </c>
      <c r="F3955" s="114" t="s">
        <v>2443</v>
      </c>
      <c r="G3955" s="121">
        <v>-4.4762594958076211E-4</v>
      </c>
      <c r="H3955" s="114">
        <v>-89.525189916152442</v>
      </c>
      <c r="I3955" s="118" t="s">
        <v>272</v>
      </c>
    </row>
    <row r="3956" spans="1:9" ht="15" customHeight="1" x14ac:dyDescent="0.25">
      <c r="A3956" s="117">
        <v>46290.782395833332</v>
      </c>
      <c r="B3956" s="114">
        <v>29</v>
      </c>
      <c r="C3956" s="114" t="s">
        <v>367</v>
      </c>
      <c r="D3956" s="114" t="s">
        <v>638</v>
      </c>
      <c r="E3956" s="114" t="s">
        <v>2461</v>
      </c>
      <c r="F3956" s="114" t="s">
        <v>2443</v>
      </c>
      <c r="G3956" s="121">
        <v>-3.2145170138641655E-4</v>
      </c>
      <c r="H3956" s="114">
        <v>-64.290340277283335</v>
      </c>
      <c r="I3956" s="118" t="s">
        <v>272</v>
      </c>
    </row>
    <row r="3957" spans="1:9" ht="15" customHeight="1" x14ac:dyDescent="0.25">
      <c r="A3957" s="117">
        <v>46290.782395833332</v>
      </c>
      <c r="B3957" s="114">
        <v>29</v>
      </c>
      <c r="C3957" s="114" t="s">
        <v>367</v>
      </c>
      <c r="D3957" s="114" t="s">
        <v>638</v>
      </c>
      <c r="E3957" s="114" t="s">
        <v>2462</v>
      </c>
      <c r="F3957" s="114" t="s">
        <v>2443</v>
      </c>
      <c r="G3957" s="121">
        <v>-1.9527745319207097E-4</v>
      </c>
      <c r="H3957" s="114">
        <v>-39.055490638414213</v>
      </c>
      <c r="I3957" s="118" t="s">
        <v>272</v>
      </c>
    </row>
    <row r="3958" spans="1:9" ht="15" customHeight="1" x14ac:dyDescent="0.25">
      <c r="A3958" s="117">
        <v>46290.782395833332</v>
      </c>
      <c r="B3958" s="114">
        <v>29</v>
      </c>
      <c r="C3958" s="114" t="s">
        <v>367</v>
      </c>
      <c r="D3958" s="114" t="s">
        <v>638</v>
      </c>
      <c r="E3958" s="114" t="s">
        <v>2463</v>
      </c>
      <c r="F3958" s="114" t="s">
        <v>2443</v>
      </c>
      <c r="G3958" s="121">
        <v>-6.9103204997725425E-5</v>
      </c>
      <c r="H3958" s="114">
        <v>-13.820640999545104</v>
      </c>
      <c r="I3958" s="118" t="s">
        <v>272</v>
      </c>
    </row>
    <row r="3959" spans="1:9" ht="15" customHeight="1" x14ac:dyDescent="0.25">
      <c r="A3959" s="117">
        <v>46290.782395833332</v>
      </c>
      <c r="B3959" s="114">
        <v>29</v>
      </c>
      <c r="C3959" s="114" t="s">
        <v>367</v>
      </c>
      <c r="D3959" s="114" t="s">
        <v>638</v>
      </c>
      <c r="E3959" s="114" t="s">
        <v>2773</v>
      </c>
      <c r="F3959" s="114" t="s">
        <v>2443</v>
      </c>
      <c r="G3959" s="121">
        <v>-6.9997444596945333E-4</v>
      </c>
      <c r="H3959" s="114">
        <v>-139.99488919389069</v>
      </c>
      <c r="I3959" s="118" t="s">
        <v>272</v>
      </c>
    </row>
    <row r="3960" spans="1:9" ht="15" customHeight="1" x14ac:dyDescent="0.25">
      <c r="A3960" s="117">
        <v>46290.782395833332</v>
      </c>
      <c r="B3960" s="114">
        <v>29</v>
      </c>
      <c r="C3960" s="114" t="s">
        <v>367</v>
      </c>
      <c r="D3960" s="114" t="s">
        <v>638</v>
      </c>
      <c r="E3960" s="114" t="s">
        <v>2775</v>
      </c>
      <c r="F3960" s="114" t="s">
        <v>2443</v>
      </c>
      <c r="G3960" s="121">
        <v>-5.7380019777510778E-4</v>
      </c>
      <c r="H3960" s="114">
        <v>-114.76003955502158</v>
      </c>
      <c r="I3960" s="118" t="s">
        <v>272</v>
      </c>
    </row>
    <row r="3961" spans="1:9" ht="15" customHeight="1" x14ac:dyDescent="0.25">
      <c r="A3961" s="117">
        <v>46290.782395833332</v>
      </c>
      <c r="B3961" s="114">
        <v>29</v>
      </c>
      <c r="C3961" s="114" t="s">
        <v>367</v>
      </c>
      <c r="D3961" s="114" t="s">
        <v>638</v>
      </c>
      <c r="E3961" s="114" t="s">
        <v>2776</v>
      </c>
      <c r="F3961" s="114" t="s">
        <v>2443</v>
      </c>
      <c r="G3961" s="121">
        <v>-4.4762594958076222E-4</v>
      </c>
      <c r="H3961" s="114">
        <v>-89.525189916152456</v>
      </c>
      <c r="I3961" s="118" t="s">
        <v>272</v>
      </c>
    </row>
    <row r="3962" spans="1:9" ht="15" customHeight="1" x14ac:dyDescent="0.25">
      <c r="A3962" s="117">
        <v>46290.782395833332</v>
      </c>
      <c r="B3962" s="114">
        <v>29</v>
      </c>
      <c r="C3962" s="114" t="s">
        <v>367</v>
      </c>
      <c r="D3962" s="114" t="s">
        <v>638</v>
      </c>
      <c r="E3962" s="114" t="s">
        <v>2777</v>
      </c>
      <c r="F3962" s="114" t="s">
        <v>2443</v>
      </c>
      <c r="G3962" s="121">
        <v>-3.2145170138641666E-4</v>
      </c>
      <c r="H3962" s="114">
        <v>-64.290340277283349</v>
      </c>
      <c r="I3962" s="118" t="s">
        <v>272</v>
      </c>
    </row>
    <row r="3963" spans="1:9" ht="15" customHeight="1" x14ac:dyDescent="0.25">
      <c r="A3963" s="117">
        <v>46290.782395833332</v>
      </c>
      <c r="B3963" s="114">
        <v>29</v>
      </c>
      <c r="C3963" s="114" t="s">
        <v>367</v>
      </c>
      <c r="D3963" s="114" t="s">
        <v>638</v>
      </c>
      <c r="E3963" s="114" t="s">
        <v>2778</v>
      </c>
      <c r="F3963" s="114" t="s">
        <v>2443</v>
      </c>
      <c r="G3963" s="121">
        <v>-1.9527745319207105E-4</v>
      </c>
      <c r="H3963" s="114">
        <v>-39.055490638414227</v>
      </c>
      <c r="I3963" s="118" t="s">
        <v>272</v>
      </c>
    </row>
    <row r="3964" spans="1:9" ht="15" customHeight="1" x14ac:dyDescent="0.25">
      <c r="A3964" s="117">
        <v>46290.782395833332</v>
      </c>
      <c r="B3964" s="114">
        <v>29</v>
      </c>
      <c r="C3964" s="114" t="s">
        <v>367</v>
      </c>
      <c r="D3964" s="114" t="s">
        <v>638</v>
      </c>
      <c r="E3964" s="114" t="s">
        <v>2779</v>
      </c>
      <c r="F3964" s="114" t="s">
        <v>2443</v>
      </c>
      <c r="G3964" s="121">
        <v>-6.9103204997725506E-5</v>
      </c>
      <c r="H3964" s="114">
        <v>-13.82064099954512</v>
      </c>
      <c r="I3964" s="118" t="s">
        <v>272</v>
      </c>
    </row>
    <row r="3965" spans="1:9" ht="15" customHeight="1" x14ac:dyDescent="0.25">
      <c r="A3965" s="117">
        <v>46290.782395833332</v>
      </c>
      <c r="B3965" s="114">
        <v>29</v>
      </c>
      <c r="C3965" s="114" t="s">
        <v>367</v>
      </c>
      <c r="D3965" s="114" t="s">
        <v>434</v>
      </c>
      <c r="E3965" s="114" t="s">
        <v>2334</v>
      </c>
      <c r="F3965" s="114" t="s">
        <v>180</v>
      </c>
      <c r="G3965" s="121">
        <v>-1.0076793860339254E-3</v>
      </c>
      <c r="H3965" s="114">
        <v>-14.779297661830904</v>
      </c>
      <c r="I3965" s="118" t="s">
        <v>272</v>
      </c>
    </row>
    <row r="3966" spans="1:9" ht="15" customHeight="1" x14ac:dyDescent="0.25">
      <c r="A3966" s="117">
        <v>46290.782395833332</v>
      </c>
      <c r="B3966" s="114">
        <v>29</v>
      </c>
      <c r="C3966" s="114" t="s">
        <v>367</v>
      </c>
      <c r="D3966" s="114" t="s">
        <v>434</v>
      </c>
      <c r="E3966" s="114" t="s">
        <v>2336</v>
      </c>
      <c r="F3966" s="114" t="s">
        <v>180</v>
      </c>
      <c r="G3966" s="121">
        <v>-1.0076793860339254E-3</v>
      </c>
      <c r="H3966" s="114">
        <v>-14.779297661830904</v>
      </c>
      <c r="I3966" s="118" t="s">
        <v>272</v>
      </c>
    </row>
    <row r="3967" spans="1:9" ht="15" customHeight="1" x14ac:dyDescent="0.25">
      <c r="A3967" s="117">
        <v>46290.782395833332</v>
      </c>
      <c r="B3967" s="114">
        <v>29</v>
      </c>
      <c r="C3967" s="114" t="s">
        <v>367</v>
      </c>
      <c r="D3967" s="114" t="s">
        <v>434</v>
      </c>
      <c r="E3967" s="114" t="s">
        <v>2337</v>
      </c>
      <c r="F3967" s="114" t="s">
        <v>180</v>
      </c>
      <c r="G3967" s="121">
        <v>-1.0076793860339254E-3</v>
      </c>
      <c r="H3967" s="114">
        <v>-14.779297661830904</v>
      </c>
      <c r="I3967" s="118" t="s">
        <v>272</v>
      </c>
    </row>
    <row r="3968" spans="1:9" ht="15" customHeight="1" x14ac:dyDescent="0.25">
      <c r="A3968" s="117">
        <v>46290.782395833332</v>
      </c>
      <c r="B3968" s="114">
        <v>29</v>
      </c>
      <c r="C3968" s="114" t="s">
        <v>367</v>
      </c>
      <c r="D3968" s="114" t="s">
        <v>434</v>
      </c>
      <c r="E3968" s="114" t="s">
        <v>2338</v>
      </c>
      <c r="F3968" s="114" t="s">
        <v>180</v>
      </c>
      <c r="G3968" s="121">
        <v>-1.0076793860339254E-3</v>
      </c>
      <c r="H3968" s="114">
        <v>-14.779297661830904</v>
      </c>
      <c r="I3968" s="118" t="s">
        <v>272</v>
      </c>
    </row>
    <row r="3969" spans="1:9" ht="15" customHeight="1" x14ac:dyDescent="0.25">
      <c r="A3969" s="117">
        <v>46290.782395833332</v>
      </c>
      <c r="B3969" s="114">
        <v>29</v>
      </c>
      <c r="C3969" s="114" t="s">
        <v>367</v>
      </c>
      <c r="D3969" s="114" t="s">
        <v>434</v>
      </c>
      <c r="E3969" s="114" t="s">
        <v>2339</v>
      </c>
      <c r="F3969" s="114" t="s">
        <v>180</v>
      </c>
      <c r="G3969" s="121">
        <v>-1.0076793860339254E-3</v>
      </c>
      <c r="H3969" s="114">
        <v>-14.779297661830904</v>
      </c>
      <c r="I3969" s="118" t="s">
        <v>272</v>
      </c>
    </row>
    <row r="3970" spans="1:9" ht="15" customHeight="1" x14ac:dyDescent="0.25">
      <c r="A3970" s="117">
        <v>46290.782395833332</v>
      </c>
      <c r="B3970" s="114">
        <v>29</v>
      </c>
      <c r="C3970" s="114" t="s">
        <v>367</v>
      </c>
      <c r="D3970" s="114" t="s">
        <v>434</v>
      </c>
      <c r="E3970" s="114" t="s">
        <v>2340</v>
      </c>
      <c r="F3970" s="114" t="s">
        <v>180</v>
      </c>
      <c r="G3970" s="121">
        <v>-1.0076793860339254E-3</v>
      </c>
      <c r="H3970" s="114">
        <v>-14.779297661830904</v>
      </c>
      <c r="I3970" s="118" t="s">
        <v>272</v>
      </c>
    </row>
    <row r="3971" spans="1:9" ht="15" customHeight="1" x14ac:dyDescent="0.25">
      <c r="A3971" s="117">
        <v>46290.782395833332</v>
      </c>
      <c r="B3971" s="114">
        <v>29</v>
      </c>
      <c r="C3971" s="114" t="s">
        <v>367</v>
      </c>
      <c r="D3971" s="114" t="s">
        <v>434</v>
      </c>
      <c r="E3971" s="114" t="s">
        <v>2341</v>
      </c>
      <c r="F3971" s="114" t="s">
        <v>180</v>
      </c>
      <c r="G3971" s="121">
        <v>-9.234574366445052E-4</v>
      </c>
      <c r="H3971" s="114">
        <v>-13.544042404119409</v>
      </c>
      <c r="I3971" s="118" t="s">
        <v>272</v>
      </c>
    </row>
    <row r="3972" spans="1:9" ht="15" customHeight="1" x14ac:dyDescent="0.25">
      <c r="A3972" s="117">
        <v>46290.782395833332</v>
      </c>
      <c r="B3972" s="114">
        <v>29</v>
      </c>
      <c r="C3972" s="114" t="s">
        <v>367</v>
      </c>
      <c r="D3972" s="114" t="s">
        <v>434</v>
      </c>
      <c r="E3972" s="114" t="s">
        <v>2342</v>
      </c>
      <c r="F3972" s="114" t="s">
        <v>180</v>
      </c>
      <c r="G3972" s="121">
        <v>-9.234574366445052E-4</v>
      </c>
      <c r="H3972" s="114">
        <v>-13.544042404119409</v>
      </c>
      <c r="I3972" s="118" t="s">
        <v>272</v>
      </c>
    </row>
    <row r="3973" spans="1:9" ht="15" customHeight="1" x14ac:dyDescent="0.25">
      <c r="A3973" s="117">
        <v>46290.782395833332</v>
      </c>
      <c r="B3973" s="114">
        <v>29</v>
      </c>
      <c r="C3973" s="114" t="s">
        <v>367</v>
      </c>
      <c r="D3973" s="114" t="s">
        <v>434</v>
      </c>
      <c r="E3973" s="114" t="s">
        <v>2343</v>
      </c>
      <c r="F3973" s="114" t="s">
        <v>180</v>
      </c>
      <c r="G3973" s="121">
        <v>-9.234574366445052E-4</v>
      </c>
      <c r="H3973" s="114">
        <v>-13.544042404119409</v>
      </c>
      <c r="I3973" s="118" t="s">
        <v>272</v>
      </c>
    </row>
    <row r="3974" spans="1:9" ht="15" customHeight="1" x14ac:dyDescent="0.25">
      <c r="A3974" s="117">
        <v>46290.782395833332</v>
      </c>
      <c r="B3974" s="114">
        <v>29</v>
      </c>
      <c r="C3974" s="114" t="s">
        <v>367</v>
      </c>
      <c r="D3974" s="114" t="s">
        <v>434</v>
      </c>
      <c r="E3974" s="114" t="s">
        <v>2344</v>
      </c>
      <c r="F3974" s="114" t="s">
        <v>180</v>
      </c>
      <c r="G3974" s="121">
        <v>-9.234574366445052E-4</v>
      </c>
      <c r="H3974" s="114">
        <v>-13.544042404119409</v>
      </c>
      <c r="I3974" s="118" t="s">
        <v>272</v>
      </c>
    </row>
    <row r="3975" spans="1:9" ht="15" customHeight="1" x14ac:dyDescent="0.25">
      <c r="A3975" s="117">
        <v>46290.782395833332</v>
      </c>
      <c r="B3975" s="114">
        <v>29</v>
      </c>
      <c r="C3975" s="114" t="s">
        <v>367</v>
      </c>
      <c r="D3975" s="114" t="s">
        <v>434</v>
      </c>
      <c r="E3975" s="114" t="s">
        <v>2345</v>
      </c>
      <c r="F3975" s="114" t="s">
        <v>180</v>
      </c>
      <c r="G3975" s="121">
        <v>-9.234574366445052E-4</v>
      </c>
      <c r="H3975" s="114">
        <v>-13.544042404119409</v>
      </c>
      <c r="I3975" s="118" t="s">
        <v>272</v>
      </c>
    </row>
    <row r="3976" spans="1:9" ht="15" customHeight="1" x14ac:dyDescent="0.25">
      <c r="A3976" s="117">
        <v>46290.782395833332</v>
      </c>
      <c r="B3976" s="114">
        <v>29</v>
      </c>
      <c r="C3976" s="114" t="s">
        <v>367</v>
      </c>
      <c r="D3976" s="114" t="s">
        <v>434</v>
      </c>
      <c r="E3976" s="114" t="s">
        <v>2346</v>
      </c>
      <c r="F3976" s="114" t="s">
        <v>180</v>
      </c>
      <c r="G3976" s="121">
        <v>-9.234574366445052E-4</v>
      </c>
      <c r="H3976" s="114">
        <v>-13.544042404119409</v>
      </c>
      <c r="I3976" s="118" t="s">
        <v>272</v>
      </c>
    </row>
    <row r="3977" spans="1:9" ht="15" customHeight="1" x14ac:dyDescent="0.25">
      <c r="A3977" s="117">
        <v>46290.782395833332</v>
      </c>
      <c r="B3977" s="114">
        <v>29</v>
      </c>
      <c r="C3977" s="114" t="s">
        <v>367</v>
      </c>
      <c r="D3977" s="114" t="s">
        <v>434</v>
      </c>
      <c r="E3977" s="114" t="s">
        <v>2347</v>
      </c>
      <c r="F3977" s="114" t="s">
        <v>180</v>
      </c>
      <c r="G3977" s="121">
        <v>-9.234574366445052E-4</v>
      </c>
      <c r="H3977" s="114">
        <v>-13.544042404119409</v>
      </c>
      <c r="I3977" s="118" t="s">
        <v>272</v>
      </c>
    </row>
    <row r="3978" spans="1:9" ht="15" customHeight="1" x14ac:dyDescent="0.25">
      <c r="A3978" s="117">
        <v>46290.782395833332</v>
      </c>
      <c r="B3978" s="114">
        <v>29</v>
      </c>
      <c r="C3978" s="114" t="s">
        <v>367</v>
      </c>
      <c r="D3978" s="114" t="s">
        <v>434</v>
      </c>
      <c r="E3978" s="114" t="s">
        <v>2348</v>
      </c>
      <c r="F3978" s="114" t="s">
        <v>180</v>
      </c>
      <c r="G3978" s="121">
        <v>-9.2345743664450531E-4</v>
      </c>
      <c r="H3978" s="114">
        <v>-13.544042404119411</v>
      </c>
      <c r="I3978" s="118" t="s">
        <v>272</v>
      </c>
    </row>
    <row r="3979" spans="1:9" ht="15" customHeight="1" x14ac:dyDescent="0.25">
      <c r="A3979" s="117">
        <v>46290.782395833332</v>
      </c>
      <c r="B3979" s="114">
        <v>29</v>
      </c>
      <c r="C3979" s="114" t="s">
        <v>367</v>
      </c>
      <c r="D3979" s="114" t="s">
        <v>434</v>
      </c>
      <c r="E3979" s="114" t="s">
        <v>2349</v>
      </c>
      <c r="F3979" s="114" t="s">
        <v>180</v>
      </c>
      <c r="G3979" s="121">
        <v>-8.3923548725508494E-4</v>
      </c>
      <c r="H3979" s="114">
        <v>-12.308787146407912</v>
      </c>
      <c r="I3979" s="118" t="s">
        <v>272</v>
      </c>
    </row>
    <row r="3980" spans="1:9" ht="15" customHeight="1" x14ac:dyDescent="0.25">
      <c r="A3980" s="117">
        <v>46290.782395833332</v>
      </c>
      <c r="B3980" s="114">
        <v>29</v>
      </c>
      <c r="C3980" s="114" t="s">
        <v>367</v>
      </c>
      <c r="D3980" s="114" t="s">
        <v>434</v>
      </c>
      <c r="E3980" s="114" t="s">
        <v>2350</v>
      </c>
      <c r="F3980" s="114" t="s">
        <v>180</v>
      </c>
      <c r="G3980" s="121">
        <v>-8.3923548725508505E-4</v>
      </c>
      <c r="H3980" s="114">
        <v>-12.308787146407914</v>
      </c>
      <c r="I3980" s="118" t="s">
        <v>272</v>
      </c>
    </row>
    <row r="3981" spans="1:9" ht="15" customHeight="1" x14ac:dyDescent="0.25">
      <c r="A3981" s="117">
        <v>46290.782395833332</v>
      </c>
      <c r="B3981" s="114">
        <v>29</v>
      </c>
      <c r="C3981" s="114" t="s">
        <v>367</v>
      </c>
      <c r="D3981" s="114" t="s">
        <v>434</v>
      </c>
      <c r="E3981" s="114" t="s">
        <v>2351</v>
      </c>
      <c r="F3981" s="114" t="s">
        <v>180</v>
      </c>
      <c r="G3981" s="121">
        <v>-8.3923548725508505E-4</v>
      </c>
      <c r="H3981" s="114">
        <v>-12.308787146407914</v>
      </c>
      <c r="I3981" s="118" t="s">
        <v>272</v>
      </c>
    </row>
    <row r="3982" spans="1:9" ht="15" customHeight="1" x14ac:dyDescent="0.25">
      <c r="A3982" s="117">
        <v>46290.782395833332</v>
      </c>
      <c r="B3982" s="114">
        <v>29</v>
      </c>
      <c r="C3982" s="114" t="s">
        <v>367</v>
      </c>
      <c r="D3982" s="114" t="s">
        <v>434</v>
      </c>
      <c r="E3982" s="114" t="s">
        <v>2352</v>
      </c>
      <c r="F3982" s="114" t="s">
        <v>180</v>
      </c>
      <c r="G3982" s="121">
        <v>-8.3923548725508505E-4</v>
      </c>
      <c r="H3982" s="114">
        <v>-12.308787146407914</v>
      </c>
      <c r="I3982" s="118" t="s">
        <v>272</v>
      </c>
    </row>
    <row r="3983" spans="1:9" ht="15" customHeight="1" x14ac:dyDescent="0.25">
      <c r="A3983" s="117">
        <v>46290.782395833332</v>
      </c>
      <c r="B3983" s="114">
        <v>29</v>
      </c>
      <c r="C3983" s="114" t="s">
        <v>367</v>
      </c>
      <c r="D3983" s="114" t="s">
        <v>434</v>
      </c>
      <c r="E3983" s="114" t="s">
        <v>2353</v>
      </c>
      <c r="F3983" s="114" t="s">
        <v>180</v>
      </c>
      <c r="G3983" s="121">
        <v>-8.3923548725508505E-4</v>
      </c>
      <c r="H3983" s="114">
        <v>-12.308787146407914</v>
      </c>
      <c r="I3983" s="118" t="s">
        <v>272</v>
      </c>
    </row>
    <row r="3984" spans="1:9" ht="15" customHeight="1" x14ac:dyDescent="0.25">
      <c r="A3984" s="117">
        <v>46290.782395833332</v>
      </c>
      <c r="B3984" s="114">
        <v>29</v>
      </c>
      <c r="C3984" s="114" t="s">
        <v>367</v>
      </c>
      <c r="D3984" s="114" t="s">
        <v>434</v>
      </c>
      <c r="E3984" s="114" t="s">
        <v>2354</v>
      </c>
      <c r="F3984" s="114" t="s">
        <v>180</v>
      </c>
      <c r="G3984" s="121">
        <v>-8.3923548725508505E-4</v>
      </c>
      <c r="H3984" s="114">
        <v>-12.308787146407914</v>
      </c>
      <c r="I3984" s="118" t="s">
        <v>272</v>
      </c>
    </row>
    <row r="3985" spans="1:9" ht="15" customHeight="1" x14ac:dyDescent="0.25">
      <c r="A3985" s="117">
        <v>46290.782395833332</v>
      </c>
      <c r="B3985" s="114">
        <v>29</v>
      </c>
      <c r="C3985" s="114" t="s">
        <v>367</v>
      </c>
      <c r="D3985" s="114" t="s">
        <v>434</v>
      </c>
      <c r="E3985" s="114" t="s">
        <v>2355</v>
      </c>
      <c r="F3985" s="114" t="s">
        <v>180</v>
      </c>
      <c r="G3985" s="121">
        <v>-8.3923548725508505E-4</v>
      </c>
      <c r="H3985" s="114">
        <v>-12.308787146407914</v>
      </c>
      <c r="I3985" s="118" t="s">
        <v>272</v>
      </c>
    </row>
    <row r="3986" spans="1:9" ht="15" customHeight="1" x14ac:dyDescent="0.25">
      <c r="A3986" s="117">
        <v>46290.782395833332</v>
      </c>
      <c r="B3986" s="114">
        <v>29</v>
      </c>
      <c r="C3986" s="114" t="s">
        <v>367</v>
      </c>
      <c r="D3986" s="114" t="s">
        <v>434</v>
      </c>
      <c r="E3986" s="114" t="s">
        <v>2356</v>
      </c>
      <c r="F3986" s="114" t="s">
        <v>180</v>
      </c>
      <c r="G3986" s="121">
        <v>-8.3923548725508505E-4</v>
      </c>
      <c r="H3986" s="114">
        <v>-12.308787146407914</v>
      </c>
      <c r="I3986" s="118" t="s">
        <v>272</v>
      </c>
    </row>
    <row r="3987" spans="1:9" ht="15" customHeight="1" x14ac:dyDescent="0.25">
      <c r="A3987" s="117">
        <v>46290.782395833332</v>
      </c>
      <c r="B3987" s="114">
        <v>29</v>
      </c>
      <c r="C3987" s="114" t="s">
        <v>367</v>
      </c>
      <c r="D3987" s="114" t="s">
        <v>434</v>
      </c>
      <c r="E3987" s="114" t="s">
        <v>2357</v>
      </c>
      <c r="F3987" s="114" t="s">
        <v>180</v>
      </c>
      <c r="G3987" s="121">
        <v>-8.3923548725508505E-4</v>
      </c>
      <c r="H3987" s="114">
        <v>-12.308787146407914</v>
      </c>
      <c r="I3987" s="118" t="s">
        <v>272</v>
      </c>
    </row>
    <row r="3988" spans="1:9" ht="15" customHeight="1" x14ac:dyDescent="0.25">
      <c r="A3988" s="117">
        <v>46290.782395833332</v>
      </c>
      <c r="B3988" s="114">
        <v>29</v>
      </c>
      <c r="C3988" s="114" t="s">
        <v>367</v>
      </c>
      <c r="D3988" s="114" t="s">
        <v>434</v>
      </c>
      <c r="E3988" s="114" t="s">
        <v>2358</v>
      </c>
      <c r="F3988" s="114" t="s">
        <v>180</v>
      </c>
      <c r="G3988" s="121">
        <v>-8.3923548725508505E-4</v>
      </c>
      <c r="H3988" s="114">
        <v>-12.308787146407914</v>
      </c>
      <c r="I3988" s="118" t="s">
        <v>272</v>
      </c>
    </row>
    <row r="3989" spans="1:9" ht="15" customHeight="1" x14ac:dyDescent="0.25">
      <c r="A3989" s="117">
        <v>46290.782395833332</v>
      </c>
      <c r="B3989" s="114">
        <v>29</v>
      </c>
      <c r="C3989" s="114" t="s">
        <v>367</v>
      </c>
      <c r="D3989" s="114" t="s">
        <v>434</v>
      </c>
      <c r="E3989" s="114" t="s">
        <v>2359</v>
      </c>
      <c r="F3989" s="114" t="s">
        <v>180</v>
      </c>
      <c r="G3989" s="121">
        <v>-7.5501353786566478E-4</v>
      </c>
      <c r="H3989" s="114">
        <v>-11.073531888696417</v>
      </c>
      <c r="I3989" s="118" t="s">
        <v>272</v>
      </c>
    </row>
    <row r="3990" spans="1:9" ht="15" customHeight="1" x14ac:dyDescent="0.25">
      <c r="A3990" s="117">
        <v>46290.782395833332</v>
      </c>
      <c r="B3990" s="114">
        <v>29</v>
      </c>
      <c r="C3990" s="114" t="s">
        <v>367</v>
      </c>
      <c r="D3990" s="114" t="s">
        <v>434</v>
      </c>
      <c r="E3990" s="114" t="s">
        <v>2360</v>
      </c>
      <c r="F3990" s="114" t="s">
        <v>180</v>
      </c>
      <c r="G3990" s="121">
        <v>-7.5501353786566478E-4</v>
      </c>
      <c r="H3990" s="114">
        <v>-11.073531888696417</v>
      </c>
      <c r="I3990" s="118" t="s">
        <v>272</v>
      </c>
    </row>
    <row r="3991" spans="1:9" ht="15" customHeight="1" x14ac:dyDescent="0.25">
      <c r="A3991" s="117">
        <v>46290.782395833332</v>
      </c>
      <c r="B3991" s="114">
        <v>29</v>
      </c>
      <c r="C3991" s="114" t="s">
        <v>367</v>
      </c>
      <c r="D3991" s="114" t="s">
        <v>434</v>
      </c>
      <c r="E3991" s="114" t="s">
        <v>2361</v>
      </c>
      <c r="F3991" s="114" t="s">
        <v>180</v>
      </c>
      <c r="G3991" s="121">
        <v>-7.5501353786566478E-4</v>
      </c>
      <c r="H3991" s="114">
        <v>-11.073531888696417</v>
      </c>
      <c r="I3991" s="118" t="s">
        <v>272</v>
      </c>
    </row>
    <row r="3992" spans="1:9" ht="15" customHeight="1" x14ac:dyDescent="0.25">
      <c r="A3992" s="117">
        <v>46290.782395833332</v>
      </c>
      <c r="B3992" s="114">
        <v>29</v>
      </c>
      <c r="C3992" s="114" t="s">
        <v>367</v>
      </c>
      <c r="D3992" s="114" t="s">
        <v>434</v>
      </c>
      <c r="E3992" s="114" t="s">
        <v>2362</v>
      </c>
      <c r="F3992" s="114" t="s">
        <v>180</v>
      </c>
      <c r="G3992" s="121">
        <v>-7.5501353786566489E-4</v>
      </c>
      <c r="H3992" s="114">
        <v>-11.073531888696419</v>
      </c>
      <c r="I3992" s="118" t="s">
        <v>272</v>
      </c>
    </row>
    <row r="3993" spans="1:9" ht="15" customHeight="1" x14ac:dyDescent="0.25">
      <c r="A3993" s="117">
        <v>46290.782395833332</v>
      </c>
      <c r="B3993" s="114">
        <v>29</v>
      </c>
      <c r="C3993" s="114" t="s">
        <v>367</v>
      </c>
      <c r="D3993" s="114" t="s">
        <v>434</v>
      </c>
      <c r="E3993" s="114" t="s">
        <v>2363</v>
      </c>
      <c r="F3993" s="114" t="s">
        <v>180</v>
      </c>
      <c r="G3993" s="121">
        <v>-7.5501353786566489E-4</v>
      </c>
      <c r="H3993" s="114">
        <v>-11.073531888696419</v>
      </c>
      <c r="I3993" s="118" t="s">
        <v>272</v>
      </c>
    </row>
    <row r="3994" spans="1:9" ht="15" customHeight="1" x14ac:dyDescent="0.25">
      <c r="A3994" s="117">
        <v>46290.782395833332</v>
      </c>
      <c r="B3994" s="114">
        <v>29</v>
      </c>
      <c r="C3994" s="114" t="s">
        <v>367</v>
      </c>
      <c r="D3994" s="114" t="s">
        <v>434</v>
      </c>
      <c r="E3994" s="114" t="s">
        <v>2364</v>
      </c>
      <c r="F3994" s="114" t="s">
        <v>180</v>
      </c>
      <c r="G3994" s="121">
        <v>-7.5501353786566489E-4</v>
      </c>
      <c r="H3994" s="114">
        <v>-11.073531888696419</v>
      </c>
      <c r="I3994" s="118" t="s">
        <v>272</v>
      </c>
    </row>
    <row r="3995" spans="1:9" ht="15" customHeight="1" x14ac:dyDescent="0.25">
      <c r="A3995" s="117">
        <v>46290.782395833332</v>
      </c>
      <c r="B3995" s="114">
        <v>29</v>
      </c>
      <c r="C3995" s="114" t="s">
        <v>367</v>
      </c>
      <c r="D3995" s="114" t="s">
        <v>434</v>
      </c>
      <c r="E3995" s="114" t="s">
        <v>2365</v>
      </c>
      <c r="F3995" s="114" t="s">
        <v>180</v>
      </c>
      <c r="G3995" s="121">
        <v>-6.7079158847624463E-4</v>
      </c>
      <c r="H3995" s="114">
        <v>-9.8382766309849217</v>
      </c>
      <c r="I3995" s="118" t="s">
        <v>272</v>
      </c>
    </row>
    <row r="3996" spans="1:9" ht="15" customHeight="1" x14ac:dyDescent="0.25">
      <c r="A3996" s="117">
        <v>46290.782395833332</v>
      </c>
      <c r="B3996" s="114">
        <v>29</v>
      </c>
      <c r="C3996" s="114" t="s">
        <v>367</v>
      </c>
      <c r="D3996" s="114" t="s">
        <v>434</v>
      </c>
      <c r="E3996" s="114" t="s">
        <v>2366</v>
      </c>
      <c r="F3996" s="114" t="s">
        <v>180</v>
      </c>
      <c r="G3996" s="121">
        <v>-6.7079158847624463E-4</v>
      </c>
      <c r="H3996" s="114">
        <v>-9.8382766309849217</v>
      </c>
      <c r="I3996" s="118" t="s">
        <v>272</v>
      </c>
    </row>
    <row r="3997" spans="1:9" ht="15" customHeight="1" x14ac:dyDescent="0.25">
      <c r="A3997" s="117">
        <v>46290.782395833332</v>
      </c>
      <c r="B3997" s="114">
        <v>29</v>
      </c>
      <c r="C3997" s="114" t="s">
        <v>367</v>
      </c>
      <c r="D3997" s="114" t="s">
        <v>434</v>
      </c>
      <c r="E3997" s="114" t="s">
        <v>2367</v>
      </c>
      <c r="F3997" s="114" t="s">
        <v>180</v>
      </c>
      <c r="G3997" s="121">
        <v>-6.7079158847624463E-4</v>
      </c>
      <c r="H3997" s="114">
        <v>-9.8382766309849217</v>
      </c>
      <c r="I3997" s="118" t="s">
        <v>272</v>
      </c>
    </row>
    <row r="3998" spans="1:9" ht="15" customHeight="1" x14ac:dyDescent="0.25">
      <c r="A3998" s="117">
        <v>46290.782395833332</v>
      </c>
      <c r="B3998" s="114">
        <v>29</v>
      </c>
      <c r="C3998" s="114" t="s">
        <v>367</v>
      </c>
      <c r="D3998" s="114" t="s">
        <v>434</v>
      </c>
      <c r="E3998" s="114" t="s">
        <v>2368</v>
      </c>
      <c r="F3998" s="114" t="s">
        <v>180</v>
      </c>
      <c r="G3998" s="121">
        <v>-6.7079158847624474E-4</v>
      </c>
      <c r="H3998" s="114">
        <v>-9.8382766309849234</v>
      </c>
      <c r="I3998" s="118" t="s">
        <v>272</v>
      </c>
    </row>
    <row r="3999" spans="1:9" ht="15" customHeight="1" x14ac:dyDescent="0.25">
      <c r="A3999" s="117">
        <v>46290.782395833332</v>
      </c>
      <c r="B3999" s="114">
        <v>29</v>
      </c>
      <c r="C3999" s="114" t="s">
        <v>367</v>
      </c>
      <c r="D3999" s="114" t="s">
        <v>434</v>
      </c>
      <c r="E3999" s="114" t="s">
        <v>2369</v>
      </c>
      <c r="F3999" s="114" t="s">
        <v>180</v>
      </c>
      <c r="G3999" s="121">
        <v>-6.7079158847624474E-4</v>
      </c>
      <c r="H3999" s="114">
        <v>-9.8382766309849234</v>
      </c>
      <c r="I3999" s="118" t="s">
        <v>272</v>
      </c>
    </row>
    <row r="4000" spans="1:9" ht="15" customHeight="1" x14ac:dyDescent="0.25">
      <c r="A4000" s="117">
        <v>46290.782395833332</v>
      </c>
      <c r="B4000" s="114">
        <v>29</v>
      </c>
      <c r="C4000" s="114" t="s">
        <v>367</v>
      </c>
      <c r="D4000" s="114" t="s">
        <v>434</v>
      </c>
      <c r="E4000" s="114" t="s">
        <v>2370</v>
      </c>
      <c r="F4000" s="114" t="s">
        <v>180</v>
      </c>
      <c r="G4000" s="121">
        <v>-6.7079158847624474E-4</v>
      </c>
      <c r="H4000" s="114">
        <v>-9.8382766309849234</v>
      </c>
      <c r="I4000" s="118" t="s">
        <v>272</v>
      </c>
    </row>
    <row r="4001" spans="1:9" ht="15" customHeight="1" x14ac:dyDescent="0.25">
      <c r="A4001" s="117">
        <v>46290.782395833332</v>
      </c>
      <c r="B4001" s="114">
        <v>29</v>
      </c>
      <c r="C4001" s="114" t="s">
        <v>367</v>
      </c>
      <c r="D4001" s="114" t="s">
        <v>434</v>
      </c>
      <c r="E4001" s="114" t="s">
        <v>2371</v>
      </c>
      <c r="F4001" s="114" t="s">
        <v>180</v>
      </c>
      <c r="G4001" s="121">
        <v>-5.8656963908682448E-4</v>
      </c>
      <c r="H4001" s="114">
        <v>-8.6030213732734264</v>
      </c>
      <c r="I4001" s="118" t="s">
        <v>272</v>
      </c>
    </row>
    <row r="4002" spans="1:9" ht="15" customHeight="1" x14ac:dyDescent="0.25">
      <c r="A4002" s="117">
        <v>46290.782395833332</v>
      </c>
      <c r="B4002" s="114">
        <v>29</v>
      </c>
      <c r="C4002" s="114" t="s">
        <v>367</v>
      </c>
      <c r="D4002" s="114" t="s">
        <v>434</v>
      </c>
      <c r="E4002" s="114" t="s">
        <v>2372</v>
      </c>
      <c r="F4002" s="114" t="s">
        <v>180</v>
      </c>
      <c r="G4002" s="121">
        <v>-5.8656963908682448E-4</v>
      </c>
      <c r="H4002" s="114">
        <v>-8.6030213732734264</v>
      </c>
      <c r="I4002" s="118" t="s">
        <v>272</v>
      </c>
    </row>
    <row r="4003" spans="1:9" ht="15" customHeight="1" x14ac:dyDescent="0.25">
      <c r="A4003" s="117">
        <v>46290.782395833332</v>
      </c>
      <c r="B4003" s="114">
        <v>29</v>
      </c>
      <c r="C4003" s="114" t="s">
        <v>367</v>
      </c>
      <c r="D4003" s="114" t="s">
        <v>434</v>
      </c>
      <c r="E4003" s="114" t="s">
        <v>2373</v>
      </c>
      <c r="F4003" s="114" t="s">
        <v>180</v>
      </c>
      <c r="G4003" s="121">
        <v>-5.8656963908682448E-4</v>
      </c>
      <c r="H4003" s="114">
        <v>-8.6030213732734264</v>
      </c>
      <c r="I4003" s="118" t="s">
        <v>272</v>
      </c>
    </row>
    <row r="4004" spans="1:9" ht="15" customHeight="1" x14ac:dyDescent="0.25">
      <c r="A4004" s="117">
        <v>46290.782395833332</v>
      </c>
      <c r="B4004" s="114">
        <v>29</v>
      </c>
      <c r="C4004" s="114" t="s">
        <v>367</v>
      </c>
      <c r="D4004" s="114" t="s">
        <v>434</v>
      </c>
      <c r="E4004" s="114" t="s">
        <v>2374</v>
      </c>
      <c r="F4004" s="114" t="s">
        <v>180</v>
      </c>
      <c r="G4004" s="121">
        <v>-5.8656963908682459E-4</v>
      </c>
      <c r="H4004" s="114">
        <v>-8.6030213732734282</v>
      </c>
      <c r="I4004" s="118" t="s">
        <v>272</v>
      </c>
    </row>
    <row r="4005" spans="1:9" ht="15" customHeight="1" x14ac:dyDescent="0.25">
      <c r="A4005" s="117">
        <v>46290.782395833332</v>
      </c>
      <c r="B4005" s="114">
        <v>29</v>
      </c>
      <c r="C4005" s="114" t="s">
        <v>367</v>
      </c>
      <c r="D4005" s="114" t="s">
        <v>434</v>
      </c>
      <c r="E4005" s="114" t="s">
        <v>2375</v>
      </c>
      <c r="F4005" s="114" t="s">
        <v>180</v>
      </c>
      <c r="G4005" s="121">
        <v>-5.8656963908682459E-4</v>
      </c>
      <c r="H4005" s="114">
        <v>-8.6030213732734282</v>
      </c>
      <c r="I4005" s="118" t="s">
        <v>272</v>
      </c>
    </row>
    <row r="4006" spans="1:9" ht="15" customHeight="1" x14ac:dyDescent="0.25">
      <c r="A4006" s="117">
        <v>46290.782395833332</v>
      </c>
      <c r="B4006" s="114">
        <v>29</v>
      </c>
      <c r="C4006" s="114" t="s">
        <v>367</v>
      </c>
      <c r="D4006" s="114" t="s">
        <v>434</v>
      </c>
      <c r="E4006" s="114" t="s">
        <v>2376</v>
      </c>
      <c r="F4006" s="114" t="s">
        <v>180</v>
      </c>
      <c r="G4006" s="121">
        <v>-5.8656963908682459E-4</v>
      </c>
      <c r="H4006" s="114">
        <v>-8.6030213732734282</v>
      </c>
      <c r="I4006" s="118" t="s">
        <v>272</v>
      </c>
    </row>
    <row r="4007" spans="1:9" ht="15" customHeight="1" x14ac:dyDescent="0.25">
      <c r="A4007" s="117">
        <v>46290.782395833332</v>
      </c>
      <c r="B4007" s="114">
        <v>29</v>
      </c>
      <c r="C4007" s="114" t="s">
        <v>367</v>
      </c>
      <c r="D4007" s="114" t="s">
        <v>434</v>
      </c>
      <c r="E4007" s="114" t="s">
        <v>2377</v>
      </c>
      <c r="F4007" s="114" t="s">
        <v>180</v>
      </c>
      <c r="G4007" s="121">
        <v>-5.0234768969740432E-4</v>
      </c>
      <c r="H4007" s="114">
        <v>-7.3677661155619303</v>
      </c>
      <c r="I4007" s="118" t="s">
        <v>272</v>
      </c>
    </row>
    <row r="4008" spans="1:9" ht="15" customHeight="1" x14ac:dyDescent="0.25">
      <c r="A4008" s="117">
        <v>46290.782395833332</v>
      </c>
      <c r="B4008" s="114">
        <v>29</v>
      </c>
      <c r="C4008" s="114" t="s">
        <v>367</v>
      </c>
      <c r="D4008" s="114" t="s">
        <v>434</v>
      </c>
      <c r="E4008" s="114" t="s">
        <v>2378</v>
      </c>
      <c r="F4008" s="114" t="s">
        <v>180</v>
      </c>
      <c r="G4008" s="121">
        <v>-5.0234768969740432E-4</v>
      </c>
      <c r="H4008" s="114">
        <v>-7.3677661155619303</v>
      </c>
      <c r="I4008" s="118" t="s">
        <v>272</v>
      </c>
    </row>
    <row r="4009" spans="1:9" ht="15" customHeight="1" x14ac:dyDescent="0.25">
      <c r="A4009" s="117">
        <v>46290.782395833332</v>
      </c>
      <c r="B4009" s="114">
        <v>29</v>
      </c>
      <c r="C4009" s="114" t="s">
        <v>367</v>
      </c>
      <c r="D4009" s="114" t="s">
        <v>434</v>
      </c>
      <c r="E4009" s="114" t="s">
        <v>2379</v>
      </c>
      <c r="F4009" s="114" t="s">
        <v>180</v>
      </c>
      <c r="G4009" s="121">
        <v>-5.0234768969740432E-4</v>
      </c>
      <c r="H4009" s="114">
        <v>-7.3677661155619303</v>
      </c>
      <c r="I4009" s="118" t="s">
        <v>272</v>
      </c>
    </row>
    <row r="4010" spans="1:9" ht="15" customHeight="1" x14ac:dyDescent="0.25">
      <c r="A4010" s="117">
        <v>46290.782395833332</v>
      </c>
      <c r="B4010" s="114">
        <v>29</v>
      </c>
      <c r="C4010" s="114" t="s">
        <v>367</v>
      </c>
      <c r="D4010" s="114" t="s">
        <v>434</v>
      </c>
      <c r="E4010" s="114" t="s">
        <v>2380</v>
      </c>
      <c r="F4010" s="114" t="s">
        <v>180</v>
      </c>
      <c r="G4010" s="121">
        <v>-5.0234768969740443E-4</v>
      </c>
      <c r="H4010" s="114">
        <v>-7.3677661155619321</v>
      </c>
      <c r="I4010" s="118" t="s">
        <v>272</v>
      </c>
    </row>
    <row r="4011" spans="1:9" ht="15" customHeight="1" x14ac:dyDescent="0.25">
      <c r="A4011" s="117">
        <v>46290.782395833332</v>
      </c>
      <c r="B4011" s="114">
        <v>29</v>
      </c>
      <c r="C4011" s="114" t="s">
        <v>367</v>
      </c>
      <c r="D4011" s="114" t="s">
        <v>434</v>
      </c>
      <c r="E4011" s="114" t="s">
        <v>2381</v>
      </c>
      <c r="F4011" s="114" t="s">
        <v>180</v>
      </c>
      <c r="G4011" s="121">
        <v>-5.0234768969740443E-4</v>
      </c>
      <c r="H4011" s="114">
        <v>-7.3677661155619321</v>
      </c>
      <c r="I4011" s="118" t="s">
        <v>272</v>
      </c>
    </row>
    <row r="4012" spans="1:9" ht="15" customHeight="1" x14ac:dyDescent="0.25">
      <c r="A4012" s="117">
        <v>46290.782395833332</v>
      </c>
      <c r="B4012" s="114">
        <v>29</v>
      </c>
      <c r="C4012" s="114" t="s">
        <v>367</v>
      </c>
      <c r="D4012" s="114" t="s">
        <v>434</v>
      </c>
      <c r="E4012" s="114" t="s">
        <v>2382</v>
      </c>
      <c r="F4012" s="114" t="s">
        <v>180</v>
      </c>
      <c r="G4012" s="121">
        <v>-5.0234768969740443E-4</v>
      </c>
      <c r="H4012" s="114">
        <v>-7.3677661155619321</v>
      </c>
      <c r="I4012" s="118" t="s">
        <v>272</v>
      </c>
    </row>
    <row r="4013" spans="1:9" ht="15" customHeight="1" x14ac:dyDescent="0.25">
      <c r="A4013" s="117">
        <v>46290.782395833332</v>
      </c>
      <c r="B4013" s="114">
        <v>29</v>
      </c>
      <c r="C4013" s="114" t="s">
        <v>367</v>
      </c>
      <c r="D4013" s="114" t="s">
        <v>434</v>
      </c>
      <c r="E4013" s="114" t="s">
        <v>2383</v>
      </c>
      <c r="F4013" s="114" t="s">
        <v>180</v>
      </c>
      <c r="G4013" s="121">
        <v>-4.1812574030798412E-4</v>
      </c>
      <c r="H4013" s="114">
        <v>-6.1325108578504341</v>
      </c>
      <c r="I4013" s="118" t="s">
        <v>272</v>
      </c>
    </row>
    <row r="4014" spans="1:9" ht="15" customHeight="1" x14ac:dyDescent="0.25">
      <c r="A4014" s="117">
        <v>46290.782395833332</v>
      </c>
      <c r="B4014" s="114">
        <v>29</v>
      </c>
      <c r="C4014" s="114" t="s">
        <v>367</v>
      </c>
      <c r="D4014" s="114" t="s">
        <v>434</v>
      </c>
      <c r="E4014" s="114" t="s">
        <v>2384</v>
      </c>
      <c r="F4014" s="114" t="s">
        <v>180</v>
      </c>
      <c r="G4014" s="121">
        <v>-4.1812574030798412E-4</v>
      </c>
      <c r="H4014" s="114">
        <v>-6.1325108578504341</v>
      </c>
      <c r="I4014" s="118" t="s">
        <v>272</v>
      </c>
    </row>
    <row r="4015" spans="1:9" ht="15" customHeight="1" x14ac:dyDescent="0.25">
      <c r="A4015" s="117">
        <v>46290.782395833332</v>
      </c>
      <c r="B4015" s="114">
        <v>29</v>
      </c>
      <c r="C4015" s="114" t="s">
        <v>367</v>
      </c>
      <c r="D4015" s="114" t="s">
        <v>434</v>
      </c>
      <c r="E4015" s="114" t="s">
        <v>2385</v>
      </c>
      <c r="F4015" s="114" t="s">
        <v>180</v>
      </c>
      <c r="G4015" s="121">
        <v>-4.1812574030798417E-4</v>
      </c>
      <c r="H4015" s="114">
        <v>-6.132510857850435</v>
      </c>
      <c r="I4015" s="118" t="s">
        <v>272</v>
      </c>
    </row>
    <row r="4016" spans="1:9" ht="15" customHeight="1" x14ac:dyDescent="0.25">
      <c r="A4016" s="117">
        <v>46290.782395833332</v>
      </c>
      <c r="B4016" s="114">
        <v>29</v>
      </c>
      <c r="C4016" s="114" t="s">
        <v>367</v>
      </c>
      <c r="D4016" s="114" t="s">
        <v>434</v>
      </c>
      <c r="E4016" s="114" t="s">
        <v>2386</v>
      </c>
      <c r="F4016" s="114" t="s">
        <v>180</v>
      </c>
      <c r="G4016" s="121">
        <v>-4.1812574030798423E-4</v>
      </c>
      <c r="H4016" s="114">
        <v>-6.1325108578504359</v>
      </c>
      <c r="I4016" s="118" t="s">
        <v>272</v>
      </c>
    </row>
    <row r="4017" spans="1:9" ht="15" customHeight="1" x14ac:dyDescent="0.25">
      <c r="A4017" s="117">
        <v>46290.782395833332</v>
      </c>
      <c r="B4017" s="114">
        <v>29</v>
      </c>
      <c r="C4017" s="114" t="s">
        <v>367</v>
      </c>
      <c r="D4017" s="114" t="s">
        <v>434</v>
      </c>
      <c r="E4017" s="114" t="s">
        <v>2387</v>
      </c>
      <c r="F4017" s="114" t="s">
        <v>180</v>
      </c>
      <c r="G4017" s="121">
        <v>-4.1812574030798423E-4</v>
      </c>
      <c r="H4017" s="114">
        <v>-6.1325108578504359</v>
      </c>
      <c r="I4017" s="118" t="s">
        <v>272</v>
      </c>
    </row>
    <row r="4018" spans="1:9" ht="15" customHeight="1" x14ac:dyDescent="0.25">
      <c r="A4018" s="117">
        <v>46290.782395833332</v>
      </c>
      <c r="B4018" s="114">
        <v>29</v>
      </c>
      <c r="C4018" s="114" t="s">
        <v>367</v>
      </c>
      <c r="D4018" s="114" t="s">
        <v>434</v>
      </c>
      <c r="E4018" s="114" t="s">
        <v>2388</v>
      </c>
      <c r="F4018" s="114" t="s">
        <v>180</v>
      </c>
      <c r="G4018" s="121">
        <v>-4.1812574030798423E-4</v>
      </c>
      <c r="H4018" s="114">
        <v>-6.1325108578504359</v>
      </c>
      <c r="I4018" s="118" t="s">
        <v>272</v>
      </c>
    </row>
    <row r="4019" spans="1:9" ht="15" customHeight="1" x14ac:dyDescent="0.25">
      <c r="A4019" s="117">
        <v>46290.782395833332</v>
      </c>
      <c r="B4019" s="114">
        <v>29</v>
      </c>
      <c r="C4019" s="114" t="s">
        <v>367</v>
      </c>
      <c r="D4019" s="114" t="s">
        <v>434</v>
      </c>
      <c r="E4019" s="114" t="s">
        <v>2389</v>
      </c>
      <c r="F4019" s="114" t="s">
        <v>180</v>
      </c>
      <c r="G4019" s="121">
        <v>-3.3390379091856396E-4</v>
      </c>
      <c r="H4019" s="114">
        <v>-4.897255600138938</v>
      </c>
      <c r="I4019" s="118" t="s">
        <v>272</v>
      </c>
    </row>
    <row r="4020" spans="1:9" ht="15" customHeight="1" x14ac:dyDescent="0.25">
      <c r="A4020" s="117">
        <v>46290.782395833332</v>
      </c>
      <c r="B4020" s="114">
        <v>29</v>
      </c>
      <c r="C4020" s="114" t="s">
        <v>367</v>
      </c>
      <c r="D4020" s="114" t="s">
        <v>434</v>
      </c>
      <c r="E4020" s="114" t="s">
        <v>2390</v>
      </c>
      <c r="F4020" s="114" t="s">
        <v>180</v>
      </c>
      <c r="G4020" s="121">
        <v>-3.3390379091856396E-4</v>
      </c>
      <c r="H4020" s="114">
        <v>-4.897255600138938</v>
      </c>
      <c r="I4020" s="118" t="s">
        <v>272</v>
      </c>
    </row>
    <row r="4021" spans="1:9" ht="15" customHeight="1" x14ac:dyDescent="0.25">
      <c r="A4021" s="117">
        <v>46290.782395833332</v>
      </c>
      <c r="B4021" s="114">
        <v>29</v>
      </c>
      <c r="C4021" s="114" t="s">
        <v>367</v>
      </c>
      <c r="D4021" s="114" t="s">
        <v>434</v>
      </c>
      <c r="E4021" s="114" t="s">
        <v>2391</v>
      </c>
      <c r="F4021" s="114" t="s">
        <v>180</v>
      </c>
      <c r="G4021" s="121">
        <v>-3.3390379091856396E-4</v>
      </c>
      <c r="H4021" s="114">
        <v>-4.897255600138938</v>
      </c>
      <c r="I4021" s="118" t="s">
        <v>272</v>
      </c>
    </row>
    <row r="4022" spans="1:9" ht="15" customHeight="1" x14ac:dyDescent="0.25">
      <c r="A4022" s="117">
        <v>46290.782395833332</v>
      </c>
      <c r="B4022" s="114">
        <v>29</v>
      </c>
      <c r="C4022" s="114" t="s">
        <v>367</v>
      </c>
      <c r="D4022" s="114" t="s">
        <v>434</v>
      </c>
      <c r="E4022" s="114" t="s">
        <v>2392</v>
      </c>
      <c r="F4022" s="114" t="s">
        <v>180</v>
      </c>
      <c r="G4022" s="121">
        <v>-3.3390379091856402E-4</v>
      </c>
      <c r="H4022" s="114">
        <v>-4.8972556001389389</v>
      </c>
      <c r="I4022" s="118" t="s">
        <v>272</v>
      </c>
    </row>
    <row r="4023" spans="1:9" ht="15" customHeight="1" x14ac:dyDescent="0.25">
      <c r="A4023" s="117">
        <v>46290.782395833332</v>
      </c>
      <c r="B4023" s="114">
        <v>29</v>
      </c>
      <c r="C4023" s="114" t="s">
        <v>367</v>
      </c>
      <c r="D4023" s="114" t="s">
        <v>434</v>
      </c>
      <c r="E4023" s="114" t="s">
        <v>2393</v>
      </c>
      <c r="F4023" s="114" t="s">
        <v>180</v>
      </c>
      <c r="G4023" s="121">
        <v>-3.3390379091856407E-4</v>
      </c>
      <c r="H4023" s="114">
        <v>-4.8972556001389398</v>
      </c>
      <c r="I4023" s="118" t="s">
        <v>272</v>
      </c>
    </row>
    <row r="4024" spans="1:9" ht="15" customHeight="1" x14ac:dyDescent="0.25">
      <c r="A4024" s="117">
        <v>46290.782395833332</v>
      </c>
      <c r="B4024" s="114">
        <v>29</v>
      </c>
      <c r="C4024" s="114" t="s">
        <v>367</v>
      </c>
      <c r="D4024" s="114" t="s">
        <v>434</v>
      </c>
      <c r="E4024" s="114" t="s">
        <v>2394</v>
      </c>
      <c r="F4024" s="114" t="s">
        <v>180</v>
      </c>
      <c r="G4024" s="121">
        <v>-3.3390379091856407E-4</v>
      </c>
      <c r="H4024" s="114">
        <v>-4.8972556001389398</v>
      </c>
      <c r="I4024" s="118" t="s">
        <v>272</v>
      </c>
    </row>
    <row r="4025" spans="1:9" ht="15" customHeight="1" x14ac:dyDescent="0.25">
      <c r="A4025" s="117">
        <v>46290.782395833332</v>
      </c>
      <c r="B4025" s="114">
        <v>29</v>
      </c>
      <c r="C4025" s="114" t="s">
        <v>367</v>
      </c>
      <c r="D4025" s="114" t="s">
        <v>434</v>
      </c>
      <c r="E4025" s="114" t="s">
        <v>2395</v>
      </c>
      <c r="F4025" s="114" t="s">
        <v>180</v>
      </c>
      <c r="G4025" s="121">
        <v>-2.4968184152914376E-4</v>
      </c>
      <c r="H4025" s="114">
        <v>-3.6620003424274419</v>
      </c>
      <c r="I4025" s="118" t="s">
        <v>272</v>
      </c>
    </row>
    <row r="4026" spans="1:9" ht="15" customHeight="1" x14ac:dyDescent="0.25">
      <c r="A4026" s="117">
        <v>46290.782395833332</v>
      </c>
      <c r="B4026" s="114">
        <v>29</v>
      </c>
      <c r="C4026" s="114" t="s">
        <v>367</v>
      </c>
      <c r="D4026" s="114" t="s">
        <v>434</v>
      </c>
      <c r="E4026" s="114" t="s">
        <v>2396</v>
      </c>
      <c r="F4026" s="114" t="s">
        <v>180</v>
      </c>
      <c r="G4026" s="121">
        <v>-2.4968184152914381E-4</v>
      </c>
      <c r="H4026" s="114">
        <v>-3.6620003424274428</v>
      </c>
      <c r="I4026" s="118" t="s">
        <v>272</v>
      </c>
    </row>
    <row r="4027" spans="1:9" ht="15" customHeight="1" x14ac:dyDescent="0.25">
      <c r="A4027" s="117">
        <v>46290.782395833332</v>
      </c>
      <c r="B4027" s="114">
        <v>29</v>
      </c>
      <c r="C4027" s="114" t="s">
        <v>367</v>
      </c>
      <c r="D4027" s="114" t="s">
        <v>434</v>
      </c>
      <c r="E4027" s="114" t="s">
        <v>2397</v>
      </c>
      <c r="F4027" s="114" t="s">
        <v>180</v>
      </c>
      <c r="G4027" s="121">
        <v>-2.4968184152914381E-4</v>
      </c>
      <c r="H4027" s="114">
        <v>-3.6620003424274428</v>
      </c>
      <c r="I4027" s="118" t="s">
        <v>272</v>
      </c>
    </row>
    <row r="4028" spans="1:9" ht="15" customHeight="1" x14ac:dyDescent="0.25">
      <c r="A4028" s="117">
        <v>46290.782395833332</v>
      </c>
      <c r="B4028" s="114">
        <v>29</v>
      </c>
      <c r="C4028" s="114" t="s">
        <v>367</v>
      </c>
      <c r="D4028" s="114" t="s">
        <v>434</v>
      </c>
      <c r="E4028" s="114" t="s">
        <v>2398</v>
      </c>
      <c r="F4028" s="114" t="s">
        <v>180</v>
      </c>
      <c r="G4028" s="121">
        <v>-2.4968184152914386E-4</v>
      </c>
      <c r="H4028" s="114">
        <v>-3.6620003424274437</v>
      </c>
      <c r="I4028" s="118" t="s">
        <v>272</v>
      </c>
    </row>
    <row r="4029" spans="1:9" ht="15" customHeight="1" x14ac:dyDescent="0.25">
      <c r="A4029" s="117">
        <v>46290.782395833332</v>
      </c>
      <c r="B4029" s="114">
        <v>29</v>
      </c>
      <c r="C4029" s="114" t="s">
        <v>367</v>
      </c>
      <c r="D4029" s="114" t="s">
        <v>434</v>
      </c>
      <c r="E4029" s="114" t="s">
        <v>2399</v>
      </c>
      <c r="F4029" s="114" t="s">
        <v>180</v>
      </c>
      <c r="G4029" s="121">
        <v>-2.4968184152914386E-4</v>
      </c>
      <c r="H4029" s="114">
        <v>-3.6620003424274437</v>
      </c>
      <c r="I4029" s="118" t="s">
        <v>272</v>
      </c>
    </row>
    <row r="4030" spans="1:9" ht="15" customHeight="1" x14ac:dyDescent="0.25">
      <c r="A4030" s="117">
        <v>46290.782395833332</v>
      </c>
      <c r="B4030" s="114">
        <v>29</v>
      </c>
      <c r="C4030" s="114" t="s">
        <v>367</v>
      </c>
      <c r="D4030" s="114" t="s">
        <v>434</v>
      </c>
      <c r="E4030" s="114" t="s">
        <v>2400</v>
      </c>
      <c r="F4030" s="114" t="s">
        <v>180</v>
      </c>
      <c r="G4030" s="121">
        <v>-2.4968184152914392E-4</v>
      </c>
      <c r="H4030" s="114">
        <v>-3.6620003424274445</v>
      </c>
      <c r="I4030" s="118" t="s">
        <v>272</v>
      </c>
    </row>
    <row r="4031" spans="1:9" ht="15" customHeight="1" x14ac:dyDescent="0.25">
      <c r="A4031" s="117">
        <v>46290.782395833332</v>
      </c>
      <c r="B4031" s="114">
        <v>29</v>
      </c>
      <c r="C4031" s="114" t="s">
        <v>367</v>
      </c>
      <c r="D4031" s="114" t="s">
        <v>434</v>
      </c>
      <c r="E4031" s="114" t="s">
        <v>2401</v>
      </c>
      <c r="F4031" s="114" t="s">
        <v>180</v>
      </c>
      <c r="G4031" s="121">
        <v>-1.654598921397236E-4</v>
      </c>
      <c r="H4031" s="114">
        <v>-2.4267450847159466</v>
      </c>
      <c r="I4031" s="118" t="s">
        <v>272</v>
      </c>
    </row>
    <row r="4032" spans="1:9" ht="15" customHeight="1" x14ac:dyDescent="0.25">
      <c r="A4032" s="117">
        <v>46290.782395833332</v>
      </c>
      <c r="B4032" s="114">
        <v>29</v>
      </c>
      <c r="C4032" s="114" t="s">
        <v>367</v>
      </c>
      <c r="D4032" s="114" t="s">
        <v>434</v>
      </c>
      <c r="E4032" s="114" t="s">
        <v>2402</v>
      </c>
      <c r="F4032" s="114" t="s">
        <v>180</v>
      </c>
      <c r="G4032" s="121">
        <v>-1.6545989213972363E-4</v>
      </c>
      <c r="H4032" s="114">
        <v>-2.4267450847159471</v>
      </c>
      <c r="I4032" s="118" t="s">
        <v>272</v>
      </c>
    </row>
    <row r="4033" spans="1:9" ht="15" customHeight="1" x14ac:dyDescent="0.25">
      <c r="A4033" s="117">
        <v>46290.782395833332</v>
      </c>
      <c r="B4033" s="114">
        <v>29</v>
      </c>
      <c r="C4033" s="114" t="s">
        <v>367</v>
      </c>
      <c r="D4033" s="114" t="s">
        <v>434</v>
      </c>
      <c r="E4033" s="114" t="s">
        <v>2403</v>
      </c>
      <c r="F4033" s="114" t="s">
        <v>180</v>
      </c>
      <c r="G4033" s="121">
        <v>-1.6545989213972363E-4</v>
      </c>
      <c r="H4033" s="114">
        <v>-2.4267450847159471</v>
      </c>
      <c r="I4033" s="118" t="s">
        <v>272</v>
      </c>
    </row>
    <row r="4034" spans="1:9" ht="15" customHeight="1" x14ac:dyDescent="0.25">
      <c r="A4034" s="117">
        <v>46290.782395833332</v>
      </c>
      <c r="B4034" s="114">
        <v>29</v>
      </c>
      <c r="C4034" s="114" t="s">
        <v>367</v>
      </c>
      <c r="D4034" s="114" t="s">
        <v>434</v>
      </c>
      <c r="E4034" s="114" t="s">
        <v>2404</v>
      </c>
      <c r="F4034" s="114" t="s">
        <v>180</v>
      </c>
      <c r="G4034" s="121">
        <v>-1.6545989213972371E-4</v>
      </c>
      <c r="H4034" s="114">
        <v>-2.426745084715948</v>
      </c>
      <c r="I4034" s="118" t="s">
        <v>272</v>
      </c>
    </row>
    <row r="4035" spans="1:9" ht="15" customHeight="1" x14ac:dyDescent="0.25">
      <c r="A4035" s="117">
        <v>46290.782395833332</v>
      </c>
      <c r="B4035" s="114">
        <v>29</v>
      </c>
      <c r="C4035" s="114" t="s">
        <v>367</v>
      </c>
      <c r="D4035" s="114" t="s">
        <v>434</v>
      </c>
      <c r="E4035" s="114" t="s">
        <v>2405</v>
      </c>
      <c r="F4035" s="114" t="s">
        <v>180</v>
      </c>
      <c r="G4035" s="121">
        <v>-1.6545989213972371E-4</v>
      </c>
      <c r="H4035" s="114">
        <v>-2.426745084715948</v>
      </c>
      <c r="I4035" s="118" t="s">
        <v>272</v>
      </c>
    </row>
    <row r="4036" spans="1:9" ht="15" customHeight="1" x14ac:dyDescent="0.25">
      <c r="A4036" s="117">
        <v>46290.782395833332</v>
      </c>
      <c r="B4036" s="114">
        <v>29</v>
      </c>
      <c r="C4036" s="114" t="s">
        <v>367</v>
      </c>
      <c r="D4036" s="114" t="s">
        <v>434</v>
      </c>
      <c r="E4036" s="114" t="s">
        <v>2406</v>
      </c>
      <c r="F4036" s="114" t="s">
        <v>180</v>
      </c>
      <c r="G4036" s="121">
        <v>-1.6545989213972371E-4</v>
      </c>
      <c r="H4036" s="114">
        <v>-2.426745084715948</v>
      </c>
      <c r="I4036" s="118" t="s">
        <v>272</v>
      </c>
    </row>
    <row r="4037" spans="1:9" ht="15" customHeight="1" x14ac:dyDescent="0.25">
      <c r="A4037" s="117">
        <v>46290.782395833332</v>
      </c>
      <c r="B4037" s="114">
        <v>29</v>
      </c>
      <c r="C4037" s="114" t="s">
        <v>367</v>
      </c>
      <c r="D4037" s="114" t="s">
        <v>434</v>
      </c>
      <c r="E4037" s="114" t="s">
        <v>2407</v>
      </c>
      <c r="F4037" s="114" t="s">
        <v>180</v>
      </c>
      <c r="G4037" s="121">
        <v>-8.1237942750303437E-5</v>
      </c>
      <c r="H4037" s="114">
        <v>-1.1914898270044507</v>
      </c>
      <c r="I4037" s="118" t="s">
        <v>272</v>
      </c>
    </row>
    <row r="4038" spans="1:9" ht="15" customHeight="1" x14ac:dyDescent="0.25">
      <c r="A4038" s="117">
        <v>46290.782395833332</v>
      </c>
      <c r="B4038" s="114">
        <v>29</v>
      </c>
      <c r="C4038" s="114" t="s">
        <v>367</v>
      </c>
      <c r="D4038" s="114" t="s">
        <v>434</v>
      </c>
      <c r="E4038" s="114" t="s">
        <v>2408</v>
      </c>
      <c r="F4038" s="114" t="s">
        <v>180</v>
      </c>
      <c r="G4038" s="121">
        <v>-8.123794275030345E-5</v>
      </c>
      <c r="H4038" s="114">
        <v>-1.1914898270044509</v>
      </c>
      <c r="I4038" s="118" t="s">
        <v>272</v>
      </c>
    </row>
    <row r="4039" spans="1:9" ht="15" customHeight="1" x14ac:dyDescent="0.25">
      <c r="A4039" s="117">
        <v>46290.782395833332</v>
      </c>
      <c r="B4039" s="114">
        <v>29</v>
      </c>
      <c r="C4039" s="114" t="s">
        <v>367</v>
      </c>
      <c r="D4039" s="114" t="s">
        <v>434</v>
      </c>
      <c r="E4039" s="114" t="s">
        <v>2409</v>
      </c>
      <c r="F4039" s="114" t="s">
        <v>180</v>
      </c>
      <c r="G4039" s="121">
        <v>-8.1237942750303464E-5</v>
      </c>
      <c r="H4039" s="114">
        <v>-1.1914898270044512</v>
      </c>
      <c r="I4039" s="118" t="s">
        <v>272</v>
      </c>
    </row>
    <row r="4040" spans="1:9" ht="15" customHeight="1" x14ac:dyDescent="0.25">
      <c r="A4040" s="117">
        <v>46290.782395833332</v>
      </c>
      <c r="B4040" s="114">
        <v>29</v>
      </c>
      <c r="C4040" s="114" t="s">
        <v>367</v>
      </c>
      <c r="D4040" s="114" t="s">
        <v>434</v>
      </c>
      <c r="E4040" s="114" t="s">
        <v>2410</v>
      </c>
      <c r="F4040" s="114" t="s">
        <v>180</v>
      </c>
      <c r="G4040" s="121">
        <v>-8.1237942750303531E-5</v>
      </c>
      <c r="H4040" s="114">
        <v>-1.1914898270044523</v>
      </c>
      <c r="I4040" s="118" t="s">
        <v>272</v>
      </c>
    </row>
    <row r="4041" spans="1:9" ht="15" customHeight="1" x14ac:dyDescent="0.25">
      <c r="A4041" s="117">
        <v>46290.782395833332</v>
      </c>
      <c r="B4041" s="114">
        <v>29</v>
      </c>
      <c r="C4041" s="114" t="s">
        <v>367</v>
      </c>
      <c r="D4041" s="114" t="s">
        <v>434</v>
      </c>
      <c r="E4041" s="114" t="s">
        <v>2411</v>
      </c>
      <c r="F4041" s="114" t="s">
        <v>180</v>
      </c>
      <c r="G4041" s="121">
        <v>-8.1237942750303545E-5</v>
      </c>
      <c r="H4041" s="114">
        <v>-1.1914898270044525</v>
      </c>
      <c r="I4041" s="118" t="s">
        <v>272</v>
      </c>
    </row>
    <row r="4042" spans="1:9" ht="15" customHeight="1" x14ac:dyDescent="0.25">
      <c r="A4042" s="117">
        <v>46290.782395833332</v>
      </c>
      <c r="B4042" s="114">
        <v>29</v>
      </c>
      <c r="C4042" s="114" t="s">
        <v>367</v>
      </c>
      <c r="D4042" s="114" t="s">
        <v>434</v>
      </c>
      <c r="E4042" s="114" t="s">
        <v>2412</v>
      </c>
      <c r="F4042" s="114" t="s">
        <v>180</v>
      </c>
      <c r="G4042" s="121">
        <v>-8.1237942750303558E-5</v>
      </c>
      <c r="H4042" s="114">
        <v>-1.1914898270044525</v>
      </c>
      <c r="I4042" s="118" t="s">
        <v>272</v>
      </c>
    </row>
    <row r="4043" spans="1:9" ht="15" customHeight="1" x14ac:dyDescent="0.25">
      <c r="A4043" s="117">
        <v>46290.782395833332</v>
      </c>
      <c r="B4043" s="114">
        <v>29</v>
      </c>
      <c r="C4043" s="114" t="s">
        <v>367</v>
      </c>
      <c r="D4043" s="114" t="s">
        <v>434</v>
      </c>
      <c r="E4043" s="114" t="s">
        <v>2413</v>
      </c>
      <c r="F4043" s="114" t="s">
        <v>180</v>
      </c>
      <c r="G4043" s="121">
        <v>2.9840066391167383E-6</v>
      </c>
      <c r="H4043" s="114">
        <v>0</v>
      </c>
      <c r="I4043" s="118" t="s">
        <v>2469</v>
      </c>
    </row>
    <row r="4044" spans="1:9" ht="15" customHeight="1" x14ac:dyDescent="0.25">
      <c r="A4044" s="117">
        <v>46290.782395833332</v>
      </c>
      <c r="B4044" s="114">
        <v>29</v>
      </c>
      <c r="C4044" s="114" t="s">
        <v>367</v>
      </c>
      <c r="D4044" s="114" t="s">
        <v>434</v>
      </c>
      <c r="E4044" s="114" t="s">
        <v>2414</v>
      </c>
      <c r="F4044" s="114" t="s">
        <v>180</v>
      </c>
      <c r="G4044" s="121">
        <v>2.9840066391167251E-6</v>
      </c>
      <c r="H4044" s="114">
        <v>0</v>
      </c>
      <c r="I4044" s="118" t="s">
        <v>2469</v>
      </c>
    </row>
    <row r="4045" spans="1:9" ht="15" customHeight="1" x14ac:dyDescent="0.25">
      <c r="A4045" s="117">
        <v>46290.782395833332</v>
      </c>
      <c r="B4045" s="114">
        <v>29</v>
      </c>
      <c r="C4045" s="114" t="s">
        <v>367</v>
      </c>
      <c r="D4045" s="114" t="s">
        <v>434</v>
      </c>
      <c r="E4045" s="114" t="s">
        <v>2415</v>
      </c>
      <c r="F4045" s="114" t="s">
        <v>180</v>
      </c>
      <c r="G4045" s="121">
        <v>2.9840066391167116E-6</v>
      </c>
      <c r="H4045" s="114">
        <v>0</v>
      </c>
      <c r="I4045" s="118" t="s">
        <v>2469</v>
      </c>
    </row>
    <row r="4046" spans="1:9" ht="15" customHeight="1" x14ac:dyDescent="0.25">
      <c r="A4046" s="117">
        <v>46290.782395833332</v>
      </c>
      <c r="B4046" s="114">
        <v>29</v>
      </c>
      <c r="C4046" s="114" t="s">
        <v>367</v>
      </c>
      <c r="D4046" s="114" t="s">
        <v>434</v>
      </c>
      <c r="E4046" s="114" t="s">
        <v>2416</v>
      </c>
      <c r="F4046" s="114" t="s">
        <v>180</v>
      </c>
      <c r="G4046" s="121">
        <v>2.9840066391166455E-6</v>
      </c>
      <c r="H4046" s="114">
        <v>0</v>
      </c>
      <c r="I4046" s="118" t="s">
        <v>2469</v>
      </c>
    </row>
    <row r="4047" spans="1:9" ht="15" customHeight="1" x14ac:dyDescent="0.25">
      <c r="A4047" s="117">
        <v>46290.782395833332</v>
      </c>
      <c r="B4047" s="114">
        <v>29</v>
      </c>
      <c r="C4047" s="114" t="s">
        <v>367</v>
      </c>
      <c r="D4047" s="114" t="s">
        <v>434</v>
      </c>
      <c r="E4047" s="114" t="s">
        <v>2417</v>
      </c>
      <c r="F4047" s="114" t="s">
        <v>180</v>
      </c>
      <c r="G4047" s="121">
        <v>2.984006639116632E-6</v>
      </c>
      <c r="H4047" s="114">
        <v>0</v>
      </c>
      <c r="I4047" s="118" t="s">
        <v>2469</v>
      </c>
    </row>
    <row r="4048" spans="1:9" ht="15" customHeight="1" x14ac:dyDescent="0.25">
      <c r="A4048" s="117">
        <v>46290.782395833332</v>
      </c>
      <c r="B4048" s="114">
        <v>29</v>
      </c>
      <c r="C4048" s="114" t="s">
        <v>367</v>
      </c>
      <c r="D4048" s="114" t="s">
        <v>434</v>
      </c>
      <c r="E4048" s="114" t="s">
        <v>2418</v>
      </c>
      <c r="F4048" s="114" t="s">
        <v>180</v>
      </c>
      <c r="G4048" s="121">
        <v>2.9840066391166188E-6</v>
      </c>
      <c r="H4048" s="114">
        <v>0</v>
      </c>
      <c r="I4048" s="118" t="s">
        <v>2469</v>
      </c>
    </row>
    <row r="4049" spans="1:9" ht="15" customHeight="1" x14ac:dyDescent="0.25">
      <c r="A4049" s="117">
        <v>46290.782395833332</v>
      </c>
      <c r="B4049" s="114">
        <v>29</v>
      </c>
      <c r="C4049" s="114" t="s">
        <v>367</v>
      </c>
      <c r="D4049" s="114" t="s">
        <v>434</v>
      </c>
      <c r="E4049" s="114" t="s">
        <v>2419</v>
      </c>
      <c r="F4049" s="114" t="s">
        <v>180</v>
      </c>
      <c r="G4049" s="121">
        <v>8.7205956028536911E-5</v>
      </c>
      <c r="H4049" s="114">
        <v>0</v>
      </c>
      <c r="I4049" s="118" t="s">
        <v>2469</v>
      </c>
    </row>
    <row r="4050" spans="1:9" ht="15" customHeight="1" x14ac:dyDescent="0.25">
      <c r="A4050" s="117">
        <v>46290.782395833332</v>
      </c>
      <c r="B4050" s="114">
        <v>29</v>
      </c>
      <c r="C4050" s="114" t="s">
        <v>367</v>
      </c>
      <c r="D4050" s="114" t="s">
        <v>434</v>
      </c>
      <c r="E4050" s="114" t="s">
        <v>2420</v>
      </c>
      <c r="F4050" s="114" t="s">
        <v>180</v>
      </c>
      <c r="G4050" s="121">
        <v>8.7205956028536897E-5</v>
      </c>
      <c r="H4050" s="114">
        <v>0</v>
      </c>
      <c r="I4050" s="118" t="s">
        <v>2469</v>
      </c>
    </row>
    <row r="4051" spans="1:9" ht="15" customHeight="1" x14ac:dyDescent="0.25">
      <c r="A4051" s="117">
        <v>46290.782395833332</v>
      </c>
      <c r="B4051" s="114">
        <v>29</v>
      </c>
      <c r="C4051" s="114" t="s">
        <v>367</v>
      </c>
      <c r="D4051" s="114" t="s">
        <v>434</v>
      </c>
      <c r="E4051" s="114" t="s">
        <v>2421</v>
      </c>
      <c r="F4051" s="114" t="s">
        <v>180</v>
      </c>
      <c r="G4051" s="121">
        <v>8.7205956028536883E-5</v>
      </c>
      <c r="H4051" s="114">
        <v>0</v>
      </c>
      <c r="I4051" s="118" t="s">
        <v>2469</v>
      </c>
    </row>
    <row r="4052" spans="1:9" ht="15" customHeight="1" x14ac:dyDescent="0.25">
      <c r="A4052" s="117">
        <v>46290.782395833332</v>
      </c>
      <c r="B4052" s="114">
        <v>29</v>
      </c>
      <c r="C4052" s="114" t="s">
        <v>367</v>
      </c>
      <c r="D4052" s="114" t="s">
        <v>434</v>
      </c>
      <c r="E4052" s="114" t="s">
        <v>2422</v>
      </c>
      <c r="F4052" s="114" t="s">
        <v>180</v>
      </c>
      <c r="G4052" s="121">
        <v>8.720595602853687E-5</v>
      </c>
      <c r="H4052" s="114">
        <v>0</v>
      </c>
      <c r="I4052" s="118" t="s">
        <v>2469</v>
      </c>
    </row>
    <row r="4053" spans="1:9" ht="15" customHeight="1" x14ac:dyDescent="0.25">
      <c r="A4053" s="117">
        <v>46290.782395833332</v>
      </c>
      <c r="B4053" s="114">
        <v>29</v>
      </c>
      <c r="C4053" s="114" t="s">
        <v>367</v>
      </c>
      <c r="D4053" s="114" t="s">
        <v>434</v>
      </c>
      <c r="E4053" s="114" t="s">
        <v>2423</v>
      </c>
      <c r="F4053" s="114" t="s">
        <v>180</v>
      </c>
      <c r="G4053" s="121">
        <v>8.7205956028536856E-5</v>
      </c>
      <c r="H4053" s="114">
        <v>0</v>
      </c>
      <c r="I4053" s="118" t="s">
        <v>2469</v>
      </c>
    </row>
    <row r="4054" spans="1:9" ht="15" customHeight="1" x14ac:dyDescent="0.25">
      <c r="A4054" s="117">
        <v>46290.782395833332</v>
      </c>
      <c r="B4054" s="114">
        <v>29</v>
      </c>
      <c r="C4054" s="114" t="s">
        <v>367</v>
      </c>
      <c r="D4054" s="114" t="s">
        <v>434</v>
      </c>
      <c r="E4054" s="114" t="s">
        <v>2424</v>
      </c>
      <c r="F4054" s="114" t="s">
        <v>180</v>
      </c>
      <c r="G4054" s="121">
        <v>8.7205956028536843E-5</v>
      </c>
      <c r="H4054" s="114">
        <v>0</v>
      </c>
      <c r="I4054" s="118" t="s">
        <v>2469</v>
      </c>
    </row>
    <row r="4055" spans="1:9" ht="15" customHeight="1" x14ac:dyDescent="0.25">
      <c r="A4055" s="117">
        <v>46290.782395833332</v>
      </c>
      <c r="B4055" s="114">
        <v>29</v>
      </c>
      <c r="C4055" s="114" t="s">
        <v>367</v>
      </c>
      <c r="D4055" s="114" t="s">
        <v>434</v>
      </c>
      <c r="E4055" s="114" t="s">
        <v>2425</v>
      </c>
      <c r="F4055" s="114" t="s">
        <v>180</v>
      </c>
      <c r="G4055" s="121">
        <v>8.7205956028536829E-5</v>
      </c>
      <c r="H4055" s="114">
        <v>0</v>
      </c>
      <c r="I4055" s="118" t="s">
        <v>2469</v>
      </c>
    </row>
    <row r="4056" spans="1:9" ht="15" customHeight="1" x14ac:dyDescent="0.25">
      <c r="A4056" s="117">
        <v>46290.782395833332</v>
      </c>
      <c r="B4056" s="114">
        <v>29</v>
      </c>
      <c r="C4056" s="114" t="s">
        <v>367</v>
      </c>
      <c r="D4056" s="114" t="s">
        <v>434</v>
      </c>
      <c r="E4056" s="114" t="s">
        <v>2426</v>
      </c>
      <c r="F4056" s="114" t="s">
        <v>180</v>
      </c>
      <c r="G4056" s="121">
        <v>8.7205956028536816E-5</v>
      </c>
      <c r="H4056" s="114">
        <v>0</v>
      </c>
      <c r="I4056" s="118" t="s">
        <v>2469</v>
      </c>
    </row>
    <row r="4057" spans="1:9" ht="15" customHeight="1" x14ac:dyDescent="0.25">
      <c r="A4057" s="117">
        <v>46290.782395833332</v>
      </c>
      <c r="B4057" s="114">
        <v>29</v>
      </c>
      <c r="C4057" s="114" t="s">
        <v>367</v>
      </c>
      <c r="D4057" s="114" t="s">
        <v>434</v>
      </c>
      <c r="E4057" s="114" t="s">
        <v>2427</v>
      </c>
      <c r="F4057" s="114" t="s">
        <v>180</v>
      </c>
      <c r="G4057" s="121">
        <v>8.7205956028536802E-5</v>
      </c>
      <c r="H4057" s="114">
        <v>0</v>
      </c>
      <c r="I4057" s="118" t="s">
        <v>2469</v>
      </c>
    </row>
    <row r="4058" spans="1:9" ht="15" customHeight="1" x14ac:dyDescent="0.25">
      <c r="A4058" s="117">
        <v>46290.782395833332</v>
      </c>
      <c r="B4058" s="114">
        <v>29</v>
      </c>
      <c r="C4058" s="114" t="s">
        <v>367</v>
      </c>
      <c r="D4058" s="114" t="s">
        <v>434</v>
      </c>
      <c r="E4058" s="114" t="s">
        <v>2428</v>
      </c>
      <c r="F4058" s="114" t="s">
        <v>180</v>
      </c>
      <c r="G4058" s="121">
        <v>8.7205956028536789E-5</v>
      </c>
      <c r="H4058" s="114">
        <v>0</v>
      </c>
      <c r="I4058" s="118" t="s">
        <v>2469</v>
      </c>
    </row>
    <row r="4059" spans="1:9" ht="15" customHeight="1" x14ac:dyDescent="0.25">
      <c r="A4059" s="117">
        <v>46290.782395833332</v>
      </c>
      <c r="B4059" s="114">
        <v>29</v>
      </c>
      <c r="C4059" s="114" t="s">
        <v>367</v>
      </c>
      <c r="D4059" s="114" t="s">
        <v>434</v>
      </c>
      <c r="E4059" s="114" t="s">
        <v>2429</v>
      </c>
      <c r="F4059" s="114" t="s">
        <v>180</v>
      </c>
      <c r="G4059" s="121">
        <v>1.7142790541795706E-4</v>
      </c>
      <c r="H4059" s="114">
        <v>0</v>
      </c>
      <c r="I4059" s="118" t="s">
        <v>2469</v>
      </c>
    </row>
    <row r="4060" spans="1:9" ht="15" customHeight="1" x14ac:dyDescent="0.25">
      <c r="A4060" s="117">
        <v>46290.782395833332</v>
      </c>
      <c r="B4060" s="114">
        <v>29</v>
      </c>
      <c r="C4060" s="114" t="s">
        <v>367</v>
      </c>
      <c r="D4060" s="114" t="s">
        <v>434</v>
      </c>
      <c r="E4060" s="114" t="s">
        <v>2430</v>
      </c>
      <c r="F4060" s="114" t="s">
        <v>180</v>
      </c>
      <c r="G4060" s="121">
        <v>1.7142790541795706E-4</v>
      </c>
      <c r="H4060" s="114">
        <v>0</v>
      </c>
      <c r="I4060" s="118" t="s">
        <v>2469</v>
      </c>
    </row>
    <row r="4061" spans="1:9" ht="15" customHeight="1" x14ac:dyDescent="0.25">
      <c r="A4061" s="117">
        <v>46290.782395833332</v>
      </c>
      <c r="B4061" s="114">
        <v>29</v>
      </c>
      <c r="C4061" s="114" t="s">
        <v>367</v>
      </c>
      <c r="D4061" s="114" t="s">
        <v>434</v>
      </c>
      <c r="E4061" s="114" t="s">
        <v>2431</v>
      </c>
      <c r="F4061" s="114" t="s">
        <v>180</v>
      </c>
      <c r="G4061" s="121">
        <v>1.7142790541795704E-4</v>
      </c>
      <c r="H4061" s="114">
        <v>0</v>
      </c>
      <c r="I4061" s="118" t="s">
        <v>2469</v>
      </c>
    </row>
    <row r="4062" spans="1:9" ht="15" customHeight="1" x14ac:dyDescent="0.25">
      <c r="A4062" s="117">
        <v>46290.782395833332</v>
      </c>
      <c r="B4062" s="114">
        <v>29</v>
      </c>
      <c r="C4062" s="114" t="s">
        <v>367</v>
      </c>
      <c r="D4062" s="114" t="s">
        <v>434</v>
      </c>
      <c r="E4062" s="114" t="s">
        <v>2432</v>
      </c>
      <c r="F4062" s="114" t="s">
        <v>180</v>
      </c>
      <c r="G4062" s="121">
        <v>1.7142790541795704E-4</v>
      </c>
      <c r="H4062" s="114">
        <v>0</v>
      </c>
      <c r="I4062" s="118" t="s">
        <v>2469</v>
      </c>
    </row>
    <row r="4063" spans="1:9" ht="15" customHeight="1" x14ac:dyDescent="0.25">
      <c r="A4063" s="117">
        <v>46290.782395833332</v>
      </c>
      <c r="B4063" s="114">
        <v>29</v>
      </c>
      <c r="C4063" s="114" t="s">
        <v>367</v>
      </c>
      <c r="D4063" s="114" t="s">
        <v>434</v>
      </c>
      <c r="E4063" s="114" t="s">
        <v>2433</v>
      </c>
      <c r="F4063" s="114" t="s">
        <v>180</v>
      </c>
      <c r="G4063" s="121">
        <v>1.7142790541795701E-4</v>
      </c>
      <c r="H4063" s="114">
        <v>0</v>
      </c>
      <c r="I4063" s="118" t="s">
        <v>2469</v>
      </c>
    </row>
    <row r="4064" spans="1:9" ht="15" customHeight="1" x14ac:dyDescent="0.25">
      <c r="A4064" s="117">
        <v>46290.782395833332</v>
      </c>
      <c r="B4064" s="114">
        <v>29</v>
      </c>
      <c r="C4064" s="114" t="s">
        <v>367</v>
      </c>
      <c r="D4064" s="114" t="s">
        <v>434</v>
      </c>
      <c r="E4064" s="114" t="s">
        <v>2434</v>
      </c>
      <c r="F4064" s="114" t="s">
        <v>180</v>
      </c>
      <c r="G4064" s="121">
        <v>1.7142790541795701E-4</v>
      </c>
      <c r="H4064" s="114">
        <v>0</v>
      </c>
      <c r="I4064" s="118" t="s">
        <v>2469</v>
      </c>
    </row>
    <row r="4065" spans="1:9" ht="15" customHeight="1" x14ac:dyDescent="0.25">
      <c r="A4065" s="117">
        <v>46290.782395833332</v>
      </c>
      <c r="B4065" s="114">
        <v>29</v>
      </c>
      <c r="C4065" s="114" t="s">
        <v>367</v>
      </c>
      <c r="D4065" s="114" t="s">
        <v>434</v>
      </c>
      <c r="E4065" s="114" t="s">
        <v>2435</v>
      </c>
      <c r="F4065" s="114" t="s">
        <v>180</v>
      </c>
      <c r="G4065" s="121">
        <v>1.7142790541795698E-4</v>
      </c>
      <c r="H4065" s="114">
        <v>0</v>
      </c>
      <c r="I4065" s="118" t="s">
        <v>2469</v>
      </c>
    </row>
    <row r="4066" spans="1:9" ht="15" customHeight="1" x14ac:dyDescent="0.25">
      <c r="A4066" s="117">
        <v>46290.782395833332</v>
      </c>
      <c r="B4066" s="114">
        <v>29</v>
      </c>
      <c r="C4066" s="114" t="s">
        <v>367</v>
      </c>
      <c r="D4066" s="114" t="s">
        <v>434</v>
      </c>
      <c r="E4066" s="114" t="s">
        <v>2436</v>
      </c>
      <c r="F4066" s="114" t="s">
        <v>180</v>
      </c>
      <c r="G4066" s="121">
        <v>1.7142790541795698E-4</v>
      </c>
      <c r="H4066" s="114">
        <v>0</v>
      </c>
      <c r="I4066" s="118" t="s">
        <v>2469</v>
      </c>
    </row>
    <row r="4067" spans="1:9" ht="15" customHeight="1" x14ac:dyDescent="0.25">
      <c r="A4067" s="117">
        <v>46290.782395833332</v>
      </c>
      <c r="B4067" s="114">
        <v>29</v>
      </c>
      <c r="C4067" s="114" t="s">
        <v>367</v>
      </c>
      <c r="D4067" s="114" t="s">
        <v>434</v>
      </c>
      <c r="E4067" s="114" t="s">
        <v>2437</v>
      </c>
      <c r="F4067" s="114" t="s">
        <v>180</v>
      </c>
      <c r="G4067" s="121">
        <v>2.5564985480737722E-4</v>
      </c>
      <c r="H4067" s="114">
        <v>0</v>
      </c>
      <c r="I4067" s="118" t="s">
        <v>2469</v>
      </c>
    </row>
    <row r="4068" spans="1:9" ht="15" customHeight="1" x14ac:dyDescent="0.25">
      <c r="A4068" s="117">
        <v>46290.782395833332</v>
      </c>
      <c r="B4068" s="114">
        <v>29</v>
      </c>
      <c r="C4068" s="114" t="s">
        <v>367</v>
      </c>
      <c r="D4068" s="114" t="s">
        <v>434</v>
      </c>
      <c r="E4068" s="114" t="s">
        <v>2438</v>
      </c>
      <c r="F4068" s="114" t="s">
        <v>180</v>
      </c>
      <c r="G4068" s="121">
        <v>2.5564985480737722E-4</v>
      </c>
      <c r="H4068" s="114">
        <v>0</v>
      </c>
      <c r="I4068" s="118" t="s">
        <v>2469</v>
      </c>
    </row>
    <row r="4069" spans="1:9" ht="15" customHeight="1" x14ac:dyDescent="0.25">
      <c r="A4069" s="117">
        <v>46290.782395833332</v>
      </c>
      <c r="B4069" s="114">
        <v>29</v>
      </c>
      <c r="C4069" s="114" t="s">
        <v>367</v>
      </c>
      <c r="D4069" s="114" t="s">
        <v>434</v>
      </c>
      <c r="E4069" s="114" t="s">
        <v>2439</v>
      </c>
      <c r="F4069" s="114" t="s">
        <v>180</v>
      </c>
      <c r="G4069" s="121">
        <v>2.5564985480737722E-4</v>
      </c>
      <c r="H4069" s="114">
        <v>0</v>
      </c>
      <c r="I4069" s="118" t="s">
        <v>2469</v>
      </c>
    </row>
    <row r="4070" spans="1:9" ht="15" customHeight="1" x14ac:dyDescent="0.25">
      <c r="A4070" s="117">
        <v>46290.782395833332</v>
      </c>
      <c r="B4070" s="114">
        <v>29</v>
      </c>
      <c r="C4070" s="114" t="s">
        <v>367</v>
      </c>
      <c r="D4070" s="114" t="s">
        <v>434</v>
      </c>
      <c r="E4070" s="114" t="s">
        <v>2440</v>
      </c>
      <c r="F4070" s="114" t="s">
        <v>180</v>
      </c>
      <c r="G4070" s="121">
        <v>2.5564985480737716E-4</v>
      </c>
      <c r="H4070" s="114">
        <v>0</v>
      </c>
      <c r="I4070" s="118" t="s">
        <v>2469</v>
      </c>
    </row>
    <row r="4071" spans="1:9" ht="15" customHeight="1" x14ac:dyDescent="0.25">
      <c r="A4071" s="117">
        <v>46290.782395833332</v>
      </c>
      <c r="B4071" s="114">
        <v>29</v>
      </c>
      <c r="C4071" s="114" t="s">
        <v>367</v>
      </c>
      <c r="D4071" s="114" t="s">
        <v>434</v>
      </c>
      <c r="E4071" s="114" t="s">
        <v>2441</v>
      </c>
      <c r="F4071" s="114" t="s">
        <v>180</v>
      </c>
      <c r="G4071" s="121">
        <v>2.5564985480737716E-4</v>
      </c>
      <c r="H4071" s="114">
        <v>0</v>
      </c>
      <c r="I4071" s="118" t="s">
        <v>2469</v>
      </c>
    </row>
    <row r="4072" spans="1:9" ht="15" customHeight="1" x14ac:dyDescent="0.25">
      <c r="A4072" s="117">
        <v>46290.782395833332</v>
      </c>
      <c r="B4072" s="114">
        <v>29</v>
      </c>
      <c r="C4072" s="114" t="s">
        <v>367</v>
      </c>
      <c r="D4072" s="114" t="s">
        <v>434</v>
      </c>
      <c r="E4072" s="114" t="s">
        <v>2442</v>
      </c>
      <c r="F4072" s="114" t="s">
        <v>180</v>
      </c>
      <c r="G4072" s="121">
        <v>2.5564985480737716E-4</v>
      </c>
      <c r="H4072" s="114">
        <v>0</v>
      </c>
      <c r="I4072" s="118" t="s">
        <v>2469</v>
      </c>
    </row>
    <row r="4073" spans="1:9" ht="15" customHeight="1" x14ac:dyDescent="0.25">
      <c r="A4073" s="117">
        <v>46290.782395833332</v>
      </c>
      <c r="B4073" s="114">
        <v>29</v>
      </c>
      <c r="C4073" s="114" t="s">
        <v>367</v>
      </c>
      <c r="D4073" s="114" t="s">
        <v>434</v>
      </c>
      <c r="E4073" s="114" t="s">
        <v>567</v>
      </c>
      <c r="F4073" s="114" t="s">
        <v>2443</v>
      </c>
      <c r="G4073" s="121">
        <v>9.908505963132881E-5</v>
      </c>
      <c r="H4073" s="114">
        <v>19.817011926265764</v>
      </c>
      <c r="I4073" s="118" t="s">
        <v>274</v>
      </c>
    </row>
    <row r="4074" spans="1:9" ht="15" customHeight="1" x14ac:dyDescent="0.25">
      <c r="A4074" s="117">
        <v>46290.782395833332</v>
      </c>
      <c r="B4074" s="114">
        <v>29</v>
      </c>
      <c r="C4074" s="114" t="s">
        <v>367</v>
      </c>
      <c r="D4074" s="114" t="s">
        <v>434</v>
      </c>
      <c r="E4074" s="114" t="s">
        <v>569</v>
      </c>
      <c r="F4074" s="114" t="s">
        <v>2443</v>
      </c>
      <c r="G4074" s="121">
        <v>1.8220336281583313E-4</v>
      </c>
      <c r="H4074" s="114">
        <v>36.440672563166622</v>
      </c>
      <c r="I4074" s="118" t="s">
        <v>274</v>
      </c>
    </row>
    <row r="4075" spans="1:9" ht="15" customHeight="1" x14ac:dyDescent="0.25">
      <c r="A4075" s="117">
        <v>46290.782395833332</v>
      </c>
      <c r="B4075" s="114">
        <v>29</v>
      </c>
      <c r="C4075" s="114" t="s">
        <v>367</v>
      </c>
      <c r="D4075" s="114" t="s">
        <v>434</v>
      </c>
      <c r="E4075" s="114" t="s">
        <v>2444</v>
      </c>
      <c r="F4075" s="114" t="s">
        <v>2443</v>
      </c>
      <c r="G4075" s="121">
        <v>2.2564747126569941E-4</v>
      </c>
      <c r="H4075" s="114">
        <v>45.129494253139882</v>
      </c>
      <c r="I4075" s="118" t="s">
        <v>274</v>
      </c>
    </row>
    <row r="4076" spans="1:9" ht="15" customHeight="1" x14ac:dyDescent="0.25">
      <c r="A4076" s="117">
        <v>46290.782395833332</v>
      </c>
      <c r="B4076" s="114">
        <v>29</v>
      </c>
      <c r="C4076" s="114" t="s">
        <v>367</v>
      </c>
      <c r="D4076" s="114" t="s">
        <v>434</v>
      </c>
      <c r="E4076" s="114" t="s">
        <v>2445</v>
      </c>
      <c r="F4076" s="114" t="s">
        <v>2443</v>
      </c>
      <c r="G4076" s="121">
        <v>2.3038326999055115E-4</v>
      </c>
      <c r="H4076" s="114">
        <v>46.076653998110231</v>
      </c>
      <c r="I4076" s="118" t="s">
        <v>274</v>
      </c>
    </row>
    <row r="4077" spans="1:9" ht="15" customHeight="1" x14ac:dyDescent="0.25">
      <c r="A4077" s="117">
        <v>46290.782395833332</v>
      </c>
      <c r="B4077" s="114">
        <v>29</v>
      </c>
      <c r="C4077" s="114" t="s">
        <v>367</v>
      </c>
      <c r="D4077" s="114" t="s">
        <v>434</v>
      </c>
      <c r="E4077" s="114" t="s">
        <v>2446</v>
      </c>
      <c r="F4077" s="114" t="s">
        <v>2443</v>
      </c>
      <c r="G4077" s="121">
        <v>2.3038326999055112E-4</v>
      </c>
      <c r="H4077" s="114">
        <v>46.076653998110224</v>
      </c>
      <c r="I4077" s="118" t="s">
        <v>274</v>
      </c>
    </row>
    <row r="4078" spans="1:9" ht="15" customHeight="1" x14ac:dyDescent="0.25">
      <c r="A4078" s="117">
        <v>46290.782395833332</v>
      </c>
      <c r="B4078" s="114">
        <v>29</v>
      </c>
      <c r="C4078" s="114" t="s">
        <v>367</v>
      </c>
      <c r="D4078" s="114" t="s">
        <v>434</v>
      </c>
      <c r="E4078" s="114" t="s">
        <v>2447</v>
      </c>
      <c r="F4078" s="114" t="s">
        <v>2443</v>
      </c>
      <c r="G4078" s="121">
        <v>2.2564747126569944E-4</v>
      </c>
      <c r="H4078" s="114">
        <v>45.129494253139889</v>
      </c>
      <c r="I4078" s="118" t="s">
        <v>274</v>
      </c>
    </row>
    <row r="4079" spans="1:9" ht="15" customHeight="1" x14ac:dyDescent="0.25">
      <c r="A4079" s="117">
        <v>46290.782395833332</v>
      </c>
      <c r="B4079" s="114">
        <v>29</v>
      </c>
      <c r="C4079" s="114" t="s">
        <v>367</v>
      </c>
      <c r="D4079" s="114" t="s">
        <v>434</v>
      </c>
      <c r="E4079" s="114" t="s">
        <v>2448</v>
      </c>
      <c r="F4079" s="114" t="s">
        <v>2443</v>
      </c>
      <c r="G4079" s="121">
        <v>1.8220336281583313E-4</v>
      </c>
      <c r="H4079" s="114">
        <v>36.440672563166622</v>
      </c>
      <c r="I4079" s="118" t="s">
        <v>274</v>
      </c>
    </row>
    <row r="4080" spans="1:9" ht="15" customHeight="1" x14ac:dyDescent="0.25">
      <c r="A4080" s="117">
        <v>46290.782395833332</v>
      </c>
      <c r="B4080" s="114">
        <v>29</v>
      </c>
      <c r="C4080" s="114" t="s">
        <v>367</v>
      </c>
      <c r="D4080" s="114" t="s">
        <v>434</v>
      </c>
      <c r="E4080" s="114" t="s">
        <v>2449</v>
      </c>
      <c r="F4080" s="114" t="s">
        <v>2443</v>
      </c>
      <c r="G4080" s="121">
        <v>9.9085059631328999E-5</v>
      </c>
      <c r="H4080" s="114">
        <v>19.817011926265799</v>
      </c>
      <c r="I4080" s="118" t="s">
        <v>274</v>
      </c>
    </row>
    <row r="4081" spans="1:9" ht="15" customHeight="1" x14ac:dyDescent="0.25">
      <c r="A4081" s="117">
        <v>46290.782395833332</v>
      </c>
      <c r="B4081" s="114">
        <v>29</v>
      </c>
      <c r="C4081" s="114" t="s">
        <v>367</v>
      </c>
      <c r="D4081" s="114" t="s">
        <v>434</v>
      </c>
      <c r="E4081" s="114" t="s">
        <v>2450</v>
      </c>
      <c r="F4081" s="114" t="s">
        <v>2443</v>
      </c>
      <c r="G4081" s="121">
        <v>-8.5111459085787688E-4</v>
      </c>
      <c r="H4081" s="114">
        <v>-170.2229181715754</v>
      </c>
      <c r="I4081" s="118" t="s">
        <v>272</v>
      </c>
    </row>
    <row r="4082" spans="1:9" ht="15" customHeight="1" x14ac:dyDescent="0.25">
      <c r="A4082" s="117">
        <v>46290.782395833332</v>
      </c>
      <c r="B4082" s="114">
        <v>29</v>
      </c>
      <c r="C4082" s="114" t="s">
        <v>367</v>
      </c>
      <c r="D4082" s="114" t="s">
        <v>434</v>
      </c>
      <c r="E4082" s="114" t="s">
        <v>2451</v>
      </c>
      <c r="F4082" s="114" t="s">
        <v>2443</v>
      </c>
      <c r="G4082" s="121">
        <v>-9.3423289404238126E-4</v>
      </c>
      <c r="H4082" s="114">
        <v>-186.84657880847627</v>
      </c>
      <c r="I4082" s="118" t="s">
        <v>272</v>
      </c>
    </row>
    <row r="4083" spans="1:9" ht="15" customHeight="1" x14ac:dyDescent="0.25">
      <c r="A4083" s="117">
        <v>46290.782395833332</v>
      </c>
      <c r="B4083" s="114">
        <v>29</v>
      </c>
      <c r="C4083" s="114" t="s">
        <v>367</v>
      </c>
      <c r="D4083" s="114" t="s">
        <v>434</v>
      </c>
      <c r="E4083" s="114" t="s">
        <v>2452</v>
      </c>
      <c r="F4083" s="114" t="s">
        <v>2443</v>
      </c>
      <c r="G4083" s="121">
        <v>-9.7767700249224744E-4</v>
      </c>
      <c r="H4083" s="114">
        <v>-195.53540049844952</v>
      </c>
      <c r="I4083" s="118" t="s">
        <v>272</v>
      </c>
    </row>
    <row r="4084" spans="1:9" ht="15" customHeight="1" x14ac:dyDescent="0.25">
      <c r="A4084" s="117">
        <v>46290.782395833332</v>
      </c>
      <c r="B4084" s="114">
        <v>29</v>
      </c>
      <c r="C4084" s="114" t="s">
        <v>367</v>
      </c>
      <c r="D4084" s="114" t="s">
        <v>434</v>
      </c>
      <c r="E4084" s="114" t="s">
        <v>2453</v>
      </c>
      <c r="F4084" s="114" t="s">
        <v>2443</v>
      </c>
      <c r="G4084" s="121">
        <v>-9.8241280121709939E-4</v>
      </c>
      <c r="H4084" s="114">
        <v>-196.4825602434199</v>
      </c>
      <c r="I4084" s="118" t="s">
        <v>272</v>
      </c>
    </row>
    <row r="4085" spans="1:9" ht="15" customHeight="1" x14ac:dyDescent="0.25">
      <c r="A4085" s="117">
        <v>46290.782395833332</v>
      </c>
      <c r="B4085" s="114">
        <v>29</v>
      </c>
      <c r="C4085" s="114" t="s">
        <v>367</v>
      </c>
      <c r="D4085" s="114" t="s">
        <v>434</v>
      </c>
      <c r="E4085" s="114" t="s">
        <v>2454</v>
      </c>
      <c r="F4085" s="114" t="s">
        <v>2443</v>
      </c>
      <c r="G4085" s="121">
        <v>-9.8241280121709939E-4</v>
      </c>
      <c r="H4085" s="114">
        <v>-196.4825602434199</v>
      </c>
      <c r="I4085" s="118" t="s">
        <v>272</v>
      </c>
    </row>
    <row r="4086" spans="1:9" ht="15" customHeight="1" x14ac:dyDescent="0.25">
      <c r="A4086" s="117">
        <v>46290.782395833332</v>
      </c>
      <c r="B4086" s="114">
        <v>29</v>
      </c>
      <c r="C4086" s="114" t="s">
        <v>367</v>
      </c>
      <c r="D4086" s="114" t="s">
        <v>434</v>
      </c>
      <c r="E4086" s="114" t="s">
        <v>2455</v>
      </c>
      <c r="F4086" s="114" t="s">
        <v>2443</v>
      </c>
      <c r="G4086" s="121">
        <v>-9.7767700249224766E-4</v>
      </c>
      <c r="H4086" s="114">
        <v>-195.53540049844955</v>
      </c>
      <c r="I4086" s="118" t="s">
        <v>272</v>
      </c>
    </row>
    <row r="4087" spans="1:9" ht="15" customHeight="1" x14ac:dyDescent="0.25">
      <c r="A4087" s="117">
        <v>46290.782395833332</v>
      </c>
      <c r="B4087" s="114">
        <v>29</v>
      </c>
      <c r="C4087" s="114" t="s">
        <v>367</v>
      </c>
      <c r="D4087" s="114" t="s">
        <v>434</v>
      </c>
      <c r="E4087" s="114" t="s">
        <v>2456</v>
      </c>
      <c r="F4087" s="114" t="s">
        <v>2443</v>
      </c>
      <c r="G4087" s="121">
        <v>-9.3423289404238137E-4</v>
      </c>
      <c r="H4087" s="114">
        <v>-186.84657880847629</v>
      </c>
      <c r="I4087" s="118" t="s">
        <v>272</v>
      </c>
    </row>
    <row r="4088" spans="1:9" ht="15" customHeight="1" x14ac:dyDescent="0.25">
      <c r="A4088" s="117">
        <v>46290.782395833332</v>
      </c>
      <c r="B4088" s="114">
        <v>29</v>
      </c>
      <c r="C4088" s="114" t="s">
        <v>367</v>
      </c>
      <c r="D4088" s="114" t="s">
        <v>434</v>
      </c>
      <c r="E4088" s="114" t="s">
        <v>2457</v>
      </c>
      <c r="F4088" s="114" t="s">
        <v>2443</v>
      </c>
      <c r="G4088" s="121">
        <v>-8.511145908578772E-4</v>
      </c>
      <c r="H4088" s="114">
        <v>-170.22291817157546</v>
      </c>
      <c r="I4088" s="118" t="s">
        <v>272</v>
      </c>
    </row>
    <row r="4089" spans="1:9" ht="15" customHeight="1" x14ac:dyDescent="0.25">
      <c r="A4089" s="117">
        <v>46290.782395833332</v>
      </c>
      <c r="B4089" s="114">
        <v>29</v>
      </c>
      <c r="C4089" s="114" t="s">
        <v>367</v>
      </c>
      <c r="D4089" s="114" t="s">
        <v>434</v>
      </c>
      <c r="E4089" s="114" t="s">
        <v>2458</v>
      </c>
      <c r="F4089" s="114" t="s">
        <v>2443</v>
      </c>
      <c r="G4089" s="121">
        <v>-7.4659134292672273E-4</v>
      </c>
      <c r="H4089" s="114">
        <v>-149.31826858534455</v>
      </c>
      <c r="I4089" s="118" t="s">
        <v>272</v>
      </c>
    </row>
    <row r="4090" spans="1:9" ht="15" customHeight="1" x14ac:dyDescent="0.25">
      <c r="A4090" s="117">
        <v>46290.782395833332</v>
      </c>
      <c r="B4090" s="114">
        <v>29</v>
      </c>
      <c r="C4090" s="114" t="s">
        <v>367</v>
      </c>
      <c r="D4090" s="114" t="s">
        <v>434</v>
      </c>
      <c r="E4090" s="114" t="s">
        <v>2459</v>
      </c>
      <c r="F4090" s="114" t="s">
        <v>2443</v>
      </c>
      <c r="G4090" s="121">
        <v>-5.9836071200134323E-4</v>
      </c>
      <c r="H4090" s="114">
        <v>-119.67214240026867</v>
      </c>
      <c r="I4090" s="118" t="s">
        <v>272</v>
      </c>
    </row>
    <row r="4091" spans="1:9" ht="15" customHeight="1" x14ac:dyDescent="0.25">
      <c r="A4091" s="117">
        <v>46290.782395833332</v>
      </c>
      <c r="B4091" s="114">
        <v>29</v>
      </c>
      <c r="C4091" s="114" t="s">
        <v>367</v>
      </c>
      <c r="D4091" s="114" t="s">
        <v>434</v>
      </c>
      <c r="E4091" s="114" t="s">
        <v>2460</v>
      </c>
      <c r="F4091" s="114" t="s">
        <v>2443</v>
      </c>
      <c r="G4091" s="121">
        <v>-4.5013008107596379E-4</v>
      </c>
      <c r="H4091" s="114">
        <v>-90.026016215192769</v>
      </c>
      <c r="I4091" s="118" t="s">
        <v>272</v>
      </c>
    </row>
    <row r="4092" spans="1:9" ht="15" customHeight="1" x14ac:dyDescent="0.25">
      <c r="A4092" s="117">
        <v>46290.782395833332</v>
      </c>
      <c r="B4092" s="114">
        <v>29</v>
      </c>
      <c r="C4092" s="114" t="s">
        <v>367</v>
      </c>
      <c r="D4092" s="114" t="s">
        <v>434</v>
      </c>
      <c r="E4092" s="114" t="s">
        <v>2461</v>
      </c>
      <c r="F4092" s="114" t="s">
        <v>2443</v>
      </c>
      <c r="G4092" s="121">
        <v>-3.0189945015058429E-4</v>
      </c>
      <c r="H4092" s="114">
        <v>-60.379890030116876</v>
      </c>
      <c r="I4092" s="118" t="s">
        <v>272</v>
      </c>
    </row>
    <row r="4093" spans="1:9" ht="15" customHeight="1" x14ac:dyDescent="0.25">
      <c r="A4093" s="117">
        <v>46290.782395833332</v>
      </c>
      <c r="B4093" s="114">
        <v>29</v>
      </c>
      <c r="C4093" s="114" t="s">
        <v>367</v>
      </c>
      <c r="D4093" s="114" t="s">
        <v>434</v>
      </c>
      <c r="E4093" s="114" t="s">
        <v>2462</v>
      </c>
      <c r="F4093" s="114" t="s">
        <v>2443</v>
      </c>
      <c r="G4093" s="121">
        <v>-1.536688192252048E-4</v>
      </c>
      <c r="H4093" s="114">
        <v>-30.733763845040976</v>
      </c>
      <c r="I4093" s="118" t="s">
        <v>272</v>
      </c>
    </row>
    <row r="4094" spans="1:9" ht="15" customHeight="1" x14ac:dyDescent="0.25">
      <c r="A4094" s="117">
        <v>46290.782395833332</v>
      </c>
      <c r="B4094" s="114">
        <v>29</v>
      </c>
      <c r="C4094" s="114" t="s">
        <v>367</v>
      </c>
      <c r="D4094" s="114" t="s">
        <v>434</v>
      </c>
      <c r="E4094" s="114" t="s">
        <v>2463</v>
      </c>
      <c r="F4094" s="114" t="s">
        <v>2443</v>
      </c>
      <c r="G4094" s="121">
        <v>-5.438188299825331E-6</v>
      </c>
      <c r="H4094" s="114">
        <v>-1.0876376599650841</v>
      </c>
      <c r="I4094" s="118" t="s">
        <v>272</v>
      </c>
    </row>
    <row r="4095" spans="1:9" ht="15" customHeight="1" x14ac:dyDescent="0.25">
      <c r="A4095" s="117">
        <v>46290.782395833332</v>
      </c>
      <c r="B4095" s="114">
        <v>29</v>
      </c>
      <c r="C4095" s="114" t="s">
        <v>367</v>
      </c>
      <c r="D4095" s="114" t="s">
        <v>434</v>
      </c>
      <c r="E4095" s="114" t="s">
        <v>2773</v>
      </c>
      <c r="F4095" s="114" t="s">
        <v>2443</v>
      </c>
      <c r="G4095" s="121">
        <v>-7.4659134292672283E-4</v>
      </c>
      <c r="H4095" s="114">
        <v>-149.31826858534458</v>
      </c>
      <c r="I4095" s="118" t="s">
        <v>272</v>
      </c>
    </row>
    <row r="4096" spans="1:9" ht="15" customHeight="1" x14ac:dyDescent="0.25">
      <c r="A4096" s="117">
        <v>46290.782395833332</v>
      </c>
      <c r="B4096" s="114">
        <v>29</v>
      </c>
      <c r="C4096" s="114" t="s">
        <v>367</v>
      </c>
      <c r="D4096" s="114" t="s">
        <v>434</v>
      </c>
      <c r="E4096" s="114" t="s">
        <v>2775</v>
      </c>
      <c r="F4096" s="114" t="s">
        <v>2443</v>
      </c>
      <c r="G4096" s="121">
        <v>-5.9836071200134334E-4</v>
      </c>
      <c r="H4096" s="114">
        <v>-119.67214240026868</v>
      </c>
      <c r="I4096" s="118" t="s">
        <v>272</v>
      </c>
    </row>
    <row r="4097" spans="1:9" ht="15" customHeight="1" x14ac:dyDescent="0.25">
      <c r="A4097" s="117">
        <v>46290.782395833332</v>
      </c>
      <c r="B4097" s="114">
        <v>29</v>
      </c>
      <c r="C4097" s="114" t="s">
        <v>367</v>
      </c>
      <c r="D4097" s="114" t="s">
        <v>434</v>
      </c>
      <c r="E4097" s="114" t="s">
        <v>2776</v>
      </c>
      <c r="F4097" s="114" t="s">
        <v>2443</v>
      </c>
      <c r="G4097" s="121">
        <v>-4.501300810759639E-4</v>
      </c>
      <c r="H4097" s="114">
        <v>-90.026016215192797</v>
      </c>
      <c r="I4097" s="118" t="s">
        <v>272</v>
      </c>
    </row>
    <row r="4098" spans="1:9" ht="15" customHeight="1" x14ac:dyDescent="0.25">
      <c r="A4098" s="117">
        <v>46290.782395833332</v>
      </c>
      <c r="B4098" s="114">
        <v>29</v>
      </c>
      <c r="C4098" s="114" t="s">
        <v>367</v>
      </c>
      <c r="D4098" s="114" t="s">
        <v>434</v>
      </c>
      <c r="E4098" s="114" t="s">
        <v>2777</v>
      </c>
      <c r="F4098" s="114" t="s">
        <v>2443</v>
      </c>
      <c r="G4098" s="121">
        <v>-3.018994501505844E-4</v>
      </c>
      <c r="H4098" s="114">
        <v>-60.379890030116897</v>
      </c>
      <c r="I4098" s="118" t="s">
        <v>272</v>
      </c>
    </row>
    <row r="4099" spans="1:9" ht="15" customHeight="1" x14ac:dyDescent="0.25">
      <c r="A4099" s="117">
        <v>46290.782395833332</v>
      </c>
      <c r="B4099" s="114">
        <v>29</v>
      </c>
      <c r="C4099" s="114" t="s">
        <v>367</v>
      </c>
      <c r="D4099" s="114" t="s">
        <v>434</v>
      </c>
      <c r="E4099" s="114" t="s">
        <v>2778</v>
      </c>
      <c r="F4099" s="114" t="s">
        <v>2443</v>
      </c>
      <c r="G4099" s="121">
        <v>-1.5366881922520491E-4</v>
      </c>
      <c r="H4099" s="114">
        <v>-30.733763845041</v>
      </c>
      <c r="I4099" s="118" t="s">
        <v>272</v>
      </c>
    </row>
    <row r="4100" spans="1:9" ht="15" customHeight="1" x14ac:dyDescent="0.25">
      <c r="A4100" s="117">
        <v>46290.782395833332</v>
      </c>
      <c r="B4100" s="114">
        <v>29</v>
      </c>
      <c r="C4100" s="114" t="s">
        <v>367</v>
      </c>
      <c r="D4100" s="114" t="s">
        <v>434</v>
      </c>
      <c r="E4100" s="114" t="s">
        <v>2779</v>
      </c>
      <c r="F4100" s="114" t="s">
        <v>2443</v>
      </c>
      <c r="G4100" s="121">
        <v>-5.438188299825442E-6</v>
      </c>
      <c r="H4100" s="114">
        <v>-1.0876376599651063</v>
      </c>
      <c r="I4100" s="118" t="s">
        <v>272</v>
      </c>
    </row>
    <row r="4101" spans="1:9" ht="15" customHeight="1" x14ac:dyDescent="0.25">
      <c r="A4101" s="117">
        <v>46290.782395833332</v>
      </c>
      <c r="B4101" s="114">
        <v>30</v>
      </c>
      <c r="C4101" s="114" t="s">
        <v>367</v>
      </c>
      <c r="D4101" s="114" t="s">
        <v>637</v>
      </c>
      <c r="E4101" s="114" t="s">
        <v>2334</v>
      </c>
      <c r="F4101" s="114" t="s">
        <v>180</v>
      </c>
      <c r="G4101" s="121">
        <v>-7.063326470967482E-4</v>
      </c>
      <c r="H4101" s="114">
        <v>-14.857357858487838</v>
      </c>
      <c r="I4101" s="118" t="s">
        <v>272</v>
      </c>
    </row>
    <row r="4102" spans="1:9" ht="15" customHeight="1" x14ac:dyDescent="0.25">
      <c r="A4102" s="117">
        <v>46290.782395833332</v>
      </c>
      <c r="B4102" s="114">
        <v>30</v>
      </c>
      <c r="C4102" s="114" t="s">
        <v>367</v>
      </c>
      <c r="D4102" s="114" t="s">
        <v>637</v>
      </c>
      <c r="E4102" s="114" t="s">
        <v>2336</v>
      </c>
      <c r="F4102" s="114" t="s">
        <v>180</v>
      </c>
      <c r="G4102" s="121">
        <v>-7.063326470967482E-4</v>
      </c>
      <c r="H4102" s="114">
        <v>-14.857357858487838</v>
      </c>
      <c r="I4102" s="118" t="s">
        <v>272</v>
      </c>
    </row>
    <row r="4103" spans="1:9" ht="15" customHeight="1" x14ac:dyDescent="0.25">
      <c r="A4103" s="117">
        <v>46290.782395833332</v>
      </c>
      <c r="B4103" s="114">
        <v>30</v>
      </c>
      <c r="C4103" s="114" t="s">
        <v>367</v>
      </c>
      <c r="D4103" s="114" t="s">
        <v>637</v>
      </c>
      <c r="E4103" s="114" t="s">
        <v>2337</v>
      </c>
      <c r="F4103" s="114" t="s">
        <v>180</v>
      </c>
      <c r="G4103" s="121">
        <v>-7.063326470967482E-4</v>
      </c>
      <c r="H4103" s="114">
        <v>-14.857357858487838</v>
      </c>
      <c r="I4103" s="118" t="s">
        <v>272</v>
      </c>
    </row>
    <row r="4104" spans="1:9" ht="15" customHeight="1" x14ac:dyDescent="0.25">
      <c r="A4104" s="117">
        <v>46290.782395833332</v>
      </c>
      <c r="B4104" s="114">
        <v>30</v>
      </c>
      <c r="C4104" s="114" t="s">
        <v>367</v>
      </c>
      <c r="D4104" s="114" t="s">
        <v>637</v>
      </c>
      <c r="E4104" s="114" t="s">
        <v>2338</v>
      </c>
      <c r="F4104" s="114" t="s">
        <v>180</v>
      </c>
      <c r="G4104" s="121">
        <v>-7.0633264709674831E-4</v>
      </c>
      <c r="H4104" s="114">
        <v>-14.857357858487838</v>
      </c>
      <c r="I4104" s="118" t="s">
        <v>272</v>
      </c>
    </row>
    <row r="4105" spans="1:9" ht="15" customHeight="1" x14ac:dyDescent="0.25">
      <c r="A4105" s="117">
        <v>46290.782395833332</v>
      </c>
      <c r="B4105" s="114">
        <v>30</v>
      </c>
      <c r="C4105" s="114" t="s">
        <v>367</v>
      </c>
      <c r="D4105" s="114" t="s">
        <v>637</v>
      </c>
      <c r="E4105" s="114" t="s">
        <v>2339</v>
      </c>
      <c r="F4105" s="114" t="s">
        <v>180</v>
      </c>
      <c r="G4105" s="121">
        <v>-7.0633264709674831E-4</v>
      </c>
      <c r="H4105" s="114">
        <v>-14.857357858487838</v>
      </c>
      <c r="I4105" s="118" t="s">
        <v>272</v>
      </c>
    </row>
    <row r="4106" spans="1:9" ht="15" customHeight="1" x14ac:dyDescent="0.25">
      <c r="A4106" s="117">
        <v>46290.782395833332</v>
      </c>
      <c r="B4106" s="114">
        <v>30</v>
      </c>
      <c r="C4106" s="114" t="s">
        <v>367</v>
      </c>
      <c r="D4106" s="114" t="s">
        <v>637</v>
      </c>
      <c r="E4106" s="114" t="s">
        <v>2340</v>
      </c>
      <c r="F4106" s="114" t="s">
        <v>180</v>
      </c>
      <c r="G4106" s="121">
        <v>-7.0633264709674831E-4</v>
      </c>
      <c r="H4106" s="114">
        <v>-14.857357858487838</v>
      </c>
      <c r="I4106" s="118" t="s">
        <v>272</v>
      </c>
    </row>
    <row r="4107" spans="1:9" ht="15" customHeight="1" x14ac:dyDescent="0.25">
      <c r="A4107" s="117">
        <v>46290.782395833332</v>
      </c>
      <c r="B4107" s="114">
        <v>30</v>
      </c>
      <c r="C4107" s="114" t="s">
        <v>367</v>
      </c>
      <c r="D4107" s="114" t="s">
        <v>637</v>
      </c>
      <c r="E4107" s="114" t="s">
        <v>2341</v>
      </c>
      <c r="F4107" s="114" t="s">
        <v>180</v>
      </c>
      <c r="G4107" s="121">
        <v>-6.49243803956965E-4</v>
      </c>
      <c r="H4107" s="114">
        <v>-14.542156909878223</v>
      </c>
      <c r="I4107" s="118" t="s">
        <v>272</v>
      </c>
    </row>
    <row r="4108" spans="1:9" ht="15" customHeight="1" x14ac:dyDescent="0.25">
      <c r="A4108" s="117">
        <v>46290.782395833332</v>
      </c>
      <c r="B4108" s="114">
        <v>30</v>
      </c>
      <c r="C4108" s="114" t="s">
        <v>367</v>
      </c>
      <c r="D4108" s="114" t="s">
        <v>637</v>
      </c>
      <c r="E4108" s="114" t="s">
        <v>2342</v>
      </c>
      <c r="F4108" s="114" t="s">
        <v>180</v>
      </c>
      <c r="G4108" s="121">
        <v>-6.49243803956965E-4</v>
      </c>
      <c r="H4108" s="114">
        <v>-14.542156909878223</v>
      </c>
      <c r="I4108" s="118" t="s">
        <v>272</v>
      </c>
    </row>
    <row r="4109" spans="1:9" ht="15" customHeight="1" x14ac:dyDescent="0.25">
      <c r="A4109" s="117">
        <v>46290.782395833332</v>
      </c>
      <c r="B4109" s="114">
        <v>30</v>
      </c>
      <c r="C4109" s="114" t="s">
        <v>367</v>
      </c>
      <c r="D4109" s="114" t="s">
        <v>637</v>
      </c>
      <c r="E4109" s="114" t="s">
        <v>2343</v>
      </c>
      <c r="F4109" s="114" t="s">
        <v>180</v>
      </c>
      <c r="G4109" s="121">
        <v>-6.49243803956965E-4</v>
      </c>
      <c r="H4109" s="114">
        <v>-14.542156909878223</v>
      </c>
      <c r="I4109" s="118" t="s">
        <v>272</v>
      </c>
    </row>
    <row r="4110" spans="1:9" ht="15" customHeight="1" x14ac:dyDescent="0.25">
      <c r="A4110" s="117">
        <v>46290.782395833332</v>
      </c>
      <c r="B4110" s="114">
        <v>30</v>
      </c>
      <c r="C4110" s="114" t="s">
        <v>367</v>
      </c>
      <c r="D4110" s="114" t="s">
        <v>637</v>
      </c>
      <c r="E4110" s="114" t="s">
        <v>2344</v>
      </c>
      <c r="F4110" s="114" t="s">
        <v>180</v>
      </c>
      <c r="G4110" s="121">
        <v>-6.49243803956965E-4</v>
      </c>
      <c r="H4110" s="114">
        <v>-14.542156909878223</v>
      </c>
      <c r="I4110" s="118" t="s">
        <v>272</v>
      </c>
    </row>
    <row r="4111" spans="1:9" ht="15" customHeight="1" x14ac:dyDescent="0.25">
      <c r="A4111" s="117">
        <v>46290.782395833332</v>
      </c>
      <c r="B4111" s="114">
        <v>30</v>
      </c>
      <c r="C4111" s="114" t="s">
        <v>367</v>
      </c>
      <c r="D4111" s="114" t="s">
        <v>637</v>
      </c>
      <c r="E4111" s="114" t="s">
        <v>2345</v>
      </c>
      <c r="F4111" s="114" t="s">
        <v>180</v>
      </c>
      <c r="G4111" s="121">
        <v>-6.49243803956965E-4</v>
      </c>
      <c r="H4111" s="114">
        <v>-14.542156909878223</v>
      </c>
      <c r="I4111" s="118" t="s">
        <v>272</v>
      </c>
    </row>
    <row r="4112" spans="1:9" ht="15" customHeight="1" x14ac:dyDescent="0.25">
      <c r="A4112" s="117">
        <v>46290.782395833332</v>
      </c>
      <c r="B4112" s="114">
        <v>30</v>
      </c>
      <c r="C4112" s="114" t="s">
        <v>367</v>
      </c>
      <c r="D4112" s="114" t="s">
        <v>637</v>
      </c>
      <c r="E4112" s="114" t="s">
        <v>2346</v>
      </c>
      <c r="F4112" s="114" t="s">
        <v>180</v>
      </c>
      <c r="G4112" s="121">
        <v>-6.49243803956965E-4</v>
      </c>
      <c r="H4112" s="114">
        <v>-14.542156909878223</v>
      </c>
      <c r="I4112" s="118" t="s">
        <v>272</v>
      </c>
    </row>
    <row r="4113" spans="1:9" ht="15" customHeight="1" x14ac:dyDescent="0.25">
      <c r="A4113" s="117">
        <v>46290.782395833332</v>
      </c>
      <c r="B4113" s="114">
        <v>30</v>
      </c>
      <c r="C4113" s="114" t="s">
        <v>367</v>
      </c>
      <c r="D4113" s="114" t="s">
        <v>637</v>
      </c>
      <c r="E4113" s="114" t="s">
        <v>2347</v>
      </c>
      <c r="F4113" s="114" t="s">
        <v>180</v>
      </c>
      <c r="G4113" s="121">
        <v>-6.4924380395696511E-4</v>
      </c>
      <c r="H4113" s="114">
        <v>-14.542156909878225</v>
      </c>
      <c r="I4113" s="118" t="s">
        <v>272</v>
      </c>
    </row>
    <row r="4114" spans="1:9" ht="15" customHeight="1" x14ac:dyDescent="0.25">
      <c r="A4114" s="117">
        <v>46290.782395833332</v>
      </c>
      <c r="B4114" s="114">
        <v>30</v>
      </c>
      <c r="C4114" s="114" t="s">
        <v>367</v>
      </c>
      <c r="D4114" s="114" t="s">
        <v>637</v>
      </c>
      <c r="E4114" s="114" t="s">
        <v>2348</v>
      </c>
      <c r="F4114" s="114" t="s">
        <v>180</v>
      </c>
      <c r="G4114" s="121">
        <v>-6.4924380395696511E-4</v>
      </c>
      <c r="H4114" s="114">
        <v>-14.542156909878225</v>
      </c>
      <c r="I4114" s="118" t="s">
        <v>272</v>
      </c>
    </row>
    <row r="4115" spans="1:9" ht="15" customHeight="1" x14ac:dyDescent="0.25">
      <c r="A4115" s="117">
        <v>46290.782395833332</v>
      </c>
      <c r="B4115" s="114">
        <v>30</v>
      </c>
      <c r="C4115" s="114" t="s">
        <v>367</v>
      </c>
      <c r="D4115" s="114" t="s">
        <v>637</v>
      </c>
      <c r="E4115" s="114" t="s">
        <v>2349</v>
      </c>
      <c r="F4115" s="114" t="s">
        <v>180</v>
      </c>
      <c r="G4115" s="121">
        <v>-5.9215496081718179E-4</v>
      </c>
      <c r="H4115" s="114">
        <v>-14.22695596126861</v>
      </c>
      <c r="I4115" s="118" t="s">
        <v>272</v>
      </c>
    </row>
    <row r="4116" spans="1:9" ht="15" customHeight="1" x14ac:dyDescent="0.25">
      <c r="A4116" s="117">
        <v>46290.782395833332</v>
      </c>
      <c r="B4116" s="114">
        <v>30</v>
      </c>
      <c r="C4116" s="114" t="s">
        <v>367</v>
      </c>
      <c r="D4116" s="114" t="s">
        <v>637</v>
      </c>
      <c r="E4116" s="114" t="s">
        <v>2350</v>
      </c>
      <c r="F4116" s="114" t="s">
        <v>180</v>
      </c>
      <c r="G4116" s="121">
        <v>-5.9215496081718179E-4</v>
      </c>
      <c r="H4116" s="114">
        <v>-14.22695596126861</v>
      </c>
      <c r="I4116" s="118" t="s">
        <v>272</v>
      </c>
    </row>
    <row r="4117" spans="1:9" ht="15" customHeight="1" x14ac:dyDescent="0.25">
      <c r="A4117" s="117">
        <v>46290.782395833332</v>
      </c>
      <c r="B4117" s="114">
        <v>30</v>
      </c>
      <c r="C4117" s="114" t="s">
        <v>367</v>
      </c>
      <c r="D4117" s="114" t="s">
        <v>637</v>
      </c>
      <c r="E4117" s="114" t="s">
        <v>2351</v>
      </c>
      <c r="F4117" s="114" t="s">
        <v>180</v>
      </c>
      <c r="G4117" s="121">
        <v>-5.9215496081718179E-4</v>
      </c>
      <c r="H4117" s="114">
        <v>-14.22695596126861</v>
      </c>
      <c r="I4117" s="118" t="s">
        <v>272</v>
      </c>
    </row>
    <row r="4118" spans="1:9" ht="15" customHeight="1" x14ac:dyDescent="0.25">
      <c r="A4118" s="117">
        <v>46290.782395833332</v>
      </c>
      <c r="B4118" s="114">
        <v>30</v>
      </c>
      <c r="C4118" s="114" t="s">
        <v>367</v>
      </c>
      <c r="D4118" s="114" t="s">
        <v>637</v>
      </c>
      <c r="E4118" s="114" t="s">
        <v>2352</v>
      </c>
      <c r="F4118" s="114" t="s">
        <v>180</v>
      </c>
      <c r="G4118" s="121">
        <v>-5.9215496081718179E-4</v>
      </c>
      <c r="H4118" s="114">
        <v>-14.22695596126861</v>
      </c>
      <c r="I4118" s="118" t="s">
        <v>272</v>
      </c>
    </row>
    <row r="4119" spans="1:9" ht="15" customHeight="1" x14ac:dyDescent="0.25">
      <c r="A4119" s="117">
        <v>46290.782395833332</v>
      </c>
      <c r="B4119" s="114">
        <v>30</v>
      </c>
      <c r="C4119" s="114" t="s">
        <v>367</v>
      </c>
      <c r="D4119" s="114" t="s">
        <v>637</v>
      </c>
      <c r="E4119" s="114" t="s">
        <v>2353</v>
      </c>
      <c r="F4119" s="114" t="s">
        <v>180</v>
      </c>
      <c r="G4119" s="121">
        <v>-5.9215496081718179E-4</v>
      </c>
      <c r="H4119" s="114">
        <v>-14.22695596126861</v>
      </c>
      <c r="I4119" s="118" t="s">
        <v>272</v>
      </c>
    </row>
    <row r="4120" spans="1:9" ht="15" customHeight="1" x14ac:dyDescent="0.25">
      <c r="A4120" s="117">
        <v>46290.782395833332</v>
      </c>
      <c r="B4120" s="114">
        <v>30</v>
      </c>
      <c r="C4120" s="114" t="s">
        <v>367</v>
      </c>
      <c r="D4120" s="114" t="s">
        <v>637</v>
      </c>
      <c r="E4120" s="114" t="s">
        <v>2354</v>
      </c>
      <c r="F4120" s="114" t="s">
        <v>180</v>
      </c>
      <c r="G4120" s="121">
        <v>-5.9215496081718179E-4</v>
      </c>
      <c r="H4120" s="114">
        <v>-14.22695596126861</v>
      </c>
      <c r="I4120" s="118" t="s">
        <v>272</v>
      </c>
    </row>
    <row r="4121" spans="1:9" ht="15" customHeight="1" x14ac:dyDescent="0.25">
      <c r="A4121" s="117">
        <v>46290.782395833332</v>
      </c>
      <c r="B4121" s="114">
        <v>30</v>
      </c>
      <c r="C4121" s="114" t="s">
        <v>367</v>
      </c>
      <c r="D4121" s="114" t="s">
        <v>637</v>
      </c>
      <c r="E4121" s="114" t="s">
        <v>2355</v>
      </c>
      <c r="F4121" s="114" t="s">
        <v>180</v>
      </c>
      <c r="G4121" s="121">
        <v>-5.9215496081718179E-4</v>
      </c>
      <c r="H4121" s="114">
        <v>-14.22695596126861</v>
      </c>
      <c r="I4121" s="118" t="s">
        <v>272</v>
      </c>
    </row>
    <row r="4122" spans="1:9" ht="15" customHeight="1" x14ac:dyDescent="0.25">
      <c r="A4122" s="117">
        <v>46290.782395833332</v>
      </c>
      <c r="B4122" s="114">
        <v>30</v>
      </c>
      <c r="C4122" s="114" t="s">
        <v>367</v>
      </c>
      <c r="D4122" s="114" t="s">
        <v>637</v>
      </c>
      <c r="E4122" s="114" t="s">
        <v>2356</v>
      </c>
      <c r="F4122" s="114" t="s">
        <v>180</v>
      </c>
      <c r="G4122" s="121">
        <v>-5.9215496081718179E-4</v>
      </c>
      <c r="H4122" s="114">
        <v>-14.22695596126861</v>
      </c>
      <c r="I4122" s="118" t="s">
        <v>272</v>
      </c>
    </row>
    <row r="4123" spans="1:9" ht="15" customHeight="1" x14ac:dyDescent="0.25">
      <c r="A4123" s="117">
        <v>46290.782395833332</v>
      </c>
      <c r="B4123" s="114">
        <v>30</v>
      </c>
      <c r="C4123" s="114" t="s">
        <v>367</v>
      </c>
      <c r="D4123" s="114" t="s">
        <v>637</v>
      </c>
      <c r="E4123" s="114" t="s">
        <v>2357</v>
      </c>
      <c r="F4123" s="114" t="s">
        <v>180</v>
      </c>
      <c r="G4123" s="121">
        <v>-5.9215496081718179E-4</v>
      </c>
      <c r="H4123" s="114">
        <v>-14.22695596126861</v>
      </c>
      <c r="I4123" s="118" t="s">
        <v>272</v>
      </c>
    </row>
    <row r="4124" spans="1:9" ht="15" customHeight="1" x14ac:dyDescent="0.25">
      <c r="A4124" s="117">
        <v>46290.782395833332</v>
      </c>
      <c r="B4124" s="114">
        <v>30</v>
      </c>
      <c r="C4124" s="114" t="s">
        <v>367</v>
      </c>
      <c r="D4124" s="114" t="s">
        <v>637</v>
      </c>
      <c r="E4124" s="114" t="s">
        <v>2358</v>
      </c>
      <c r="F4124" s="114" t="s">
        <v>180</v>
      </c>
      <c r="G4124" s="121">
        <v>-5.9215496081718179E-4</v>
      </c>
      <c r="H4124" s="114">
        <v>-14.22695596126861</v>
      </c>
      <c r="I4124" s="118" t="s">
        <v>272</v>
      </c>
    </row>
    <row r="4125" spans="1:9" ht="15" customHeight="1" x14ac:dyDescent="0.25">
      <c r="A4125" s="117">
        <v>46290.782395833332</v>
      </c>
      <c r="B4125" s="114">
        <v>30</v>
      </c>
      <c r="C4125" s="114" t="s">
        <v>367</v>
      </c>
      <c r="D4125" s="114" t="s">
        <v>637</v>
      </c>
      <c r="E4125" s="114" t="s">
        <v>2359</v>
      </c>
      <c r="F4125" s="114" t="s">
        <v>180</v>
      </c>
      <c r="G4125" s="121">
        <v>-5.3506611767739859E-4</v>
      </c>
      <c r="H4125" s="114">
        <v>-13.911755012658997</v>
      </c>
      <c r="I4125" s="118" t="s">
        <v>272</v>
      </c>
    </row>
    <row r="4126" spans="1:9" ht="15" customHeight="1" x14ac:dyDescent="0.25">
      <c r="A4126" s="117">
        <v>46290.782395833332</v>
      </c>
      <c r="B4126" s="114">
        <v>30</v>
      </c>
      <c r="C4126" s="114" t="s">
        <v>367</v>
      </c>
      <c r="D4126" s="114" t="s">
        <v>637</v>
      </c>
      <c r="E4126" s="114" t="s">
        <v>2360</v>
      </c>
      <c r="F4126" s="114" t="s">
        <v>180</v>
      </c>
      <c r="G4126" s="121">
        <v>-5.3506611767739859E-4</v>
      </c>
      <c r="H4126" s="114">
        <v>-13.911755012658997</v>
      </c>
      <c r="I4126" s="118" t="s">
        <v>272</v>
      </c>
    </row>
    <row r="4127" spans="1:9" ht="15" customHeight="1" x14ac:dyDescent="0.25">
      <c r="A4127" s="117">
        <v>46290.782395833332</v>
      </c>
      <c r="B4127" s="114">
        <v>30</v>
      </c>
      <c r="C4127" s="114" t="s">
        <v>367</v>
      </c>
      <c r="D4127" s="114" t="s">
        <v>637</v>
      </c>
      <c r="E4127" s="114" t="s">
        <v>2361</v>
      </c>
      <c r="F4127" s="114" t="s">
        <v>180</v>
      </c>
      <c r="G4127" s="121">
        <v>-5.3506611767739859E-4</v>
      </c>
      <c r="H4127" s="114">
        <v>-13.911755012658997</v>
      </c>
      <c r="I4127" s="118" t="s">
        <v>272</v>
      </c>
    </row>
    <row r="4128" spans="1:9" ht="15" customHeight="1" x14ac:dyDescent="0.25">
      <c r="A4128" s="117">
        <v>46290.782395833332</v>
      </c>
      <c r="B4128" s="114">
        <v>30</v>
      </c>
      <c r="C4128" s="114" t="s">
        <v>367</v>
      </c>
      <c r="D4128" s="114" t="s">
        <v>637</v>
      </c>
      <c r="E4128" s="114" t="s">
        <v>2362</v>
      </c>
      <c r="F4128" s="114" t="s">
        <v>180</v>
      </c>
      <c r="G4128" s="121">
        <v>-5.3506611767739859E-4</v>
      </c>
      <c r="H4128" s="114">
        <v>-13.911755012658997</v>
      </c>
      <c r="I4128" s="118" t="s">
        <v>272</v>
      </c>
    </row>
    <row r="4129" spans="1:9" ht="15" customHeight="1" x14ac:dyDescent="0.25">
      <c r="A4129" s="117">
        <v>46290.782395833332</v>
      </c>
      <c r="B4129" s="114">
        <v>30</v>
      </c>
      <c r="C4129" s="114" t="s">
        <v>367</v>
      </c>
      <c r="D4129" s="114" t="s">
        <v>637</v>
      </c>
      <c r="E4129" s="114" t="s">
        <v>2363</v>
      </c>
      <c r="F4129" s="114" t="s">
        <v>180</v>
      </c>
      <c r="G4129" s="121">
        <v>-5.3506611767739859E-4</v>
      </c>
      <c r="H4129" s="114">
        <v>-13.911755012658997</v>
      </c>
      <c r="I4129" s="118" t="s">
        <v>272</v>
      </c>
    </row>
    <row r="4130" spans="1:9" ht="15" customHeight="1" x14ac:dyDescent="0.25">
      <c r="A4130" s="117">
        <v>46290.782395833332</v>
      </c>
      <c r="B4130" s="114">
        <v>30</v>
      </c>
      <c r="C4130" s="114" t="s">
        <v>367</v>
      </c>
      <c r="D4130" s="114" t="s">
        <v>637</v>
      </c>
      <c r="E4130" s="114" t="s">
        <v>2364</v>
      </c>
      <c r="F4130" s="114" t="s">
        <v>180</v>
      </c>
      <c r="G4130" s="121">
        <v>-5.3506611767739859E-4</v>
      </c>
      <c r="H4130" s="114">
        <v>-13.911755012658997</v>
      </c>
      <c r="I4130" s="118" t="s">
        <v>272</v>
      </c>
    </row>
    <row r="4131" spans="1:9" ht="15" customHeight="1" x14ac:dyDescent="0.25">
      <c r="A4131" s="117">
        <v>46290.782395833332</v>
      </c>
      <c r="B4131" s="114">
        <v>30</v>
      </c>
      <c r="C4131" s="114" t="s">
        <v>367</v>
      </c>
      <c r="D4131" s="114" t="s">
        <v>637</v>
      </c>
      <c r="E4131" s="114" t="s">
        <v>2365</v>
      </c>
      <c r="F4131" s="114" t="s">
        <v>180</v>
      </c>
      <c r="G4131" s="121">
        <v>-4.7797727453761533E-4</v>
      </c>
      <c r="H4131" s="114">
        <v>-13.596554064049382</v>
      </c>
      <c r="I4131" s="118" t="s">
        <v>272</v>
      </c>
    </row>
    <row r="4132" spans="1:9" ht="15" customHeight="1" x14ac:dyDescent="0.25">
      <c r="A4132" s="117">
        <v>46290.782395833332</v>
      </c>
      <c r="B4132" s="114">
        <v>30</v>
      </c>
      <c r="C4132" s="114" t="s">
        <v>367</v>
      </c>
      <c r="D4132" s="114" t="s">
        <v>637</v>
      </c>
      <c r="E4132" s="114" t="s">
        <v>2366</v>
      </c>
      <c r="F4132" s="114" t="s">
        <v>180</v>
      </c>
      <c r="G4132" s="121">
        <v>-4.7797727453761539E-4</v>
      </c>
      <c r="H4132" s="114">
        <v>-13.596554064049382</v>
      </c>
      <c r="I4132" s="118" t="s">
        <v>272</v>
      </c>
    </row>
    <row r="4133" spans="1:9" ht="15" customHeight="1" x14ac:dyDescent="0.25">
      <c r="A4133" s="117">
        <v>46290.782395833332</v>
      </c>
      <c r="B4133" s="114">
        <v>30</v>
      </c>
      <c r="C4133" s="114" t="s">
        <v>367</v>
      </c>
      <c r="D4133" s="114" t="s">
        <v>637</v>
      </c>
      <c r="E4133" s="114" t="s">
        <v>2367</v>
      </c>
      <c r="F4133" s="114" t="s">
        <v>180</v>
      </c>
      <c r="G4133" s="121">
        <v>-4.7797727453761539E-4</v>
      </c>
      <c r="H4133" s="114">
        <v>-13.596554064049382</v>
      </c>
      <c r="I4133" s="118" t="s">
        <v>272</v>
      </c>
    </row>
    <row r="4134" spans="1:9" ht="15" customHeight="1" x14ac:dyDescent="0.25">
      <c r="A4134" s="117">
        <v>46290.782395833332</v>
      </c>
      <c r="B4134" s="114">
        <v>30</v>
      </c>
      <c r="C4134" s="114" t="s">
        <v>367</v>
      </c>
      <c r="D4134" s="114" t="s">
        <v>637</v>
      </c>
      <c r="E4134" s="114" t="s">
        <v>2368</v>
      </c>
      <c r="F4134" s="114" t="s">
        <v>180</v>
      </c>
      <c r="G4134" s="121">
        <v>-4.7797727453761539E-4</v>
      </c>
      <c r="H4134" s="114">
        <v>-13.596554064049382</v>
      </c>
      <c r="I4134" s="118" t="s">
        <v>272</v>
      </c>
    </row>
    <row r="4135" spans="1:9" ht="15" customHeight="1" x14ac:dyDescent="0.25">
      <c r="A4135" s="117">
        <v>46290.782395833332</v>
      </c>
      <c r="B4135" s="114">
        <v>30</v>
      </c>
      <c r="C4135" s="114" t="s">
        <v>367</v>
      </c>
      <c r="D4135" s="114" t="s">
        <v>637</v>
      </c>
      <c r="E4135" s="114" t="s">
        <v>2369</v>
      </c>
      <c r="F4135" s="114" t="s">
        <v>180</v>
      </c>
      <c r="G4135" s="121">
        <v>-4.7797727453761539E-4</v>
      </c>
      <c r="H4135" s="114">
        <v>-13.596554064049382</v>
      </c>
      <c r="I4135" s="118" t="s">
        <v>272</v>
      </c>
    </row>
    <row r="4136" spans="1:9" ht="15" customHeight="1" x14ac:dyDescent="0.25">
      <c r="A4136" s="117">
        <v>46290.782395833332</v>
      </c>
      <c r="B4136" s="114">
        <v>30</v>
      </c>
      <c r="C4136" s="114" t="s">
        <v>367</v>
      </c>
      <c r="D4136" s="114" t="s">
        <v>637</v>
      </c>
      <c r="E4136" s="114" t="s">
        <v>2370</v>
      </c>
      <c r="F4136" s="114" t="s">
        <v>180</v>
      </c>
      <c r="G4136" s="121">
        <v>-4.7797727453761539E-4</v>
      </c>
      <c r="H4136" s="114">
        <v>-13.596554064049382</v>
      </c>
      <c r="I4136" s="118" t="s">
        <v>272</v>
      </c>
    </row>
    <row r="4137" spans="1:9" ht="15" customHeight="1" x14ac:dyDescent="0.25">
      <c r="A4137" s="117">
        <v>46290.782395833332</v>
      </c>
      <c r="B4137" s="114">
        <v>30</v>
      </c>
      <c r="C4137" s="114" t="s">
        <v>367</v>
      </c>
      <c r="D4137" s="114" t="s">
        <v>637</v>
      </c>
      <c r="E4137" s="114" t="s">
        <v>2371</v>
      </c>
      <c r="F4137" s="114" t="s">
        <v>180</v>
      </c>
      <c r="G4137" s="121">
        <v>-4.2088843139783213E-4</v>
      </c>
      <c r="H4137" s="114">
        <v>-13.281353115439767</v>
      </c>
      <c r="I4137" s="118" t="s">
        <v>272</v>
      </c>
    </row>
    <row r="4138" spans="1:9" ht="15" customHeight="1" x14ac:dyDescent="0.25">
      <c r="A4138" s="117">
        <v>46290.782395833332</v>
      </c>
      <c r="B4138" s="114">
        <v>30</v>
      </c>
      <c r="C4138" s="114" t="s">
        <v>367</v>
      </c>
      <c r="D4138" s="114" t="s">
        <v>637</v>
      </c>
      <c r="E4138" s="114" t="s">
        <v>2372</v>
      </c>
      <c r="F4138" s="114" t="s">
        <v>180</v>
      </c>
      <c r="G4138" s="121">
        <v>-4.2088843139783213E-4</v>
      </c>
      <c r="H4138" s="114">
        <v>-13.281353115439767</v>
      </c>
      <c r="I4138" s="118" t="s">
        <v>272</v>
      </c>
    </row>
    <row r="4139" spans="1:9" ht="15" customHeight="1" x14ac:dyDescent="0.25">
      <c r="A4139" s="117">
        <v>46290.782395833332</v>
      </c>
      <c r="B4139" s="114">
        <v>30</v>
      </c>
      <c r="C4139" s="114" t="s">
        <v>367</v>
      </c>
      <c r="D4139" s="114" t="s">
        <v>637</v>
      </c>
      <c r="E4139" s="114" t="s">
        <v>2373</v>
      </c>
      <c r="F4139" s="114" t="s">
        <v>180</v>
      </c>
      <c r="G4139" s="121">
        <v>-4.2088843139783213E-4</v>
      </c>
      <c r="H4139" s="114">
        <v>-13.281353115439767</v>
      </c>
      <c r="I4139" s="118" t="s">
        <v>272</v>
      </c>
    </row>
    <row r="4140" spans="1:9" ht="15" customHeight="1" x14ac:dyDescent="0.25">
      <c r="A4140" s="117">
        <v>46290.782395833332</v>
      </c>
      <c r="B4140" s="114">
        <v>30</v>
      </c>
      <c r="C4140" s="114" t="s">
        <v>367</v>
      </c>
      <c r="D4140" s="114" t="s">
        <v>637</v>
      </c>
      <c r="E4140" s="114" t="s">
        <v>2374</v>
      </c>
      <c r="F4140" s="114" t="s">
        <v>180</v>
      </c>
      <c r="G4140" s="121">
        <v>-4.2088843139783218E-4</v>
      </c>
      <c r="H4140" s="114">
        <v>-13.281353115439769</v>
      </c>
      <c r="I4140" s="118" t="s">
        <v>272</v>
      </c>
    </row>
    <row r="4141" spans="1:9" ht="15" customHeight="1" x14ac:dyDescent="0.25">
      <c r="A4141" s="117">
        <v>46290.782395833332</v>
      </c>
      <c r="B4141" s="114">
        <v>30</v>
      </c>
      <c r="C4141" s="114" t="s">
        <v>367</v>
      </c>
      <c r="D4141" s="114" t="s">
        <v>637</v>
      </c>
      <c r="E4141" s="114" t="s">
        <v>2375</v>
      </c>
      <c r="F4141" s="114" t="s">
        <v>180</v>
      </c>
      <c r="G4141" s="121">
        <v>-4.2088843139783218E-4</v>
      </c>
      <c r="H4141" s="114">
        <v>-13.281353115439769</v>
      </c>
      <c r="I4141" s="118" t="s">
        <v>272</v>
      </c>
    </row>
    <row r="4142" spans="1:9" ht="15" customHeight="1" x14ac:dyDescent="0.25">
      <c r="A4142" s="117">
        <v>46290.782395833332</v>
      </c>
      <c r="B4142" s="114">
        <v>30</v>
      </c>
      <c r="C4142" s="114" t="s">
        <v>367</v>
      </c>
      <c r="D4142" s="114" t="s">
        <v>637</v>
      </c>
      <c r="E4142" s="114" t="s">
        <v>2376</v>
      </c>
      <c r="F4142" s="114" t="s">
        <v>180</v>
      </c>
      <c r="G4142" s="121">
        <v>-4.2088843139783218E-4</v>
      </c>
      <c r="H4142" s="114">
        <v>-13.281353115439769</v>
      </c>
      <c r="I4142" s="118" t="s">
        <v>272</v>
      </c>
    </row>
    <row r="4143" spans="1:9" ht="15" customHeight="1" x14ac:dyDescent="0.25">
      <c r="A4143" s="117">
        <v>46290.782395833332</v>
      </c>
      <c r="B4143" s="114">
        <v>30</v>
      </c>
      <c r="C4143" s="114" t="s">
        <v>367</v>
      </c>
      <c r="D4143" s="114" t="s">
        <v>637</v>
      </c>
      <c r="E4143" s="114" t="s">
        <v>2377</v>
      </c>
      <c r="F4143" s="114" t="s">
        <v>180</v>
      </c>
      <c r="G4143" s="121">
        <v>-3.6379958825804893E-4</v>
      </c>
      <c r="H4143" s="114">
        <v>-11.823486618386591</v>
      </c>
      <c r="I4143" s="118" t="s">
        <v>272</v>
      </c>
    </row>
    <row r="4144" spans="1:9" ht="15" customHeight="1" x14ac:dyDescent="0.25">
      <c r="A4144" s="117">
        <v>46290.782395833332</v>
      </c>
      <c r="B4144" s="114">
        <v>30</v>
      </c>
      <c r="C4144" s="114" t="s">
        <v>367</v>
      </c>
      <c r="D4144" s="114" t="s">
        <v>637</v>
      </c>
      <c r="E4144" s="114" t="s">
        <v>2378</v>
      </c>
      <c r="F4144" s="114" t="s">
        <v>180</v>
      </c>
      <c r="G4144" s="121">
        <v>-3.6379958825804893E-4</v>
      </c>
      <c r="H4144" s="114">
        <v>-11.823486618386591</v>
      </c>
      <c r="I4144" s="118" t="s">
        <v>272</v>
      </c>
    </row>
    <row r="4145" spans="1:9" ht="15" customHeight="1" x14ac:dyDescent="0.25">
      <c r="A4145" s="117">
        <v>46290.782395833332</v>
      </c>
      <c r="B4145" s="114">
        <v>30</v>
      </c>
      <c r="C4145" s="114" t="s">
        <v>367</v>
      </c>
      <c r="D4145" s="114" t="s">
        <v>637</v>
      </c>
      <c r="E4145" s="114" t="s">
        <v>2379</v>
      </c>
      <c r="F4145" s="114" t="s">
        <v>180</v>
      </c>
      <c r="G4145" s="121">
        <v>-3.6379958825804893E-4</v>
      </c>
      <c r="H4145" s="114">
        <v>-11.823486618386591</v>
      </c>
      <c r="I4145" s="118" t="s">
        <v>272</v>
      </c>
    </row>
    <row r="4146" spans="1:9" ht="15" customHeight="1" x14ac:dyDescent="0.25">
      <c r="A4146" s="117">
        <v>46290.782395833332</v>
      </c>
      <c r="B4146" s="114">
        <v>30</v>
      </c>
      <c r="C4146" s="114" t="s">
        <v>367</v>
      </c>
      <c r="D4146" s="114" t="s">
        <v>637</v>
      </c>
      <c r="E4146" s="114" t="s">
        <v>2380</v>
      </c>
      <c r="F4146" s="114" t="s">
        <v>180</v>
      </c>
      <c r="G4146" s="121">
        <v>-3.6379958825804898E-4</v>
      </c>
      <c r="H4146" s="114">
        <v>-11.823486618386593</v>
      </c>
      <c r="I4146" s="118" t="s">
        <v>272</v>
      </c>
    </row>
    <row r="4147" spans="1:9" ht="15" customHeight="1" x14ac:dyDescent="0.25">
      <c r="A4147" s="117">
        <v>46290.782395833332</v>
      </c>
      <c r="B4147" s="114">
        <v>30</v>
      </c>
      <c r="C4147" s="114" t="s">
        <v>367</v>
      </c>
      <c r="D4147" s="114" t="s">
        <v>637</v>
      </c>
      <c r="E4147" s="114" t="s">
        <v>2381</v>
      </c>
      <c r="F4147" s="114" t="s">
        <v>180</v>
      </c>
      <c r="G4147" s="121">
        <v>-3.6379958825804898E-4</v>
      </c>
      <c r="H4147" s="114">
        <v>-11.823486618386593</v>
      </c>
      <c r="I4147" s="118" t="s">
        <v>272</v>
      </c>
    </row>
    <row r="4148" spans="1:9" ht="15" customHeight="1" x14ac:dyDescent="0.25">
      <c r="A4148" s="117">
        <v>46290.782395833332</v>
      </c>
      <c r="B4148" s="114">
        <v>30</v>
      </c>
      <c r="C4148" s="114" t="s">
        <v>367</v>
      </c>
      <c r="D4148" s="114" t="s">
        <v>637</v>
      </c>
      <c r="E4148" s="114" t="s">
        <v>2382</v>
      </c>
      <c r="F4148" s="114" t="s">
        <v>180</v>
      </c>
      <c r="G4148" s="121">
        <v>-3.6379958825804898E-4</v>
      </c>
      <c r="H4148" s="114">
        <v>-11.823486618386593</v>
      </c>
      <c r="I4148" s="118" t="s">
        <v>272</v>
      </c>
    </row>
    <row r="4149" spans="1:9" ht="15" customHeight="1" x14ac:dyDescent="0.25">
      <c r="A4149" s="117">
        <v>46290.782395833332</v>
      </c>
      <c r="B4149" s="114">
        <v>30</v>
      </c>
      <c r="C4149" s="114" t="s">
        <v>367</v>
      </c>
      <c r="D4149" s="114" t="s">
        <v>637</v>
      </c>
      <c r="E4149" s="114" t="s">
        <v>2383</v>
      </c>
      <c r="F4149" s="114" t="s">
        <v>180</v>
      </c>
      <c r="G4149" s="121">
        <v>-3.0671074511826572E-4</v>
      </c>
      <c r="H4149" s="114">
        <v>-9.9680992163436368</v>
      </c>
      <c r="I4149" s="118" t="s">
        <v>272</v>
      </c>
    </row>
    <row r="4150" spans="1:9" ht="15" customHeight="1" x14ac:dyDescent="0.25">
      <c r="A4150" s="117">
        <v>46290.782395833332</v>
      </c>
      <c r="B4150" s="114">
        <v>30</v>
      </c>
      <c r="C4150" s="114" t="s">
        <v>367</v>
      </c>
      <c r="D4150" s="114" t="s">
        <v>637</v>
      </c>
      <c r="E4150" s="114" t="s">
        <v>2384</v>
      </c>
      <c r="F4150" s="114" t="s">
        <v>180</v>
      </c>
      <c r="G4150" s="121">
        <v>-3.0671074511826572E-4</v>
      </c>
      <c r="H4150" s="114">
        <v>-9.9680992163436368</v>
      </c>
      <c r="I4150" s="118" t="s">
        <v>272</v>
      </c>
    </row>
    <row r="4151" spans="1:9" ht="15" customHeight="1" x14ac:dyDescent="0.25">
      <c r="A4151" s="117">
        <v>46290.782395833332</v>
      </c>
      <c r="B4151" s="114">
        <v>30</v>
      </c>
      <c r="C4151" s="114" t="s">
        <v>367</v>
      </c>
      <c r="D4151" s="114" t="s">
        <v>637</v>
      </c>
      <c r="E4151" s="114" t="s">
        <v>2385</v>
      </c>
      <c r="F4151" s="114" t="s">
        <v>180</v>
      </c>
      <c r="G4151" s="121">
        <v>-3.0671074511826572E-4</v>
      </c>
      <c r="H4151" s="114">
        <v>-9.9680992163436368</v>
      </c>
      <c r="I4151" s="118" t="s">
        <v>272</v>
      </c>
    </row>
    <row r="4152" spans="1:9" ht="15" customHeight="1" x14ac:dyDescent="0.25">
      <c r="A4152" s="117">
        <v>46290.782395833332</v>
      </c>
      <c r="B4152" s="114">
        <v>30</v>
      </c>
      <c r="C4152" s="114" t="s">
        <v>367</v>
      </c>
      <c r="D4152" s="114" t="s">
        <v>637</v>
      </c>
      <c r="E4152" s="114" t="s">
        <v>2386</v>
      </c>
      <c r="F4152" s="114" t="s">
        <v>180</v>
      </c>
      <c r="G4152" s="121">
        <v>-3.0671074511826572E-4</v>
      </c>
      <c r="H4152" s="114">
        <v>-9.9680992163436368</v>
      </c>
      <c r="I4152" s="118" t="s">
        <v>272</v>
      </c>
    </row>
    <row r="4153" spans="1:9" ht="15" customHeight="1" x14ac:dyDescent="0.25">
      <c r="A4153" s="117">
        <v>46290.782395833332</v>
      </c>
      <c r="B4153" s="114">
        <v>30</v>
      </c>
      <c r="C4153" s="114" t="s">
        <v>367</v>
      </c>
      <c r="D4153" s="114" t="s">
        <v>637</v>
      </c>
      <c r="E4153" s="114" t="s">
        <v>2387</v>
      </c>
      <c r="F4153" s="114" t="s">
        <v>180</v>
      </c>
      <c r="G4153" s="121">
        <v>-3.0671074511826578E-4</v>
      </c>
      <c r="H4153" s="114">
        <v>-9.9680992163436386</v>
      </c>
      <c r="I4153" s="118" t="s">
        <v>272</v>
      </c>
    </row>
    <row r="4154" spans="1:9" ht="15" customHeight="1" x14ac:dyDescent="0.25">
      <c r="A4154" s="117">
        <v>46290.782395833332</v>
      </c>
      <c r="B4154" s="114">
        <v>30</v>
      </c>
      <c r="C4154" s="114" t="s">
        <v>367</v>
      </c>
      <c r="D4154" s="114" t="s">
        <v>637</v>
      </c>
      <c r="E4154" s="114" t="s">
        <v>2388</v>
      </c>
      <c r="F4154" s="114" t="s">
        <v>180</v>
      </c>
      <c r="G4154" s="121">
        <v>-3.0671074511826578E-4</v>
      </c>
      <c r="H4154" s="114">
        <v>-9.9680992163436386</v>
      </c>
      <c r="I4154" s="118" t="s">
        <v>272</v>
      </c>
    </row>
    <row r="4155" spans="1:9" ht="15" customHeight="1" x14ac:dyDescent="0.25">
      <c r="A4155" s="117">
        <v>46290.782395833332</v>
      </c>
      <c r="B4155" s="114">
        <v>30</v>
      </c>
      <c r="C4155" s="114" t="s">
        <v>367</v>
      </c>
      <c r="D4155" s="114" t="s">
        <v>637</v>
      </c>
      <c r="E4155" s="114" t="s">
        <v>2389</v>
      </c>
      <c r="F4155" s="114" t="s">
        <v>180</v>
      </c>
      <c r="G4155" s="121">
        <v>-2.4962190197848246E-4</v>
      </c>
      <c r="H4155" s="114">
        <v>-8.1127118143006811</v>
      </c>
      <c r="I4155" s="118" t="s">
        <v>272</v>
      </c>
    </row>
    <row r="4156" spans="1:9" ht="15" customHeight="1" x14ac:dyDescent="0.25">
      <c r="A4156" s="117">
        <v>46290.782395833332</v>
      </c>
      <c r="B4156" s="114">
        <v>30</v>
      </c>
      <c r="C4156" s="114" t="s">
        <v>367</v>
      </c>
      <c r="D4156" s="114" t="s">
        <v>637</v>
      </c>
      <c r="E4156" s="114" t="s">
        <v>2390</v>
      </c>
      <c r="F4156" s="114" t="s">
        <v>180</v>
      </c>
      <c r="G4156" s="121">
        <v>-2.4962190197848246E-4</v>
      </c>
      <c r="H4156" s="114">
        <v>-8.1127118143006811</v>
      </c>
      <c r="I4156" s="118" t="s">
        <v>272</v>
      </c>
    </row>
    <row r="4157" spans="1:9" ht="15" customHeight="1" x14ac:dyDescent="0.25">
      <c r="A4157" s="117">
        <v>46290.782395833332</v>
      </c>
      <c r="B4157" s="114">
        <v>30</v>
      </c>
      <c r="C4157" s="114" t="s">
        <v>367</v>
      </c>
      <c r="D4157" s="114" t="s">
        <v>637</v>
      </c>
      <c r="E4157" s="114" t="s">
        <v>2391</v>
      </c>
      <c r="F4157" s="114" t="s">
        <v>180</v>
      </c>
      <c r="G4157" s="121">
        <v>-2.4962190197848252E-4</v>
      </c>
      <c r="H4157" s="114">
        <v>-8.1127118143006829</v>
      </c>
      <c r="I4157" s="118" t="s">
        <v>272</v>
      </c>
    </row>
    <row r="4158" spans="1:9" ht="15" customHeight="1" x14ac:dyDescent="0.25">
      <c r="A4158" s="117">
        <v>46290.782395833332</v>
      </c>
      <c r="B4158" s="114">
        <v>30</v>
      </c>
      <c r="C4158" s="114" t="s">
        <v>367</v>
      </c>
      <c r="D4158" s="114" t="s">
        <v>637</v>
      </c>
      <c r="E4158" s="114" t="s">
        <v>2392</v>
      </c>
      <c r="F4158" s="114" t="s">
        <v>180</v>
      </c>
      <c r="G4158" s="121">
        <v>-2.4962190197848252E-4</v>
      </c>
      <c r="H4158" s="114">
        <v>-8.1127118143006829</v>
      </c>
      <c r="I4158" s="118" t="s">
        <v>272</v>
      </c>
    </row>
    <row r="4159" spans="1:9" ht="15" customHeight="1" x14ac:dyDescent="0.25">
      <c r="A4159" s="117">
        <v>46290.782395833332</v>
      </c>
      <c r="B4159" s="114">
        <v>30</v>
      </c>
      <c r="C4159" s="114" t="s">
        <v>367</v>
      </c>
      <c r="D4159" s="114" t="s">
        <v>637</v>
      </c>
      <c r="E4159" s="114" t="s">
        <v>2393</v>
      </c>
      <c r="F4159" s="114" t="s">
        <v>180</v>
      </c>
      <c r="G4159" s="121">
        <v>-2.4962190197848252E-4</v>
      </c>
      <c r="H4159" s="114">
        <v>-8.1127118143006829</v>
      </c>
      <c r="I4159" s="118" t="s">
        <v>272</v>
      </c>
    </row>
    <row r="4160" spans="1:9" ht="15" customHeight="1" x14ac:dyDescent="0.25">
      <c r="A4160" s="117">
        <v>46290.782395833332</v>
      </c>
      <c r="B4160" s="114">
        <v>30</v>
      </c>
      <c r="C4160" s="114" t="s">
        <v>367</v>
      </c>
      <c r="D4160" s="114" t="s">
        <v>637</v>
      </c>
      <c r="E4160" s="114" t="s">
        <v>2394</v>
      </c>
      <c r="F4160" s="114" t="s">
        <v>180</v>
      </c>
      <c r="G4160" s="121">
        <v>-2.4962190197848252E-4</v>
      </c>
      <c r="H4160" s="114">
        <v>-8.1127118143006829</v>
      </c>
      <c r="I4160" s="118" t="s">
        <v>272</v>
      </c>
    </row>
    <row r="4161" spans="1:9" ht="15" customHeight="1" x14ac:dyDescent="0.25">
      <c r="A4161" s="117">
        <v>46290.782395833332</v>
      </c>
      <c r="B4161" s="114">
        <v>30</v>
      </c>
      <c r="C4161" s="114" t="s">
        <v>367</v>
      </c>
      <c r="D4161" s="114" t="s">
        <v>637</v>
      </c>
      <c r="E4161" s="114" t="s">
        <v>2395</v>
      </c>
      <c r="F4161" s="114" t="s">
        <v>180</v>
      </c>
      <c r="G4161" s="121">
        <v>-1.9253305883869926E-4</v>
      </c>
      <c r="H4161" s="114">
        <v>-6.2573244122577263</v>
      </c>
      <c r="I4161" s="118" t="s">
        <v>272</v>
      </c>
    </row>
    <row r="4162" spans="1:9" ht="15" customHeight="1" x14ac:dyDescent="0.25">
      <c r="A4162" s="117">
        <v>46290.782395833332</v>
      </c>
      <c r="B4162" s="114">
        <v>30</v>
      </c>
      <c r="C4162" s="114" t="s">
        <v>367</v>
      </c>
      <c r="D4162" s="114" t="s">
        <v>637</v>
      </c>
      <c r="E4162" s="114" t="s">
        <v>2396</v>
      </c>
      <c r="F4162" s="114" t="s">
        <v>180</v>
      </c>
      <c r="G4162" s="121">
        <v>-1.9253305883869926E-4</v>
      </c>
      <c r="H4162" s="114">
        <v>-6.2573244122577263</v>
      </c>
      <c r="I4162" s="118" t="s">
        <v>272</v>
      </c>
    </row>
    <row r="4163" spans="1:9" ht="15" customHeight="1" x14ac:dyDescent="0.25">
      <c r="A4163" s="117">
        <v>46290.782395833332</v>
      </c>
      <c r="B4163" s="114">
        <v>30</v>
      </c>
      <c r="C4163" s="114" t="s">
        <v>367</v>
      </c>
      <c r="D4163" s="114" t="s">
        <v>637</v>
      </c>
      <c r="E4163" s="114" t="s">
        <v>2397</v>
      </c>
      <c r="F4163" s="114" t="s">
        <v>180</v>
      </c>
      <c r="G4163" s="121">
        <v>-1.9253305883869929E-4</v>
      </c>
      <c r="H4163" s="114">
        <v>-6.2573244122577272</v>
      </c>
      <c r="I4163" s="118" t="s">
        <v>272</v>
      </c>
    </row>
    <row r="4164" spans="1:9" ht="15" customHeight="1" x14ac:dyDescent="0.25">
      <c r="A4164" s="117">
        <v>46290.782395833332</v>
      </c>
      <c r="B4164" s="114">
        <v>30</v>
      </c>
      <c r="C4164" s="114" t="s">
        <v>367</v>
      </c>
      <c r="D4164" s="114" t="s">
        <v>637</v>
      </c>
      <c r="E4164" s="114" t="s">
        <v>2398</v>
      </c>
      <c r="F4164" s="114" t="s">
        <v>180</v>
      </c>
      <c r="G4164" s="121">
        <v>-1.9253305883869932E-4</v>
      </c>
      <c r="H4164" s="114">
        <v>-6.2573244122577281</v>
      </c>
      <c r="I4164" s="118" t="s">
        <v>272</v>
      </c>
    </row>
    <row r="4165" spans="1:9" ht="15" customHeight="1" x14ac:dyDescent="0.25">
      <c r="A4165" s="117">
        <v>46290.782395833332</v>
      </c>
      <c r="B4165" s="114">
        <v>30</v>
      </c>
      <c r="C4165" s="114" t="s">
        <v>367</v>
      </c>
      <c r="D4165" s="114" t="s">
        <v>637</v>
      </c>
      <c r="E4165" s="114" t="s">
        <v>2399</v>
      </c>
      <c r="F4165" s="114" t="s">
        <v>180</v>
      </c>
      <c r="G4165" s="121">
        <v>-1.9253305883869932E-4</v>
      </c>
      <c r="H4165" s="114">
        <v>-6.2573244122577281</v>
      </c>
      <c r="I4165" s="118" t="s">
        <v>272</v>
      </c>
    </row>
    <row r="4166" spans="1:9" ht="15" customHeight="1" x14ac:dyDescent="0.25">
      <c r="A4166" s="117">
        <v>46290.782395833332</v>
      </c>
      <c r="B4166" s="114">
        <v>30</v>
      </c>
      <c r="C4166" s="114" t="s">
        <v>367</v>
      </c>
      <c r="D4166" s="114" t="s">
        <v>637</v>
      </c>
      <c r="E4166" s="114" t="s">
        <v>2400</v>
      </c>
      <c r="F4166" s="114" t="s">
        <v>180</v>
      </c>
      <c r="G4166" s="121">
        <v>-1.9253305883869932E-4</v>
      </c>
      <c r="H4166" s="114">
        <v>-6.2573244122577281</v>
      </c>
      <c r="I4166" s="118" t="s">
        <v>272</v>
      </c>
    </row>
    <row r="4167" spans="1:9" ht="15" customHeight="1" x14ac:dyDescent="0.25">
      <c r="A4167" s="117">
        <v>46290.782395833332</v>
      </c>
      <c r="B4167" s="114">
        <v>30</v>
      </c>
      <c r="C4167" s="114" t="s">
        <v>367</v>
      </c>
      <c r="D4167" s="114" t="s">
        <v>637</v>
      </c>
      <c r="E4167" s="114" t="s">
        <v>2401</v>
      </c>
      <c r="F4167" s="114" t="s">
        <v>180</v>
      </c>
      <c r="G4167" s="121">
        <v>-1.3544421569891606E-4</v>
      </c>
      <c r="H4167" s="114">
        <v>-4.4019370102147724</v>
      </c>
      <c r="I4167" s="118" t="s">
        <v>272</v>
      </c>
    </row>
    <row r="4168" spans="1:9" ht="15" customHeight="1" x14ac:dyDescent="0.25">
      <c r="A4168" s="117">
        <v>46290.782395833332</v>
      </c>
      <c r="B4168" s="114">
        <v>30</v>
      </c>
      <c r="C4168" s="114" t="s">
        <v>367</v>
      </c>
      <c r="D4168" s="114" t="s">
        <v>637</v>
      </c>
      <c r="E4168" s="114" t="s">
        <v>2402</v>
      </c>
      <c r="F4168" s="114" t="s">
        <v>180</v>
      </c>
      <c r="G4168" s="121">
        <v>-1.3544421569891606E-4</v>
      </c>
      <c r="H4168" s="114">
        <v>-4.4019370102147724</v>
      </c>
      <c r="I4168" s="118" t="s">
        <v>272</v>
      </c>
    </row>
    <row r="4169" spans="1:9" ht="15" customHeight="1" x14ac:dyDescent="0.25">
      <c r="A4169" s="117">
        <v>46290.782395833332</v>
      </c>
      <c r="B4169" s="114">
        <v>30</v>
      </c>
      <c r="C4169" s="114" t="s">
        <v>367</v>
      </c>
      <c r="D4169" s="114" t="s">
        <v>637</v>
      </c>
      <c r="E4169" s="114" t="s">
        <v>2403</v>
      </c>
      <c r="F4169" s="114" t="s">
        <v>180</v>
      </c>
      <c r="G4169" s="121">
        <v>-1.3544421569891606E-4</v>
      </c>
      <c r="H4169" s="114">
        <v>-4.4019370102147724</v>
      </c>
      <c r="I4169" s="118" t="s">
        <v>272</v>
      </c>
    </row>
    <row r="4170" spans="1:9" ht="15" customHeight="1" x14ac:dyDescent="0.25">
      <c r="A4170" s="117">
        <v>46290.782395833332</v>
      </c>
      <c r="B4170" s="114">
        <v>30</v>
      </c>
      <c r="C4170" s="114" t="s">
        <v>367</v>
      </c>
      <c r="D4170" s="114" t="s">
        <v>637</v>
      </c>
      <c r="E4170" s="114" t="s">
        <v>2404</v>
      </c>
      <c r="F4170" s="114" t="s">
        <v>180</v>
      </c>
      <c r="G4170" s="121">
        <v>-1.3544421569891608E-4</v>
      </c>
      <c r="H4170" s="114">
        <v>-4.4019370102147732</v>
      </c>
      <c r="I4170" s="118" t="s">
        <v>272</v>
      </c>
    </row>
    <row r="4171" spans="1:9" ht="15" customHeight="1" x14ac:dyDescent="0.25">
      <c r="A4171" s="117">
        <v>46290.782395833332</v>
      </c>
      <c r="B4171" s="114">
        <v>30</v>
      </c>
      <c r="C4171" s="114" t="s">
        <v>367</v>
      </c>
      <c r="D4171" s="114" t="s">
        <v>637</v>
      </c>
      <c r="E4171" s="114" t="s">
        <v>2405</v>
      </c>
      <c r="F4171" s="114" t="s">
        <v>180</v>
      </c>
      <c r="G4171" s="121">
        <v>-1.3544421569891608E-4</v>
      </c>
      <c r="H4171" s="114">
        <v>-4.4019370102147732</v>
      </c>
      <c r="I4171" s="118" t="s">
        <v>272</v>
      </c>
    </row>
    <row r="4172" spans="1:9" ht="15" customHeight="1" x14ac:dyDescent="0.25">
      <c r="A4172" s="117">
        <v>46290.782395833332</v>
      </c>
      <c r="B4172" s="114">
        <v>30</v>
      </c>
      <c r="C4172" s="114" t="s">
        <v>367</v>
      </c>
      <c r="D4172" s="114" t="s">
        <v>637</v>
      </c>
      <c r="E4172" s="114" t="s">
        <v>2406</v>
      </c>
      <c r="F4172" s="114" t="s">
        <v>180</v>
      </c>
      <c r="G4172" s="121">
        <v>-1.3544421569891611E-4</v>
      </c>
      <c r="H4172" s="114">
        <v>-4.4019370102147741</v>
      </c>
      <c r="I4172" s="118" t="s">
        <v>272</v>
      </c>
    </row>
    <row r="4173" spans="1:9" ht="15" customHeight="1" x14ac:dyDescent="0.25">
      <c r="A4173" s="117">
        <v>46290.782395833332</v>
      </c>
      <c r="B4173" s="114">
        <v>30</v>
      </c>
      <c r="C4173" s="114" t="s">
        <v>367</v>
      </c>
      <c r="D4173" s="114" t="s">
        <v>637</v>
      </c>
      <c r="E4173" s="114" t="s">
        <v>2407</v>
      </c>
      <c r="F4173" s="114" t="s">
        <v>180</v>
      </c>
      <c r="G4173" s="121">
        <v>-7.8355372559132827E-5</v>
      </c>
      <c r="H4173" s="114">
        <v>-2.5465496081718171</v>
      </c>
      <c r="I4173" s="118" t="s">
        <v>272</v>
      </c>
    </row>
    <row r="4174" spans="1:9" ht="15" customHeight="1" x14ac:dyDescent="0.25">
      <c r="A4174" s="117">
        <v>46290.782395833332</v>
      </c>
      <c r="B4174" s="114">
        <v>30</v>
      </c>
      <c r="C4174" s="114" t="s">
        <v>367</v>
      </c>
      <c r="D4174" s="114" t="s">
        <v>637</v>
      </c>
      <c r="E4174" s="114" t="s">
        <v>2408</v>
      </c>
      <c r="F4174" s="114" t="s">
        <v>180</v>
      </c>
      <c r="G4174" s="121">
        <v>-7.8355372559132841E-5</v>
      </c>
      <c r="H4174" s="114">
        <v>-2.5465496081718175</v>
      </c>
      <c r="I4174" s="118" t="s">
        <v>272</v>
      </c>
    </row>
    <row r="4175" spans="1:9" ht="15" customHeight="1" x14ac:dyDescent="0.25">
      <c r="A4175" s="117">
        <v>46290.782395833332</v>
      </c>
      <c r="B4175" s="114">
        <v>30</v>
      </c>
      <c r="C4175" s="114" t="s">
        <v>367</v>
      </c>
      <c r="D4175" s="114" t="s">
        <v>637</v>
      </c>
      <c r="E4175" s="114" t="s">
        <v>2409</v>
      </c>
      <c r="F4175" s="114" t="s">
        <v>180</v>
      </c>
      <c r="G4175" s="121">
        <v>-7.8355372559132841E-5</v>
      </c>
      <c r="H4175" s="114">
        <v>-2.5465496081718175</v>
      </c>
      <c r="I4175" s="118" t="s">
        <v>272</v>
      </c>
    </row>
    <row r="4176" spans="1:9" ht="15" customHeight="1" x14ac:dyDescent="0.25">
      <c r="A4176" s="117">
        <v>46290.782395833332</v>
      </c>
      <c r="B4176" s="114">
        <v>30</v>
      </c>
      <c r="C4176" s="114" t="s">
        <v>367</v>
      </c>
      <c r="D4176" s="114" t="s">
        <v>637</v>
      </c>
      <c r="E4176" s="114" t="s">
        <v>2410</v>
      </c>
      <c r="F4176" s="114" t="s">
        <v>180</v>
      </c>
      <c r="G4176" s="121">
        <v>-7.8355372559132868E-5</v>
      </c>
      <c r="H4176" s="114">
        <v>-2.5465496081718184</v>
      </c>
      <c r="I4176" s="118" t="s">
        <v>272</v>
      </c>
    </row>
    <row r="4177" spans="1:9" ht="15" customHeight="1" x14ac:dyDescent="0.25">
      <c r="A4177" s="117">
        <v>46290.782395833332</v>
      </c>
      <c r="B4177" s="114">
        <v>30</v>
      </c>
      <c r="C4177" s="114" t="s">
        <v>367</v>
      </c>
      <c r="D4177" s="114" t="s">
        <v>637</v>
      </c>
      <c r="E4177" s="114" t="s">
        <v>2411</v>
      </c>
      <c r="F4177" s="114" t="s">
        <v>180</v>
      </c>
      <c r="G4177" s="121">
        <v>-7.8355372559132881E-5</v>
      </c>
      <c r="H4177" s="114">
        <v>-2.5465496081718189</v>
      </c>
      <c r="I4177" s="118" t="s">
        <v>272</v>
      </c>
    </row>
    <row r="4178" spans="1:9" ht="15" customHeight="1" x14ac:dyDescent="0.25">
      <c r="A4178" s="117">
        <v>46290.782395833332</v>
      </c>
      <c r="B4178" s="114">
        <v>30</v>
      </c>
      <c r="C4178" s="114" t="s">
        <v>367</v>
      </c>
      <c r="D4178" s="114" t="s">
        <v>637</v>
      </c>
      <c r="E4178" s="114" t="s">
        <v>2412</v>
      </c>
      <c r="F4178" s="114" t="s">
        <v>180</v>
      </c>
      <c r="G4178" s="121">
        <v>-7.8355372559132881E-5</v>
      </c>
      <c r="H4178" s="114">
        <v>-2.5465496081718189</v>
      </c>
      <c r="I4178" s="118" t="s">
        <v>272</v>
      </c>
    </row>
    <row r="4179" spans="1:9" ht="15" customHeight="1" x14ac:dyDescent="0.25">
      <c r="A4179" s="117">
        <v>46290.782395833332</v>
      </c>
      <c r="B4179" s="114">
        <v>30</v>
      </c>
      <c r="C4179" s="114" t="s">
        <v>367</v>
      </c>
      <c r="D4179" s="114" t="s">
        <v>637</v>
      </c>
      <c r="E4179" s="114" t="s">
        <v>2413</v>
      </c>
      <c r="F4179" s="114" t="s">
        <v>180</v>
      </c>
      <c r="G4179" s="121">
        <v>-2.1266529419349613E-5</v>
      </c>
      <c r="H4179" s="114">
        <v>-0.69116220612886259</v>
      </c>
      <c r="I4179" s="118" t="s">
        <v>272</v>
      </c>
    </row>
    <row r="4180" spans="1:9" ht="15" customHeight="1" x14ac:dyDescent="0.25">
      <c r="A4180" s="117">
        <v>46290.782395833332</v>
      </c>
      <c r="B4180" s="114">
        <v>30</v>
      </c>
      <c r="C4180" s="114" t="s">
        <v>367</v>
      </c>
      <c r="D4180" s="114" t="s">
        <v>637</v>
      </c>
      <c r="E4180" s="114" t="s">
        <v>2414</v>
      </c>
      <c r="F4180" s="114" t="s">
        <v>180</v>
      </c>
      <c r="G4180" s="121">
        <v>-2.1266529419349617E-5</v>
      </c>
      <c r="H4180" s="114">
        <v>-0.6911622061288627</v>
      </c>
      <c r="I4180" s="118" t="s">
        <v>272</v>
      </c>
    </row>
    <row r="4181" spans="1:9" ht="15" customHeight="1" x14ac:dyDescent="0.25">
      <c r="A4181" s="117">
        <v>46290.782395833332</v>
      </c>
      <c r="B4181" s="114">
        <v>30</v>
      </c>
      <c r="C4181" s="114" t="s">
        <v>367</v>
      </c>
      <c r="D4181" s="114" t="s">
        <v>637</v>
      </c>
      <c r="E4181" s="114" t="s">
        <v>2415</v>
      </c>
      <c r="F4181" s="114" t="s">
        <v>180</v>
      </c>
      <c r="G4181" s="121">
        <v>-2.1266529419349624E-5</v>
      </c>
      <c r="H4181" s="114">
        <v>-0.69116220612886292</v>
      </c>
      <c r="I4181" s="118" t="s">
        <v>272</v>
      </c>
    </row>
    <row r="4182" spans="1:9" ht="15" customHeight="1" x14ac:dyDescent="0.25">
      <c r="A4182" s="117">
        <v>46290.782395833332</v>
      </c>
      <c r="B4182" s="114">
        <v>30</v>
      </c>
      <c r="C4182" s="114" t="s">
        <v>367</v>
      </c>
      <c r="D4182" s="114" t="s">
        <v>637</v>
      </c>
      <c r="E4182" s="114" t="s">
        <v>2416</v>
      </c>
      <c r="F4182" s="114" t="s">
        <v>180</v>
      </c>
      <c r="G4182" s="121">
        <v>-2.1266529419349651E-5</v>
      </c>
      <c r="H4182" s="114">
        <v>-0.69116220612886381</v>
      </c>
      <c r="I4182" s="118" t="s">
        <v>272</v>
      </c>
    </row>
    <row r="4183" spans="1:9" ht="15" customHeight="1" x14ac:dyDescent="0.25">
      <c r="A4183" s="117">
        <v>46290.782395833332</v>
      </c>
      <c r="B4183" s="114">
        <v>30</v>
      </c>
      <c r="C4183" s="114" t="s">
        <v>367</v>
      </c>
      <c r="D4183" s="114" t="s">
        <v>637</v>
      </c>
      <c r="E4183" s="114" t="s">
        <v>2417</v>
      </c>
      <c r="F4183" s="114" t="s">
        <v>180</v>
      </c>
      <c r="G4183" s="121">
        <v>-2.1266529419349657E-5</v>
      </c>
      <c r="H4183" s="114">
        <v>-0.69116220612886403</v>
      </c>
      <c r="I4183" s="118" t="s">
        <v>272</v>
      </c>
    </row>
    <row r="4184" spans="1:9" ht="15" customHeight="1" x14ac:dyDescent="0.25">
      <c r="A4184" s="117">
        <v>46290.782395833332</v>
      </c>
      <c r="B4184" s="114">
        <v>30</v>
      </c>
      <c r="C4184" s="114" t="s">
        <v>367</v>
      </c>
      <c r="D4184" s="114" t="s">
        <v>637</v>
      </c>
      <c r="E4184" s="114" t="s">
        <v>2418</v>
      </c>
      <c r="F4184" s="114" t="s">
        <v>180</v>
      </c>
      <c r="G4184" s="121">
        <v>-2.1266529419349664E-5</v>
      </c>
      <c r="H4184" s="114">
        <v>-0.69116220612886425</v>
      </c>
      <c r="I4184" s="118" t="s">
        <v>272</v>
      </c>
    </row>
    <row r="4185" spans="1:9" ht="15" customHeight="1" x14ac:dyDescent="0.25">
      <c r="A4185" s="117">
        <v>46290.782395833332</v>
      </c>
      <c r="B4185" s="114">
        <v>30</v>
      </c>
      <c r="C4185" s="114" t="s">
        <v>367</v>
      </c>
      <c r="D4185" s="114" t="s">
        <v>637</v>
      </c>
      <c r="E4185" s="114" t="s">
        <v>2419</v>
      </c>
      <c r="F4185" s="114" t="s">
        <v>180</v>
      </c>
      <c r="G4185" s="121">
        <v>3.5822313720433607E-5</v>
      </c>
      <c r="H4185" s="114">
        <v>1.1079456871235698</v>
      </c>
      <c r="I4185" s="118" t="s">
        <v>274</v>
      </c>
    </row>
    <row r="4186" spans="1:9" ht="15" customHeight="1" x14ac:dyDescent="0.25">
      <c r="A4186" s="117">
        <v>46290.782395833332</v>
      </c>
      <c r="B4186" s="114">
        <v>30</v>
      </c>
      <c r="C4186" s="114" t="s">
        <v>367</v>
      </c>
      <c r="D4186" s="114" t="s">
        <v>637</v>
      </c>
      <c r="E4186" s="114" t="s">
        <v>2420</v>
      </c>
      <c r="F4186" s="114" t="s">
        <v>180</v>
      </c>
      <c r="G4186" s="121">
        <v>3.58223137204336E-5</v>
      </c>
      <c r="H4186" s="114">
        <v>1.1079456871235698</v>
      </c>
      <c r="I4186" s="118" t="s">
        <v>274</v>
      </c>
    </row>
    <row r="4187" spans="1:9" ht="15" customHeight="1" x14ac:dyDescent="0.25">
      <c r="A4187" s="117">
        <v>46290.782395833332</v>
      </c>
      <c r="B4187" s="114">
        <v>30</v>
      </c>
      <c r="C4187" s="114" t="s">
        <v>367</v>
      </c>
      <c r="D4187" s="114" t="s">
        <v>637</v>
      </c>
      <c r="E4187" s="114" t="s">
        <v>2421</v>
      </c>
      <c r="F4187" s="114" t="s">
        <v>180</v>
      </c>
      <c r="G4187" s="121">
        <v>3.5822313720433593E-5</v>
      </c>
      <c r="H4187" s="114">
        <v>1.1079456871235698</v>
      </c>
      <c r="I4187" s="118" t="s">
        <v>274</v>
      </c>
    </row>
    <row r="4188" spans="1:9" ht="15" customHeight="1" x14ac:dyDescent="0.25">
      <c r="A4188" s="117">
        <v>46290.782395833332</v>
      </c>
      <c r="B4188" s="114">
        <v>30</v>
      </c>
      <c r="C4188" s="114" t="s">
        <v>367</v>
      </c>
      <c r="D4188" s="114" t="s">
        <v>637</v>
      </c>
      <c r="E4188" s="114" t="s">
        <v>2422</v>
      </c>
      <c r="F4188" s="114" t="s">
        <v>180</v>
      </c>
      <c r="G4188" s="121">
        <v>3.5822313720433587E-5</v>
      </c>
      <c r="H4188" s="114">
        <v>1.1079456871235696</v>
      </c>
      <c r="I4188" s="118" t="s">
        <v>274</v>
      </c>
    </row>
    <row r="4189" spans="1:9" ht="15" customHeight="1" x14ac:dyDescent="0.25">
      <c r="A4189" s="117">
        <v>46290.782395833332</v>
      </c>
      <c r="B4189" s="114">
        <v>30</v>
      </c>
      <c r="C4189" s="114" t="s">
        <v>367</v>
      </c>
      <c r="D4189" s="114" t="s">
        <v>637</v>
      </c>
      <c r="E4189" s="114" t="s">
        <v>2423</v>
      </c>
      <c r="F4189" s="114" t="s">
        <v>180</v>
      </c>
      <c r="G4189" s="121">
        <v>3.582231372043358E-5</v>
      </c>
      <c r="H4189" s="114">
        <v>1.1079456871235696</v>
      </c>
      <c r="I4189" s="118" t="s">
        <v>274</v>
      </c>
    </row>
    <row r="4190" spans="1:9" ht="15" customHeight="1" x14ac:dyDescent="0.25">
      <c r="A4190" s="117">
        <v>46290.782395833332</v>
      </c>
      <c r="B4190" s="114">
        <v>30</v>
      </c>
      <c r="C4190" s="114" t="s">
        <v>367</v>
      </c>
      <c r="D4190" s="114" t="s">
        <v>637</v>
      </c>
      <c r="E4190" s="114" t="s">
        <v>2424</v>
      </c>
      <c r="F4190" s="114" t="s">
        <v>180</v>
      </c>
      <c r="G4190" s="121">
        <v>3.582231372043358E-5</v>
      </c>
      <c r="H4190" s="114">
        <v>1.1079456871235696</v>
      </c>
      <c r="I4190" s="118" t="s">
        <v>274</v>
      </c>
    </row>
    <row r="4191" spans="1:9" ht="15" customHeight="1" x14ac:dyDescent="0.25">
      <c r="A4191" s="117">
        <v>46290.782395833332</v>
      </c>
      <c r="B4191" s="114">
        <v>30</v>
      </c>
      <c r="C4191" s="114" t="s">
        <v>367</v>
      </c>
      <c r="D4191" s="114" t="s">
        <v>637</v>
      </c>
      <c r="E4191" s="114" t="s">
        <v>2425</v>
      </c>
      <c r="F4191" s="114" t="s">
        <v>180</v>
      </c>
      <c r="G4191" s="121">
        <v>3.5822313720433573E-5</v>
      </c>
      <c r="H4191" s="114">
        <v>1.1079456871235696</v>
      </c>
      <c r="I4191" s="118" t="s">
        <v>274</v>
      </c>
    </row>
    <row r="4192" spans="1:9" ht="15" customHeight="1" x14ac:dyDescent="0.25">
      <c r="A4192" s="117">
        <v>46290.782395833332</v>
      </c>
      <c r="B4192" s="114">
        <v>30</v>
      </c>
      <c r="C4192" s="114" t="s">
        <v>367</v>
      </c>
      <c r="D4192" s="114" t="s">
        <v>637</v>
      </c>
      <c r="E4192" s="114" t="s">
        <v>2426</v>
      </c>
      <c r="F4192" s="114" t="s">
        <v>180</v>
      </c>
      <c r="G4192" s="121">
        <v>3.5822313720433566E-5</v>
      </c>
      <c r="H4192" s="114">
        <v>1.1079456871235693</v>
      </c>
      <c r="I4192" s="118" t="s">
        <v>274</v>
      </c>
    </row>
    <row r="4193" spans="1:9" ht="15" customHeight="1" x14ac:dyDescent="0.25">
      <c r="A4193" s="117">
        <v>46290.782395833332</v>
      </c>
      <c r="B4193" s="114">
        <v>30</v>
      </c>
      <c r="C4193" s="114" t="s">
        <v>367</v>
      </c>
      <c r="D4193" s="114" t="s">
        <v>637</v>
      </c>
      <c r="E4193" s="114" t="s">
        <v>2427</v>
      </c>
      <c r="F4193" s="114" t="s">
        <v>180</v>
      </c>
      <c r="G4193" s="121">
        <v>3.582231372043356E-5</v>
      </c>
      <c r="H4193" s="114">
        <v>1.1079456871235693</v>
      </c>
      <c r="I4193" s="118" t="s">
        <v>274</v>
      </c>
    </row>
    <row r="4194" spans="1:9" ht="15" customHeight="1" x14ac:dyDescent="0.25">
      <c r="A4194" s="117">
        <v>46290.782395833332</v>
      </c>
      <c r="B4194" s="114">
        <v>30</v>
      </c>
      <c r="C4194" s="114" t="s">
        <v>367</v>
      </c>
      <c r="D4194" s="114" t="s">
        <v>637</v>
      </c>
      <c r="E4194" s="114" t="s">
        <v>2428</v>
      </c>
      <c r="F4194" s="114" t="s">
        <v>180</v>
      </c>
      <c r="G4194" s="121">
        <v>3.5822313720433553E-5</v>
      </c>
      <c r="H4194" s="114">
        <v>1.1079456871235693</v>
      </c>
      <c r="I4194" s="118" t="s">
        <v>274</v>
      </c>
    </row>
    <row r="4195" spans="1:9" ht="15" customHeight="1" x14ac:dyDescent="0.25">
      <c r="A4195" s="117">
        <v>46290.782395833332</v>
      </c>
      <c r="B4195" s="114">
        <v>30</v>
      </c>
      <c r="C4195" s="114" t="s">
        <v>367</v>
      </c>
      <c r="D4195" s="114" t="s">
        <v>637</v>
      </c>
      <c r="E4195" s="114" t="s">
        <v>2429</v>
      </c>
      <c r="F4195" s="114" t="s">
        <v>180</v>
      </c>
      <c r="G4195" s="121">
        <v>9.2911156860216824E-5</v>
      </c>
      <c r="H4195" s="114">
        <v>1.7235580970180062</v>
      </c>
      <c r="I4195" s="118" t="s">
        <v>274</v>
      </c>
    </row>
    <row r="4196" spans="1:9" ht="15" customHeight="1" x14ac:dyDescent="0.25">
      <c r="A4196" s="117">
        <v>46290.782395833332</v>
      </c>
      <c r="B4196" s="114">
        <v>30</v>
      </c>
      <c r="C4196" s="114" t="s">
        <v>367</v>
      </c>
      <c r="D4196" s="114" t="s">
        <v>637</v>
      </c>
      <c r="E4196" s="114" t="s">
        <v>2430</v>
      </c>
      <c r="F4196" s="114" t="s">
        <v>180</v>
      </c>
      <c r="G4196" s="121">
        <v>9.291115686021681E-5</v>
      </c>
      <c r="H4196" s="114">
        <v>1.7235580970180062</v>
      </c>
      <c r="I4196" s="118" t="s">
        <v>274</v>
      </c>
    </row>
    <row r="4197" spans="1:9" ht="15" customHeight="1" x14ac:dyDescent="0.25">
      <c r="A4197" s="117">
        <v>46290.782395833332</v>
      </c>
      <c r="B4197" s="114">
        <v>30</v>
      </c>
      <c r="C4197" s="114" t="s">
        <v>367</v>
      </c>
      <c r="D4197" s="114" t="s">
        <v>637</v>
      </c>
      <c r="E4197" s="114" t="s">
        <v>2431</v>
      </c>
      <c r="F4197" s="114" t="s">
        <v>180</v>
      </c>
      <c r="G4197" s="121">
        <v>9.291115686021681E-5</v>
      </c>
      <c r="H4197" s="114">
        <v>1.7235580970180062</v>
      </c>
      <c r="I4197" s="118" t="s">
        <v>274</v>
      </c>
    </row>
    <row r="4198" spans="1:9" ht="15" customHeight="1" x14ac:dyDescent="0.25">
      <c r="A4198" s="117">
        <v>46290.782395833332</v>
      </c>
      <c r="B4198" s="114">
        <v>30</v>
      </c>
      <c r="C4198" s="114" t="s">
        <v>367</v>
      </c>
      <c r="D4198" s="114" t="s">
        <v>637</v>
      </c>
      <c r="E4198" s="114" t="s">
        <v>2432</v>
      </c>
      <c r="F4198" s="114" t="s">
        <v>180</v>
      </c>
      <c r="G4198" s="121">
        <v>9.2911156860216797E-5</v>
      </c>
      <c r="H4198" s="114">
        <v>1.723558097018006</v>
      </c>
      <c r="I4198" s="118" t="s">
        <v>274</v>
      </c>
    </row>
    <row r="4199" spans="1:9" ht="15" customHeight="1" x14ac:dyDescent="0.25">
      <c r="A4199" s="117">
        <v>46290.782395833332</v>
      </c>
      <c r="B4199" s="114">
        <v>30</v>
      </c>
      <c r="C4199" s="114" t="s">
        <v>367</v>
      </c>
      <c r="D4199" s="114" t="s">
        <v>637</v>
      </c>
      <c r="E4199" s="114" t="s">
        <v>2433</v>
      </c>
      <c r="F4199" s="114" t="s">
        <v>180</v>
      </c>
      <c r="G4199" s="121">
        <v>9.2911156860216797E-5</v>
      </c>
      <c r="H4199" s="114">
        <v>1.723558097018006</v>
      </c>
      <c r="I4199" s="118" t="s">
        <v>274</v>
      </c>
    </row>
    <row r="4200" spans="1:9" ht="15" customHeight="1" x14ac:dyDescent="0.25">
      <c r="A4200" s="117">
        <v>46290.782395833332</v>
      </c>
      <c r="B4200" s="114">
        <v>30</v>
      </c>
      <c r="C4200" s="114" t="s">
        <v>367</v>
      </c>
      <c r="D4200" s="114" t="s">
        <v>637</v>
      </c>
      <c r="E4200" s="114" t="s">
        <v>2434</v>
      </c>
      <c r="F4200" s="114" t="s">
        <v>180</v>
      </c>
      <c r="G4200" s="121">
        <v>9.2911156860216783E-5</v>
      </c>
      <c r="H4200" s="114">
        <v>1.7235580970180058</v>
      </c>
      <c r="I4200" s="118" t="s">
        <v>274</v>
      </c>
    </row>
    <row r="4201" spans="1:9" ht="15" customHeight="1" x14ac:dyDescent="0.25">
      <c r="A4201" s="117">
        <v>46290.782395833332</v>
      </c>
      <c r="B4201" s="114">
        <v>30</v>
      </c>
      <c r="C4201" s="114" t="s">
        <v>367</v>
      </c>
      <c r="D4201" s="114" t="s">
        <v>637</v>
      </c>
      <c r="E4201" s="114" t="s">
        <v>2435</v>
      </c>
      <c r="F4201" s="114" t="s">
        <v>180</v>
      </c>
      <c r="G4201" s="121">
        <v>9.2911156860216783E-5</v>
      </c>
      <c r="H4201" s="114">
        <v>1.7235580970180058</v>
      </c>
      <c r="I4201" s="118" t="s">
        <v>274</v>
      </c>
    </row>
    <row r="4202" spans="1:9" ht="15" customHeight="1" x14ac:dyDescent="0.25">
      <c r="A4202" s="117">
        <v>46290.782395833332</v>
      </c>
      <c r="B4202" s="114">
        <v>30</v>
      </c>
      <c r="C4202" s="114" t="s">
        <v>367</v>
      </c>
      <c r="D4202" s="114" t="s">
        <v>637</v>
      </c>
      <c r="E4202" s="114" t="s">
        <v>2436</v>
      </c>
      <c r="F4202" s="114" t="s">
        <v>180</v>
      </c>
      <c r="G4202" s="121">
        <v>9.2911156860216783E-5</v>
      </c>
      <c r="H4202" s="114">
        <v>1.7235580970180058</v>
      </c>
      <c r="I4202" s="118" t="s">
        <v>274</v>
      </c>
    </row>
    <row r="4203" spans="1:9" ht="15" customHeight="1" x14ac:dyDescent="0.25">
      <c r="A4203" s="117">
        <v>46290.782395833332</v>
      </c>
      <c r="B4203" s="114">
        <v>30</v>
      </c>
      <c r="C4203" s="114" t="s">
        <v>367</v>
      </c>
      <c r="D4203" s="114" t="s">
        <v>637</v>
      </c>
      <c r="E4203" s="114" t="s">
        <v>2437</v>
      </c>
      <c r="F4203" s="114" t="s">
        <v>180</v>
      </c>
      <c r="G4203" s="121">
        <v>1.5000000000000004E-4</v>
      </c>
      <c r="H4203" s="114">
        <v>1.8</v>
      </c>
      <c r="I4203" s="118" t="s">
        <v>274</v>
      </c>
    </row>
    <row r="4204" spans="1:9" ht="15" customHeight="1" x14ac:dyDescent="0.25">
      <c r="A4204" s="117">
        <v>46290.782395833332</v>
      </c>
      <c r="B4204" s="114">
        <v>30</v>
      </c>
      <c r="C4204" s="114" t="s">
        <v>367</v>
      </c>
      <c r="D4204" s="114" t="s">
        <v>637</v>
      </c>
      <c r="E4204" s="114" t="s">
        <v>2438</v>
      </c>
      <c r="F4204" s="114" t="s">
        <v>180</v>
      </c>
      <c r="G4204" s="121">
        <v>1.5000000000000001E-4</v>
      </c>
      <c r="H4204" s="114">
        <v>1.8</v>
      </c>
      <c r="I4204" s="118" t="s">
        <v>274</v>
      </c>
    </row>
    <row r="4205" spans="1:9" ht="15" customHeight="1" x14ac:dyDescent="0.25">
      <c r="A4205" s="117">
        <v>46290.782395833332</v>
      </c>
      <c r="B4205" s="114">
        <v>30</v>
      </c>
      <c r="C4205" s="114" t="s">
        <v>367</v>
      </c>
      <c r="D4205" s="114" t="s">
        <v>637</v>
      </c>
      <c r="E4205" s="114" t="s">
        <v>2439</v>
      </c>
      <c r="F4205" s="114" t="s">
        <v>180</v>
      </c>
      <c r="G4205" s="121">
        <v>1.5000000000000001E-4</v>
      </c>
      <c r="H4205" s="114">
        <v>1.8</v>
      </c>
      <c r="I4205" s="118" t="s">
        <v>274</v>
      </c>
    </row>
    <row r="4206" spans="1:9" ht="15" customHeight="1" x14ac:dyDescent="0.25">
      <c r="A4206" s="117">
        <v>46290.782395833332</v>
      </c>
      <c r="B4206" s="114">
        <v>30</v>
      </c>
      <c r="C4206" s="114" t="s">
        <v>367</v>
      </c>
      <c r="D4206" s="114" t="s">
        <v>637</v>
      </c>
      <c r="E4206" s="114" t="s">
        <v>2440</v>
      </c>
      <c r="F4206" s="114" t="s">
        <v>180</v>
      </c>
      <c r="G4206" s="121">
        <v>1.5000000000000001E-4</v>
      </c>
      <c r="H4206" s="114">
        <v>1.8</v>
      </c>
      <c r="I4206" s="118" t="s">
        <v>274</v>
      </c>
    </row>
    <row r="4207" spans="1:9" ht="15" customHeight="1" x14ac:dyDescent="0.25">
      <c r="A4207" s="117">
        <v>46290.782395833332</v>
      </c>
      <c r="B4207" s="114">
        <v>30</v>
      </c>
      <c r="C4207" s="114" t="s">
        <v>367</v>
      </c>
      <c r="D4207" s="114" t="s">
        <v>637</v>
      </c>
      <c r="E4207" s="114" t="s">
        <v>2441</v>
      </c>
      <c r="F4207" s="114" t="s">
        <v>180</v>
      </c>
      <c r="G4207" s="121">
        <v>1.5000000000000001E-4</v>
      </c>
      <c r="H4207" s="114">
        <v>1.8</v>
      </c>
      <c r="I4207" s="118" t="s">
        <v>274</v>
      </c>
    </row>
    <row r="4208" spans="1:9" ht="15" customHeight="1" x14ac:dyDescent="0.25">
      <c r="A4208" s="117">
        <v>46290.782395833332</v>
      </c>
      <c r="B4208" s="114">
        <v>30</v>
      </c>
      <c r="C4208" s="114" t="s">
        <v>367</v>
      </c>
      <c r="D4208" s="114" t="s">
        <v>637</v>
      </c>
      <c r="E4208" s="114" t="s">
        <v>2442</v>
      </c>
      <c r="F4208" s="114" t="s">
        <v>180</v>
      </c>
      <c r="G4208" s="121">
        <v>1.5000000000000001E-4</v>
      </c>
      <c r="H4208" s="114">
        <v>1.8</v>
      </c>
      <c r="I4208" s="118" t="s">
        <v>274</v>
      </c>
    </row>
    <row r="4209" spans="1:9" ht="15" customHeight="1" x14ac:dyDescent="0.25">
      <c r="A4209" s="117">
        <v>46290.782395833332</v>
      </c>
      <c r="B4209" s="114">
        <v>30</v>
      </c>
      <c r="C4209" s="114" t="s">
        <v>367</v>
      </c>
      <c r="D4209" s="114" t="s">
        <v>637</v>
      </c>
      <c r="E4209" s="114" t="s">
        <v>567</v>
      </c>
      <c r="F4209" s="114" t="s">
        <v>2443</v>
      </c>
      <c r="G4209" s="121">
        <v>4.3874422311335093E-5</v>
      </c>
      <c r="H4209" s="114">
        <v>8.7748844622670177</v>
      </c>
      <c r="I4209" s="118" t="s">
        <v>274</v>
      </c>
    </row>
    <row r="4210" spans="1:9" ht="15" customHeight="1" x14ac:dyDescent="0.25">
      <c r="A4210" s="117">
        <v>46290.782395833332</v>
      </c>
      <c r="B4210" s="114">
        <v>30</v>
      </c>
      <c r="C4210" s="114" t="s">
        <v>367</v>
      </c>
      <c r="D4210" s="114" t="s">
        <v>637</v>
      </c>
      <c r="E4210" s="114" t="s">
        <v>569</v>
      </c>
      <c r="F4210" s="114" t="s">
        <v>2443</v>
      </c>
      <c r="G4210" s="121">
        <v>1.0021517204398361E-4</v>
      </c>
      <c r="H4210" s="114">
        <v>20.043034408796721</v>
      </c>
      <c r="I4210" s="118" t="s">
        <v>274</v>
      </c>
    </row>
    <row r="4211" spans="1:9" ht="15" customHeight="1" x14ac:dyDescent="0.25">
      <c r="A4211" s="117">
        <v>46290.782395833332</v>
      </c>
      <c r="B4211" s="114">
        <v>30</v>
      </c>
      <c r="C4211" s="114" t="s">
        <v>367</v>
      </c>
      <c r="D4211" s="114" t="s">
        <v>637</v>
      </c>
      <c r="E4211" s="114" t="s">
        <v>2444</v>
      </c>
      <c r="F4211" s="114" t="s">
        <v>2443</v>
      </c>
      <c r="G4211" s="121">
        <v>1.2966324241782967E-4</v>
      </c>
      <c r="H4211" s="114">
        <v>25.932648483565934</v>
      </c>
      <c r="I4211" s="118" t="s">
        <v>274</v>
      </c>
    </row>
    <row r="4212" spans="1:9" ht="15" customHeight="1" x14ac:dyDescent="0.25">
      <c r="A4212" s="117">
        <v>46290.782395833332</v>
      </c>
      <c r="B4212" s="114">
        <v>30</v>
      </c>
      <c r="C4212" s="114" t="s">
        <v>367</v>
      </c>
      <c r="D4212" s="114" t="s">
        <v>637</v>
      </c>
      <c r="E4212" s="114" t="s">
        <v>2445</v>
      </c>
      <c r="F4212" s="114" t="s">
        <v>2443</v>
      </c>
      <c r="G4212" s="121">
        <v>1.3287334705806505E-4</v>
      </c>
      <c r="H4212" s="114">
        <v>26.574669411613012</v>
      </c>
      <c r="I4212" s="118" t="s">
        <v>274</v>
      </c>
    </row>
    <row r="4213" spans="1:9" ht="15" customHeight="1" x14ac:dyDescent="0.25">
      <c r="A4213" s="117">
        <v>46290.782395833332</v>
      </c>
      <c r="B4213" s="114">
        <v>30</v>
      </c>
      <c r="C4213" s="114" t="s">
        <v>367</v>
      </c>
      <c r="D4213" s="114" t="s">
        <v>637</v>
      </c>
      <c r="E4213" s="114" t="s">
        <v>2446</v>
      </c>
      <c r="F4213" s="114" t="s">
        <v>2443</v>
      </c>
      <c r="G4213" s="121">
        <v>1.3287334705806505E-4</v>
      </c>
      <c r="H4213" s="114">
        <v>26.574669411613012</v>
      </c>
      <c r="I4213" s="118" t="s">
        <v>274</v>
      </c>
    </row>
    <row r="4214" spans="1:9" ht="15" customHeight="1" x14ac:dyDescent="0.25">
      <c r="A4214" s="117">
        <v>46290.782395833332</v>
      </c>
      <c r="B4214" s="114">
        <v>30</v>
      </c>
      <c r="C4214" s="114" t="s">
        <v>367</v>
      </c>
      <c r="D4214" s="114" t="s">
        <v>637</v>
      </c>
      <c r="E4214" s="114" t="s">
        <v>2447</v>
      </c>
      <c r="F4214" s="114" t="s">
        <v>2443</v>
      </c>
      <c r="G4214" s="121">
        <v>1.2966324241782973E-4</v>
      </c>
      <c r="H4214" s="114">
        <v>25.932648483565945</v>
      </c>
      <c r="I4214" s="118" t="s">
        <v>274</v>
      </c>
    </row>
    <row r="4215" spans="1:9" ht="15" customHeight="1" x14ac:dyDescent="0.25">
      <c r="A4215" s="117">
        <v>46290.782395833332</v>
      </c>
      <c r="B4215" s="114">
        <v>30</v>
      </c>
      <c r="C4215" s="114" t="s">
        <v>367</v>
      </c>
      <c r="D4215" s="114" t="s">
        <v>637</v>
      </c>
      <c r="E4215" s="114" t="s">
        <v>2448</v>
      </c>
      <c r="F4215" s="114" t="s">
        <v>2443</v>
      </c>
      <c r="G4215" s="121">
        <v>1.0021517204398363E-4</v>
      </c>
      <c r="H4215" s="114">
        <v>20.043034408796728</v>
      </c>
      <c r="I4215" s="118" t="s">
        <v>274</v>
      </c>
    </row>
    <row r="4216" spans="1:9" ht="15" customHeight="1" x14ac:dyDescent="0.25">
      <c r="A4216" s="117">
        <v>46290.782395833332</v>
      </c>
      <c r="B4216" s="114">
        <v>30</v>
      </c>
      <c r="C4216" s="114" t="s">
        <v>367</v>
      </c>
      <c r="D4216" s="114" t="s">
        <v>637</v>
      </c>
      <c r="E4216" s="114" t="s">
        <v>2449</v>
      </c>
      <c r="F4216" s="114" t="s">
        <v>2443</v>
      </c>
      <c r="G4216" s="121">
        <v>4.3874422311335249E-5</v>
      </c>
      <c r="H4216" s="114">
        <v>8.7748844622670497</v>
      </c>
      <c r="I4216" s="118" t="s">
        <v>274</v>
      </c>
    </row>
    <row r="4217" spans="1:9" ht="15" customHeight="1" x14ac:dyDescent="0.25">
      <c r="A4217" s="117">
        <v>46290.782395833332</v>
      </c>
      <c r="B4217" s="114">
        <v>30</v>
      </c>
      <c r="C4217" s="114" t="s">
        <v>367</v>
      </c>
      <c r="D4217" s="114" t="s">
        <v>637</v>
      </c>
      <c r="E4217" s="114" t="s">
        <v>2450</v>
      </c>
      <c r="F4217" s="114" t="s">
        <v>2443</v>
      </c>
      <c r="G4217" s="121">
        <v>-6.0020706940808329E-4</v>
      </c>
      <c r="H4217" s="114">
        <v>-120.04141388161668</v>
      </c>
      <c r="I4217" s="118" t="s">
        <v>272</v>
      </c>
    </row>
    <row r="4218" spans="1:9" ht="15" customHeight="1" x14ac:dyDescent="0.25">
      <c r="A4218" s="117">
        <v>46290.782395833332</v>
      </c>
      <c r="B4218" s="114">
        <v>30</v>
      </c>
      <c r="C4218" s="114" t="s">
        <v>367</v>
      </c>
      <c r="D4218" s="114" t="s">
        <v>637</v>
      </c>
      <c r="E4218" s="114" t="s">
        <v>2451</v>
      </c>
      <c r="F4218" s="114" t="s">
        <v>2443</v>
      </c>
      <c r="G4218" s="121">
        <v>-6.5654781914073186E-4</v>
      </c>
      <c r="H4218" s="114">
        <v>-131.30956382814639</v>
      </c>
      <c r="I4218" s="118" t="s">
        <v>272</v>
      </c>
    </row>
    <row r="4219" spans="1:9" ht="15" customHeight="1" x14ac:dyDescent="0.25">
      <c r="A4219" s="117">
        <v>46290.782395833332</v>
      </c>
      <c r="B4219" s="114">
        <v>30</v>
      </c>
      <c r="C4219" s="114" t="s">
        <v>367</v>
      </c>
      <c r="D4219" s="114" t="s">
        <v>637</v>
      </c>
      <c r="E4219" s="114" t="s">
        <v>2452</v>
      </c>
      <c r="F4219" s="114" t="s">
        <v>2443</v>
      </c>
      <c r="G4219" s="121">
        <v>-6.8599588951457789E-4</v>
      </c>
      <c r="H4219" s="114">
        <v>-137.19917790291561</v>
      </c>
      <c r="I4219" s="118" t="s">
        <v>272</v>
      </c>
    </row>
    <row r="4220" spans="1:9" ht="15" customHeight="1" x14ac:dyDescent="0.25">
      <c r="A4220" s="117">
        <v>46290.782395833332</v>
      </c>
      <c r="B4220" s="114">
        <v>30</v>
      </c>
      <c r="C4220" s="114" t="s">
        <v>367</v>
      </c>
      <c r="D4220" s="114" t="s">
        <v>637</v>
      </c>
      <c r="E4220" s="114" t="s">
        <v>2453</v>
      </c>
      <c r="F4220" s="114" t="s">
        <v>2443</v>
      </c>
      <c r="G4220" s="121">
        <v>-6.8920599415481329E-4</v>
      </c>
      <c r="H4220" s="114">
        <v>-137.84119883096267</v>
      </c>
      <c r="I4220" s="118" t="s">
        <v>272</v>
      </c>
    </row>
    <row r="4221" spans="1:9" ht="15" customHeight="1" x14ac:dyDescent="0.25">
      <c r="A4221" s="117">
        <v>46290.782395833332</v>
      </c>
      <c r="B4221" s="114">
        <v>30</v>
      </c>
      <c r="C4221" s="114" t="s">
        <v>367</v>
      </c>
      <c r="D4221" s="114" t="s">
        <v>637</v>
      </c>
      <c r="E4221" s="114" t="s">
        <v>2454</v>
      </c>
      <c r="F4221" s="114" t="s">
        <v>2443</v>
      </c>
      <c r="G4221" s="121">
        <v>-6.8920599415481329E-4</v>
      </c>
      <c r="H4221" s="114">
        <v>-137.84119883096267</v>
      </c>
      <c r="I4221" s="118" t="s">
        <v>272</v>
      </c>
    </row>
    <row r="4222" spans="1:9" ht="15" customHeight="1" x14ac:dyDescent="0.25">
      <c r="A4222" s="117">
        <v>46290.782395833332</v>
      </c>
      <c r="B4222" s="114">
        <v>30</v>
      </c>
      <c r="C4222" s="114" t="s">
        <v>367</v>
      </c>
      <c r="D4222" s="114" t="s">
        <v>637</v>
      </c>
      <c r="E4222" s="114" t="s">
        <v>2455</v>
      </c>
      <c r="F4222" s="114" t="s">
        <v>2443</v>
      </c>
      <c r="G4222" s="121">
        <v>-6.85995889514578E-4</v>
      </c>
      <c r="H4222" s="114">
        <v>-137.19917790291561</v>
      </c>
      <c r="I4222" s="118" t="s">
        <v>272</v>
      </c>
    </row>
    <row r="4223" spans="1:9" ht="15" customHeight="1" x14ac:dyDescent="0.25">
      <c r="A4223" s="117">
        <v>46290.782395833332</v>
      </c>
      <c r="B4223" s="114">
        <v>30</v>
      </c>
      <c r="C4223" s="114" t="s">
        <v>367</v>
      </c>
      <c r="D4223" s="114" t="s">
        <v>637</v>
      </c>
      <c r="E4223" s="114" t="s">
        <v>2456</v>
      </c>
      <c r="F4223" s="114" t="s">
        <v>2443</v>
      </c>
      <c r="G4223" s="121">
        <v>-6.5654781914073186E-4</v>
      </c>
      <c r="H4223" s="114">
        <v>-131.30956382814639</v>
      </c>
      <c r="I4223" s="118" t="s">
        <v>272</v>
      </c>
    </row>
    <row r="4224" spans="1:9" ht="15" customHeight="1" x14ac:dyDescent="0.25">
      <c r="A4224" s="117">
        <v>46290.782395833332</v>
      </c>
      <c r="B4224" s="114">
        <v>30</v>
      </c>
      <c r="C4224" s="114" t="s">
        <v>367</v>
      </c>
      <c r="D4224" s="114" t="s">
        <v>637</v>
      </c>
      <c r="E4224" s="114" t="s">
        <v>2457</v>
      </c>
      <c r="F4224" s="114" t="s">
        <v>2443</v>
      </c>
      <c r="G4224" s="121">
        <v>-6.0020706940808351E-4</v>
      </c>
      <c r="H4224" s="114">
        <v>-120.04141388161672</v>
      </c>
      <c r="I4224" s="118" t="s">
        <v>272</v>
      </c>
    </row>
    <row r="4225" spans="1:9" ht="15" customHeight="1" x14ac:dyDescent="0.25">
      <c r="A4225" s="117">
        <v>46290.782395833332</v>
      </c>
      <c r="B4225" s="114">
        <v>30</v>
      </c>
      <c r="C4225" s="114" t="s">
        <v>367</v>
      </c>
      <c r="D4225" s="114" t="s">
        <v>637</v>
      </c>
      <c r="E4225" s="114" t="s">
        <v>2458</v>
      </c>
      <c r="F4225" s="114" t="s">
        <v>2443</v>
      </c>
      <c r="G4225" s="121">
        <v>-5.2935723336342022E-4</v>
      </c>
      <c r="H4225" s="114">
        <v>-105.87144667268406</v>
      </c>
      <c r="I4225" s="118" t="s">
        <v>272</v>
      </c>
    </row>
    <row r="4226" spans="1:9" ht="15" customHeight="1" x14ac:dyDescent="0.25">
      <c r="A4226" s="117">
        <v>46290.782395833332</v>
      </c>
      <c r="B4226" s="114">
        <v>30</v>
      </c>
      <c r="C4226" s="114" t="s">
        <v>367</v>
      </c>
      <c r="D4226" s="114" t="s">
        <v>637</v>
      </c>
      <c r="E4226" s="114" t="s">
        <v>2459</v>
      </c>
      <c r="F4226" s="114" t="s">
        <v>2443</v>
      </c>
      <c r="G4226" s="121">
        <v>-4.2888086943740177E-4</v>
      </c>
      <c r="H4226" s="114">
        <v>-85.776173887480368</v>
      </c>
      <c r="I4226" s="118" t="s">
        <v>272</v>
      </c>
    </row>
    <row r="4227" spans="1:9" ht="15" customHeight="1" x14ac:dyDescent="0.25">
      <c r="A4227" s="117">
        <v>46290.782395833332</v>
      </c>
      <c r="B4227" s="114">
        <v>30</v>
      </c>
      <c r="C4227" s="114" t="s">
        <v>367</v>
      </c>
      <c r="D4227" s="114" t="s">
        <v>637</v>
      </c>
      <c r="E4227" s="114" t="s">
        <v>2460</v>
      </c>
      <c r="F4227" s="114" t="s">
        <v>2443</v>
      </c>
      <c r="G4227" s="121">
        <v>-3.2840450551138332E-4</v>
      </c>
      <c r="H4227" s="114">
        <v>-65.680901102276678</v>
      </c>
      <c r="I4227" s="118" t="s">
        <v>272</v>
      </c>
    </row>
    <row r="4228" spans="1:9" ht="15" customHeight="1" x14ac:dyDescent="0.25">
      <c r="A4228" s="117">
        <v>46290.782395833332</v>
      </c>
      <c r="B4228" s="114">
        <v>30</v>
      </c>
      <c r="C4228" s="114" t="s">
        <v>367</v>
      </c>
      <c r="D4228" s="114" t="s">
        <v>637</v>
      </c>
      <c r="E4228" s="114" t="s">
        <v>2461</v>
      </c>
      <c r="F4228" s="114" t="s">
        <v>2443</v>
      </c>
      <c r="G4228" s="121">
        <v>-2.2792814158536487E-4</v>
      </c>
      <c r="H4228" s="114">
        <v>-45.585628317072995</v>
      </c>
      <c r="I4228" s="118" t="s">
        <v>272</v>
      </c>
    </row>
    <row r="4229" spans="1:9" ht="15" customHeight="1" x14ac:dyDescent="0.25">
      <c r="A4229" s="117">
        <v>46290.782395833332</v>
      </c>
      <c r="B4229" s="114">
        <v>30</v>
      </c>
      <c r="C4229" s="114" t="s">
        <v>367</v>
      </c>
      <c r="D4229" s="114" t="s">
        <v>637</v>
      </c>
      <c r="E4229" s="114" t="s">
        <v>2462</v>
      </c>
      <c r="F4229" s="114" t="s">
        <v>2443</v>
      </c>
      <c r="G4229" s="121">
        <v>-1.2745177765934639E-4</v>
      </c>
      <c r="H4229" s="114">
        <v>-25.490355531869298</v>
      </c>
      <c r="I4229" s="118" t="s">
        <v>272</v>
      </c>
    </row>
    <row r="4230" spans="1:9" ht="15" customHeight="1" x14ac:dyDescent="0.25">
      <c r="A4230" s="117">
        <v>46290.782395833332</v>
      </c>
      <c r="B4230" s="114">
        <v>30</v>
      </c>
      <c r="C4230" s="114" t="s">
        <v>367</v>
      </c>
      <c r="D4230" s="114" t="s">
        <v>637</v>
      </c>
      <c r="E4230" s="114" t="s">
        <v>2463</v>
      </c>
      <c r="F4230" s="114" t="s">
        <v>2443</v>
      </c>
      <c r="G4230" s="121">
        <v>-2.6975413733327968E-5</v>
      </c>
      <c r="H4230" s="114">
        <v>-5.3950827466656115</v>
      </c>
      <c r="I4230" s="118" t="s">
        <v>272</v>
      </c>
    </row>
    <row r="4231" spans="1:9" ht="15" customHeight="1" x14ac:dyDescent="0.25">
      <c r="A4231" s="117">
        <v>46290.782395833332</v>
      </c>
      <c r="B4231" s="114">
        <v>30</v>
      </c>
      <c r="C4231" s="114" t="s">
        <v>367</v>
      </c>
      <c r="D4231" s="114" t="s">
        <v>637</v>
      </c>
      <c r="E4231" s="114" t="s">
        <v>2773</v>
      </c>
      <c r="F4231" s="114" t="s">
        <v>2443</v>
      </c>
      <c r="G4231" s="121">
        <v>-5.2935723336342032E-4</v>
      </c>
      <c r="H4231" s="114">
        <v>-105.87144667268409</v>
      </c>
      <c r="I4231" s="118" t="s">
        <v>272</v>
      </c>
    </row>
    <row r="4232" spans="1:9" ht="15" customHeight="1" x14ac:dyDescent="0.25">
      <c r="A4232" s="117">
        <v>46290.782395833332</v>
      </c>
      <c r="B4232" s="114">
        <v>30</v>
      </c>
      <c r="C4232" s="114" t="s">
        <v>367</v>
      </c>
      <c r="D4232" s="114" t="s">
        <v>637</v>
      </c>
      <c r="E4232" s="114" t="s">
        <v>2775</v>
      </c>
      <c r="F4232" s="114" t="s">
        <v>2443</v>
      </c>
      <c r="G4232" s="121">
        <v>-4.2888086943740182E-4</v>
      </c>
      <c r="H4232" s="114">
        <v>-85.776173887480383</v>
      </c>
      <c r="I4232" s="118" t="s">
        <v>272</v>
      </c>
    </row>
    <row r="4233" spans="1:9" ht="15" customHeight="1" x14ac:dyDescent="0.25">
      <c r="A4233" s="117">
        <v>46290.782395833332</v>
      </c>
      <c r="B4233" s="114">
        <v>30</v>
      </c>
      <c r="C4233" s="114" t="s">
        <v>367</v>
      </c>
      <c r="D4233" s="114" t="s">
        <v>637</v>
      </c>
      <c r="E4233" s="114" t="s">
        <v>2776</v>
      </c>
      <c r="F4233" s="114" t="s">
        <v>2443</v>
      </c>
      <c r="G4233" s="121">
        <v>-3.2840450551138337E-4</v>
      </c>
      <c r="H4233" s="114">
        <v>-65.680901102276692</v>
      </c>
      <c r="I4233" s="118" t="s">
        <v>272</v>
      </c>
    </row>
    <row r="4234" spans="1:9" ht="15" customHeight="1" x14ac:dyDescent="0.25">
      <c r="A4234" s="117">
        <v>46290.782395833332</v>
      </c>
      <c r="B4234" s="114">
        <v>30</v>
      </c>
      <c r="C4234" s="114" t="s">
        <v>367</v>
      </c>
      <c r="D4234" s="114" t="s">
        <v>637</v>
      </c>
      <c r="E4234" s="114" t="s">
        <v>2777</v>
      </c>
      <c r="F4234" s="114" t="s">
        <v>2443</v>
      </c>
      <c r="G4234" s="121">
        <v>-2.2792814158536492E-4</v>
      </c>
      <c r="H4234" s="114">
        <v>-45.585628317073002</v>
      </c>
      <c r="I4234" s="118" t="s">
        <v>272</v>
      </c>
    </row>
    <row r="4235" spans="1:9" ht="15" customHeight="1" x14ac:dyDescent="0.25">
      <c r="A4235" s="117">
        <v>46290.782395833332</v>
      </c>
      <c r="B4235" s="114">
        <v>30</v>
      </c>
      <c r="C4235" s="114" t="s">
        <v>367</v>
      </c>
      <c r="D4235" s="114" t="s">
        <v>637</v>
      </c>
      <c r="E4235" s="114" t="s">
        <v>2778</v>
      </c>
      <c r="F4235" s="114" t="s">
        <v>2443</v>
      </c>
      <c r="G4235" s="121">
        <v>-1.2745177765934645E-4</v>
      </c>
      <c r="H4235" s="114">
        <v>-25.490355531869309</v>
      </c>
      <c r="I4235" s="118" t="s">
        <v>272</v>
      </c>
    </row>
    <row r="4236" spans="1:9" ht="15" customHeight="1" x14ac:dyDescent="0.25">
      <c r="A4236" s="117">
        <v>46290.782395833332</v>
      </c>
      <c r="B4236" s="114">
        <v>30</v>
      </c>
      <c r="C4236" s="114" t="s">
        <v>367</v>
      </c>
      <c r="D4236" s="114" t="s">
        <v>637</v>
      </c>
      <c r="E4236" s="114" t="s">
        <v>2779</v>
      </c>
      <c r="F4236" s="114" t="s">
        <v>2443</v>
      </c>
      <c r="G4236" s="121">
        <v>-2.6975413733328015E-5</v>
      </c>
      <c r="H4236" s="114">
        <v>-5.3950827466656213</v>
      </c>
      <c r="I4236" s="118" t="s">
        <v>272</v>
      </c>
    </row>
    <row r="4237" spans="1:9" ht="15" customHeight="1" x14ac:dyDescent="0.25">
      <c r="A4237" s="117">
        <v>46290.782395833332</v>
      </c>
      <c r="B4237" s="114">
        <v>30</v>
      </c>
      <c r="C4237" s="114" t="s">
        <v>367</v>
      </c>
      <c r="D4237" s="114" t="s">
        <v>638</v>
      </c>
      <c r="E4237" s="114" t="s">
        <v>2334</v>
      </c>
      <c r="F4237" s="114" t="s">
        <v>180</v>
      </c>
      <c r="G4237" s="121">
        <v>-9.135616515643717E-4</v>
      </c>
      <c r="H4237" s="114">
        <v>-13.398904222944118</v>
      </c>
      <c r="I4237" s="118" t="s">
        <v>272</v>
      </c>
    </row>
    <row r="4238" spans="1:9" ht="15" customHeight="1" x14ac:dyDescent="0.25">
      <c r="A4238" s="117">
        <v>46290.782395833332</v>
      </c>
      <c r="B4238" s="114">
        <v>30</v>
      </c>
      <c r="C4238" s="114" t="s">
        <v>367</v>
      </c>
      <c r="D4238" s="114" t="s">
        <v>638</v>
      </c>
      <c r="E4238" s="114" t="s">
        <v>2336</v>
      </c>
      <c r="F4238" s="114" t="s">
        <v>180</v>
      </c>
      <c r="G4238" s="121">
        <v>-9.135616515643717E-4</v>
      </c>
      <c r="H4238" s="114">
        <v>-13.398904222944118</v>
      </c>
      <c r="I4238" s="118" t="s">
        <v>272</v>
      </c>
    </row>
    <row r="4239" spans="1:9" ht="15" customHeight="1" x14ac:dyDescent="0.25">
      <c r="A4239" s="117">
        <v>46290.782395833332</v>
      </c>
      <c r="B4239" s="114">
        <v>30</v>
      </c>
      <c r="C4239" s="114" t="s">
        <v>367</v>
      </c>
      <c r="D4239" s="114" t="s">
        <v>638</v>
      </c>
      <c r="E4239" s="114" t="s">
        <v>2337</v>
      </c>
      <c r="F4239" s="114" t="s">
        <v>180</v>
      </c>
      <c r="G4239" s="121">
        <v>-9.135616515643717E-4</v>
      </c>
      <c r="H4239" s="114">
        <v>-13.398904222944118</v>
      </c>
      <c r="I4239" s="118" t="s">
        <v>272</v>
      </c>
    </row>
    <row r="4240" spans="1:9" ht="15" customHeight="1" x14ac:dyDescent="0.25">
      <c r="A4240" s="117">
        <v>46290.782395833332</v>
      </c>
      <c r="B4240" s="114">
        <v>30</v>
      </c>
      <c r="C4240" s="114" t="s">
        <v>367</v>
      </c>
      <c r="D4240" s="114" t="s">
        <v>638</v>
      </c>
      <c r="E4240" s="114" t="s">
        <v>2338</v>
      </c>
      <c r="F4240" s="114" t="s">
        <v>180</v>
      </c>
      <c r="G4240" s="121">
        <v>-9.135616515643717E-4</v>
      </c>
      <c r="H4240" s="114">
        <v>-13.398904222944118</v>
      </c>
      <c r="I4240" s="118" t="s">
        <v>272</v>
      </c>
    </row>
    <row r="4241" spans="1:9" ht="15" customHeight="1" x14ac:dyDescent="0.25">
      <c r="A4241" s="117">
        <v>46290.782395833332</v>
      </c>
      <c r="B4241" s="114">
        <v>30</v>
      </c>
      <c r="C4241" s="114" t="s">
        <v>367</v>
      </c>
      <c r="D4241" s="114" t="s">
        <v>638</v>
      </c>
      <c r="E4241" s="114" t="s">
        <v>2339</v>
      </c>
      <c r="F4241" s="114" t="s">
        <v>180</v>
      </c>
      <c r="G4241" s="121">
        <v>-9.135616515643717E-4</v>
      </c>
      <c r="H4241" s="114">
        <v>-13.398904222944118</v>
      </c>
      <c r="I4241" s="118" t="s">
        <v>272</v>
      </c>
    </row>
    <row r="4242" spans="1:9" ht="15" customHeight="1" x14ac:dyDescent="0.25">
      <c r="A4242" s="117">
        <v>46290.782395833332</v>
      </c>
      <c r="B4242" s="114">
        <v>30</v>
      </c>
      <c r="C4242" s="114" t="s">
        <v>367</v>
      </c>
      <c r="D4242" s="114" t="s">
        <v>638</v>
      </c>
      <c r="E4242" s="114" t="s">
        <v>2340</v>
      </c>
      <c r="F4242" s="114" t="s">
        <v>180</v>
      </c>
      <c r="G4242" s="121">
        <v>-9.135616515643717E-4</v>
      </c>
      <c r="H4242" s="114">
        <v>-13.398904222944118</v>
      </c>
      <c r="I4242" s="118" t="s">
        <v>272</v>
      </c>
    </row>
    <row r="4243" spans="1:9" ht="15" customHeight="1" x14ac:dyDescent="0.25">
      <c r="A4243" s="117">
        <v>46290.782395833332</v>
      </c>
      <c r="B4243" s="114">
        <v>30</v>
      </c>
      <c r="C4243" s="114" t="s">
        <v>367</v>
      </c>
      <c r="D4243" s="114" t="s">
        <v>638</v>
      </c>
      <c r="E4243" s="114" t="s">
        <v>2341</v>
      </c>
      <c r="F4243" s="114" t="s">
        <v>180</v>
      </c>
      <c r="G4243" s="121">
        <v>-8.422938572154948E-4</v>
      </c>
      <c r="H4243" s="114">
        <v>-12.35364323916059</v>
      </c>
      <c r="I4243" s="118" t="s">
        <v>272</v>
      </c>
    </row>
    <row r="4244" spans="1:9" ht="15" customHeight="1" x14ac:dyDescent="0.25">
      <c r="A4244" s="117">
        <v>46290.782395833332</v>
      </c>
      <c r="B4244" s="114">
        <v>30</v>
      </c>
      <c r="C4244" s="114" t="s">
        <v>367</v>
      </c>
      <c r="D4244" s="114" t="s">
        <v>638</v>
      </c>
      <c r="E4244" s="114" t="s">
        <v>2342</v>
      </c>
      <c r="F4244" s="114" t="s">
        <v>180</v>
      </c>
      <c r="G4244" s="121">
        <v>-8.422938572154948E-4</v>
      </c>
      <c r="H4244" s="114">
        <v>-12.35364323916059</v>
      </c>
      <c r="I4244" s="118" t="s">
        <v>272</v>
      </c>
    </row>
    <row r="4245" spans="1:9" ht="15" customHeight="1" x14ac:dyDescent="0.25">
      <c r="A4245" s="117">
        <v>46290.782395833332</v>
      </c>
      <c r="B4245" s="114">
        <v>30</v>
      </c>
      <c r="C4245" s="114" t="s">
        <v>367</v>
      </c>
      <c r="D4245" s="114" t="s">
        <v>638</v>
      </c>
      <c r="E4245" s="114" t="s">
        <v>2343</v>
      </c>
      <c r="F4245" s="114" t="s">
        <v>180</v>
      </c>
      <c r="G4245" s="121">
        <v>-8.422938572154948E-4</v>
      </c>
      <c r="H4245" s="114">
        <v>-12.35364323916059</v>
      </c>
      <c r="I4245" s="118" t="s">
        <v>272</v>
      </c>
    </row>
    <row r="4246" spans="1:9" ht="15" customHeight="1" x14ac:dyDescent="0.25">
      <c r="A4246" s="117">
        <v>46290.782395833332</v>
      </c>
      <c r="B4246" s="114">
        <v>30</v>
      </c>
      <c r="C4246" s="114" t="s">
        <v>367</v>
      </c>
      <c r="D4246" s="114" t="s">
        <v>638</v>
      </c>
      <c r="E4246" s="114" t="s">
        <v>2344</v>
      </c>
      <c r="F4246" s="114" t="s">
        <v>180</v>
      </c>
      <c r="G4246" s="121">
        <v>-8.422938572154948E-4</v>
      </c>
      <c r="H4246" s="114">
        <v>-12.35364323916059</v>
      </c>
      <c r="I4246" s="118" t="s">
        <v>272</v>
      </c>
    </row>
    <row r="4247" spans="1:9" ht="15" customHeight="1" x14ac:dyDescent="0.25">
      <c r="A4247" s="117">
        <v>46290.782395833332</v>
      </c>
      <c r="B4247" s="114">
        <v>30</v>
      </c>
      <c r="C4247" s="114" t="s">
        <v>367</v>
      </c>
      <c r="D4247" s="114" t="s">
        <v>638</v>
      </c>
      <c r="E4247" s="114" t="s">
        <v>2345</v>
      </c>
      <c r="F4247" s="114" t="s">
        <v>180</v>
      </c>
      <c r="G4247" s="121">
        <v>-8.422938572154948E-4</v>
      </c>
      <c r="H4247" s="114">
        <v>-12.35364323916059</v>
      </c>
      <c r="I4247" s="118" t="s">
        <v>272</v>
      </c>
    </row>
    <row r="4248" spans="1:9" ht="15" customHeight="1" x14ac:dyDescent="0.25">
      <c r="A4248" s="117">
        <v>46290.782395833332</v>
      </c>
      <c r="B4248" s="114">
        <v>30</v>
      </c>
      <c r="C4248" s="114" t="s">
        <v>367</v>
      </c>
      <c r="D4248" s="114" t="s">
        <v>638</v>
      </c>
      <c r="E4248" s="114" t="s">
        <v>2346</v>
      </c>
      <c r="F4248" s="114" t="s">
        <v>180</v>
      </c>
      <c r="G4248" s="121">
        <v>-8.422938572154948E-4</v>
      </c>
      <c r="H4248" s="114">
        <v>-12.35364323916059</v>
      </c>
      <c r="I4248" s="118" t="s">
        <v>272</v>
      </c>
    </row>
    <row r="4249" spans="1:9" ht="15" customHeight="1" x14ac:dyDescent="0.25">
      <c r="A4249" s="117">
        <v>46290.782395833332</v>
      </c>
      <c r="B4249" s="114">
        <v>30</v>
      </c>
      <c r="C4249" s="114" t="s">
        <v>367</v>
      </c>
      <c r="D4249" s="114" t="s">
        <v>638</v>
      </c>
      <c r="E4249" s="114" t="s">
        <v>2347</v>
      </c>
      <c r="F4249" s="114" t="s">
        <v>180</v>
      </c>
      <c r="G4249" s="121">
        <v>-8.422938572154948E-4</v>
      </c>
      <c r="H4249" s="114">
        <v>-12.35364323916059</v>
      </c>
      <c r="I4249" s="118" t="s">
        <v>272</v>
      </c>
    </row>
    <row r="4250" spans="1:9" ht="15" customHeight="1" x14ac:dyDescent="0.25">
      <c r="A4250" s="117">
        <v>46290.782395833332</v>
      </c>
      <c r="B4250" s="114">
        <v>30</v>
      </c>
      <c r="C4250" s="114" t="s">
        <v>367</v>
      </c>
      <c r="D4250" s="114" t="s">
        <v>638</v>
      </c>
      <c r="E4250" s="114" t="s">
        <v>2348</v>
      </c>
      <c r="F4250" s="114" t="s">
        <v>180</v>
      </c>
      <c r="G4250" s="121">
        <v>-8.422938572154948E-4</v>
      </c>
      <c r="H4250" s="114">
        <v>-12.35364323916059</v>
      </c>
      <c r="I4250" s="118" t="s">
        <v>272</v>
      </c>
    </row>
    <row r="4251" spans="1:9" ht="15" customHeight="1" x14ac:dyDescent="0.25">
      <c r="A4251" s="117">
        <v>46290.782395833332</v>
      </c>
      <c r="B4251" s="114">
        <v>30</v>
      </c>
      <c r="C4251" s="114" t="s">
        <v>367</v>
      </c>
      <c r="D4251" s="114" t="s">
        <v>638</v>
      </c>
      <c r="E4251" s="114" t="s">
        <v>2349</v>
      </c>
      <c r="F4251" s="114" t="s">
        <v>180</v>
      </c>
      <c r="G4251" s="121">
        <v>-7.710260628666179E-4</v>
      </c>
      <c r="H4251" s="114">
        <v>-11.308382255377063</v>
      </c>
      <c r="I4251" s="118" t="s">
        <v>272</v>
      </c>
    </row>
    <row r="4252" spans="1:9" ht="15" customHeight="1" x14ac:dyDescent="0.25">
      <c r="A4252" s="117">
        <v>46290.782395833332</v>
      </c>
      <c r="B4252" s="114">
        <v>30</v>
      </c>
      <c r="C4252" s="114" t="s">
        <v>367</v>
      </c>
      <c r="D4252" s="114" t="s">
        <v>638</v>
      </c>
      <c r="E4252" s="114" t="s">
        <v>2350</v>
      </c>
      <c r="F4252" s="114" t="s">
        <v>180</v>
      </c>
      <c r="G4252" s="121">
        <v>-7.710260628666179E-4</v>
      </c>
      <c r="H4252" s="114">
        <v>-11.308382255377063</v>
      </c>
      <c r="I4252" s="118" t="s">
        <v>272</v>
      </c>
    </row>
    <row r="4253" spans="1:9" ht="15" customHeight="1" x14ac:dyDescent="0.25">
      <c r="A4253" s="117">
        <v>46290.782395833332</v>
      </c>
      <c r="B4253" s="114">
        <v>30</v>
      </c>
      <c r="C4253" s="114" t="s">
        <v>367</v>
      </c>
      <c r="D4253" s="114" t="s">
        <v>638</v>
      </c>
      <c r="E4253" s="114" t="s">
        <v>2351</v>
      </c>
      <c r="F4253" s="114" t="s">
        <v>180</v>
      </c>
      <c r="G4253" s="121">
        <v>-7.710260628666179E-4</v>
      </c>
      <c r="H4253" s="114">
        <v>-11.308382255377063</v>
      </c>
      <c r="I4253" s="118" t="s">
        <v>272</v>
      </c>
    </row>
    <row r="4254" spans="1:9" ht="15" customHeight="1" x14ac:dyDescent="0.25">
      <c r="A4254" s="117">
        <v>46290.782395833332</v>
      </c>
      <c r="B4254" s="114">
        <v>30</v>
      </c>
      <c r="C4254" s="114" t="s">
        <v>367</v>
      </c>
      <c r="D4254" s="114" t="s">
        <v>638</v>
      </c>
      <c r="E4254" s="114" t="s">
        <v>2352</v>
      </c>
      <c r="F4254" s="114" t="s">
        <v>180</v>
      </c>
      <c r="G4254" s="121">
        <v>-7.710260628666179E-4</v>
      </c>
      <c r="H4254" s="114">
        <v>-11.308382255377063</v>
      </c>
      <c r="I4254" s="118" t="s">
        <v>272</v>
      </c>
    </row>
    <row r="4255" spans="1:9" ht="15" customHeight="1" x14ac:dyDescent="0.25">
      <c r="A4255" s="117">
        <v>46290.782395833332</v>
      </c>
      <c r="B4255" s="114">
        <v>30</v>
      </c>
      <c r="C4255" s="114" t="s">
        <v>367</v>
      </c>
      <c r="D4255" s="114" t="s">
        <v>638</v>
      </c>
      <c r="E4255" s="114" t="s">
        <v>2353</v>
      </c>
      <c r="F4255" s="114" t="s">
        <v>180</v>
      </c>
      <c r="G4255" s="121">
        <v>-7.710260628666179E-4</v>
      </c>
      <c r="H4255" s="114">
        <v>-11.308382255377063</v>
      </c>
      <c r="I4255" s="118" t="s">
        <v>272</v>
      </c>
    </row>
    <row r="4256" spans="1:9" ht="15" customHeight="1" x14ac:dyDescent="0.25">
      <c r="A4256" s="117">
        <v>46290.782395833332</v>
      </c>
      <c r="B4256" s="114">
        <v>30</v>
      </c>
      <c r="C4256" s="114" t="s">
        <v>367</v>
      </c>
      <c r="D4256" s="114" t="s">
        <v>638</v>
      </c>
      <c r="E4256" s="114" t="s">
        <v>2354</v>
      </c>
      <c r="F4256" s="114" t="s">
        <v>180</v>
      </c>
      <c r="G4256" s="121">
        <v>-7.710260628666179E-4</v>
      </c>
      <c r="H4256" s="114">
        <v>-11.308382255377063</v>
      </c>
      <c r="I4256" s="118" t="s">
        <v>272</v>
      </c>
    </row>
    <row r="4257" spans="1:9" ht="15" customHeight="1" x14ac:dyDescent="0.25">
      <c r="A4257" s="117">
        <v>46290.782395833332</v>
      </c>
      <c r="B4257" s="114">
        <v>30</v>
      </c>
      <c r="C4257" s="114" t="s">
        <v>367</v>
      </c>
      <c r="D4257" s="114" t="s">
        <v>638</v>
      </c>
      <c r="E4257" s="114" t="s">
        <v>2355</v>
      </c>
      <c r="F4257" s="114" t="s">
        <v>180</v>
      </c>
      <c r="G4257" s="121">
        <v>-7.710260628666179E-4</v>
      </c>
      <c r="H4257" s="114">
        <v>-11.308382255377063</v>
      </c>
      <c r="I4257" s="118" t="s">
        <v>272</v>
      </c>
    </row>
    <row r="4258" spans="1:9" ht="15" customHeight="1" x14ac:dyDescent="0.25">
      <c r="A4258" s="117">
        <v>46290.782395833332</v>
      </c>
      <c r="B4258" s="114">
        <v>30</v>
      </c>
      <c r="C4258" s="114" t="s">
        <v>367</v>
      </c>
      <c r="D4258" s="114" t="s">
        <v>638</v>
      </c>
      <c r="E4258" s="114" t="s">
        <v>2356</v>
      </c>
      <c r="F4258" s="114" t="s">
        <v>180</v>
      </c>
      <c r="G4258" s="121">
        <v>-7.710260628666179E-4</v>
      </c>
      <c r="H4258" s="114">
        <v>-11.308382255377063</v>
      </c>
      <c r="I4258" s="118" t="s">
        <v>272</v>
      </c>
    </row>
    <row r="4259" spans="1:9" ht="15" customHeight="1" x14ac:dyDescent="0.25">
      <c r="A4259" s="117">
        <v>46290.782395833332</v>
      </c>
      <c r="B4259" s="114">
        <v>30</v>
      </c>
      <c r="C4259" s="114" t="s">
        <v>367</v>
      </c>
      <c r="D4259" s="114" t="s">
        <v>638</v>
      </c>
      <c r="E4259" s="114" t="s">
        <v>2357</v>
      </c>
      <c r="F4259" s="114" t="s">
        <v>180</v>
      </c>
      <c r="G4259" s="121">
        <v>-7.710260628666179E-4</v>
      </c>
      <c r="H4259" s="114">
        <v>-11.308382255377063</v>
      </c>
      <c r="I4259" s="118" t="s">
        <v>272</v>
      </c>
    </row>
    <row r="4260" spans="1:9" ht="15" customHeight="1" x14ac:dyDescent="0.25">
      <c r="A4260" s="117">
        <v>46290.782395833332</v>
      </c>
      <c r="B4260" s="114">
        <v>30</v>
      </c>
      <c r="C4260" s="114" t="s">
        <v>367</v>
      </c>
      <c r="D4260" s="114" t="s">
        <v>638</v>
      </c>
      <c r="E4260" s="114" t="s">
        <v>2358</v>
      </c>
      <c r="F4260" s="114" t="s">
        <v>180</v>
      </c>
      <c r="G4260" s="121">
        <v>-7.7102606286661801E-4</v>
      </c>
      <c r="H4260" s="114">
        <v>-11.308382255377063</v>
      </c>
      <c r="I4260" s="118" t="s">
        <v>272</v>
      </c>
    </row>
    <row r="4261" spans="1:9" ht="15" customHeight="1" x14ac:dyDescent="0.25">
      <c r="A4261" s="117">
        <v>46290.782395833332</v>
      </c>
      <c r="B4261" s="114">
        <v>30</v>
      </c>
      <c r="C4261" s="114" t="s">
        <v>367</v>
      </c>
      <c r="D4261" s="114" t="s">
        <v>638</v>
      </c>
      <c r="E4261" s="114" t="s">
        <v>2359</v>
      </c>
      <c r="F4261" s="114" t="s">
        <v>180</v>
      </c>
      <c r="G4261" s="121">
        <v>-6.9975826851774101E-4</v>
      </c>
      <c r="H4261" s="114">
        <v>-10.263121271593535</v>
      </c>
      <c r="I4261" s="118" t="s">
        <v>272</v>
      </c>
    </row>
    <row r="4262" spans="1:9" ht="15" customHeight="1" x14ac:dyDescent="0.25">
      <c r="A4262" s="117">
        <v>46290.782395833332</v>
      </c>
      <c r="B4262" s="114">
        <v>30</v>
      </c>
      <c r="C4262" s="114" t="s">
        <v>367</v>
      </c>
      <c r="D4262" s="114" t="s">
        <v>638</v>
      </c>
      <c r="E4262" s="114" t="s">
        <v>2360</v>
      </c>
      <c r="F4262" s="114" t="s">
        <v>180</v>
      </c>
      <c r="G4262" s="121">
        <v>-6.9975826851774101E-4</v>
      </c>
      <c r="H4262" s="114">
        <v>-10.263121271593535</v>
      </c>
      <c r="I4262" s="118" t="s">
        <v>272</v>
      </c>
    </row>
    <row r="4263" spans="1:9" ht="15" customHeight="1" x14ac:dyDescent="0.25">
      <c r="A4263" s="117">
        <v>46290.782395833332</v>
      </c>
      <c r="B4263" s="114">
        <v>30</v>
      </c>
      <c r="C4263" s="114" t="s">
        <v>367</v>
      </c>
      <c r="D4263" s="114" t="s">
        <v>638</v>
      </c>
      <c r="E4263" s="114" t="s">
        <v>2361</v>
      </c>
      <c r="F4263" s="114" t="s">
        <v>180</v>
      </c>
      <c r="G4263" s="121">
        <v>-6.9975826851774101E-4</v>
      </c>
      <c r="H4263" s="114">
        <v>-10.263121271593535</v>
      </c>
      <c r="I4263" s="118" t="s">
        <v>272</v>
      </c>
    </row>
    <row r="4264" spans="1:9" ht="15" customHeight="1" x14ac:dyDescent="0.25">
      <c r="A4264" s="117">
        <v>46290.782395833332</v>
      </c>
      <c r="B4264" s="114">
        <v>30</v>
      </c>
      <c r="C4264" s="114" t="s">
        <v>367</v>
      </c>
      <c r="D4264" s="114" t="s">
        <v>638</v>
      </c>
      <c r="E4264" s="114" t="s">
        <v>2362</v>
      </c>
      <c r="F4264" s="114" t="s">
        <v>180</v>
      </c>
      <c r="G4264" s="121">
        <v>-6.9975826851774111E-4</v>
      </c>
      <c r="H4264" s="114">
        <v>-10.263121271593537</v>
      </c>
      <c r="I4264" s="118" t="s">
        <v>272</v>
      </c>
    </row>
    <row r="4265" spans="1:9" ht="15" customHeight="1" x14ac:dyDescent="0.25">
      <c r="A4265" s="117">
        <v>46290.782395833332</v>
      </c>
      <c r="B4265" s="114">
        <v>30</v>
      </c>
      <c r="C4265" s="114" t="s">
        <v>367</v>
      </c>
      <c r="D4265" s="114" t="s">
        <v>638</v>
      </c>
      <c r="E4265" s="114" t="s">
        <v>2363</v>
      </c>
      <c r="F4265" s="114" t="s">
        <v>180</v>
      </c>
      <c r="G4265" s="121">
        <v>-6.9975826851774111E-4</v>
      </c>
      <c r="H4265" s="114">
        <v>-10.263121271593537</v>
      </c>
      <c r="I4265" s="118" t="s">
        <v>272</v>
      </c>
    </row>
    <row r="4266" spans="1:9" ht="15" customHeight="1" x14ac:dyDescent="0.25">
      <c r="A4266" s="117">
        <v>46290.782395833332</v>
      </c>
      <c r="B4266" s="114">
        <v>30</v>
      </c>
      <c r="C4266" s="114" t="s">
        <v>367</v>
      </c>
      <c r="D4266" s="114" t="s">
        <v>638</v>
      </c>
      <c r="E4266" s="114" t="s">
        <v>2364</v>
      </c>
      <c r="F4266" s="114" t="s">
        <v>180</v>
      </c>
      <c r="G4266" s="121">
        <v>-6.9975826851774111E-4</v>
      </c>
      <c r="H4266" s="114">
        <v>-10.263121271593537</v>
      </c>
      <c r="I4266" s="118" t="s">
        <v>272</v>
      </c>
    </row>
    <row r="4267" spans="1:9" ht="15" customHeight="1" x14ac:dyDescent="0.25">
      <c r="A4267" s="117">
        <v>46290.782395833332</v>
      </c>
      <c r="B4267" s="114">
        <v>30</v>
      </c>
      <c r="C4267" s="114" t="s">
        <v>367</v>
      </c>
      <c r="D4267" s="114" t="s">
        <v>638</v>
      </c>
      <c r="E4267" s="114" t="s">
        <v>2365</v>
      </c>
      <c r="F4267" s="114" t="s">
        <v>180</v>
      </c>
      <c r="G4267" s="121">
        <v>-6.2849047416886411E-4</v>
      </c>
      <c r="H4267" s="114">
        <v>-9.2178602878100069</v>
      </c>
      <c r="I4267" s="118" t="s">
        <v>272</v>
      </c>
    </row>
    <row r="4268" spans="1:9" ht="15" customHeight="1" x14ac:dyDescent="0.25">
      <c r="A4268" s="117">
        <v>46290.782395833332</v>
      </c>
      <c r="B4268" s="114">
        <v>30</v>
      </c>
      <c r="C4268" s="114" t="s">
        <v>367</v>
      </c>
      <c r="D4268" s="114" t="s">
        <v>638</v>
      </c>
      <c r="E4268" s="114" t="s">
        <v>2366</v>
      </c>
      <c r="F4268" s="114" t="s">
        <v>180</v>
      </c>
      <c r="G4268" s="121">
        <v>-6.2849047416886411E-4</v>
      </c>
      <c r="H4268" s="114">
        <v>-9.2178602878100069</v>
      </c>
      <c r="I4268" s="118" t="s">
        <v>272</v>
      </c>
    </row>
    <row r="4269" spans="1:9" ht="15" customHeight="1" x14ac:dyDescent="0.25">
      <c r="A4269" s="117">
        <v>46290.782395833332</v>
      </c>
      <c r="B4269" s="114">
        <v>30</v>
      </c>
      <c r="C4269" s="114" t="s">
        <v>367</v>
      </c>
      <c r="D4269" s="114" t="s">
        <v>638</v>
      </c>
      <c r="E4269" s="114" t="s">
        <v>2367</v>
      </c>
      <c r="F4269" s="114" t="s">
        <v>180</v>
      </c>
      <c r="G4269" s="121">
        <v>-6.2849047416886411E-4</v>
      </c>
      <c r="H4269" s="114">
        <v>-9.2178602878100069</v>
      </c>
      <c r="I4269" s="118" t="s">
        <v>272</v>
      </c>
    </row>
    <row r="4270" spans="1:9" ht="15" customHeight="1" x14ac:dyDescent="0.25">
      <c r="A4270" s="117">
        <v>46290.782395833332</v>
      </c>
      <c r="B4270" s="114">
        <v>30</v>
      </c>
      <c r="C4270" s="114" t="s">
        <v>367</v>
      </c>
      <c r="D4270" s="114" t="s">
        <v>638</v>
      </c>
      <c r="E4270" s="114" t="s">
        <v>2368</v>
      </c>
      <c r="F4270" s="114" t="s">
        <v>180</v>
      </c>
      <c r="G4270" s="121">
        <v>-6.2849047416886422E-4</v>
      </c>
      <c r="H4270" s="114">
        <v>-9.2178602878100087</v>
      </c>
      <c r="I4270" s="118" t="s">
        <v>272</v>
      </c>
    </row>
    <row r="4271" spans="1:9" ht="15" customHeight="1" x14ac:dyDescent="0.25">
      <c r="A4271" s="117">
        <v>46290.782395833332</v>
      </c>
      <c r="B4271" s="114">
        <v>30</v>
      </c>
      <c r="C4271" s="114" t="s">
        <v>367</v>
      </c>
      <c r="D4271" s="114" t="s">
        <v>638</v>
      </c>
      <c r="E4271" s="114" t="s">
        <v>2369</v>
      </c>
      <c r="F4271" s="114" t="s">
        <v>180</v>
      </c>
      <c r="G4271" s="121">
        <v>-6.2849047416886422E-4</v>
      </c>
      <c r="H4271" s="114">
        <v>-9.2178602878100087</v>
      </c>
      <c r="I4271" s="118" t="s">
        <v>272</v>
      </c>
    </row>
    <row r="4272" spans="1:9" ht="15" customHeight="1" x14ac:dyDescent="0.25">
      <c r="A4272" s="117">
        <v>46290.782395833332</v>
      </c>
      <c r="B4272" s="114">
        <v>30</v>
      </c>
      <c r="C4272" s="114" t="s">
        <v>367</v>
      </c>
      <c r="D4272" s="114" t="s">
        <v>638</v>
      </c>
      <c r="E4272" s="114" t="s">
        <v>2370</v>
      </c>
      <c r="F4272" s="114" t="s">
        <v>180</v>
      </c>
      <c r="G4272" s="121">
        <v>-6.2849047416886422E-4</v>
      </c>
      <c r="H4272" s="114">
        <v>-9.2178602878100087</v>
      </c>
      <c r="I4272" s="118" t="s">
        <v>272</v>
      </c>
    </row>
    <row r="4273" spans="1:9" ht="15" customHeight="1" x14ac:dyDescent="0.25">
      <c r="A4273" s="117">
        <v>46290.782395833332</v>
      </c>
      <c r="B4273" s="114">
        <v>30</v>
      </c>
      <c r="C4273" s="114" t="s">
        <v>367</v>
      </c>
      <c r="D4273" s="114" t="s">
        <v>638</v>
      </c>
      <c r="E4273" s="114" t="s">
        <v>2371</v>
      </c>
      <c r="F4273" s="114" t="s">
        <v>180</v>
      </c>
      <c r="G4273" s="121">
        <v>-5.5722267981998721E-4</v>
      </c>
      <c r="H4273" s="114">
        <v>-8.1725993040264786</v>
      </c>
      <c r="I4273" s="118" t="s">
        <v>272</v>
      </c>
    </row>
    <row r="4274" spans="1:9" ht="15" customHeight="1" x14ac:dyDescent="0.25">
      <c r="A4274" s="117">
        <v>46290.782395833332</v>
      </c>
      <c r="B4274" s="114">
        <v>30</v>
      </c>
      <c r="C4274" s="114" t="s">
        <v>367</v>
      </c>
      <c r="D4274" s="114" t="s">
        <v>638</v>
      </c>
      <c r="E4274" s="114" t="s">
        <v>2372</v>
      </c>
      <c r="F4274" s="114" t="s">
        <v>180</v>
      </c>
      <c r="G4274" s="121">
        <v>-5.5722267981998721E-4</v>
      </c>
      <c r="H4274" s="114">
        <v>-8.1725993040264786</v>
      </c>
      <c r="I4274" s="118" t="s">
        <v>272</v>
      </c>
    </row>
    <row r="4275" spans="1:9" ht="15" customHeight="1" x14ac:dyDescent="0.25">
      <c r="A4275" s="117">
        <v>46290.782395833332</v>
      </c>
      <c r="B4275" s="114">
        <v>30</v>
      </c>
      <c r="C4275" s="114" t="s">
        <v>367</v>
      </c>
      <c r="D4275" s="114" t="s">
        <v>638</v>
      </c>
      <c r="E4275" s="114" t="s">
        <v>2373</v>
      </c>
      <c r="F4275" s="114" t="s">
        <v>180</v>
      </c>
      <c r="G4275" s="121">
        <v>-5.5722267981998721E-4</v>
      </c>
      <c r="H4275" s="114">
        <v>-8.1725993040264786</v>
      </c>
      <c r="I4275" s="118" t="s">
        <v>272</v>
      </c>
    </row>
    <row r="4276" spans="1:9" ht="15" customHeight="1" x14ac:dyDescent="0.25">
      <c r="A4276" s="117">
        <v>46290.782395833332</v>
      </c>
      <c r="B4276" s="114">
        <v>30</v>
      </c>
      <c r="C4276" s="114" t="s">
        <v>367</v>
      </c>
      <c r="D4276" s="114" t="s">
        <v>638</v>
      </c>
      <c r="E4276" s="114" t="s">
        <v>2374</v>
      </c>
      <c r="F4276" s="114" t="s">
        <v>180</v>
      </c>
      <c r="G4276" s="121">
        <v>-5.5722267981998732E-4</v>
      </c>
      <c r="H4276" s="114">
        <v>-8.1725993040264804</v>
      </c>
      <c r="I4276" s="118" t="s">
        <v>272</v>
      </c>
    </row>
    <row r="4277" spans="1:9" ht="15" customHeight="1" x14ac:dyDescent="0.25">
      <c r="A4277" s="117">
        <v>46290.782395833332</v>
      </c>
      <c r="B4277" s="114">
        <v>30</v>
      </c>
      <c r="C4277" s="114" t="s">
        <v>367</v>
      </c>
      <c r="D4277" s="114" t="s">
        <v>638</v>
      </c>
      <c r="E4277" s="114" t="s">
        <v>2375</v>
      </c>
      <c r="F4277" s="114" t="s">
        <v>180</v>
      </c>
      <c r="G4277" s="121">
        <v>-5.5722267981998732E-4</v>
      </c>
      <c r="H4277" s="114">
        <v>-8.1725993040264804</v>
      </c>
      <c r="I4277" s="118" t="s">
        <v>272</v>
      </c>
    </row>
    <row r="4278" spans="1:9" ht="15" customHeight="1" x14ac:dyDescent="0.25">
      <c r="A4278" s="117">
        <v>46290.782395833332</v>
      </c>
      <c r="B4278" s="114">
        <v>30</v>
      </c>
      <c r="C4278" s="114" t="s">
        <v>367</v>
      </c>
      <c r="D4278" s="114" t="s">
        <v>638</v>
      </c>
      <c r="E4278" s="114" t="s">
        <v>2376</v>
      </c>
      <c r="F4278" s="114" t="s">
        <v>180</v>
      </c>
      <c r="G4278" s="121">
        <v>-5.5722267981998732E-4</v>
      </c>
      <c r="H4278" s="114">
        <v>-8.1725993040264804</v>
      </c>
      <c r="I4278" s="118" t="s">
        <v>272</v>
      </c>
    </row>
    <row r="4279" spans="1:9" ht="15" customHeight="1" x14ac:dyDescent="0.25">
      <c r="A4279" s="117">
        <v>46290.782395833332</v>
      </c>
      <c r="B4279" s="114">
        <v>30</v>
      </c>
      <c r="C4279" s="114" t="s">
        <v>367</v>
      </c>
      <c r="D4279" s="114" t="s">
        <v>638</v>
      </c>
      <c r="E4279" s="114" t="s">
        <v>2377</v>
      </c>
      <c r="F4279" s="114" t="s">
        <v>180</v>
      </c>
      <c r="G4279" s="121">
        <v>-4.8595488547111036E-4</v>
      </c>
      <c r="H4279" s="114">
        <v>-7.1273383202429521</v>
      </c>
      <c r="I4279" s="118" t="s">
        <v>272</v>
      </c>
    </row>
    <row r="4280" spans="1:9" ht="15" customHeight="1" x14ac:dyDescent="0.25">
      <c r="A4280" s="117">
        <v>46290.782395833332</v>
      </c>
      <c r="B4280" s="114">
        <v>30</v>
      </c>
      <c r="C4280" s="114" t="s">
        <v>367</v>
      </c>
      <c r="D4280" s="114" t="s">
        <v>638</v>
      </c>
      <c r="E4280" s="114" t="s">
        <v>2378</v>
      </c>
      <c r="F4280" s="114" t="s">
        <v>180</v>
      </c>
      <c r="G4280" s="121">
        <v>-4.8595488547111036E-4</v>
      </c>
      <c r="H4280" s="114">
        <v>-7.1273383202429521</v>
      </c>
      <c r="I4280" s="118" t="s">
        <v>272</v>
      </c>
    </row>
    <row r="4281" spans="1:9" ht="15" customHeight="1" x14ac:dyDescent="0.25">
      <c r="A4281" s="117">
        <v>46290.782395833332</v>
      </c>
      <c r="B4281" s="114">
        <v>30</v>
      </c>
      <c r="C4281" s="114" t="s">
        <v>367</v>
      </c>
      <c r="D4281" s="114" t="s">
        <v>638</v>
      </c>
      <c r="E4281" s="114" t="s">
        <v>2379</v>
      </c>
      <c r="F4281" s="114" t="s">
        <v>180</v>
      </c>
      <c r="G4281" s="121">
        <v>-4.8595488547111036E-4</v>
      </c>
      <c r="H4281" s="114">
        <v>-7.1273383202429521</v>
      </c>
      <c r="I4281" s="118" t="s">
        <v>272</v>
      </c>
    </row>
    <row r="4282" spans="1:9" ht="15" customHeight="1" x14ac:dyDescent="0.25">
      <c r="A4282" s="117">
        <v>46290.782395833332</v>
      </c>
      <c r="B4282" s="114">
        <v>30</v>
      </c>
      <c r="C4282" s="114" t="s">
        <v>367</v>
      </c>
      <c r="D4282" s="114" t="s">
        <v>638</v>
      </c>
      <c r="E4282" s="114" t="s">
        <v>2380</v>
      </c>
      <c r="F4282" s="114" t="s">
        <v>180</v>
      </c>
      <c r="G4282" s="121">
        <v>-4.8595488547111042E-4</v>
      </c>
      <c r="H4282" s="114">
        <v>-7.127338320242953</v>
      </c>
      <c r="I4282" s="118" t="s">
        <v>272</v>
      </c>
    </row>
    <row r="4283" spans="1:9" ht="15" customHeight="1" x14ac:dyDescent="0.25">
      <c r="A4283" s="117">
        <v>46290.782395833332</v>
      </c>
      <c r="B4283" s="114">
        <v>30</v>
      </c>
      <c r="C4283" s="114" t="s">
        <v>367</v>
      </c>
      <c r="D4283" s="114" t="s">
        <v>638</v>
      </c>
      <c r="E4283" s="114" t="s">
        <v>2381</v>
      </c>
      <c r="F4283" s="114" t="s">
        <v>180</v>
      </c>
      <c r="G4283" s="121">
        <v>-4.8595488547111042E-4</v>
      </c>
      <c r="H4283" s="114">
        <v>-7.127338320242953</v>
      </c>
      <c r="I4283" s="118" t="s">
        <v>272</v>
      </c>
    </row>
    <row r="4284" spans="1:9" ht="15" customHeight="1" x14ac:dyDescent="0.25">
      <c r="A4284" s="117">
        <v>46290.782395833332</v>
      </c>
      <c r="B4284" s="114">
        <v>30</v>
      </c>
      <c r="C4284" s="114" t="s">
        <v>367</v>
      </c>
      <c r="D4284" s="114" t="s">
        <v>638</v>
      </c>
      <c r="E4284" s="114" t="s">
        <v>2382</v>
      </c>
      <c r="F4284" s="114" t="s">
        <v>180</v>
      </c>
      <c r="G4284" s="121">
        <v>-4.8595488547111042E-4</v>
      </c>
      <c r="H4284" s="114">
        <v>-7.127338320242953</v>
      </c>
      <c r="I4284" s="118" t="s">
        <v>272</v>
      </c>
    </row>
    <row r="4285" spans="1:9" ht="15" customHeight="1" x14ac:dyDescent="0.25">
      <c r="A4285" s="117">
        <v>46290.782395833332</v>
      </c>
      <c r="B4285" s="114">
        <v>30</v>
      </c>
      <c r="C4285" s="114" t="s">
        <v>367</v>
      </c>
      <c r="D4285" s="114" t="s">
        <v>638</v>
      </c>
      <c r="E4285" s="114" t="s">
        <v>2383</v>
      </c>
      <c r="F4285" s="114" t="s">
        <v>180</v>
      </c>
      <c r="G4285" s="121">
        <v>-4.1468709112223347E-4</v>
      </c>
      <c r="H4285" s="114">
        <v>-6.0820773364594247</v>
      </c>
      <c r="I4285" s="118" t="s">
        <v>272</v>
      </c>
    </row>
    <row r="4286" spans="1:9" ht="15" customHeight="1" x14ac:dyDescent="0.25">
      <c r="A4286" s="117">
        <v>46290.782395833332</v>
      </c>
      <c r="B4286" s="114">
        <v>30</v>
      </c>
      <c r="C4286" s="114" t="s">
        <v>367</v>
      </c>
      <c r="D4286" s="114" t="s">
        <v>638</v>
      </c>
      <c r="E4286" s="114" t="s">
        <v>2384</v>
      </c>
      <c r="F4286" s="114" t="s">
        <v>180</v>
      </c>
      <c r="G4286" s="121">
        <v>-4.1468709112223347E-4</v>
      </c>
      <c r="H4286" s="114">
        <v>-6.0820773364594247</v>
      </c>
      <c r="I4286" s="118" t="s">
        <v>272</v>
      </c>
    </row>
    <row r="4287" spans="1:9" ht="15" customHeight="1" x14ac:dyDescent="0.25">
      <c r="A4287" s="117">
        <v>46290.782395833332</v>
      </c>
      <c r="B4287" s="114">
        <v>30</v>
      </c>
      <c r="C4287" s="114" t="s">
        <v>367</v>
      </c>
      <c r="D4287" s="114" t="s">
        <v>638</v>
      </c>
      <c r="E4287" s="114" t="s">
        <v>2385</v>
      </c>
      <c r="F4287" s="114" t="s">
        <v>180</v>
      </c>
      <c r="G4287" s="121">
        <v>-4.1468709112223347E-4</v>
      </c>
      <c r="H4287" s="114">
        <v>-6.0820773364594247</v>
      </c>
      <c r="I4287" s="118" t="s">
        <v>272</v>
      </c>
    </row>
    <row r="4288" spans="1:9" ht="15" customHeight="1" x14ac:dyDescent="0.25">
      <c r="A4288" s="117">
        <v>46290.782395833332</v>
      </c>
      <c r="B4288" s="114">
        <v>30</v>
      </c>
      <c r="C4288" s="114" t="s">
        <v>367</v>
      </c>
      <c r="D4288" s="114" t="s">
        <v>638</v>
      </c>
      <c r="E4288" s="114" t="s">
        <v>2386</v>
      </c>
      <c r="F4288" s="114" t="s">
        <v>180</v>
      </c>
      <c r="G4288" s="121">
        <v>-4.1468709112223352E-4</v>
      </c>
      <c r="H4288" s="114">
        <v>-6.0820773364594247</v>
      </c>
      <c r="I4288" s="118" t="s">
        <v>272</v>
      </c>
    </row>
    <row r="4289" spans="1:9" ht="15" customHeight="1" x14ac:dyDescent="0.25">
      <c r="A4289" s="117">
        <v>46290.782395833332</v>
      </c>
      <c r="B4289" s="114">
        <v>30</v>
      </c>
      <c r="C4289" s="114" t="s">
        <v>367</v>
      </c>
      <c r="D4289" s="114" t="s">
        <v>638</v>
      </c>
      <c r="E4289" s="114" t="s">
        <v>2387</v>
      </c>
      <c r="F4289" s="114" t="s">
        <v>180</v>
      </c>
      <c r="G4289" s="121">
        <v>-4.1468709112223352E-4</v>
      </c>
      <c r="H4289" s="114">
        <v>-6.0820773364594247</v>
      </c>
      <c r="I4289" s="118" t="s">
        <v>272</v>
      </c>
    </row>
    <row r="4290" spans="1:9" ht="15" customHeight="1" x14ac:dyDescent="0.25">
      <c r="A4290" s="117">
        <v>46290.782395833332</v>
      </c>
      <c r="B4290" s="114">
        <v>30</v>
      </c>
      <c r="C4290" s="114" t="s">
        <v>367</v>
      </c>
      <c r="D4290" s="114" t="s">
        <v>638</v>
      </c>
      <c r="E4290" s="114" t="s">
        <v>2388</v>
      </c>
      <c r="F4290" s="114" t="s">
        <v>180</v>
      </c>
      <c r="G4290" s="121">
        <v>-4.1468709112223352E-4</v>
      </c>
      <c r="H4290" s="114">
        <v>-6.0820773364594247</v>
      </c>
      <c r="I4290" s="118" t="s">
        <v>272</v>
      </c>
    </row>
    <row r="4291" spans="1:9" ht="15" customHeight="1" x14ac:dyDescent="0.25">
      <c r="A4291" s="117">
        <v>46290.782395833332</v>
      </c>
      <c r="B4291" s="114">
        <v>30</v>
      </c>
      <c r="C4291" s="114" t="s">
        <v>367</v>
      </c>
      <c r="D4291" s="114" t="s">
        <v>638</v>
      </c>
      <c r="E4291" s="114" t="s">
        <v>2389</v>
      </c>
      <c r="F4291" s="114" t="s">
        <v>180</v>
      </c>
      <c r="G4291" s="121">
        <v>-3.4341929677335662E-4</v>
      </c>
      <c r="H4291" s="114">
        <v>-5.0368163526758973</v>
      </c>
      <c r="I4291" s="118" t="s">
        <v>272</v>
      </c>
    </row>
    <row r="4292" spans="1:9" ht="15" customHeight="1" x14ac:dyDescent="0.25">
      <c r="A4292" s="117">
        <v>46290.782395833332</v>
      </c>
      <c r="B4292" s="114">
        <v>30</v>
      </c>
      <c r="C4292" s="114" t="s">
        <v>367</v>
      </c>
      <c r="D4292" s="114" t="s">
        <v>638</v>
      </c>
      <c r="E4292" s="114" t="s">
        <v>2390</v>
      </c>
      <c r="F4292" s="114" t="s">
        <v>180</v>
      </c>
      <c r="G4292" s="121">
        <v>-3.4341929677335662E-4</v>
      </c>
      <c r="H4292" s="114">
        <v>-5.0368163526758973</v>
      </c>
      <c r="I4292" s="118" t="s">
        <v>272</v>
      </c>
    </row>
    <row r="4293" spans="1:9" ht="15" customHeight="1" x14ac:dyDescent="0.25">
      <c r="A4293" s="117">
        <v>46290.782395833332</v>
      </c>
      <c r="B4293" s="114">
        <v>30</v>
      </c>
      <c r="C4293" s="114" t="s">
        <v>367</v>
      </c>
      <c r="D4293" s="114" t="s">
        <v>638</v>
      </c>
      <c r="E4293" s="114" t="s">
        <v>2391</v>
      </c>
      <c r="F4293" s="114" t="s">
        <v>180</v>
      </c>
      <c r="G4293" s="121">
        <v>-3.4341929677335662E-4</v>
      </c>
      <c r="H4293" s="114">
        <v>-5.0368163526758973</v>
      </c>
      <c r="I4293" s="118" t="s">
        <v>272</v>
      </c>
    </row>
    <row r="4294" spans="1:9" ht="15" customHeight="1" x14ac:dyDescent="0.25">
      <c r="A4294" s="117">
        <v>46290.782395833332</v>
      </c>
      <c r="B4294" s="114">
        <v>30</v>
      </c>
      <c r="C4294" s="114" t="s">
        <v>367</v>
      </c>
      <c r="D4294" s="114" t="s">
        <v>638</v>
      </c>
      <c r="E4294" s="114" t="s">
        <v>2392</v>
      </c>
      <c r="F4294" s="114" t="s">
        <v>180</v>
      </c>
      <c r="G4294" s="121">
        <v>-3.4341929677335668E-4</v>
      </c>
      <c r="H4294" s="114">
        <v>-5.0368163526758982</v>
      </c>
      <c r="I4294" s="118" t="s">
        <v>272</v>
      </c>
    </row>
    <row r="4295" spans="1:9" ht="15" customHeight="1" x14ac:dyDescent="0.25">
      <c r="A4295" s="117">
        <v>46290.782395833332</v>
      </c>
      <c r="B4295" s="114">
        <v>30</v>
      </c>
      <c r="C4295" s="114" t="s">
        <v>367</v>
      </c>
      <c r="D4295" s="114" t="s">
        <v>638</v>
      </c>
      <c r="E4295" s="114" t="s">
        <v>2393</v>
      </c>
      <c r="F4295" s="114" t="s">
        <v>180</v>
      </c>
      <c r="G4295" s="121">
        <v>-3.4341929677335668E-4</v>
      </c>
      <c r="H4295" s="114">
        <v>-5.0368163526758982</v>
      </c>
      <c r="I4295" s="118" t="s">
        <v>272</v>
      </c>
    </row>
    <row r="4296" spans="1:9" ht="15" customHeight="1" x14ac:dyDescent="0.25">
      <c r="A4296" s="117">
        <v>46290.782395833332</v>
      </c>
      <c r="B4296" s="114">
        <v>30</v>
      </c>
      <c r="C4296" s="114" t="s">
        <v>367</v>
      </c>
      <c r="D4296" s="114" t="s">
        <v>638</v>
      </c>
      <c r="E4296" s="114" t="s">
        <v>2394</v>
      </c>
      <c r="F4296" s="114" t="s">
        <v>180</v>
      </c>
      <c r="G4296" s="121">
        <v>-3.4341929677335668E-4</v>
      </c>
      <c r="H4296" s="114">
        <v>-5.0368163526758982</v>
      </c>
      <c r="I4296" s="118" t="s">
        <v>272</v>
      </c>
    </row>
    <row r="4297" spans="1:9" ht="15" customHeight="1" x14ac:dyDescent="0.25">
      <c r="A4297" s="117">
        <v>46290.782395833332</v>
      </c>
      <c r="B4297" s="114">
        <v>30</v>
      </c>
      <c r="C4297" s="114" t="s">
        <v>367</v>
      </c>
      <c r="D4297" s="114" t="s">
        <v>638</v>
      </c>
      <c r="E4297" s="114" t="s">
        <v>2395</v>
      </c>
      <c r="F4297" s="114" t="s">
        <v>180</v>
      </c>
      <c r="G4297" s="121">
        <v>-2.7215150242447972E-4</v>
      </c>
      <c r="H4297" s="114">
        <v>-3.9915553688923695</v>
      </c>
      <c r="I4297" s="118" t="s">
        <v>272</v>
      </c>
    </row>
    <row r="4298" spans="1:9" ht="15" customHeight="1" x14ac:dyDescent="0.25">
      <c r="A4298" s="117">
        <v>46290.782395833332</v>
      </c>
      <c r="B4298" s="114">
        <v>30</v>
      </c>
      <c r="C4298" s="114" t="s">
        <v>367</v>
      </c>
      <c r="D4298" s="114" t="s">
        <v>638</v>
      </c>
      <c r="E4298" s="114" t="s">
        <v>2396</v>
      </c>
      <c r="F4298" s="114" t="s">
        <v>180</v>
      </c>
      <c r="G4298" s="121">
        <v>-2.7215150242447972E-4</v>
      </c>
      <c r="H4298" s="114">
        <v>-3.9915553688923695</v>
      </c>
      <c r="I4298" s="118" t="s">
        <v>272</v>
      </c>
    </row>
    <row r="4299" spans="1:9" ht="15" customHeight="1" x14ac:dyDescent="0.25">
      <c r="A4299" s="117">
        <v>46290.782395833332</v>
      </c>
      <c r="B4299" s="114">
        <v>30</v>
      </c>
      <c r="C4299" s="114" t="s">
        <v>367</v>
      </c>
      <c r="D4299" s="114" t="s">
        <v>638</v>
      </c>
      <c r="E4299" s="114" t="s">
        <v>2397</v>
      </c>
      <c r="F4299" s="114" t="s">
        <v>180</v>
      </c>
      <c r="G4299" s="121">
        <v>-2.7215150242447972E-4</v>
      </c>
      <c r="H4299" s="114">
        <v>-3.9915553688923695</v>
      </c>
      <c r="I4299" s="118" t="s">
        <v>272</v>
      </c>
    </row>
    <row r="4300" spans="1:9" ht="15" customHeight="1" x14ac:dyDescent="0.25">
      <c r="A4300" s="117">
        <v>46290.782395833332</v>
      </c>
      <c r="B4300" s="114">
        <v>30</v>
      </c>
      <c r="C4300" s="114" t="s">
        <v>367</v>
      </c>
      <c r="D4300" s="114" t="s">
        <v>638</v>
      </c>
      <c r="E4300" s="114" t="s">
        <v>2398</v>
      </c>
      <c r="F4300" s="114" t="s">
        <v>180</v>
      </c>
      <c r="G4300" s="121">
        <v>-2.7215150242447978E-4</v>
      </c>
      <c r="H4300" s="114">
        <v>-3.9915553688923704</v>
      </c>
      <c r="I4300" s="118" t="s">
        <v>272</v>
      </c>
    </row>
    <row r="4301" spans="1:9" ht="15" customHeight="1" x14ac:dyDescent="0.25">
      <c r="A4301" s="117">
        <v>46290.782395833332</v>
      </c>
      <c r="B4301" s="114">
        <v>30</v>
      </c>
      <c r="C4301" s="114" t="s">
        <v>367</v>
      </c>
      <c r="D4301" s="114" t="s">
        <v>638</v>
      </c>
      <c r="E4301" s="114" t="s">
        <v>2399</v>
      </c>
      <c r="F4301" s="114" t="s">
        <v>180</v>
      </c>
      <c r="G4301" s="121">
        <v>-2.7215150242447978E-4</v>
      </c>
      <c r="H4301" s="114">
        <v>-3.9915553688923704</v>
      </c>
      <c r="I4301" s="118" t="s">
        <v>272</v>
      </c>
    </row>
    <row r="4302" spans="1:9" ht="15" customHeight="1" x14ac:dyDescent="0.25">
      <c r="A4302" s="117">
        <v>46290.782395833332</v>
      </c>
      <c r="B4302" s="114">
        <v>30</v>
      </c>
      <c r="C4302" s="114" t="s">
        <v>367</v>
      </c>
      <c r="D4302" s="114" t="s">
        <v>638</v>
      </c>
      <c r="E4302" s="114" t="s">
        <v>2400</v>
      </c>
      <c r="F4302" s="114" t="s">
        <v>180</v>
      </c>
      <c r="G4302" s="121">
        <v>-2.7215150242447978E-4</v>
      </c>
      <c r="H4302" s="114">
        <v>-3.9915553688923704</v>
      </c>
      <c r="I4302" s="118" t="s">
        <v>272</v>
      </c>
    </row>
    <row r="4303" spans="1:9" ht="15" customHeight="1" x14ac:dyDescent="0.25">
      <c r="A4303" s="117">
        <v>46290.782395833332</v>
      </c>
      <c r="B4303" s="114">
        <v>30</v>
      </c>
      <c r="C4303" s="114" t="s">
        <v>367</v>
      </c>
      <c r="D4303" s="114" t="s">
        <v>638</v>
      </c>
      <c r="E4303" s="114" t="s">
        <v>2401</v>
      </c>
      <c r="F4303" s="114" t="s">
        <v>180</v>
      </c>
      <c r="G4303" s="121">
        <v>-2.0088370807560282E-4</v>
      </c>
      <c r="H4303" s="114">
        <v>-2.9462943851088417</v>
      </c>
      <c r="I4303" s="118" t="s">
        <v>272</v>
      </c>
    </row>
    <row r="4304" spans="1:9" ht="15" customHeight="1" x14ac:dyDescent="0.25">
      <c r="A4304" s="117">
        <v>46290.782395833332</v>
      </c>
      <c r="B4304" s="114">
        <v>30</v>
      </c>
      <c r="C4304" s="114" t="s">
        <v>367</v>
      </c>
      <c r="D4304" s="114" t="s">
        <v>638</v>
      </c>
      <c r="E4304" s="114" t="s">
        <v>2402</v>
      </c>
      <c r="F4304" s="114" t="s">
        <v>180</v>
      </c>
      <c r="G4304" s="121">
        <v>-2.0088370807560282E-4</v>
      </c>
      <c r="H4304" s="114">
        <v>-2.9462943851088417</v>
      </c>
      <c r="I4304" s="118" t="s">
        <v>272</v>
      </c>
    </row>
    <row r="4305" spans="1:9" ht="15" customHeight="1" x14ac:dyDescent="0.25">
      <c r="A4305" s="117">
        <v>46290.782395833332</v>
      </c>
      <c r="B4305" s="114">
        <v>30</v>
      </c>
      <c r="C4305" s="114" t="s">
        <v>367</v>
      </c>
      <c r="D4305" s="114" t="s">
        <v>638</v>
      </c>
      <c r="E4305" s="114" t="s">
        <v>2403</v>
      </c>
      <c r="F4305" s="114" t="s">
        <v>180</v>
      </c>
      <c r="G4305" s="121">
        <v>-2.0088370807560285E-4</v>
      </c>
      <c r="H4305" s="114">
        <v>-2.9462943851088421</v>
      </c>
      <c r="I4305" s="118" t="s">
        <v>272</v>
      </c>
    </row>
    <row r="4306" spans="1:9" ht="15" customHeight="1" x14ac:dyDescent="0.25">
      <c r="A4306" s="117">
        <v>46290.782395833332</v>
      </c>
      <c r="B4306" s="114">
        <v>30</v>
      </c>
      <c r="C4306" s="114" t="s">
        <v>367</v>
      </c>
      <c r="D4306" s="114" t="s">
        <v>638</v>
      </c>
      <c r="E4306" s="114" t="s">
        <v>2404</v>
      </c>
      <c r="F4306" s="114" t="s">
        <v>180</v>
      </c>
      <c r="G4306" s="121">
        <v>-2.0088370807560288E-4</v>
      </c>
      <c r="H4306" s="114">
        <v>-2.9462943851088426</v>
      </c>
      <c r="I4306" s="118" t="s">
        <v>272</v>
      </c>
    </row>
    <row r="4307" spans="1:9" ht="15" customHeight="1" x14ac:dyDescent="0.25">
      <c r="A4307" s="117">
        <v>46290.782395833332</v>
      </c>
      <c r="B4307" s="114">
        <v>30</v>
      </c>
      <c r="C4307" s="114" t="s">
        <v>367</v>
      </c>
      <c r="D4307" s="114" t="s">
        <v>638</v>
      </c>
      <c r="E4307" s="114" t="s">
        <v>2405</v>
      </c>
      <c r="F4307" s="114" t="s">
        <v>180</v>
      </c>
      <c r="G4307" s="121">
        <v>-2.0088370807560288E-4</v>
      </c>
      <c r="H4307" s="114">
        <v>-2.9462943851088426</v>
      </c>
      <c r="I4307" s="118" t="s">
        <v>272</v>
      </c>
    </row>
    <row r="4308" spans="1:9" ht="15" customHeight="1" x14ac:dyDescent="0.25">
      <c r="A4308" s="117">
        <v>46290.782395833332</v>
      </c>
      <c r="B4308" s="114">
        <v>30</v>
      </c>
      <c r="C4308" s="114" t="s">
        <v>367</v>
      </c>
      <c r="D4308" s="114" t="s">
        <v>638</v>
      </c>
      <c r="E4308" s="114" t="s">
        <v>2406</v>
      </c>
      <c r="F4308" s="114" t="s">
        <v>180</v>
      </c>
      <c r="G4308" s="121">
        <v>-2.0088370807560291E-4</v>
      </c>
      <c r="H4308" s="114">
        <v>-2.946294385108843</v>
      </c>
      <c r="I4308" s="118" t="s">
        <v>272</v>
      </c>
    </row>
    <row r="4309" spans="1:9" ht="15" customHeight="1" x14ac:dyDescent="0.25">
      <c r="A4309" s="117">
        <v>46290.782395833332</v>
      </c>
      <c r="B4309" s="114">
        <v>30</v>
      </c>
      <c r="C4309" s="114" t="s">
        <v>367</v>
      </c>
      <c r="D4309" s="114" t="s">
        <v>638</v>
      </c>
      <c r="E4309" s="114" t="s">
        <v>2407</v>
      </c>
      <c r="F4309" s="114" t="s">
        <v>180</v>
      </c>
      <c r="G4309" s="121">
        <v>-1.2961591372672595E-4</v>
      </c>
      <c r="H4309" s="114">
        <v>-1.9010334013253143</v>
      </c>
      <c r="I4309" s="118" t="s">
        <v>272</v>
      </c>
    </row>
    <row r="4310" spans="1:9" ht="15" customHeight="1" x14ac:dyDescent="0.25">
      <c r="A4310" s="117">
        <v>46290.782395833332</v>
      </c>
      <c r="B4310" s="114">
        <v>30</v>
      </c>
      <c r="C4310" s="114" t="s">
        <v>367</v>
      </c>
      <c r="D4310" s="114" t="s">
        <v>638</v>
      </c>
      <c r="E4310" s="114" t="s">
        <v>2408</v>
      </c>
      <c r="F4310" s="114" t="s">
        <v>180</v>
      </c>
      <c r="G4310" s="121">
        <v>-1.2961591372672595E-4</v>
      </c>
      <c r="H4310" s="114">
        <v>-1.9010334013253143</v>
      </c>
      <c r="I4310" s="118" t="s">
        <v>272</v>
      </c>
    </row>
    <row r="4311" spans="1:9" ht="15" customHeight="1" x14ac:dyDescent="0.25">
      <c r="A4311" s="117">
        <v>46290.782395833332</v>
      </c>
      <c r="B4311" s="114">
        <v>30</v>
      </c>
      <c r="C4311" s="114" t="s">
        <v>367</v>
      </c>
      <c r="D4311" s="114" t="s">
        <v>638</v>
      </c>
      <c r="E4311" s="114" t="s">
        <v>2409</v>
      </c>
      <c r="F4311" s="114" t="s">
        <v>180</v>
      </c>
      <c r="G4311" s="121">
        <v>-1.2961591372672595E-4</v>
      </c>
      <c r="H4311" s="114">
        <v>-1.9010334013253143</v>
      </c>
      <c r="I4311" s="118" t="s">
        <v>272</v>
      </c>
    </row>
    <row r="4312" spans="1:9" ht="15" customHeight="1" x14ac:dyDescent="0.25">
      <c r="A4312" s="117">
        <v>46290.782395833332</v>
      </c>
      <c r="B4312" s="114">
        <v>30</v>
      </c>
      <c r="C4312" s="114" t="s">
        <v>367</v>
      </c>
      <c r="D4312" s="114" t="s">
        <v>638</v>
      </c>
      <c r="E4312" s="114" t="s">
        <v>2410</v>
      </c>
      <c r="F4312" s="114" t="s">
        <v>180</v>
      </c>
      <c r="G4312" s="121">
        <v>-1.2961591372672601E-4</v>
      </c>
      <c r="H4312" s="114">
        <v>-1.9010334013253152</v>
      </c>
      <c r="I4312" s="118" t="s">
        <v>272</v>
      </c>
    </row>
    <row r="4313" spans="1:9" ht="15" customHeight="1" x14ac:dyDescent="0.25">
      <c r="A4313" s="117">
        <v>46290.782395833332</v>
      </c>
      <c r="B4313" s="114">
        <v>30</v>
      </c>
      <c r="C4313" s="114" t="s">
        <v>367</v>
      </c>
      <c r="D4313" s="114" t="s">
        <v>638</v>
      </c>
      <c r="E4313" s="114" t="s">
        <v>2411</v>
      </c>
      <c r="F4313" s="114" t="s">
        <v>180</v>
      </c>
      <c r="G4313" s="121">
        <v>-1.2961591372672601E-4</v>
      </c>
      <c r="H4313" s="114">
        <v>-1.9010334013253152</v>
      </c>
      <c r="I4313" s="118" t="s">
        <v>272</v>
      </c>
    </row>
    <row r="4314" spans="1:9" ht="15" customHeight="1" x14ac:dyDescent="0.25">
      <c r="A4314" s="117">
        <v>46290.782395833332</v>
      </c>
      <c r="B4314" s="114">
        <v>30</v>
      </c>
      <c r="C4314" s="114" t="s">
        <v>367</v>
      </c>
      <c r="D4314" s="114" t="s">
        <v>638</v>
      </c>
      <c r="E4314" s="114" t="s">
        <v>2412</v>
      </c>
      <c r="F4314" s="114" t="s">
        <v>180</v>
      </c>
      <c r="G4314" s="121">
        <v>-1.2961591372672601E-4</v>
      </c>
      <c r="H4314" s="114">
        <v>-1.9010334013253152</v>
      </c>
      <c r="I4314" s="118" t="s">
        <v>272</v>
      </c>
    </row>
    <row r="4315" spans="1:9" ht="15" customHeight="1" x14ac:dyDescent="0.25">
      <c r="A4315" s="117">
        <v>46290.782395833332</v>
      </c>
      <c r="B4315" s="114">
        <v>30</v>
      </c>
      <c r="C4315" s="114" t="s">
        <v>367</v>
      </c>
      <c r="D4315" s="114" t="s">
        <v>638</v>
      </c>
      <c r="E4315" s="114" t="s">
        <v>2413</v>
      </c>
      <c r="F4315" s="114" t="s">
        <v>180</v>
      </c>
      <c r="G4315" s="121">
        <v>-5.8348119377849068E-5</v>
      </c>
      <c r="H4315" s="114">
        <v>-0.85577241754178679</v>
      </c>
      <c r="I4315" s="118" t="s">
        <v>272</v>
      </c>
    </row>
    <row r="4316" spans="1:9" ht="15" customHeight="1" x14ac:dyDescent="0.25">
      <c r="A4316" s="117">
        <v>46290.782395833332</v>
      </c>
      <c r="B4316" s="114">
        <v>30</v>
      </c>
      <c r="C4316" s="114" t="s">
        <v>367</v>
      </c>
      <c r="D4316" s="114" t="s">
        <v>638</v>
      </c>
      <c r="E4316" s="114" t="s">
        <v>2414</v>
      </c>
      <c r="F4316" s="114" t="s">
        <v>180</v>
      </c>
      <c r="G4316" s="121">
        <v>-5.8348119377849075E-5</v>
      </c>
      <c r="H4316" s="114">
        <v>-0.8557724175417869</v>
      </c>
      <c r="I4316" s="118" t="s">
        <v>272</v>
      </c>
    </row>
    <row r="4317" spans="1:9" ht="15" customHeight="1" x14ac:dyDescent="0.25">
      <c r="A4317" s="117">
        <v>46290.782395833332</v>
      </c>
      <c r="B4317" s="114">
        <v>30</v>
      </c>
      <c r="C4317" s="114" t="s">
        <v>367</v>
      </c>
      <c r="D4317" s="114" t="s">
        <v>638</v>
      </c>
      <c r="E4317" s="114" t="s">
        <v>2415</v>
      </c>
      <c r="F4317" s="114" t="s">
        <v>180</v>
      </c>
      <c r="G4317" s="121">
        <v>-5.8348119377849082E-5</v>
      </c>
      <c r="H4317" s="114">
        <v>-0.8557724175417869</v>
      </c>
      <c r="I4317" s="118" t="s">
        <v>272</v>
      </c>
    </row>
    <row r="4318" spans="1:9" ht="15" customHeight="1" x14ac:dyDescent="0.25">
      <c r="A4318" s="117">
        <v>46290.782395833332</v>
      </c>
      <c r="B4318" s="114">
        <v>30</v>
      </c>
      <c r="C4318" s="114" t="s">
        <v>367</v>
      </c>
      <c r="D4318" s="114" t="s">
        <v>638</v>
      </c>
      <c r="E4318" s="114" t="s">
        <v>2416</v>
      </c>
      <c r="F4318" s="114" t="s">
        <v>180</v>
      </c>
      <c r="G4318" s="121">
        <v>-5.8348119377849122E-5</v>
      </c>
      <c r="H4318" s="114">
        <v>-0.85577241754178757</v>
      </c>
      <c r="I4318" s="118" t="s">
        <v>272</v>
      </c>
    </row>
    <row r="4319" spans="1:9" ht="15" customHeight="1" x14ac:dyDescent="0.25">
      <c r="A4319" s="117">
        <v>46290.782395833332</v>
      </c>
      <c r="B4319" s="114">
        <v>30</v>
      </c>
      <c r="C4319" s="114" t="s">
        <v>367</v>
      </c>
      <c r="D4319" s="114" t="s">
        <v>638</v>
      </c>
      <c r="E4319" s="114" t="s">
        <v>2417</v>
      </c>
      <c r="F4319" s="114" t="s">
        <v>180</v>
      </c>
      <c r="G4319" s="121">
        <v>-5.8348119377849129E-5</v>
      </c>
      <c r="H4319" s="114">
        <v>-0.85577241754178768</v>
      </c>
      <c r="I4319" s="118" t="s">
        <v>272</v>
      </c>
    </row>
    <row r="4320" spans="1:9" ht="15" customHeight="1" x14ac:dyDescent="0.25">
      <c r="A4320" s="117">
        <v>46290.782395833332</v>
      </c>
      <c r="B4320" s="114">
        <v>30</v>
      </c>
      <c r="C4320" s="114" t="s">
        <v>367</v>
      </c>
      <c r="D4320" s="114" t="s">
        <v>638</v>
      </c>
      <c r="E4320" s="114" t="s">
        <v>2418</v>
      </c>
      <c r="F4320" s="114" t="s">
        <v>180</v>
      </c>
      <c r="G4320" s="121">
        <v>-5.8348119377849136E-5</v>
      </c>
      <c r="H4320" s="114">
        <v>-0.85577241754178779</v>
      </c>
      <c r="I4320" s="118" t="s">
        <v>272</v>
      </c>
    </row>
    <row r="4321" spans="1:9" ht="15" customHeight="1" x14ac:dyDescent="0.25">
      <c r="A4321" s="117">
        <v>46290.782395833332</v>
      </c>
      <c r="B4321" s="114">
        <v>30</v>
      </c>
      <c r="C4321" s="114" t="s">
        <v>367</v>
      </c>
      <c r="D4321" s="114" t="s">
        <v>638</v>
      </c>
      <c r="E4321" s="114" t="s">
        <v>2419</v>
      </c>
      <c r="F4321" s="114" t="s">
        <v>180</v>
      </c>
      <c r="G4321" s="121">
        <v>1.2919674971027817E-5</v>
      </c>
      <c r="H4321" s="114">
        <v>0</v>
      </c>
      <c r="I4321" s="118" t="s">
        <v>2469</v>
      </c>
    </row>
    <row r="4322" spans="1:9" ht="15" customHeight="1" x14ac:dyDescent="0.25">
      <c r="A4322" s="117">
        <v>46290.782395833332</v>
      </c>
      <c r="B4322" s="114">
        <v>30</v>
      </c>
      <c r="C4322" s="114" t="s">
        <v>367</v>
      </c>
      <c r="D4322" s="114" t="s">
        <v>638</v>
      </c>
      <c r="E4322" s="114" t="s">
        <v>2420</v>
      </c>
      <c r="F4322" s="114" t="s">
        <v>180</v>
      </c>
      <c r="G4322" s="121">
        <v>1.291967497102781E-5</v>
      </c>
      <c r="H4322" s="114">
        <v>0</v>
      </c>
      <c r="I4322" s="118" t="s">
        <v>2469</v>
      </c>
    </row>
    <row r="4323" spans="1:9" ht="15" customHeight="1" x14ac:dyDescent="0.25">
      <c r="A4323" s="117">
        <v>46290.782395833332</v>
      </c>
      <c r="B4323" s="114">
        <v>30</v>
      </c>
      <c r="C4323" s="114" t="s">
        <v>367</v>
      </c>
      <c r="D4323" s="114" t="s">
        <v>638</v>
      </c>
      <c r="E4323" s="114" t="s">
        <v>2421</v>
      </c>
      <c r="F4323" s="114" t="s">
        <v>180</v>
      </c>
      <c r="G4323" s="121">
        <v>1.2919674971027801E-5</v>
      </c>
      <c r="H4323" s="114">
        <v>0</v>
      </c>
      <c r="I4323" s="118" t="s">
        <v>2469</v>
      </c>
    </row>
    <row r="4324" spans="1:9" ht="15" customHeight="1" x14ac:dyDescent="0.25">
      <c r="A4324" s="117">
        <v>46290.782395833332</v>
      </c>
      <c r="B4324" s="114">
        <v>30</v>
      </c>
      <c r="C4324" s="114" t="s">
        <v>367</v>
      </c>
      <c r="D4324" s="114" t="s">
        <v>638</v>
      </c>
      <c r="E4324" s="114" t="s">
        <v>2422</v>
      </c>
      <c r="F4324" s="114" t="s">
        <v>180</v>
      </c>
      <c r="G4324" s="121">
        <v>1.2919674971027795E-5</v>
      </c>
      <c r="H4324" s="114">
        <v>0</v>
      </c>
      <c r="I4324" s="118" t="s">
        <v>2469</v>
      </c>
    </row>
    <row r="4325" spans="1:9" ht="15" customHeight="1" x14ac:dyDescent="0.25">
      <c r="A4325" s="117">
        <v>46290.782395833332</v>
      </c>
      <c r="B4325" s="114">
        <v>30</v>
      </c>
      <c r="C4325" s="114" t="s">
        <v>367</v>
      </c>
      <c r="D4325" s="114" t="s">
        <v>638</v>
      </c>
      <c r="E4325" s="114" t="s">
        <v>2423</v>
      </c>
      <c r="F4325" s="114" t="s">
        <v>180</v>
      </c>
      <c r="G4325" s="121">
        <v>1.2919674971027786E-5</v>
      </c>
      <c r="H4325" s="114">
        <v>0</v>
      </c>
      <c r="I4325" s="118" t="s">
        <v>2469</v>
      </c>
    </row>
    <row r="4326" spans="1:9" ht="15" customHeight="1" x14ac:dyDescent="0.25">
      <c r="A4326" s="117">
        <v>46290.782395833332</v>
      </c>
      <c r="B4326" s="114">
        <v>30</v>
      </c>
      <c r="C4326" s="114" t="s">
        <v>367</v>
      </c>
      <c r="D4326" s="114" t="s">
        <v>638</v>
      </c>
      <c r="E4326" s="114" t="s">
        <v>2424</v>
      </c>
      <c r="F4326" s="114" t="s">
        <v>180</v>
      </c>
      <c r="G4326" s="121">
        <v>1.2919674971027778E-5</v>
      </c>
      <c r="H4326" s="114">
        <v>0</v>
      </c>
      <c r="I4326" s="118" t="s">
        <v>2469</v>
      </c>
    </row>
    <row r="4327" spans="1:9" ht="15" customHeight="1" x14ac:dyDescent="0.25">
      <c r="A4327" s="117">
        <v>46290.782395833332</v>
      </c>
      <c r="B4327" s="114">
        <v>30</v>
      </c>
      <c r="C4327" s="114" t="s">
        <v>367</v>
      </c>
      <c r="D4327" s="114" t="s">
        <v>638</v>
      </c>
      <c r="E4327" s="114" t="s">
        <v>2425</v>
      </c>
      <c r="F4327" s="114" t="s">
        <v>180</v>
      </c>
      <c r="G4327" s="121">
        <v>1.2919674971027771E-5</v>
      </c>
      <c r="H4327" s="114">
        <v>0</v>
      </c>
      <c r="I4327" s="118" t="s">
        <v>2469</v>
      </c>
    </row>
    <row r="4328" spans="1:9" ht="15" customHeight="1" x14ac:dyDescent="0.25">
      <c r="A4328" s="117">
        <v>46290.782395833332</v>
      </c>
      <c r="B4328" s="114">
        <v>30</v>
      </c>
      <c r="C4328" s="114" t="s">
        <v>367</v>
      </c>
      <c r="D4328" s="114" t="s">
        <v>638</v>
      </c>
      <c r="E4328" s="114" t="s">
        <v>2426</v>
      </c>
      <c r="F4328" s="114" t="s">
        <v>180</v>
      </c>
      <c r="G4328" s="121">
        <v>1.2919674971027762E-5</v>
      </c>
      <c r="H4328" s="114">
        <v>0</v>
      </c>
      <c r="I4328" s="118" t="s">
        <v>2469</v>
      </c>
    </row>
    <row r="4329" spans="1:9" ht="15" customHeight="1" x14ac:dyDescent="0.25">
      <c r="A4329" s="117">
        <v>46290.782395833332</v>
      </c>
      <c r="B4329" s="114">
        <v>30</v>
      </c>
      <c r="C4329" s="114" t="s">
        <v>367</v>
      </c>
      <c r="D4329" s="114" t="s">
        <v>638</v>
      </c>
      <c r="E4329" s="114" t="s">
        <v>2427</v>
      </c>
      <c r="F4329" s="114" t="s">
        <v>180</v>
      </c>
      <c r="G4329" s="121">
        <v>1.2919674971027756E-5</v>
      </c>
      <c r="H4329" s="114">
        <v>0</v>
      </c>
      <c r="I4329" s="118" t="s">
        <v>2469</v>
      </c>
    </row>
    <row r="4330" spans="1:9" ht="15" customHeight="1" x14ac:dyDescent="0.25">
      <c r="A4330" s="117">
        <v>46290.782395833332</v>
      </c>
      <c r="B4330" s="114">
        <v>30</v>
      </c>
      <c r="C4330" s="114" t="s">
        <v>367</v>
      </c>
      <c r="D4330" s="114" t="s">
        <v>638</v>
      </c>
      <c r="E4330" s="114" t="s">
        <v>2428</v>
      </c>
      <c r="F4330" s="114" t="s">
        <v>180</v>
      </c>
      <c r="G4330" s="121">
        <v>1.2919674971027747E-5</v>
      </c>
      <c r="H4330" s="114">
        <v>0</v>
      </c>
      <c r="I4330" s="118" t="s">
        <v>2469</v>
      </c>
    </row>
    <row r="4331" spans="1:9" ht="15" customHeight="1" x14ac:dyDescent="0.25">
      <c r="A4331" s="117">
        <v>46290.782395833332</v>
      </c>
      <c r="B4331" s="114">
        <v>30</v>
      </c>
      <c r="C4331" s="114" t="s">
        <v>367</v>
      </c>
      <c r="D4331" s="114" t="s">
        <v>638</v>
      </c>
      <c r="E4331" s="114" t="s">
        <v>2429</v>
      </c>
      <c r="F4331" s="114" t="s">
        <v>180</v>
      </c>
      <c r="G4331" s="121">
        <v>8.4187469319904688E-5</v>
      </c>
      <c r="H4331" s="114">
        <v>0</v>
      </c>
      <c r="I4331" s="118" t="s">
        <v>2469</v>
      </c>
    </row>
    <row r="4332" spans="1:9" ht="15" customHeight="1" x14ac:dyDescent="0.25">
      <c r="A4332" s="117">
        <v>46290.782395833332</v>
      </c>
      <c r="B4332" s="114">
        <v>30</v>
      </c>
      <c r="C4332" s="114" t="s">
        <v>367</v>
      </c>
      <c r="D4332" s="114" t="s">
        <v>638</v>
      </c>
      <c r="E4332" s="114" t="s">
        <v>2430</v>
      </c>
      <c r="F4332" s="114" t="s">
        <v>180</v>
      </c>
      <c r="G4332" s="121">
        <v>8.4187469319904688E-5</v>
      </c>
      <c r="H4332" s="114">
        <v>0</v>
      </c>
      <c r="I4332" s="118" t="s">
        <v>2469</v>
      </c>
    </row>
    <row r="4333" spans="1:9" ht="15" customHeight="1" x14ac:dyDescent="0.25">
      <c r="A4333" s="117">
        <v>46290.782395833332</v>
      </c>
      <c r="B4333" s="114">
        <v>30</v>
      </c>
      <c r="C4333" s="114" t="s">
        <v>367</v>
      </c>
      <c r="D4333" s="114" t="s">
        <v>638</v>
      </c>
      <c r="E4333" s="114" t="s">
        <v>2431</v>
      </c>
      <c r="F4333" s="114" t="s">
        <v>180</v>
      </c>
      <c r="G4333" s="121">
        <v>8.4187469319904674E-5</v>
      </c>
      <c r="H4333" s="114">
        <v>0</v>
      </c>
      <c r="I4333" s="118" t="s">
        <v>2469</v>
      </c>
    </row>
    <row r="4334" spans="1:9" ht="15" customHeight="1" x14ac:dyDescent="0.25">
      <c r="A4334" s="117">
        <v>46290.782395833332</v>
      </c>
      <c r="B4334" s="114">
        <v>30</v>
      </c>
      <c r="C4334" s="114" t="s">
        <v>367</v>
      </c>
      <c r="D4334" s="114" t="s">
        <v>638</v>
      </c>
      <c r="E4334" s="114" t="s">
        <v>2432</v>
      </c>
      <c r="F4334" s="114" t="s">
        <v>180</v>
      </c>
      <c r="G4334" s="121">
        <v>8.4187469319904674E-5</v>
      </c>
      <c r="H4334" s="114">
        <v>0</v>
      </c>
      <c r="I4334" s="118" t="s">
        <v>2469</v>
      </c>
    </row>
    <row r="4335" spans="1:9" ht="15" customHeight="1" x14ac:dyDescent="0.25">
      <c r="A4335" s="117">
        <v>46290.782395833332</v>
      </c>
      <c r="B4335" s="114">
        <v>30</v>
      </c>
      <c r="C4335" s="114" t="s">
        <v>367</v>
      </c>
      <c r="D4335" s="114" t="s">
        <v>638</v>
      </c>
      <c r="E4335" s="114" t="s">
        <v>2433</v>
      </c>
      <c r="F4335" s="114" t="s">
        <v>180</v>
      </c>
      <c r="G4335" s="121">
        <v>8.4187469319904661E-5</v>
      </c>
      <c r="H4335" s="114">
        <v>0</v>
      </c>
      <c r="I4335" s="118" t="s">
        <v>2469</v>
      </c>
    </row>
    <row r="4336" spans="1:9" ht="15" customHeight="1" x14ac:dyDescent="0.25">
      <c r="A4336" s="117">
        <v>46290.782395833332</v>
      </c>
      <c r="B4336" s="114">
        <v>30</v>
      </c>
      <c r="C4336" s="114" t="s">
        <v>367</v>
      </c>
      <c r="D4336" s="114" t="s">
        <v>638</v>
      </c>
      <c r="E4336" s="114" t="s">
        <v>2434</v>
      </c>
      <c r="F4336" s="114" t="s">
        <v>180</v>
      </c>
      <c r="G4336" s="121">
        <v>8.4187469319904647E-5</v>
      </c>
      <c r="H4336" s="114">
        <v>0</v>
      </c>
      <c r="I4336" s="118" t="s">
        <v>2469</v>
      </c>
    </row>
    <row r="4337" spans="1:9" ht="15" customHeight="1" x14ac:dyDescent="0.25">
      <c r="A4337" s="117">
        <v>46290.782395833332</v>
      </c>
      <c r="B4337" s="114">
        <v>30</v>
      </c>
      <c r="C4337" s="114" t="s">
        <v>367</v>
      </c>
      <c r="D4337" s="114" t="s">
        <v>638</v>
      </c>
      <c r="E4337" s="114" t="s">
        <v>2435</v>
      </c>
      <c r="F4337" s="114" t="s">
        <v>180</v>
      </c>
      <c r="G4337" s="121">
        <v>8.4187469319904647E-5</v>
      </c>
      <c r="H4337" s="114">
        <v>0</v>
      </c>
      <c r="I4337" s="118" t="s">
        <v>2469</v>
      </c>
    </row>
    <row r="4338" spans="1:9" ht="15" customHeight="1" x14ac:dyDescent="0.25">
      <c r="A4338" s="117">
        <v>46290.782395833332</v>
      </c>
      <c r="B4338" s="114">
        <v>30</v>
      </c>
      <c r="C4338" s="114" t="s">
        <v>367</v>
      </c>
      <c r="D4338" s="114" t="s">
        <v>638</v>
      </c>
      <c r="E4338" s="114" t="s">
        <v>2436</v>
      </c>
      <c r="F4338" s="114" t="s">
        <v>180</v>
      </c>
      <c r="G4338" s="121">
        <v>8.4187469319904634E-5</v>
      </c>
      <c r="H4338" s="114">
        <v>0</v>
      </c>
      <c r="I4338" s="118" t="s">
        <v>2469</v>
      </c>
    </row>
    <row r="4339" spans="1:9" ht="15" customHeight="1" x14ac:dyDescent="0.25">
      <c r="A4339" s="117">
        <v>46290.782395833332</v>
      </c>
      <c r="B4339" s="114">
        <v>30</v>
      </c>
      <c r="C4339" s="114" t="s">
        <v>367</v>
      </c>
      <c r="D4339" s="114" t="s">
        <v>638</v>
      </c>
      <c r="E4339" s="114" t="s">
        <v>2437</v>
      </c>
      <c r="F4339" s="114" t="s">
        <v>180</v>
      </c>
      <c r="G4339" s="121">
        <v>1.5545526366878156E-4</v>
      </c>
      <c r="H4339" s="114">
        <v>0</v>
      </c>
      <c r="I4339" s="118" t="s">
        <v>2469</v>
      </c>
    </row>
    <row r="4340" spans="1:9" ht="15" customHeight="1" x14ac:dyDescent="0.25">
      <c r="A4340" s="117">
        <v>46290.782395833332</v>
      </c>
      <c r="B4340" s="114">
        <v>30</v>
      </c>
      <c r="C4340" s="114" t="s">
        <v>367</v>
      </c>
      <c r="D4340" s="114" t="s">
        <v>638</v>
      </c>
      <c r="E4340" s="114" t="s">
        <v>2438</v>
      </c>
      <c r="F4340" s="114" t="s">
        <v>180</v>
      </c>
      <c r="G4340" s="121">
        <v>1.5545526366878156E-4</v>
      </c>
      <c r="H4340" s="114">
        <v>0</v>
      </c>
      <c r="I4340" s="118" t="s">
        <v>2469</v>
      </c>
    </row>
    <row r="4341" spans="1:9" ht="15" customHeight="1" x14ac:dyDescent="0.25">
      <c r="A4341" s="117">
        <v>46290.782395833332</v>
      </c>
      <c r="B4341" s="114">
        <v>30</v>
      </c>
      <c r="C4341" s="114" t="s">
        <v>367</v>
      </c>
      <c r="D4341" s="114" t="s">
        <v>638</v>
      </c>
      <c r="E4341" s="114" t="s">
        <v>2439</v>
      </c>
      <c r="F4341" s="114" t="s">
        <v>180</v>
      </c>
      <c r="G4341" s="121">
        <v>1.5545526366878156E-4</v>
      </c>
      <c r="H4341" s="114">
        <v>0</v>
      </c>
      <c r="I4341" s="118" t="s">
        <v>2469</v>
      </c>
    </row>
    <row r="4342" spans="1:9" ht="15" customHeight="1" x14ac:dyDescent="0.25">
      <c r="A4342" s="117">
        <v>46290.782395833332</v>
      </c>
      <c r="B4342" s="114">
        <v>30</v>
      </c>
      <c r="C4342" s="114" t="s">
        <v>367</v>
      </c>
      <c r="D4342" s="114" t="s">
        <v>638</v>
      </c>
      <c r="E4342" s="114" t="s">
        <v>2440</v>
      </c>
      <c r="F4342" s="114" t="s">
        <v>180</v>
      </c>
      <c r="G4342" s="121">
        <v>1.5545526366878153E-4</v>
      </c>
      <c r="H4342" s="114">
        <v>0</v>
      </c>
      <c r="I4342" s="118" t="s">
        <v>2469</v>
      </c>
    </row>
    <row r="4343" spans="1:9" ht="15" customHeight="1" x14ac:dyDescent="0.25">
      <c r="A4343" s="117">
        <v>46290.782395833332</v>
      </c>
      <c r="B4343" s="114">
        <v>30</v>
      </c>
      <c r="C4343" s="114" t="s">
        <v>367</v>
      </c>
      <c r="D4343" s="114" t="s">
        <v>638</v>
      </c>
      <c r="E4343" s="114" t="s">
        <v>2441</v>
      </c>
      <c r="F4343" s="114" t="s">
        <v>180</v>
      </c>
      <c r="G4343" s="121">
        <v>1.5545526366878153E-4</v>
      </c>
      <c r="H4343" s="114">
        <v>0</v>
      </c>
      <c r="I4343" s="118" t="s">
        <v>2469</v>
      </c>
    </row>
    <row r="4344" spans="1:9" ht="15" customHeight="1" x14ac:dyDescent="0.25">
      <c r="A4344" s="117">
        <v>46290.782395833332</v>
      </c>
      <c r="B4344" s="114">
        <v>30</v>
      </c>
      <c r="C4344" s="114" t="s">
        <v>367</v>
      </c>
      <c r="D4344" s="114" t="s">
        <v>638</v>
      </c>
      <c r="E4344" s="114" t="s">
        <v>2442</v>
      </c>
      <c r="F4344" s="114" t="s">
        <v>180</v>
      </c>
      <c r="G4344" s="121">
        <v>1.5545526366878153E-4</v>
      </c>
      <c r="H4344" s="114">
        <v>0</v>
      </c>
      <c r="I4344" s="118" t="s">
        <v>2469</v>
      </c>
    </row>
    <row r="4345" spans="1:9" ht="15" customHeight="1" x14ac:dyDescent="0.25">
      <c r="A4345" s="117">
        <v>46290.782395833332</v>
      </c>
      <c r="B4345" s="114">
        <v>30</v>
      </c>
      <c r="C4345" s="114" t="s">
        <v>367</v>
      </c>
      <c r="D4345" s="114" t="s">
        <v>638</v>
      </c>
      <c r="E4345" s="114" t="s">
        <v>567</v>
      </c>
      <c r="F4345" s="114" t="s">
        <v>2443</v>
      </c>
      <c r="G4345" s="121">
        <v>2.2971656892015318E-5</v>
      </c>
      <c r="H4345" s="114">
        <v>4.5943313784030639</v>
      </c>
      <c r="I4345" s="118" t="s">
        <v>274</v>
      </c>
    </row>
    <row r="4346" spans="1:9" ht="15" customHeight="1" x14ac:dyDescent="0.25">
      <c r="A4346" s="117">
        <v>46290.782395833332</v>
      </c>
      <c r="B4346" s="114">
        <v>30</v>
      </c>
      <c r="C4346" s="114" t="s">
        <v>367</v>
      </c>
      <c r="D4346" s="114" t="s">
        <v>638</v>
      </c>
      <c r="E4346" s="114" t="s">
        <v>569</v>
      </c>
      <c r="F4346" s="114" t="s">
        <v>2443</v>
      </c>
      <c r="G4346" s="121">
        <v>9.330555655742691E-5</v>
      </c>
      <c r="H4346" s="114">
        <v>18.661111311485381</v>
      </c>
      <c r="I4346" s="118" t="s">
        <v>274</v>
      </c>
    </row>
    <row r="4347" spans="1:9" ht="15" customHeight="1" x14ac:dyDescent="0.25">
      <c r="A4347" s="117">
        <v>46290.782395833332</v>
      </c>
      <c r="B4347" s="114">
        <v>30</v>
      </c>
      <c r="C4347" s="114" t="s">
        <v>367</v>
      </c>
      <c r="D4347" s="114" t="s">
        <v>638</v>
      </c>
      <c r="E4347" s="114" t="s">
        <v>2444</v>
      </c>
      <c r="F4347" s="114" t="s">
        <v>2443</v>
      </c>
      <c r="G4347" s="121">
        <v>1.300675385481253E-4</v>
      </c>
      <c r="H4347" s="114">
        <v>26.01350770962506</v>
      </c>
      <c r="I4347" s="118" t="s">
        <v>274</v>
      </c>
    </row>
    <row r="4348" spans="1:9" ht="15" customHeight="1" x14ac:dyDescent="0.25">
      <c r="A4348" s="117">
        <v>46290.782395833332</v>
      </c>
      <c r="B4348" s="114">
        <v>30</v>
      </c>
      <c r="C4348" s="114" t="s">
        <v>367</v>
      </c>
      <c r="D4348" s="114" t="s">
        <v>638</v>
      </c>
      <c r="E4348" s="114" t="s">
        <v>2445</v>
      </c>
      <c r="F4348" s="114" t="s">
        <v>2443</v>
      </c>
      <c r="G4348" s="121">
        <v>1.3407492536411848E-4</v>
      </c>
      <c r="H4348" s="114">
        <v>26.814985072823696</v>
      </c>
      <c r="I4348" s="118" t="s">
        <v>274</v>
      </c>
    </row>
    <row r="4349" spans="1:9" ht="15" customHeight="1" x14ac:dyDescent="0.25">
      <c r="A4349" s="117">
        <v>46290.782395833332</v>
      </c>
      <c r="B4349" s="114">
        <v>30</v>
      </c>
      <c r="C4349" s="114" t="s">
        <v>367</v>
      </c>
      <c r="D4349" s="114" t="s">
        <v>638</v>
      </c>
      <c r="E4349" s="114" t="s">
        <v>2446</v>
      </c>
      <c r="F4349" s="114" t="s">
        <v>2443</v>
      </c>
      <c r="G4349" s="121">
        <v>1.3407492536411848E-4</v>
      </c>
      <c r="H4349" s="114">
        <v>26.814985072823696</v>
      </c>
      <c r="I4349" s="118" t="s">
        <v>274</v>
      </c>
    </row>
    <row r="4350" spans="1:9" ht="15" customHeight="1" x14ac:dyDescent="0.25">
      <c r="A4350" s="117">
        <v>46290.782395833332</v>
      </c>
      <c r="B4350" s="114">
        <v>30</v>
      </c>
      <c r="C4350" s="114" t="s">
        <v>367</v>
      </c>
      <c r="D4350" s="114" t="s">
        <v>638</v>
      </c>
      <c r="E4350" s="114" t="s">
        <v>2447</v>
      </c>
      <c r="F4350" s="114" t="s">
        <v>2443</v>
      </c>
      <c r="G4350" s="121">
        <v>1.3006753854812535E-4</v>
      </c>
      <c r="H4350" s="114">
        <v>26.01350770962507</v>
      </c>
      <c r="I4350" s="118" t="s">
        <v>274</v>
      </c>
    </row>
    <row r="4351" spans="1:9" ht="15" customHeight="1" x14ac:dyDescent="0.25">
      <c r="A4351" s="117">
        <v>46290.782395833332</v>
      </c>
      <c r="B4351" s="114">
        <v>30</v>
      </c>
      <c r="C4351" s="114" t="s">
        <v>367</v>
      </c>
      <c r="D4351" s="114" t="s">
        <v>638</v>
      </c>
      <c r="E4351" s="114" t="s">
        <v>2448</v>
      </c>
      <c r="F4351" s="114" t="s">
        <v>2443</v>
      </c>
      <c r="G4351" s="121">
        <v>9.3305556557426951E-5</v>
      </c>
      <c r="H4351" s="114">
        <v>18.661111311485389</v>
      </c>
      <c r="I4351" s="118" t="s">
        <v>274</v>
      </c>
    </row>
    <row r="4352" spans="1:9" ht="15" customHeight="1" x14ac:dyDescent="0.25">
      <c r="A4352" s="117">
        <v>46290.782395833332</v>
      </c>
      <c r="B4352" s="114">
        <v>30</v>
      </c>
      <c r="C4352" s="114" t="s">
        <v>367</v>
      </c>
      <c r="D4352" s="114" t="s">
        <v>638</v>
      </c>
      <c r="E4352" s="114" t="s">
        <v>2449</v>
      </c>
      <c r="F4352" s="114" t="s">
        <v>2443</v>
      </c>
      <c r="G4352" s="121">
        <v>2.2971656892015501E-5</v>
      </c>
      <c r="H4352" s="114">
        <v>4.5943313784031004</v>
      </c>
      <c r="I4352" s="118" t="s">
        <v>274</v>
      </c>
    </row>
    <row r="4353" spans="1:9" ht="15" customHeight="1" x14ac:dyDescent="0.25">
      <c r="A4353" s="117">
        <v>46290.782395833332</v>
      </c>
      <c r="B4353" s="114">
        <v>30</v>
      </c>
      <c r="C4353" s="114" t="s">
        <v>367</v>
      </c>
      <c r="D4353" s="114" t="s">
        <v>638</v>
      </c>
      <c r="E4353" s="114" t="s">
        <v>2450</v>
      </c>
      <c r="F4353" s="114" t="s">
        <v>2443</v>
      </c>
      <c r="G4353" s="121">
        <v>-7.8107804478760542E-4</v>
      </c>
      <c r="H4353" s="114">
        <v>-156.21560895752111</v>
      </c>
      <c r="I4353" s="118" t="s">
        <v>272</v>
      </c>
    </row>
    <row r="4354" spans="1:9" ht="15" customHeight="1" x14ac:dyDescent="0.25">
      <c r="A4354" s="117">
        <v>46290.782395833332</v>
      </c>
      <c r="B4354" s="114">
        <v>30</v>
      </c>
      <c r="C4354" s="114" t="s">
        <v>367</v>
      </c>
      <c r="D4354" s="114" t="s">
        <v>638</v>
      </c>
      <c r="E4354" s="114" t="s">
        <v>2451</v>
      </c>
      <c r="F4354" s="114" t="s">
        <v>2443</v>
      </c>
      <c r="G4354" s="121">
        <v>-8.5141194445301704E-4</v>
      </c>
      <c r="H4354" s="114">
        <v>-170.28238889060341</v>
      </c>
      <c r="I4354" s="118" t="s">
        <v>272</v>
      </c>
    </row>
    <row r="4355" spans="1:9" ht="15" customHeight="1" x14ac:dyDescent="0.25">
      <c r="A4355" s="117">
        <v>46290.782395833332</v>
      </c>
      <c r="B4355" s="114">
        <v>30</v>
      </c>
      <c r="C4355" s="114" t="s">
        <v>367</v>
      </c>
      <c r="D4355" s="114" t="s">
        <v>638</v>
      </c>
      <c r="E4355" s="114" t="s">
        <v>2452</v>
      </c>
      <c r="F4355" s="114" t="s">
        <v>2443</v>
      </c>
      <c r="G4355" s="121">
        <v>-8.8817392644371539E-4</v>
      </c>
      <c r="H4355" s="114">
        <v>-177.6347852887431</v>
      </c>
      <c r="I4355" s="118" t="s">
        <v>272</v>
      </c>
    </row>
    <row r="4356" spans="1:9" ht="15" customHeight="1" x14ac:dyDescent="0.25">
      <c r="A4356" s="117">
        <v>46290.782395833332</v>
      </c>
      <c r="B4356" s="114">
        <v>30</v>
      </c>
      <c r="C4356" s="114" t="s">
        <v>367</v>
      </c>
      <c r="D4356" s="114" t="s">
        <v>638</v>
      </c>
      <c r="E4356" s="114" t="s">
        <v>2453</v>
      </c>
      <c r="F4356" s="114" t="s">
        <v>2443</v>
      </c>
      <c r="G4356" s="121">
        <v>-8.9218131325970857E-4</v>
      </c>
      <c r="H4356" s="114">
        <v>-178.43626265194172</v>
      </c>
      <c r="I4356" s="118" t="s">
        <v>272</v>
      </c>
    </row>
    <row r="4357" spans="1:9" ht="15" customHeight="1" x14ac:dyDescent="0.25">
      <c r="A4357" s="117">
        <v>46290.782395833332</v>
      </c>
      <c r="B4357" s="114">
        <v>30</v>
      </c>
      <c r="C4357" s="114" t="s">
        <v>367</v>
      </c>
      <c r="D4357" s="114" t="s">
        <v>638</v>
      </c>
      <c r="E4357" s="114" t="s">
        <v>2454</v>
      </c>
      <c r="F4357" s="114" t="s">
        <v>2443</v>
      </c>
      <c r="G4357" s="121">
        <v>-8.9218131325970867E-4</v>
      </c>
      <c r="H4357" s="114">
        <v>-178.43626265194175</v>
      </c>
      <c r="I4357" s="118" t="s">
        <v>272</v>
      </c>
    </row>
    <row r="4358" spans="1:9" ht="15" customHeight="1" x14ac:dyDescent="0.25">
      <c r="A4358" s="117">
        <v>46290.782395833332</v>
      </c>
      <c r="B4358" s="114">
        <v>30</v>
      </c>
      <c r="C4358" s="114" t="s">
        <v>367</v>
      </c>
      <c r="D4358" s="114" t="s">
        <v>638</v>
      </c>
      <c r="E4358" s="114" t="s">
        <v>2455</v>
      </c>
      <c r="F4358" s="114" t="s">
        <v>2443</v>
      </c>
      <c r="G4358" s="121">
        <v>-8.8817392644371549E-4</v>
      </c>
      <c r="H4358" s="114">
        <v>-177.6347852887431</v>
      </c>
      <c r="I4358" s="118" t="s">
        <v>272</v>
      </c>
    </row>
    <row r="4359" spans="1:9" ht="15" customHeight="1" x14ac:dyDescent="0.25">
      <c r="A4359" s="117">
        <v>46290.782395833332</v>
      </c>
      <c r="B4359" s="114">
        <v>30</v>
      </c>
      <c r="C4359" s="114" t="s">
        <v>367</v>
      </c>
      <c r="D4359" s="114" t="s">
        <v>638</v>
      </c>
      <c r="E4359" s="114" t="s">
        <v>2456</v>
      </c>
      <c r="F4359" s="114" t="s">
        <v>2443</v>
      </c>
      <c r="G4359" s="121">
        <v>-8.5141194445301715E-4</v>
      </c>
      <c r="H4359" s="114">
        <v>-170.28238889060344</v>
      </c>
      <c r="I4359" s="118" t="s">
        <v>272</v>
      </c>
    </row>
    <row r="4360" spans="1:9" ht="15" customHeight="1" x14ac:dyDescent="0.25">
      <c r="A4360" s="117">
        <v>46290.782395833332</v>
      </c>
      <c r="B4360" s="114">
        <v>30</v>
      </c>
      <c r="C4360" s="114" t="s">
        <v>367</v>
      </c>
      <c r="D4360" s="114" t="s">
        <v>638</v>
      </c>
      <c r="E4360" s="114" t="s">
        <v>2457</v>
      </c>
      <c r="F4360" s="114" t="s">
        <v>2443</v>
      </c>
      <c r="G4360" s="121">
        <v>-7.8107804478760564E-4</v>
      </c>
      <c r="H4360" s="114">
        <v>-156.21560895752114</v>
      </c>
      <c r="I4360" s="118" t="s">
        <v>272</v>
      </c>
    </row>
    <row r="4361" spans="1:9" ht="15" customHeight="1" x14ac:dyDescent="0.25">
      <c r="A4361" s="117">
        <v>46290.782395833332</v>
      </c>
      <c r="B4361" s="114">
        <v>30</v>
      </c>
      <c r="C4361" s="114" t="s">
        <v>367</v>
      </c>
      <c r="D4361" s="114" t="s">
        <v>638</v>
      </c>
      <c r="E4361" s="114" t="s">
        <v>2458</v>
      </c>
      <c r="F4361" s="114" t="s">
        <v>2443</v>
      </c>
      <c r="G4361" s="121">
        <v>-6.9263148908285329E-4</v>
      </c>
      <c r="H4361" s="114">
        <v>-138.52629781657069</v>
      </c>
      <c r="I4361" s="118" t="s">
        <v>272</v>
      </c>
    </row>
    <row r="4362" spans="1:9" ht="15" customHeight="1" x14ac:dyDescent="0.25">
      <c r="A4362" s="117">
        <v>46290.782395833332</v>
      </c>
      <c r="B4362" s="114">
        <v>30</v>
      </c>
      <c r="C4362" s="114" t="s">
        <v>367</v>
      </c>
      <c r="D4362" s="114" t="s">
        <v>638</v>
      </c>
      <c r="E4362" s="114" t="s">
        <v>2459</v>
      </c>
      <c r="F4362" s="114" t="s">
        <v>2443</v>
      </c>
      <c r="G4362" s="121">
        <v>-5.6720017102883E-4</v>
      </c>
      <c r="H4362" s="114">
        <v>-113.44003420576603</v>
      </c>
      <c r="I4362" s="118" t="s">
        <v>272</v>
      </c>
    </row>
    <row r="4363" spans="1:9" ht="15" customHeight="1" x14ac:dyDescent="0.25">
      <c r="A4363" s="117">
        <v>46290.782395833332</v>
      </c>
      <c r="B4363" s="114">
        <v>30</v>
      </c>
      <c r="C4363" s="114" t="s">
        <v>367</v>
      </c>
      <c r="D4363" s="114" t="s">
        <v>638</v>
      </c>
      <c r="E4363" s="114" t="s">
        <v>2460</v>
      </c>
      <c r="F4363" s="114" t="s">
        <v>2443</v>
      </c>
      <c r="G4363" s="121">
        <v>-4.4176885297480666E-4</v>
      </c>
      <c r="H4363" s="114">
        <v>-88.353770594961347</v>
      </c>
      <c r="I4363" s="118" t="s">
        <v>272</v>
      </c>
    </row>
    <row r="4364" spans="1:9" ht="15" customHeight="1" x14ac:dyDescent="0.25">
      <c r="A4364" s="117">
        <v>46290.782395833332</v>
      </c>
      <c r="B4364" s="114">
        <v>30</v>
      </c>
      <c r="C4364" s="114" t="s">
        <v>367</v>
      </c>
      <c r="D4364" s="114" t="s">
        <v>638</v>
      </c>
      <c r="E4364" s="114" t="s">
        <v>2461</v>
      </c>
      <c r="F4364" s="114" t="s">
        <v>2443</v>
      </c>
      <c r="G4364" s="121">
        <v>-3.1633753492078343E-4</v>
      </c>
      <c r="H4364" s="114">
        <v>-63.267506984156704</v>
      </c>
      <c r="I4364" s="118" t="s">
        <v>272</v>
      </c>
    </row>
    <row r="4365" spans="1:9" ht="15" customHeight="1" x14ac:dyDescent="0.25">
      <c r="A4365" s="117">
        <v>46290.782395833332</v>
      </c>
      <c r="B4365" s="114">
        <v>30</v>
      </c>
      <c r="C4365" s="114" t="s">
        <v>367</v>
      </c>
      <c r="D4365" s="114" t="s">
        <v>638</v>
      </c>
      <c r="E4365" s="114" t="s">
        <v>2462</v>
      </c>
      <c r="F4365" s="114" t="s">
        <v>2443</v>
      </c>
      <c r="G4365" s="121">
        <v>-1.9090621686676008E-4</v>
      </c>
      <c r="H4365" s="114">
        <v>-38.181243373352032</v>
      </c>
      <c r="I4365" s="118" t="s">
        <v>272</v>
      </c>
    </row>
    <row r="4366" spans="1:9" ht="15" customHeight="1" x14ac:dyDescent="0.25">
      <c r="A4366" s="117">
        <v>46290.782395833332</v>
      </c>
      <c r="B4366" s="114">
        <v>30</v>
      </c>
      <c r="C4366" s="114" t="s">
        <v>367</v>
      </c>
      <c r="D4366" s="114" t="s">
        <v>638</v>
      </c>
      <c r="E4366" s="114" t="s">
        <v>2463</v>
      </c>
      <c r="F4366" s="114" t="s">
        <v>2443</v>
      </c>
      <c r="G4366" s="121">
        <v>-6.5474898812736793E-5</v>
      </c>
      <c r="H4366" s="114">
        <v>-13.094979762547377</v>
      </c>
      <c r="I4366" s="118" t="s">
        <v>272</v>
      </c>
    </row>
    <row r="4367" spans="1:9" ht="15" customHeight="1" x14ac:dyDescent="0.25">
      <c r="A4367" s="117">
        <v>46290.782395833332</v>
      </c>
      <c r="B4367" s="114">
        <v>30</v>
      </c>
      <c r="C4367" s="114" t="s">
        <v>367</v>
      </c>
      <c r="D4367" s="114" t="s">
        <v>638</v>
      </c>
      <c r="E4367" s="114" t="s">
        <v>2773</v>
      </c>
      <c r="F4367" s="114" t="s">
        <v>2443</v>
      </c>
      <c r="G4367" s="121">
        <v>-6.9263148908285329E-4</v>
      </c>
      <c r="H4367" s="114">
        <v>-138.52629781657069</v>
      </c>
      <c r="I4367" s="118" t="s">
        <v>272</v>
      </c>
    </row>
    <row r="4368" spans="1:9" ht="15" customHeight="1" x14ac:dyDescent="0.25">
      <c r="A4368" s="117">
        <v>46290.782395833332</v>
      </c>
      <c r="B4368" s="114">
        <v>30</v>
      </c>
      <c r="C4368" s="114" t="s">
        <v>367</v>
      </c>
      <c r="D4368" s="114" t="s">
        <v>638</v>
      </c>
      <c r="E4368" s="114" t="s">
        <v>2775</v>
      </c>
      <c r="F4368" s="114" t="s">
        <v>2443</v>
      </c>
      <c r="G4368" s="121">
        <v>-5.6720017102883E-4</v>
      </c>
      <c r="H4368" s="114">
        <v>-113.44003420576603</v>
      </c>
      <c r="I4368" s="118" t="s">
        <v>272</v>
      </c>
    </row>
    <row r="4369" spans="1:9" ht="15" customHeight="1" x14ac:dyDescent="0.25">
      <c r="A4369" s="117">
        <v>46290.782395833332</v>
      </c>
      <c r="B4369" s="114">
        <v>30</v>
      </c>
      <c r="C4369" s="114" t="s">
        <v>367</v>
      </c>
      <c r="D4369" s="114" t="s">
        <v>638</v>
      </c>
      <c r="E4369" s="114" t="s">
        <v>2776</v>
      </c>
      <c r="F4369" s="114" t="s">
        <v>2443</v>
      </c>
      <c r="G4369" s="121">
        <v>-4.4176885297480672E-4</v>
      </c>
      <c r="H4369" s="114">
        <v>-88.353770594961361</v>
      </c>
      <c r="I4369" s="118" t="s">
        <v>272</v>
      </c>
    </row>
    <row r="4370" spans="1:9" ht="15" customHeight="1" x14ac:dyDescent="0.25">
      <c r="A4370" s="117">
        <v>46290.782395833332</v>
      </c>
      <c r="B4370" s="114">
        <v>30</v>
      </c>
      <c r="C4370" s="114" t="s">
        <v>367</v>
      </c>
      <c r="D4370" s="114" t="s">
        <v>638</v>
      </c>
      <c r="E4370" s="114" t="s">
        <v>2777</v>
      </c>
      <c r="F4370" s="114" t="s">
        <v>2443</v>
      </c>
      <c r="G4370" s="121">
        <v>-3.1633753492078348E-4</v>
      </c>
      <c r="H4370" s="114">
        <v>-63.267506984156711</v>
      </c>
      <c r="I4370" s="118" t="s">
        <v>272</v>
      </c>
    </row>
    <row r="4371" spans="1:9" ht="15" customHeight="1" x14ac:dyDescent="0.25">
      <c r="A4371" s="117">
        <v>46290.782395833332</v>
      </c>
      <c r="B4371" s="114">
        <v>30</v>
      </c>
      <c r="C4371" s="114" t="s">
        <v>367</v>
      </c>
      <c r="D4371" s="114" t="s">
        <v>638</v>
      </c>
      <c r="E4371" s="114" t="s">
        <v>2778</v>
      </c>
      <c r="F4371" s="114" t="s">
        <v>2443</v>
      </c>
      <c r="G4371" s="121">
        <v>-1.9090621686676014E-4</v>
      </c>
      <c r="H4371" s="114">
        <v>-38.181243373352046</v>
      </c>
      <c r="I4371" s="118" t="s">
        <v>272</v>
      </c>
    </row>
    <row r="4372" spans="1:9" ht="15" customHeight="1" x14ac:dyDescent="0.25">
      <c r="A4372" s="117">
        <v>46290.782395833332</v>
      </c>
      <c r="B4372" s="114">
        <v>30</v>
      </c>
      <c r="C4372" s="114" t="s">
        <v>367</v>
      </c>
      <c r="D4372" s="114" t="s">
        <v>638</v>
      </c>
      <c r="E4372" s="114" t="s">
        <v>2779</v>
      </c>
      <c r="F4372" s="114" t="s">
        <v>2443</v>
      </c>
      <c r="G4372" s="121">
        <v>-6.5474898812736861E-5</v>
      </c>
      <c r="H4372" s="114">
        <v>-13.094979762547391</v>
      </c>
      <c r="I4372" s="118" t="s">
        <v>272</v>
      </c>
    </row>
    <row r="4373" spans="1:9" ht="15" customHeight="1" x14ac:dyDescent="0.25">
      <c r="A4373" s="117">
        <v>46290.782395833332</v>
      </c>
      <c r="B4373" s="114">
        <v>30</v>
      </c>
      <c r="C4373" s="114" t="s">
        <v>367</v>
      </c>
      <c r="D4373" s="114" t="s">
        <v>434</v>
      </c>
      <c r="E4373" s="114" t="s">
        <v>2334</v>
      </c>
      <c r="F4373" s="114" t="s">
        <v>180</v>
      </c>
      <c r="G4373" s="121">
        <v>-9.7971189057468547E-4</v>
      </c>
      <c r="H4373" s="114">
        <v>-14.36910772842872</v>
      </c>
      <c r="I4373" s="118" t="s">
        <v>272</v>
      </c>
    </row>
    <row r="4374" spans="1:9" ht="15" customHeight="1" x14ac:dyDescent="0.25">
      <c r="A4374" s="117">
        <v>46290.782395833332</v>
      </c>
      <c r="B4374" s="114">
        <v>30</v>
      </c>
      <c r="C4374" s="114" t="s">
        <v>367</v>
      </c>
      <c r="D4374" s="114" t="s">
        <v>434</v>
      </c>
      <c r="E4374" s="114" t="s">
        <v>2336</v>
      </c>
      <c r="F4374" s="114" t="s">
        <v>180</v>
      </c>
      <c r="G4374" s="121">
        <v>-9.7971189057468547E-4</v>
      </c>
      <c r="H4374" s="114">
        <v>-14.36910772842872</v>
      </c>
      <c r="I4374" s="118" t="s">
        <v>272</v>
      </c>
    </row>
    <row r="4375" spans="1:9" ht="15" customHeight="1" x14ac:dyDescent="0.25">
      <c r="A4375" s="117">
        <v>46290.782395833332</v>
      </c>
      <c r="B4375" s="114">
        <v>30</v>
      </c>
      <c r="C4375" s="114" t="s">
        <v>367</v>
      </c>
      <c r="D4375" s="114" t="s">
        <v>434</v>
      </c>
      <c r="E4375" s="114" t="s">
        <v>2337</v>
      </c>
      <c r="F4375" s="114" t="s">
        <v>180</v>
      </c>
      <c r="G4375" s="121">
        <v>-9.7971189057468547E-4</v>
      </c>
      <c r="H4375" s="114">
        <v>-14.36910772842872</v>
      </c>
      <c r="I4375" s="118" t="s">
        <v>272</v>
      </c>
    </row>
    <row r="4376" spans="1:9" ht="15" customHeight="1" x14ac:dyDescent="0.25">
      <c r="A4376" s="117">
        <v>46290.782395833332</v>
      </c>
      <c r="B4376" s="114">
        <v>30</v>
      </c>
      <c r="C4376" s="114" t="s">
        <v>367</v>
      </c>
      <c r="D4376" s="114" t="s">
        <v>434</v>
      </c>
      <c r="E4376" s="114" t="s">
        <v>2338</v>
      </c>
      <c r="F4376" s="114" t="s">
        <v>180</v>
      </c>
      <c r="G4376" s="121">
        <v>-9.7971189057468547E-4</v>
      </c>
      <c r="H4376" s="114">
        <v>-14.36910772842872</v>
      </c>
      <c r="I4376" s="118" t="s">
        <v>272</v>
      </c>
    </row>
    <row r="4377" spans="1:9" ht="15" customHeight="1" x14ac:dyDescent="0.25">
      <c r="A4377" s="117">
        <v>46290.782395833332</v>
      </c>
      <c r="B4377" s="114">
        <v>30</v>
      </c>
      <c r="C4377" s="114" t="s">
        <v>367</v>
      </c>
      <c r="D4377" s="114" t="s">
        <v>434</v>
      </c>
      <c r="E4377" s="114" t="s">
        <v>2339</v>
      </c>
      <c r="F4377" s="114" t="s">
        <v>180</v>
      </c>
      <c r="G4377" s="121">
        <v>-9.7971189057468547E-4</v>
      </c>
      <c r="H4377" s="114">
        <v>-14.36910772842872</v>
      </c>
      <c r="I4377" s="118" t="s">
        <v>272</v>
      </c>
    </row>
    <row r="4378" spans="1:9" ht="15" customHeight="1" x14ac:dyDescent="0.25">
      <c r="A4378" s="117">
        <v>46290.782395833332</v>
      </c>
      <c r="B4378" s="114">
        <v>30</v>
      </c>
      <c r="C4378" s="114" t="s">
        <v>367</v>
      </c>
      <c r="D4378" s="114" t="s">
        <v>434</v>
      </c>
      <c r="E4378" s="114" t="s">
        <v>2340</v>
      </c>
      <c r="F4378" s="114" t="s">
        <v>180</v>
      </c>
      <c r="G4378" s="121">
        <v>-9.7971189057468547E-4</v>
      </c>
      <c r="H4378" s="114">
        <v>-14.36910772842872</v>
      </c>
      <c r="I4378" s="118" t="s">
        <v>272</v>
      </c>
    </row>
    <row r="4379" spans="1:9" ht="15" customHeight="1" x14ac:dyDescent="0.25">
      <c r="A4379" s="117">
        <v>46290.782395833332</v>
      </c>
      <c r="B4379" s="114">
        <v>30</v>
      </c>
      <c r="C4379" s="114" t="s">
        <v>367</v>
      </c>
      <c r="D4379" s="114" t="s">
        <v>434</v>
      </c>
      <c r="E4379" s="114" t="s">
        <v>2341</v>
      </c>
      <c r="F4379" s="114" t="s">
        <v>180</v>
      </c>
      <c r="G4379" s="121">
        <v>-8.9875451853866858E-4</v>
      </c>
      <c r="H4379" s="114">
        <v>-13.181732938567139</v>
      </c>
      <c r="I4379" s="118" t="s">
        <v>272</v>
      </c>
    </row>
    <row r="4380" spans="1:9" ht="15" customHeight="1" x14ac:dyDescent="0.25">
      <c r="A4380" s="117">
        <v>46290.782395833332</v>
      </c>
      <c r="B4380" s="114">
        <v>30</v>
      </c>
      <c r="C4380" s="114" t="s">
        <v>367</v>
      </c>
      <c r="D4380" s="114" t="s">
        <v>434</v>
      </c>
      <c r="E4380" s="114" t="s">
        <v>2342</v>
      </c>
      <c r="F4380" s="114" t="s">
        <v>180</v>
      </c>
      <c r="G4380" s="121">
        <v>-8.9875451853866858E-4</v>
      </c>
      <c r="H4380" s="114">
        <v>-13.181732938567139</v>
      </c>
      <c r="I4380" s="118" t="s">
        <v>272</v>
      </c>
    </row>
    <row r="4381" spans="1:9" ht="15" customHeight="1" x14ac:dyDescent="0.25">
      <c r="A4381" s="117">
        <v>46290.782395833332</v>
      </c>
      <c r="B4381" s="114">
        <v>30</v>
      </c>
      <c r="C4381" s="114" t="s">
        <v>367</v>
      </c>
      <c r="D4381" s="114" t="s">
        <v>434</v>
      </c>
      <c r="E4381" s="114" t="s">
        <v>2343</v>
      </c>
      <c r="F4381" s="114" t="s">
        <v>180</v>
      </c>
      <c r="G4381" s="121">
        <v>-8.9875451853866858E-4</v>
      </c>
      <c r="H4381" s="114">
        <v>-13.181732938567139</v>
      </c>
      <c r="I4381" s="118" t="s">
        <v>272</v>
      </c>
    </row>
    <row r="4382" spans="1:9" ht="15" customHeight="1" x14ac:dyDescent="0.25">
      <c r="A4382" s="117">
        <v>46290.782395833332</v>
      </c>
      <c r="B4382" s="114">
        <v>30</v>
      </c>
      <c r="C4382" s="114" t="s">
        <v>367</v>
      </c>
      <c r="D4382" s="114" t="s">
        <v>434</v>
      </c>
      <c r="E4382" s="114" t="s">
        <v>2344</v>
      </c>
      <c r="F4382" s="114" t="s">
        <v>180</v>
      </c>
      <c r="G4382" s="121">
        <v>-8.9875451853866858E-4</v>
      </c>
      <c r="H4382" s="114">
        <v>-13.181732938567139</v>
      </c>
      <c r="I4382" s="118" t="s">
        <v>272</v>
      </c>
    </row>
    <row r="4383" spans="1:9" ht="15" customHeight="1" x14ac:dyDescent="0.25">
      <c r="A4383" s="117">
        <v>46290.782395833332</v>
      </c>
      <c r="B4383" s="114">
        <v>30</v>
      </c>
      <c r="C4383" s="114" t="s">
        <v>367</v>
      </c>
      <c r="D4383" s="114" t="s">
        <v>434</v>
      </c>
      <c r="E4383" s="114" t="s">
        <v>2345</v>
      </c>
      <c r="F4383" s="114" t="s">
        <v>180</v>
      </c>
      <c r="G4383" s="121">
        <v>-8.9875451853866869E-4</v>
      </c>
      <c r="H4383" s="114">
        <v>-13.181732938567141</v>
      </c>
      <c r="I4383" s="118" t="s">
        <v>272</v>
      </c>
    </row>
    <row r="4384" spans="1:9" ht="15" customHeight="1" x14ac:dyDescent="0.25">
      <c r="A4384" s="117">
        <v>46290.782395833332</v>
      </c>
      <c r="B4384" s="114">
        <v>30</v>
      </c>
      <c r="C4384" s="114" t="s">
        <v>367</v>
      </c>
      <c r="D4384" s="114" t="s">
        <v>434</v>
      </c>
      <c r="E4384" s="114" t="s">
        <v>2346</v>
      </c>
      <c r="F4384" s="114" t="s">
        <v>180</v>
      </c>
      <c r="G4384" s="121">
        <v>-8.9875451853866869E-4</v>
      </c>
      <c r="H4384" s="114">
        <v>-13.181732938567141</v>
      </c>
      <c r="I4384" s="118" t="s">
        <v>272</v>
      </c>
    </row>
    <row r="4385" spans="1:9" ht="15" customHeight="1" x14ac:dyDescent="0.25">
      <c r="A4385" s="117">
        <v>46290.782395833332</v>
      </c>
      <c r="B4385" s="114">
        <v>30</v>
      </c>
      <c r="C4385" s="114" t="s">
        <v>367</v>
      </c>
      <c r="D4385" s="114" t="s">
        <v>434</v>
      </c>
      <c r="E4385" s="114" t="s">
        <v>2347</v>
      </c>
      <c r="F4385" s="114" t="s">
        <v>180</v>
      </c>
      <c r="G4385" s="121">
        <v>-8.9875451853866869E-4</v>
      </c>
      <c r="H4385" s="114">
        <v>-13.181732938567141</v>
      </c>
      <c r="I4385" s="118" t="s">
        <v>272</v>
      </c>
    </row>
    <row r="4386" spans="1:9" ht="15" customHeight="1" x14ac:dyDescent="0.25">
      <c r="A4386" s="117">
        <v>46290.782395833332</v>
      </c>
      <c r="B4386" s="114">
        <v>30</v>
      </c>
      <c r="C4386" s="114" t="s">
        <v>367</v>
      </c>
      <c r="D4386" s="114" t="s">
        <v>434</v>
      </c>
      <c r="E4386" s="114" t="s">
        <v>2348</v>
      </c>
      <c r="F4386" s="114" t="s">
        <v>180</v>
      </c>
      <c r="G4386" s="121">
        <v>-8.9875451853866869E-4</v>
      </c>
      <c r="H4386" s="114">
        <v>-13.181732938567141</v>
      </c>
      <c r="I4386" s="118" t="s">
        <v>272</v>
      </c>
    </row>
    <row r="4387" spans="1:9" ht="15" customHeight="1" x14ac:dyDescent="0.25">
      <c r="A4387" s="117">
        <v>46290.782395833332</v>
      </c>
      <c r="B4387" s="114">
        <v>30</v>
      </c>
      <c r="C4387" s="114" t="s">
        <v>367</v>
      </c>
      <c r="D4387" s="114" t="s">
        <v>434</v>
      </c>
      <c r="E4387" s="114" t="s">
        <v>2349</v>
      </c>
      <c r="F4387" s="114" t="s">
        <v>180</v>
      </c>
      <c r="G4387" s="121">
        <v>-8.177971465026518E-4</v>
      </c>
      <c r="H4387" s="114">
        <v>-11.99435814870556</v>
      </c>
      <c r="I4387" s="118" t="s">
        <v>272</v>
      </c>
    </row>
    <row r="4388" spans="1:9" ht="15" customHeight="1" x14ac:dyDescent="0.25">
      <c r="A4388" s="117">
        <v>46290.782395833332</v>
      </c>
      <c r="B4388" s="114">
        <v>30</v>
      </c>
      <c r="C4388" s="114" t="s">
        <v>367</v>
      </c>
      <c r="D4388" s="114" t="s">
        <v>434</v>
      </c>
      <c r="E4388" s="114" t="s">
        <v>2350</v>
      </c>
      <c r="F4388" s="114" t="s">
        <v>180</v>
      </c>
      <c r="G4388" s="121">
        <v>-8.177971465026518E-4</v>
      </c>
      <c r="H4388" s="114">
        <v>-11.99435814870556</v>
      </c>
      <c r="I4388" s="118" t="s">
        <v>272</v>
      </c>
    </row>
    <row r="4389" spans="1:9" ht="15" customHeight="1" x14ac:dyDescent="0.25">
      <c r="A4389" s="117">
        <v>46290.782395833332</v>
      </c>
      <c r="B4389" s="114">
        <v>30</v>
      </c>
      <c r="C4389" s="114" t="s">
        <v>367</v>
      </c>
      <c r="D4389" s="114" t="s">
        <v>434</v>
      </c>
      <c r="E4389" s="114" t="s">
        <v>2351</v>
      </c>
      <c r="F4389" s="114" t="s">
        <v>180</v>
      </c>
      <c r="G4389" s="121">
        <v>-8.177971465026518E-4</v>
      </c>
      <c r="H4389" s="114">
        <v>-11.99435814870556</v>
      </c>
      <c r="I4389" s="118" t="s">
        <v>272</v>
      </c>
    </row>
    <row r="4390" spans="1:9" ht="15" customHeight="1" x14ac:dyDescent="0.25">
      <c r="A4390" s="117">
        <v>46290.782395833332</v>
      </c>
      <c r="B4390" s="114">
        <v>30</v>
      </c>
      <c r="C4390" s="114" t="s">
        <v>367</v>
      </c>
      <c r="D4390" s="114" t="s">
        <v>434</v>
      </c>
      <c r="E4390" s="114" t="s">
        <v>2352</v>
      </c>
      <c r="F4390" s="114" t="s">
        <v>180</v>
      </c>
      <c r="G4390" s="121">
        <v>-8.177971465026518E-4</v>
      </c>
      <c r="H4390" s="114">
        <v>-11.99435814870556</v>
      </c>
      <c r="I4390" s="118" t="s">
        <v>272</v>
      </c>
    </row>
    <row r="4391" spans="1:9" ht="15" customHeight="1" x14ac:dyDescent="0.25">
      <c r="A4391" s="117">
        <v>46290.782395833332</v>
      </c>
      <c r="B4391" s="114">
        <v>30</v>
      </c>
      <c r="C4391" s="114" t="s">
        <v>367</v>
      </c>
      <c r="D4391" s="114" t="s">
        <v>434</v>
      </c>
      <c r="E4391" s="114" t="s">
        <v>2353</v>
      </c>
      <c r="F4391" s="114" t="s">
        <v>180</v>
      </c>
      <c r="G4391" s="121">
        <v>-8.177971465026518E-4</v>
      </c>
      <c r="H4391" s="114">
        <v>-11.99435814870556</v>
      </c>
      <c r="I4391" s="118" t="s">
        <v>272</v>
      </c>
    </row>
    <row r="4392" spans="1:9" ht="15" customHeight="1" x14ac:dyDescent="0.25">
      <c r="A4392" s="117">
        <v>46290.782395833332</v>
      </c>
      <c r="B4392" s="114">
        <v>30</v>
      </c>
      <c r="C4392" s="114" t="s">
        <v>367</v>
      </c>
      <c r="D4392" s="114" t="s">
        <v>434</v>
      </c>
      <c r="E4392" s="114" t="s">
        <v>2354</v>
      </c>
      <c r="F4392" s="114" t="s">
        <v>180</v>
      </c>
      <c r="G4392" s="121">
        <v>-8.1779714650265191E-4</v>
      </c>
      <c r="H4392" s="114">
        <v>-11.994358148705562</v>
      </c>
      <c r="I4392" s="118" t="s">
        <v>272</v>
      </c>
    </row>
    <row r="4393" spans="1:9" ht="15" customHeight="1" x14ac:dyDescent="0.25">
      <c r="A4393" s="117">
        <v>46290.782395833332</v>
      </c>
      <c r="B4393" s="114">
        <v>30</v>
      </c>
      <c r="C4393" s="114" t="s">
        <v>367</v>
      </c>
      <c r="D4393" s="114" t="s">
        <v>434</v>
      </c>
      <c r="E4393" s="114" t="s">
        <v>2355</v>
      </c>
      <c r="F4393" s="114" t="s">
        <v>180</v>
      </c>
      <c r="G4393" s="121">
        <v>-8.1779714650265191E-4</v>
      </c>
      <c r="H4393" s="114">
        <v>-11.994358148705562</v>
      </c>
      <c r="I4393" s="118" t="s">
        <v>272</v>
      </c>
    </row>
    <row r="4394" spans="1:9" ht="15" customHeight="1" x14ac:dyDescent="0.25">
      <c r="A4394" s="117">
        <v>46290.782395833332</v>
      </c>
      <c r="B4394" s="114">
        <v>30</v>
      </c>
      <c r="C4394" s="114" t="s">
        <v>367</v>
      </c>
      <c r="D4394" s="114" t="s">
        <v>434</v>
      </c>
      <c r="E4394" s="114" t="s">
        <v>2356</v>
      </c>
      <c r="F4394" s="114" t="s">
        <v>180</v>
      </c>
      <c r="G4394" s="121">
        <v>-8.1779714650265191E-4</v>
      </c>
      <c r="H4394" s="114">
        <v>-11.994358148705562</v>
      </c>
      <c r="I4394" s="118" t="s">
        <v>272</v>
      </c>
    </row>
    <row r="4395" spans="1:9" ht="15" customHeight="1" x14ac:dyDescent="0.25">
      <c r="A4395" s="117">
        <v>46290.782395833332</v>
      </c>
      <c r="B4395" s="114">
        <v>30</v>
      </c>
      <c r="C4395" s="114" t="s">
        <v>367</v>
      </c>
      <c r="D4395" s="114" t="s">
        <v>434</v>
      </c>
      <c r="E4395" s="114" t="s">
        <v>2357</v>
      </c>
      <c r="F4395" s="114" t="s">
        <v>180</v>
      </c>
      <c r="G4395" s="121">
        <v>-8.1779714650265191E-4</v>
      </c>
      <c r="H4395" s="114">
        <v>-11.994358148705562</v>
      </c>
      <c r="I4395" s="118" t="s">
        <v>272</v>
      </c>
    </row>
    <row r="4396" spans="1:9" ht="15" customHeight="1" x14ac:dyDescent="0.25">
      <c r="A4396" s="117">
        <v>46290.782395833332</v>
      </c>
      <c r="B4396" s="114">
        <v>30</v>
      </c>
      <c r="C4396" s="114" t="s">
        <v>367</v>
      </c>
      <c r="D4396" s="114" t="s">
        <v>434</v>
      </c>
      <c r="E4396" s="114" t="s">
        <v>2358</v>
      </c>
      <c r="F4396" s="114" t="s">
        <v>180</v>
      </c>
      <c r="G4396" s="121">
        <v>-8.1779714650265191E-4</v>
      </c>
      <c r="H4396" s="114">
        <v>-11.994358148705562</v>
      </c>
      <c r="I4396" s="118" t="s">
        <v>272</v>
      </c>
    </row>
    <row r="4397" spans="1:9" ht="15" customHeight="1" x14ac:dyDescent="0.25">
      <c r="A4397" s="117">
        <v>46290.782395833332</v>
      </c>
      <c r="B4397" s="114">
        <v>30</v>
      </c>
      <c r="C4397" s="114" t="s">
        <v>367</v>
      </c>
      <c r="D4397" s="114" t="s">
        <v>434</v>
      </c>
      <c r="E4397" s="114" t="s">
        <v>2359</v>
      </c>
      <c r="F4397" s="114" t="s">
        <v>180</v>
      </c>
      <c r="G4397" s="121">
        <v>-7.3683977446663501E-4</v>
      </c>
      <c r="H4397" s="114">
        <v>-10.806983358843981</v>
      </c>
      <c r="I4397" s="118" t="s">
        <v>272</v>
      </c>
    </row>
    <row r="4398" spans="1:9" ht="15" customHeight="1" x14ac:dyDescent="0.25">
      <c r="A4398" s="117">
        <v>46290.782395833332</v>
      </c>
      <c r="B4398" s="114">
        <v>30</v>
      </c>
      <c r="C4398" s="114" t="s">
        <v>367</v>
      </c>
      <c r="D4398" s="114" t="s">
        <v>434</v>
      </c>
      <c r="E4398" s="114" t="s">
        <v>2360</v>
      </c>
      <c r="F4398" s="114" t="s">
        <v>180</v>
      </c>
      <c r="G4398" s="121">
        <v>-7.3683977446663501E-4</v>
      </c>
      <c r="H4398" s="114">
        <v>-10.806983358843981</v>
      </c>
      <c r="I4398" s="118" t="s">
        <v>272</v>
      </c>
    </row>
    <row r="4399" spans="1:9" ht="15" customHeight="1" x14ac:dyDescent="0.25">
      <c r="A4399" s="117">
        <v>46290.782395833332</v>
      </c>
      <c r="B4399" s="114">
        <v>30</v>
      </c>
      <c r="C4399" s="114" t="s">
        <v>367</v>
      </c>
      <c r="D4399" s="114" t="s">
        <v>434</v>
      </c>
      <c r="E4399" s="114" t="s">
        <v>2361</v>
      </c>
      <c r="F4399" s="114" t="s">
        <v>180</v>
      </c>
      <c r="G4399" s="121">
        <v>-7.3683977446663501E-4</v>
      </c>
      <c r="H4399" s="114">
        <v>-10.806983358843981</v>
      </c>
      <c r="I4399" s="118" t="s">
        <v>272</v>
      </c>
    </row>
    <row r="4400" spans="1:9" ht="15" customHeight="1" x14ac:dyDescent="0.25">
      <c r="A4400" s="117">
        <v>46290.782395833332</v>
      </c>
      <c r="B4400" s="114">
        <v>30</v>
      </c>
      <c r="C4400" s="114" t="s">
        <v>367</v>
      </c>
      <c r="D4400" s="114" t="s">
        <v>434</v>
      </c>
      <c r="E4400" s="114" t="s">
        <v>2362</v>
      </c>
      <c r="F4400" s="114" t="s">
        <v>180</v>
      </c>
      <c r="G4400" s="121">
        <v>-7.3683977446663512E-4</v>
      </c>
      <c r="H4400" s="114">
        <v>-10.806983358843981</v>
      </c>
      <c r="I4400" s="118" t="s">
        <v>272</v>
      </c>
    </row>
    <row r="4401" spans="1:9" ht="15" customHeight="1" x14ac:dyDescent="0.25">
      <c r="A4401" s="117">
        <v>46290.782395833332</v>
      </c>
      <c r="B4401" s="114">
        <v>30</v>
      </c>
      <c r="C4401" s="114" t="s">
        <v>367</v>
      </c>
      <c r="D4401" s="114" t="s">
        <v>434</v>
      </c>
      <c r="E4401" s="114" t="s">
        <v>2363</v>
      </c>
      <c r="F4401" s="114" t="s">
        <v>180</v>
      </c>
      <c r="G4401" s="121">
        <v>-7.3683977446663512E-4</v>
      </c>
      <c r="H4401" s="114">
        <v>-10.806983358843981</v>
      </c>
      <c r="I4401" s="118" t="s">
        <v>272</v>
      </c>
    </row>
    <row r="4402" spans="1:9" ht="15" customHeight="1" x14ac:dyDescent="0.25">
      <c r="A4402" s="117">
        <v>46290.782395833332</v>
      </c>
      <c r="B4402" s="114">
        <v>30</v>
      </c>
      <c r="C4402" s="114" t="s">
        <v>367</v>
      </c>
      <c r="D4402" s="114" t="s">
        <v>434</v>
      </c>
      <c r="E4402" s="114" t="s">
        <v>2364</v>
      </c>
      <c r="F4402" s="114" t="s">
        <v>180</v>
      </c>
      <c r="G4402" s="121">
        <v>-7.3683977446663512E-4</v>
      </c>
      <c r="H4402" s="114">
        <v>-10.806983358843981</v>
      </c>
      <c r="I4402" s="118" t="s">
        <v>272</v>
      </c>
    </row>
    <row r="4403" spans="1:9" ht="15" customHeight="1" x14ac:dyDescent="0.25">
      <c r="A4403" s="117">
        <v>46290.782395833332</v>
      </c>
      <c r="B4403" s="114">
        <v>30</v>
      </c>
      <c r="C4403" s="114" t="s">
        <v>367</v>
      </c>
      <c r="D4403" s="114" t="s">
        <v>434</v>
      </c>
      <c r="E4403" s="114" t="s">
        <v>2365</v>
      </c>
      <c r="F4403" s="114" t="s">
        <v>180</v>
      </c>
      <c r="G4403" s="121">
        <v>-6.5588240243061823E-4</v>
      </c>
      <c r="H4403" s="114">
        <v>-9.6196085689824002</v>
      </c>
      <c r="I4403" s="118" t="s">
        <v>272</v>
      </c>
    </row>
    <row r="4404" spans="1:9" ht="15" customHeight="1" x14ac:dyDescent="0.25">
      <c r="A4404" s="117">
        <v>46290.782395833332</v>
      </c>
      <c r="B4404" s="114">
        <v>30</v>
      </c>
      <c r="C4404" s="114" t="s">
        <v>367</v>
      </c>
      <c r="D4404" s="114" t="s">
        <v>434</v>
      </c>
      <c r="E4404" s="114" t="s">
        <v>2366</v>
      </c>
      <c r="F4404" s="114" t="s">
        <v>180</v>
      </c>
      <c r="G4404" s="121">
        <v>-6.5588240243061823E-4</v>
      </c>
      <c r="H4404" s="114">
        <v>-9.6196085689824002</v>
      </c>
      <c r="I4404" s="118" t="s">
        <v>272</v>
      </c>
    </row>
    <row r="4405" spans="1:9" ht="15" customHeight="1" x14ac:dyDescent="0.25">
      <c r="A4405" s="117">
        <v>46290.782395833332</v>
      </c>
      <c r="B4405" s="114">
        <v>30</v>
      </c>
      <c r="C4405" s="114" t="s">
        <v>367</v>
      </c>
      <c r="D4405" s="114" t="s">
        <v>434</v>
      </c>
      <c r="E4405" s="114" t="s">
        <v>2367</v>
      </c>
      <c r="F4405" s="114" t="s">
        <v>180</v>
      </c>
      <c r="G4405" s="121">
        <v>-6.5588240243061823E-4</v>
      </c>
      <c r="H4405" s="114">
        <v>-9.6196085689824002</v>
      </c>
      <c r="I4405" s="118" t="s">
        <v>272</v>
      </c>
    </row>
    <row r="4406" spans="1:9" ht="15" customHeight="1" x14ac:dyDescent="0.25">
      <c r="A4406" s="117">
        <v>46290.782395833332</v>
      </c>
      <c r="B4406" s="114">
        <v>30</v>
      </c>
      <c r="C4406" s="114" t="s">
        <v>367</v>
      </c>
      <c r="D4406" s="114" t="s">
        <v>434</v>
      </c>
      <c r="E4406" s="114" t="s">
        <v>2368</v>
      </c>
      <c r="F4406" s="114" t="s">
        <v>180</v>
      </c>
      <c r="G4406" s="121">
        <v>-6.5588240243061834E-4</v>
      </c>
      <c r="H4406" s="114">
        <v>-9.619608568982402</v>
      </c>
      <c r="I4406" s="118" t="s">
        <v>272</v>
      </c>
    </row>
    <row r="4407" spans="1:9" ht="15" customHeight="1" x14ac:dyDescent="0.25">
      <c r="A4407" s="117">
        <v>46290.782395833332</v>
      </c>
      <c r="B4407" s="114">
        <v>30</v>
      </c>
      <c r="C4407" s="114" t="s">
        <v>367</v>
      </c>
      <c r="D4407" s="114" t="s">
        <v>434</v>
      </c>
      <c r="E4407" s="114" t="s">
        <v>2369</v>
      </c>
      <c r="F4407" s="114" t="s">
        <v>180</v>
      </c>
      <c r="G4407" s="121">
        <v>-6.5588240243061834E-4</v>
      </c>
      <c r="H4407" s="114">
        <v>-9.619608568982402</v>
      </c>
      <c r="I4407" s="118" t="s">
        <v>272</v>
      </c>
    </row>
    <row r="4408" spans="1:9" ht="15" customHeight="1" x14ac:dyDescent="0.25">
      <c r="A4408" s="117">
        <v>46290.782395833332</v>
      </c>
      <c r="B4408" s="114">
        <v>30</v>
      </c>
      <c r="C4408" s="114" t="s">
        <v>367</v>
      </c>
      <c r="D4408" s="114" t="s">
        <v>434</v>
      </c>
      <c r="E4408" s="114" t="s">
        <v>2370</v>
      </c>
      <c r="F4408" s="114" t="s">
        <v>180</v>
      </c>
      <c r="G4408" s="121">
        <v>-6.5588240243061834E-4</v>
      </c>
      <c r="H4408" s="114">
        <v>-9.619608568982402</v>
      </c>
      <c r="I4408" s="118" t="s">
        <v>272</v>
      </c>
    </row>
    <row r="4409" spans="1:9" ht="15" customHeight="1" x14ac:dyDescent="0.25">
      <c r="A4409" s="117">
        <v>46290.782395833332</v>
      </c>
      <c r="B4409" s="114">
        <v>30</v>
      </c>
      <c r="C4409" s="114" t="s">
        <v>367</v>
      </c>
      <c r="D4409" s="114" t="s">
        <v>434</v>
      </c>
      <c r="E4409" s="114" t="s">
        <v>2371</v>
      </c>
      <c r="F4409" s="114" t="s">
        <v>180</v>
      </c>
      <c r="G4409" s="121">
        <v>-5.7492503039460144E-4</v>
      </c>
      <c r="H4409" s="114">
        <v>-8.4322337791208213</v>
      </c>
      <c r="I4409" s="118" t="s">
        <v>272</v>
      </c>
    </row>
    <row r="4410" spans="1:9" ht="15" customHeight="1" x14ac:dyDescent="0.25">
      <c r="A4410" s="117">
        <v>46290.782395833332</v>
      </c>
      <c r="B4410" s="114">
        <v>30</v>
      </c>
      <c r="C4410" s="114" t="s">
        <v>367</v>
      </c>
      <c r="D4410" s="114" t="s">
        <v>434</v>
      </c>
      <c r="E4410" s="114" t="s">
        <v>2372</v>
      </c>
      <c r="F4410" s="114" t="s">
        <v>180</v>
      </c>
      <c r="G4410" s="121">
        <v>-5.7492503039460144E-4</v>
      </c>
      <c r="H4410" s="114">
        <v>-8.4322337791208213</v>
      </c>
      <c r="I4410" s="118" t="s">
        <v>272</v>
      </c>
    </row>
    <row r="4411" spans="1:9" ht="15" customHeight="1" x14ac:dyDescent="0.25">
      <c r="A4411" s="117">
        <v>46290.782395833332</v>
      </c>
      <c r="B4411" s="114">
        <v>30</v>
      </c>
      <c r="C4411" s="114" t="s">
        <v>367</v>
      </c>
      <c r="D4411" s="114" t="s">
        <v>434</v>
      </c>
      <c r="E4411" s="114" t="s">
        <v>2373</v>
      </c>
      <c r="F4411" s="114" t="s">
        <v>180</v>
      </c>
      <c r="G4411" s="121">
        <v>-5.7492503039460144E-4</v>
      </c>
      <c r="H4411" s="114">
        <v>-8.4322337791208213</v>
      </c>
      <c r="I4411" s="118" t="s">
        <v>272</v>
      </c>
    </row>
    <row r="4412" spans="1:9" ht="15" customHeight="1" x14ac:dyDescent="0.25">
      <c r="A4412" s="117">
        <v>46290.782395833332</v>
      </c>
      <c r="B4412" s="114">
        <v>30</v>
      </c>
      <c r="C4412" s="114" t="s">
        <v>367</v>
      </c>
      <c r="D4412" s="114" t="s">
        <v>434</v>
      </c>
      <c r="E4412" s="114" t="s">
        <v>2374</v>
      </c>
      <c r="F4412" s="114" t="s">
        <v>180</v>
      </c>
      <c r="G4412" s="121">
        <v>-5.7492503039460155E-4</v>
      </c>
      <c r="H4412" s="114">
        <v>-8.4322337791208231</v>
      </c>
      <c r="I4412" s="118" t="s">
        <v>272</v>
      </c>
    </row>
    <row r="4413" spans="1:9" ht="15" customHeight="1" x14ac:dyDescent="0.25">
      <c r="A4413" s="117">
        <v>46290.782395833332</v>
      </c>
      <c r="B4413" s="114">
        <v>30</v>
      </c>
      <c r="C4413" s="114" t="s">
        <v>367</v>
      </c>
      <c r="D4413" s="114" t="s">
        <v>434</v>
      </c>
      <c r="E4413" s="114" t="s">
        <v>2375</v>
      </c>
      <c r="F4413" s="114" t="s">
        <v>180</v>
      </c>
      <c r="G4413" s="121">
        <v>-5.7492503039460155E-4</v>
      </c>
      <c r="H4413" s="114">
        <v>-8.4322337791208231</v>
      </c>
      <c r="I4413" s="118" t="s">
        <v>272</v>
      </c>
    </row>
    <row r="4414" spans="1:9" ht="15" customHeight="1" x14ac:dyDescent="0.25">
      <c r="A4414" s="117">
        <v>46290.782395833332</v>
      </c>
      <c r="B4414" s="114">
        <v>30</v>
      </c>
      <c r="C4414" s="114" t="s">
        <v>367</v>
      </c>
      <c r="D4414" s="114" t="s">
        <v>434</v>
      </c>
      <c r="E4414" s="114" t="s">
        <v>2376</v>
      </c>
      <c r="F4414" s="114" t="s">
        <v>180</v>
      </c>
      <c r="G4414" s="121">
        <v>-5.7492503039460155E-4</v>
      </c>
      <c r="H4414" s="114">
        <v>-8.4322337791208231</v>
      </c>
      <c r="I4414" s="118" t="s">
        <v>272</v>
      </c>
    </row>
    <row r="4415" spans="1:9" ht="15" customHeight="1" x14ac:dyDescent="0.25">
      <c r="A4415" s="117">
        <v>46290.782395833332</v>
      </c>
      <c r="B4415" s="114">
        <v>30</v>
      </c>
      <c r="C4415" s="114" t="s">
        <v>367</v>
      </c>
      <c r="D4415" s="114" t="s">
        <v>434</v>
      </c>
      <c r="E4415" s="114" t="s">
        <v>2377</v>
      </c>
      <c r="F4415" s="114" t="s">
        <v>180</v>
      </c>
      <c r="G4415" s="121">
        <v>-4.9396765835858466E-4</v>
      </c>
      <c r="H4415" s="114">
        <v>-7.2448589892592414</v>
      </c>
      <c r="I4415" s="118" t="s">
        <v>272</v>
      </c>
    </row>
    <row r="4416" spans="1:9" ht="15" customHeight="1" x14ac:dyDescent="0.25">
      <c r="A4416" s="117">
        <v>46290.782395833332</v>
      </c>
      <c r="B4416" s="114">
        <v>30</v>
      </c>
      <c r="C4416" s="114" t="s">
        <v>367</v>
      </c>
      <c r="D4416" s="114" t="s">
        <v>434</v>
      </c>
      <c r="E4416" s="114" t="s">
        <v>2378</v>
      </c>
      <c r="F4416" s="114" t="s">
        <v>180</v>
      </c>
      <c r="G4416" s="121">
        <v>-4.9396765835858466E-4</v>
      </c>
      <c r="H4416" s="114">
        <v>-7.2448589892592414</v>
      </c>
      <c r="I4416" s="118" t="s">
        <v>272</v>
      </c>
    </row>
    <row r="4417" spans="1:9" ht="15" customHeight="1" x14ac:dyDescent="0.25">
      <c r="A4417" s="117">
        <v>46290.782395833332</v>
      </c>
      <c r="B4417" s="114">
        <v>30</v>
      </c>
      <c r="C4417" s="114" t="s">
        <v>367</v>
      </c>
      <c r="D4417" s="114" t="s">
        <v>434</v>
      </c>
      <c r="E4417" s="114" t="s">
        <v>2379</v>
      </c>
      <c r="F4417" s="114" t="s">
        <v>180</v>
      </c>
      <c r="G4417" s="121">
        <v>-4.9396765835858466E-4</v>
      </c>
      <c r="H4417" s="114">
        <v>-7.2448589892592414</v>
      </c>
      <c r="I4417" s="118" t="s">
        <v>272</v>
      </c>
    </row>
    <row r="4418" spans="1:9" ht="15" customHeight="1" x14ac:dyDescent="0.25">
      <c r="A4418" s="117">
        <v>46290.782395833332</v>
      </c>
      <c r="B4418" s="114">
        <v>30</v>
      </c>
      <c r="C4418" s="114" t="s">
        <v>367</v>
      </c>
      <c r="D4418" s="114" t="s">
        <v>434</v>
      </c>
      <c r="E4418" s="114" t="s">
        <v>2380</v>
      </c>
      <c r="F4418" s="114" t="s">
        <v>180</v>
      </c>
      <c r="G4418" s="121">
        <v>-4.9396765835858477E-4</v>
      </c>
      <c r="H4418" s="114">
        <v>-7.2448589892592432</v>
      </c>
      <c r="I4418" s="118" t="s">
        <v>272</v>
      </c>
    </row>
    <row r="4419" spans="1:9" ht="15" customHeight="1" x14ac:dyDescent="0.25">
      <c r="A4419" s="117">
        <v>46290.782395833332</v>
      </c>
      <c r="B4419" s="114">
        <v>30</v>
      </c>
      <c r="C4419" s="114" t="s">
        <v>367</v>
      </c>
      <c r="D4419" s="114" t="s">
        <v>434</v>
      </c>
      <c r="E4419" s="114" t="s">
        <v>2381</v>
      </c>
      <c r="F4419" s="114" t="s">
        <v>180</v>
      </c>
      <c r="G4419" s="121">
        <v>-4.9396765835858477E-4</v>
      </c>
      <c r="H4419" s="114">
        <v>-7.2448589892592432</v>
      </c>
      <c r="I4419" s="118" t="s">
        <v>272</v>
      </c>
    </row>
    <row r="4420" spans="1:9" ht="15" customHeight="1" x14ac:dyDescent="0.25">
      <c r="A4420" s="117">
        <v>46290.782395833332</v>
      </c>
      <c r="B4420" s="114">
        <v>30</v>
      </c>
      <c r="C4420" s="114" t="s">
        <v>367</v>
      </c>
      <c r="D4420" s="114" t="s">
        <v>434</v>
      </c>
      <c r="E4420" s="114" t="s">
        <v>2382</v>
      </c>
      <c r="F4420" s="114" t="s">
        <v>180</v>
      </c>
      <c r="G4420" s="121">
        <v>-4.9396765835858477E-4</v>
      </c>
      <c r="H4420" s="114">
        <v>-7.2448589892592432</v>
      </c>
      <c r="I4420" s="118" t="s">
        <v>272</v>
      </c>
    </row>
    <row r="4421" spans="1:9" ht="15" customHeight="1" x14ac:dyDescent="0.25">
      <c r="A4421" s="117">
        <v>46290.782395833332</v>
      </c>
      <c r="B4421" s="114">
        <v>30</v>
      </c>
      <c r="C4421" s="114" t="s">
        <v>367</v>
      </c>
      <c r="D4421" s="114" t="s">
        <v>434</v>
      </c>
      <c r="E4421" s="114" t="s">
        <v>2383</v>
      </c>
      <c r="F4421" s="114" t="s">
        <v>180</v>
      </c>
      <c r="G4421" s="121">
        <v>-4.1301028632256787E-4</v>
      </c>
      <c r="H4421" s="114">
        <v>-6.0574841993976625</v>
      </c>
      <c r="I4421" s="118" t="s">
        <v>272</v>
      </c>
    </row>
    <row r="4422" spans="1:9" ht="15" customHeight="1" x14ac:dyDescent="0.25">
      <c r="A4422" s="117">
        <v>46290.782395833332</v>
      </c>
      <c r="B4422" s="114">
        <v>30</v>
      </c>
      <c r="C4422" s="114" t="s">
        <v>367</v>
      </c>
      <c r="D4422" s="114" t="s">
        <v>434</v>
      </c>
      <c r="E4422" s="114" t="s">
        <v>2384</v>
      </c>
      <c r="F4422" s="114" t="s">
        <v>180</v>
      </c>
      <c r="G4422" s="121">
        <v>-4.1301028632256787E-4</v>
      </c>
      <c r="H4422" s="114">
        <v>-6.0574841993976625</v>
      </c>
      <c r="I4422" s="118" t="s">
        <v>272</v>
      </c>
    </row>
    <row r="4423" spans="1:9" ht="15" customHeight="1" x14ac:dyDescent="0.25">
      <c r="A4423" s="117">
        <v>46290.782395833332</v>
      </c>
      <c r="B4423" s="114">
        <v>30</v>
      </c>
      <c r="C4423" s="114" t="s">
        <v>367</v>
      </c>
      <c r="D4423" s="114" t="s">
        <v>434</v>
      </c>
      <c r="E4423" s="114" t="s">
        <v>2385</v>
      </c>
      <c r="F4423" s="114" t="s">
        <v>180</v>
      </c>
      <c r="G4423" s="121">
        <v>-4.1301028632256787E-4</v>
      </c>
      <c r="H4423" s="114">
        <v>-6.0574841993976625</v>
      </c>
      <c r="I4423" s="118" t="s">
        <v>272</v>
      </c>
    </row>
    <row r="4424" spans="1:9" ht="15" customHeight="1" x14ac:dyDescent="0.25">
      <c r="A4424" s="117">
        <v>46290.782395833332</v>
      </c>
      <c r="B4424" s="114">
        <v>30</v>
      </c>
      <c r="C4424" s="114" t="s">
        <v>367</v>
      </c>
      <c r="D4424" s="114" t="s">
        <v>434</v>
      </c>
      <c r="E4424" s="114" t="s">
        <v>2386</v>
      </c>
      <c r="F4424" s="114" t="s">
        <v>180</v>
      </c>
      <c r="G4424" s="121">
        <v>-4.1301028632256798E-4</v>
      </c>
      <c r="H4424" s="114">
        <v>-6.0574841993976642</v>
      </c>
      <c r="I4424" s="118" t="s">
        <v>272</v>
      </c>
    </row>
    <row r="4425" spans="1:9" ht="15" customHeight="1" x14ac:dyDescent="0.25">
      <c r="A4425" s="117">
        <v>46290.782395833332</v>
      </c>
      <c r="B4425" s="114">
        <v>30</v>
      </c>
      <c r="C4425" s="114" t="s">
        <v>367</v>
      </c>
      <c r="D4425" s="114" t="s">
        <v>434</v>
      </c>
      <c r="E4425" s="114" t="s">
        <v>2387</v>
      </c>
      <c r="F4425" s="114" t="s">
        <v>180</v>
      </c>
      <c r="G4425" s="121">
        <v>-4.1301028632256798E-4</v>
      </c>
      <c r="H4425" s="114">
        <v>-6.0574841993976642</v>
      </c>
      <c r="I4425" s="118" t="s">
        <v>272</v>
      </c>
    </row>
    <row r="4426" spans="1:9" ht="15" customHeight="1" x14ac:dyDescent="0.25">
      <c r="A4426" s="117">
        <v>46290.782395833332</v>
      </c>
      <c r="B4426" s="114">
        <v>30</v>
      </c>
      <c r="C4426" s="114" t="s">
        <v>367</v>
      </c>
      <c r="D4426" s="114" t="s">
        <v>434</v>
      </c>
      <c r="E4426" s="114" t="s">
        <v>2388</v>
      </c>
      <c r="F4426" s="114" t="s">
        <v>180</v>
      </c>
      <c r="G4426" s="121">
        <v>-4.1301028632256798E-4</v>
      </c>
      <c r="H4426" s="114">
        <v>-6.0574841993976642</v>
      </c>
      <c r="I4426" s="118" t="s">
        <v>272</v>
      </c>
    </row>
    <row r="4427" spans="1:9" ht="15" customHeight="1" x14ac:dyDescent="0.25">
      <c r="A4427" s="117">
        <v>46290.782395833332</v>
      </c>
      <c r="B4427" s="114">
        <v>30</v>
      </c>
      <c r="C4427" s="114" t="s">
        <v>367</v>
      </c>
      <c r="D4427" s="114" t="s">
        <v>434</v>
      </c>
      <c r="E4427" s="114" t="s">
        <v>2389</v>
      </c>
      <c r="F4427" s="114" t="s">
        <v>180</v>
      </c>
      <c r="G4427" s="121">
        <v>-3.3205291428655109E-4</v>
      </c>
      <c r="H4427" s="114">
        <v>-4.8701094095360826</v>
      </c>
      <c r="I4427" s="118" t="s">
        <v>272</v>
      </c>
    </row>
    <row r="4428" spans="1:9" ht="15" customHeight="1" x14ac:dyDescent="0.25">
      <c r="A4428" s="117">
        <v>46290.782395833332</v>
      </c>
      <c r="B4428" s="114">
        <v>30</v>
      </c>
      <c r="C4428" s="114" t="s">
        <v>367</v>
      </c>
      <c r="D4428" s="114" t="s">
        <v>434</v>
      </c>
      <c r="E4428" s="114" t="s">
        <v>2390</v>
      </c>
      <c r="F4428" s="114" t="s">
        <v>180</v>
      </c>
      <c r="G4428" s="121">
        <v>-3.3205291428655109E-4</v>
      </c>
      <c r="H4428" s="114">
        <v>-4.8701094095360826</v>
      </c>
      <c r="I4428" s="118" t="s">
        <v>272</v>
      </c>
    </row>
    <row r="4429" spans="1:9" ht="15" customHeight="1" x14ac:dyDescent="0.25">
      <c r="A4429" s="117">
        <v>46290.782395833332</v>
      </c>
      <c r="B4429" s="114">
        <v>30</v>
      </c>
      <c r="C4429" s="114" t="s">
        <v>367</v>
      </c>
      <c r="D4429" s="114" t="s">
        <v>434</v>
      </c>
      <c r="E4429" s="114" t="s">
        <v>2391</v>
      </c>
      <c r="F4429" s="114" t="s">
        <v>180</v>
      </c>
      <c r="G4429" s="121">
        <v>-3.3205291428655109E-4</v>
      </c>
      <c r="H4429" s="114">
        <v>-4.8701094095360826</v>
      </c>
      <c r="I4429" s="118" t="s">
        <v>272</v>
      </c>
    </row>
    <row r="4430" spans="1:9" ht="15" customHeight="1" x14ac:dyDescent="0.25">
      <c r="A4430" s="117">
        <v>46290.782395833332</v>
      </c>
      <c r="B4430" s="114">
        <v>30</v>
      </c>
      <c r="C4430" s="114" t="s">
        <v>367</v>
      </c>
      <c r="D4430" s="114" t="s">
        <v>434</v>
      </c>
      <c r="E4430" s="114" t="s">
        <v>2392</v>
      </c>
      <c r="F4430" s="114" t="s">
        <v>180</v>
      </c>
      <c r="G4430" s="121">
        <v>-3.320529142865512E-4</v>
      </c>
      <c r="H4430" s="114">
        <v>-4.8701094095360844</v>
      </c>
      <c r="I4430" s="118" t="s">
        <v>272</v>
      </c>
    </row>
    <row r="4431" spans="1:9" ht="15" customHeight="1" x14ac:dyDescent="0.25">
      <c r="A4431" s="117">
        <v>46290.782395833332</v>
      </c>
      <c r="B4431" s="114">
        <v>30</v>
      </c>
      <c r="C4431" s="114" t="s">
        <v>367</v>
      </c>
      <c r="D4431" s="114" t="s">
        <v>434</v>
      </c>
      <c r="E4431" s="114" t="s">
        <v>2393</v>
      </c>
      <c r="F4431" s="114" t="s">
        <v>180</v>
      </c>
      <c r="G4431" s="121">
        <v>-3.320529142865512E-4</v>
      </c>
      <c r="H4431" s="114">
        <v>-4.8701094095360844</v>
      </c>
      <c r="I4431" s="118" t="s">
        <v>272</v>
      </c>
    </row>
    <row r="4432" spans="1:9" ht="15" customHeight="1" x14ac:dyDescent="0.25">
      <c r="A4432" s="117">
        <v>46290.782395833332</v>
      </c>
      <c r="B4432" s="114">
        <v>30</v>
      </c>
      <c r="C4432" s="114" t="s">
        <v>367</v>
      </c>
      <c r="D4432" s="114" t="s">
        <v>434</v>
      </c>
      <c r="E4432" s="114" t="s">
        <v>2394</v>
      </c>
      <c r="F4432" s="114" t="s">
        <v>180</v>
      </c>
      <c r="G4432" s="121">
        <v>-3.320529142865512E-4</v>
      </c>
      <c r="H4432" s="114">
        <v>-4.8701094095360844</v>
      </c>
      <c r="I4432" s="118" t="s">
        <v>272</v>
      </c>
    </row>
    <row r="4433" spans="1:9" ht="15" customHeight="1" x14ac:dyDescent="0.25">
      <c r="A4433" s="117">
        <v>46290.782395833332</v>
      </c>
      <c r="B4433" s="114">
        <v>30</v>
      </c>
      <c r="C4433" s="114" t="s">
        <v>367</v>
      </c>
      <c r="D4433" s="114" t="s">
        <v>434</v>
      </c>
      <c r="E4433" s="114" t="s">
        <v>2395</v>
      </c>
      <c r="F4433" s="114" t="s">
        <v>180</v>
      </c>
      <c r="G4433" s="121">
        <v>-2.510955422505343E-4</v>
      </c>
      <c r="H4433" s="114">
        <v>-3.6827346196745032</v>
      </c>
      <c r="I4433" s="118" t="s">
        <v>272</v>
      </c>
    </row>
    <row r="4434" spans="1:9" ht="15" customHeight="1" x14ac:dyDescent="0.25">
      <c r="A4434" s="117">
        <v>46290.782395833332</v>
      </c>
      <c r="B4434" s="114">
        <v>30</v>
      </c>
      <c r="C4434" s="114" t="s">
        <v>367</v>
      </c>
      <c r="D4434" s="114" t="s">
        <v>434</v>
      </c>
      <c r="E4434" s="114" t="s">
        <v>2396</v>
      </c>
      <c r="F4434" s="114" t="s">
        <v>180</v>
      </c>
      <c r="G4434" s="121">
        <v>-2.510955422505343E-4</v>
      </c>
      <c r="H4434" s="114">
        <v>-3.6827346196745032</v>
      </c>
      <c r="I4434" s="118" t="s">
        <v>272</v>
      </c>
    </row>
    <row r="4435" spans="1:9" ht="15" customHeight="1" x14ac:dyDescent="0.25">
      <c r="A4435" s="117">
        <v>46290.782395833332</v>
      </c>
      <c r="B4435" s="114">
        <v>30</v>
      </c>
      <c r="C4435" s="114" t="s">
        <v>367</v>
      </c>
      <c r="D4435" s="114" t="s">
        <v>434</v>
      </c>
      <c r="E4435" s="114" t="s">
        <v>2397</v>
      </c>
      <c r="F4435" s="114" t="s">
        <v>180</v>
      </c>
      <c r="G4435" s="121">
        <v>-2.510955422505343E-4</v>
      </c>
      <c r="H4435" s="114">
        <v>-3.6827346196745032</v>
      </c>
      <c r="I4435" s="118" t="s">
        <v>272</v>
      </c>
    </row>
    <row r="4436" spans="1:9" ht="15" customHeight="1" x14ac:dyDescent="0.25">
      <c r="A4436" s="117">
        <v>46290.782395833332</v>
      </c>
      <c r="B4436" s="114">
        <v>30</v>
      </c>
      <c r="C4436" s="114" t="s">
        <v>367</v>
      </c>
      <c r="D4436" s="114" t="s">
        <v>434</v>
      </c>
      <c r="E4436" s="114" t="s">
        <v>2398</v>
      </c>
      <c r="F4436" s="114" t="s">
        <v>180</v>
      </c>
      <c r="G4436" s="121">
        <v>-2.5109554225053441E-4</v>
      </c>
      <c r="H4436" s="114">
        <v>-3.682734619674505</v>
      </c>
      <c r="I4436" s="118" t="s">
        <v>272</v>
      </c>
    </row>
    <row r="4437" spans="1:9" ht="15" customHeight="1" x14ac:dyDescent="0.25">
      <c r="A4437" s="117">
        <v>46290.782395833332</v>
      </c>
      <c r="B4437" s="114">
        <v>30</v>
      </c>
      <c r="C4437" s="114" t="s">
        <v>367</v>
      </c>
      <c r="D4437" s="114" t="s">
        <v>434</v>
      </c>
      <c r="E4437" s="114" t="s">
        <v>2399</v>
      </c>
      <c r="F4437" s="114" t="s">
        <v>180</v>
      </c>
      <c r="G4437" s="121">
        <v>-2.5109554225053441E-4</v>
      </c>
      <c r="H4437" s="114">
        <v>-3.682734619674505</v>
      </c>
      <c r="I4437" s="118" t="s">
        <v>272</v>
      </c>
    </row>
    <row r="4438" spans="1:9" ht="15" customHeight="1" x14ac:dyDescent="0.25">
      <c r="A4438" s="117">
        <v>46290.782395833332</v>
      </c>
      <c r="B4438" s="114">
        <v>30</v>
      </c>
      <c r="C4438" s="114" t="s">
        <v>367</v>
      </c>
      <c r="D4438" s="114" t="s">
        <v>434</v>
      </c>
      <c r="E4438" s="114" t="s">
        <v>2400</v>
      </c>
      <c r="F4438" s="114" t="s">
        <v>180</v>
      </c>
      <c r="G4438" s="121">
        <v>-2.5109554225053441E-4</v>
      </c>
      <c r="H4438" s="114">
        <v>-3.682734619674505</v>
      </c>
      <c r="I4438" s="118" t="s">
        <v>272</v>
      </c>
    </row>
    <row r="4439" spans="1:9" ht="15" customHeight="1" x14ac:dyDescent="0.25">
      <c r="A4439" s="117">
        <v>46290.782395833332</v>
      </c>
      <c r="B4439" s="114">
        <v>30</v>
      </c>
      <c r="C4439" s="114" t="s">
        <v>367</v>
      </c>
      <c r="D4439" s="114" t="s">
        <v>434</v>
      </c>
      <c r="E4439" s="114" t="s">
        <v>2401</v>
      </c>
      <c r="F4439" s="114" t="s">
        <v>180</v>
      </c>
      <c r="G4439" s="121">
        <v>-1.7013817021451752E-4</v>
      </c>
      <c r="H4439" s="114">
        <v>-2.4953598298129238</v>
      </c>
      <c r="I4439" s="118" t="s">
        <v>272</v>
      </c>
    </row>
    <row r="4440" spans="1:9" ht="15" customHeight="1" x14ac:dyDescent="0.25">
      <c r="A4440" s="117">
        <v>46290.782395833332</v>
      </c>
      <c r="B4440" s="114">
        <v>30</v>
      </c>
      <c r="C4440" s="114" t="s">
        <v>367</v>
      </c>
      <c r="D4440" s="114" t="s">
        <v>434</v>
      </c>
      <c r="E4440" s="114" t="s">
        <v>2402</v>
      </c>
      <c r="F4440" s="114" t="s">
        <v>180</v>
      </c>
      <c r="G4440" s="121">
        <v>-1.7013817021451752E-4</v>
      </c>
      <c r="H4440" s="114">
        <v>-2.4953598298129238</v>
      </c>
      <c r="I4440" s="118" t="s">
        <v>272</v>
      </c>
    </row>
    <row r="4441" spans="1:9" ht="15" customHeight="1" x14ac:dyDescent="0.25">
      <c r="A4441" s="117">
        <v>46290.782395833332</v>
      </c>
      <c r="B4441" s="114">
        <v>30</v>
      </c>
      <c r="C4441" s="114" t="s">
        <v>367</v>
      </c>
      <c r="D4441" s="114" t="s">
        <v>434</v>
      </c>
      <c r="E4441" s="114" t="s">
        <v>2403</v>
      </c>
      <c r="F4441" s="114" t="s">
        <v>180</v>
      </c>
      <c r="G4441" s="121">
        <v>-1.7013817021451755E-4</v>
      </c>
      <c r="H4441" s="114">
        <v>-2.4953598298129243</v>
      </c>
      <c r="I4441" s="118" t="s">
        <v>272</v>
      </c>
    </row>
    <row r="4442" spans="1:9" ht="15" customHeight="1" x14ac:dyDescent="0.25">
      <c r="A4442" s="117">
        <v>46290.782395833332</v>
      </c>
      <c r="B4442" s="114">
        <v>30</v>
      </c>
      <c r="C4442" s="114" t="s">
        <v>367</v>
      </c>
      <c r="D4442" s="114" t="s">
        <v>434</v>
      </c>
      <c r="E4442" s="114" t="s">
        <v>2404</v>
      </c>
      <c r="F4442" s="114" t="s">
        <v>180</v>
      </c>
      <c r="G4442" s="121">
        <v>-1.701381702145176E-4</v>
      </c>
      <c r="H4442" s="114">
        <v>-2.4953598298129251</v>
      </c>
      <c r="I4442" s="118" t="s">
        <v>272</v>
      </c>
    </row>
    <row r="4443" spans="1:9" ht="15" customHeight="1" x14ac:dyDescent="0.25">
      <c r="A4443" s="117">
        <v>46290.782395833332</v>
      </c>
      <c r="B4443" s="114">
        <v>30</v>
      </c>
      <c r="C4443" s="114" t="s">
        <v>367</v>
      </c>
      <c r="D4443" s="114" t="s">
        <v>434</v>
      </c>
      <c r="E4443" s="114" t="s">
        <v>2405</v>
      </c>
      <c r="F4443" s="114" t="s">
        <v>180</v>
      </c>
      <c r="G4443" s="121">
        <v>-1.7013817021451763E-4</v>
      </c>
      <c r="H4443" s="114">
        <v>-2.4953598298129256</v>
      </c>
      <c r="I4443" s="118" t="s">
        <v>272</v>
      </c>
    </row>
    <row r="4444" spans="1:9" ht="15" customHeight="1" x14ac:dyDescent="0.25">
      <c r="A4444" s="117">
        <v>46290.782395833332</v>
      </c>
      <c r="B4444" s="114">
        <v>30</v>
      </c>
      <c r="C4444" s="114" t="s">
        <v>367</v>
      </c>
      <c r="D4444" s="114" t="s">
        <v>434</v>
      </c>
      <c r="E4444" s="114" t="s">
        <v>2406</v>
      </c>
      <c r="F4444" s="114" t="s">
        <v>180</v>
      </c>
      <c r="G4444" s="121">
        <v>-1.7013817021451763E-4</v>
      </c>
      <c r="H4444" s="114">
        <v>-2.4953598298129256</v>
      </c>
      <c r="I4444" s="118" t="s">
        <v>272</v>
      </c>
    </row>
    <row r="4445" spans="1:9" ht="15" customHeight="1" x14ac:dyDescent="0.25">
      <c r="A4445" s="117">
        <v>46290.782395833332</v>
      </c>
      <c r="B4445" s="114">
        <v>30</v>
      </c>
      <c r="C4445" s="114" t="s">
        <v>367</v>
      </c>
      <c r="D4445" s="114" t="s">
        <v>434</v>
      </c>
      <c r="E4445" s="114" t="s">
        <v>2407</v>
      </c>
      <c r="F4445" s="114" t="s">
        <v>180</v>
      </c>
      <c r="G4445" s="121">
        <v>-8.9180798178500735E-5</v>
      </c>
      <c r="H4445" s="114">
        <v>-1.3079850399513444</v>
      </c>
      <c r="I4445" s="118" t="s">
        <v>272</v>
      </c>
    </row>
    <row r="4446" spans="1:9" ht="15" customHeight="1" x14ac:dyDescent="0.25">
      <c r="A4446" s="117">
        <v>46290.782395833332</v>
      </c>
      <c r="B4446" s="114">
        <v>30</v>
      </c>
      <c r="C4446" s="114" t="s">
        <v>367</v>
      </c>
      <c r="D4446" s="114" t="s">
        <v>434</v>
      </c>
      <c r="E4446" s="114" t="s">
        <v>2408</v>
      </c>
      <c r="F4446" s="114" t="s">
        <v>180</v>
      </c>
      <c r="G4446" s="121">
        <v>-8.9180798178500748E-5</v>
      </c>
      <c r="H4446" s="114">
        <v>-1.3079850399513446</v>
      </c>
      <c r="I4446" s="118" t="s">
        <v>272</v>
      </c>
    </row>
    <row r="4447" spans="1:9" ht="15" customHeight="1" x14ac:dyDescent="0.25">
      <c r="A4447" s="117">
        <v>46290.782395833332</v>
      </c>
      <c r="B4447" s="114">
        <v>30</v>
      </c>
      <c r="C4447" s="114" t="s">
        <v>367</v>
      </c>
      <c r="D4447" s="114" t="s">
        <v>434</v>
      </c>
      <c r="E4447" s="114" t="s">
        <v>2409</v>
      </c>
      <c r="F4447" s="114" t="s">
        <v>180</v>
      </c>
      <c r="G4447" s="121">
        <v>-8.9180798178500762E-5</v>
      </c>
      <c r="H4447" s="114">
        <v>-1.3079850399513449</v>
      </c>
      <c r="I4447" s="118" t="s">
        <v>272</v>
      </c>
    </row>
    <row r="4448" spans="1:9" ht="15" customHeight="1" x14ac:dyDescent="0.25">
      <c r="A4448" s="117">
        <v>46290.782395833332</v>
      </c>
      <c r="B4448" s="114">
        <v>30</v>
      </c>
      <c r="C4448" s="114" t="s">
        <v>367</v>
      </c>
      <c r="D4448" s="114" t="s">
        <v>434</v>
      </c>
      <c r="E4448" s="114" t="s">
        <v>2410</v>
      </c>
      <c r="F4448" s="114" t="s">
        <v>180</v>
      </c>
      <c r="G4448" s="121">
        <v>-8.9180798178500829E-5</v>
      </c>
      <c r="H4448" s="114">
        <v>-1.307985039951346</v>
      </c>
      <c r="I4448" s="118" t="s">
        <v>272</v>
      </c>
    </row>
    <row r="4449" spans="1:9" ht="15" customHeight="1" x14ac:dyDescent="0.25">
      <c r="A4449" s="117">
        <v>46290.782395833332</v>
      </c>
      <c r="B4449" s="114">
        <v>30</v>
      </c>
      <c r="C4449" s="114" t="s">
        <v>367</v>
      </c>
      <c r="D4449" s="114" t="s">
        <v>434</v>
      </c>
      <c r="E4449" s="114" t="s">
        <v>2411</v>
      </c>
      <c r="F4449" s="114" t="s">
        <v>180</v>
      </c>
      <c r="G4449" s="121">
        <v>-8.9180798178500843E-5</v>
      </c>
      <c r="H4449" s="114">
        <v>-1.3079850399513462</v>
      </c>
      <c r="I4449" s="118" t="s">
        <v>272</v>
      </c>
    </row>
    <row r="4450" spans="1:9" ht="15" customHeight="1" x14ac:dyDescent="0.25">
      <c r="A4450" s="117">
        <v>46290.782395833332</v>
      </c>
      <c r="B4450" s="114">
        <v>30</v>
      </c>
      <c r="C4450" s="114" t="s">
        <v>367</v>
      </c>
      <c r="D4450" s="114" t="s">
        <v>434</v>
      </c>
      <c r="E4450" s="114" t="s">
        <v>2412</v>
      </c>
      <c r="F4450" s="114" t="s">
        <v>180</v>
      </c>
      <c r="G4450" s="121">
        <v>-8.9180798178500856E-5</v>
      </c>
      <c r="H4450" s="114">
        <v>-1.3079850399513462</v>
      </c>
      <c r="I4450" s="118" t="s">
        <v>272</v>
      </c>
    </row>
    <row r="4451" spans="1:9" ht="15" customHeight="1" x14ac:dyDescent="0.25">
      <c r="A4451" s="117">
        <v>46290.782395833332</v>
      </c>
      <c r="B4451" s="114">
        <v>30</v>
      </c>
      <c r="C4451" s="114" t="s">
        <v>367</v>
      </c>
      <c r="D4451" s="114" t="s">
        <v>434</v>
      </c>
      <c r="E4451" s="114" t="s">
        <v>2413</v>
      </c>
      <c r="F4451" s="114" t="s">
        <v>180</v>
      </c>
      <c r="G4451" s="121">
        <v>-8.2234261424839447E-6</v>
      </c>
      <c r="H4451" s="114">
        <v>-0.12061025008976498</v>
      </c>
      <c r="I4451" s="118" t="s">
        <v>272</v>
      </c>
    </row>
    <row r="4452" spans="1:9" ht="15" customHeight="1" x14ac:dyDescent="0.25">
      <c r="A4452" s="117">
        <v>46290.782395833332</v>
      </c>
      <c r="B4452" s="114">
        <v>30</v>
      </c>
      <c r="C4452" s="114" t="s">
        <v>367</v>
      </c>
      <c r="D4452" s="114" t="s">
        <v>434</v>
      </c>
      <c r="E4452" s="114" t="s">
        <v>2414</v>
      </c>
      <c r="F4452" s="114" t="s">
        <v>180</v>
      </c>
      <c r="G4452" s="121">
        <v>-8.2234261424839583E-6</v>
      </c>
      <c r="H4452" s="114">
        <v>-0.12061025008976517</v>
      </c>
      <c r="I4452" s="118" t="s">
        <v>272</v>
      </c>
    </row>
    <row r="4453" spans="1:9" ht="15" customHeight="1" x14ac:dyDescent="0.25">
      <c r="A4453" s="117">
        <v>46290.782395833332</v>
      </c>
      <c r="B4453" s="114">
        <v>30</v>
      </c>
      <c r="C4453" s="114" t="s">
        <v>367</v>
      </c>
      <c r="D4453" s="114" t="s">
        <v>434</v>
      </c>
      <c r="E4453" s="114" t="s">
        <v>2415</v>
      </c>
      <c r="F4453" s="114" t="s">
        <v>180</v>
      </c>
      <c r="G4453" s="121">
        <v>-8.2234261424839718E-6</v>
      </c>
      <c r="H4453" s="114">
        <v>-0.12061025008976536</v>
      </c>
      <c r="I4453" s="118" t="s">
        <v>272</v>
      </c>
    </row>
    <row r="4454" spans="1:9" ht="15" customHeight="1" x14ac:dyDescent="0.25">
      <c r="A4454" s="117">
        <v>46290.782395833332</v>
      </c>
      <c r="B4454" s="114">
        <v>30</v>
      </c>
      <c r="C4454" s="114" t="s">
        <v>367</v>
      </c>
      <c r="D4454" s="114" t="s">
        <v>434</v>
      </c>
      <c r="E4454" s="114" t="s">
        <v>2416</v>
      </c>
      <c r="F4454" s="114" t="s">
        <v>180</v>
      </c>
      <c r="G4454" s="121">
        <v>-8.2234261424840396E-6</v>
      </c>
      <c r="H4454" s="114">
        <v>-0.12061025008976636</v>
      </c>
      <c r="I4454" s="118" t="s">
        <v>272</v>
      </c>
    </row>
    <row r="4455" spans="1:9" ht="15" customHeight="1" x14ac:dyDescent="0.25">
      <c r="A4455" s="117">
        <v>46290.782395833332</v>
      </c>
      <c r="B4455" s="114">
        <v>30</v>
      </c>
      <c r="C4455" s="114" t="s">
        <v>367</v>
      </c>
      <c r="D4455" s="114" t="s">
        <v>434</v>
      </c>
      <c r="E4455" s="114" t="s">
        <v>2417</v>
      </c>
      <c r="F4455" s="114" t="s">
        <v>180</v>
      </c>
      <c r="G4455" s="121">
        <v>-8.2234261424840531E-6</v>
      </c>
      <c r="H4455" s="114">
        <v>-0.12061025008976656</v>
      </c>
      <c r="I4455" s="118" t="s">
        <v>272</v>
      </c>
    </row>
    <row r="4456" spans="1:9" ht="15" customHeight="1" x14ac:dyDescent="0.25">
      <c r="A4456" s="117">
        <v>46290.782395833332</v>
      </c>
      <c r="B4456" s="114">
        <v>30</v>
      </c>
      <c r="C4456" s="114" t="s">
        <v>367</v>
      </c>
      <c r="D4456" s="114" t="s">
        <v>434</v>
      </c>
      <c r="E4456" s="114" t="s">
        <v>2418</v>
      </c>
      <c r="F4456" s="114" t="s">
        <v>180</v>
      </c>
      <c r="G4456" s="121">
        <v>-8.2234261424840667E-6</v>
      </c>
      <c r="H4456" s="114">
        <v>-0.12061025008976675</v>
      </c>
      <c r="I4456" s="118" t="s">
        <v>272</v>
      </c>
    </row>
    <row r="4457" spans="1:9" ht="15" customHeight="1" x14ac:dyDescent="0.25">
      <c r="A4457" s="117">
        <v>46290.782395833332</v>
      </c>
      <c r="B4457" s="114">
        <v>30</v>
      </c>
      <c r="C4457" s="114" t="s">
        <v>367</v>
      </c>
      <c r="D4457" s="114" t="s">
        <v>434</v>
      </c>
      <c r="E4457" s="114" t="s">
        <v>2419</v>
      </c>
      <c r="F4457" s="114" t="s">
        <v>180</v>
      </c>
      <c r="G4457" s="121">
        <v>7.2733945893532835E-5</v>
      </c>
      <c r="H4457" s="114">
        <v>0</v>
      </c>
      <c r="I4457" s="118" t="s">
        <v>2469</v>
      </c>
    </row>
    <row r="4458" spans="1:9" ht="15" customHeight="1" x14ac:dyDescent="0.25">
      <c r="A4458" s="117">
        <v>46290.782395833332</v>
      </c>
      <c r="B4458" s="114">
        <v>30</v>
      </c>
      <c r="C4458" s="114" t="s">
        <v>367</v>
      </c>
      <c r="D4458" s="114" t="s">
        <v>434</v>
      </c>
      <c r="E4458" s="114" t="s">
        <v>2420</v>
      </c>
      <c r="F4458" s="114" t="s">
        <v>180</v>
      </c>
      <c r="G4458" s="121">
        <v>7.2733945893532821E-5</v>
      </c>
      <c r="H4458" s="114">
        <v>0</v>
      </c>
      <c r="I4458" s="118" t="s">
        <v>2469</v>
      </c>
    </row>
    <row r="4459" spans="1:9" ht="15" customHeight="1" x14ac:dyDescent="0.25">
      <c r="A4459" s="117">
        <v>46290.782395833332</v>
      </c>
      <c r="B4459" s="114">
        <v>30</v>
      </c>
      <c r="C4459" s="114" t="s">
        <v>367</v>
      </c>
      <c r="D4459" s="114" t="s">
        <v>434</v>
      </c>
      <c r="E4459" s="114" t="s">
        <v>2421</v>
      </c>
      <c r="F4459" s="114" t="s">
        <v>180</v>
      </c>
      <c r="G4459" s="121">
        <v>7.2733945893532808E-5</v>
      </c>
      <c r="H4459" s="114">
        <v>0</v>
      </c>
      <c r="I4459" s="118" t="s">
        <v>2469</v>
      </c>
    </row>
    <row r="4460" spans="1:9" ht="15" customHeight="1" x14ac:dyDescent="0.25">
      <c r="A4460" s="117">
        <v>46290.782395833332</v>
      </c>
      <c r="B4460" s="114">
        <v>30</v>
      </c>
      <c r="C4460" s="114" t="s">
        <v>367</v>
      </c>
      <c r="D4460" s="114" t="s">
        <v>434</v>
      </c>
      <c r="E4460" s="114" t="s">
        <v>2422</v>
      </c>
      <c r="F4460" s="114" t="s">
        <v>180</v>
      </c>
      <c r="G4460" s="121">
        <v>7.2733945893532794E-5</v>
      </c>
      <c r="H4460" s="114">
        <v>0</v>
      </c>
      <c r="I4460" s="118" t="s">
        <v>2469</v>
      </c>
    </row>
    <row r="4461" spans="1:9" ht="15" customHeight="1" x14ac:dyDescent="0.25">
      <c r="A4461" s="117">
        <v>46290.782395833332</v>
      </c>
      <c r="B4461" s="114">
        <v>30</v>
      </c>
      <c r="C4461" s="114" t="s">
        <v>367</v>
      </c>
      <c r="D4461" s="114" t="s">
        <v>434</v>
      </c>
      <c r="E4461" s="114" t="s">
        <v>2423</v>
      </c>
      <c r="F4461" s="114" t="s">
        <v>180</v>
      </c>
      <c r="G4461" s="121">
        <v>7.2733945893532781E-5</v>
      </c>
      <c r="H4461" s="114">
        <v>0</v>
      </c>
      <c r="I4461" s="118" t="s">
        <v>2469</v>
      </c>
    </row>
    <row r="4462" spans="1:9" ht="15" customHeight="1" x14ac:dyDescent="0.25">
      <c r="A4462" s="117">
        <v>46290.782395833332</v>
      </c>
      <c r="B4462" s="114">
        <v>30</v>
      </c>
      <c r="C4462" s="114" t="s">
        <v>367</v>
      </c>
      <c r="D4462" s="114" t="s">
        <v>434</v>
      </c>
      <c r="E4462" s="114" t="s">
        <v>2424</v>
      </c>
      <c r="F4462" s="114" t="s">
        <v>180</v>
      </c>
      <c r="G4462" s="121">
        <v>7.2733945893532767E-5</v>
      </c>
      <c r="H4462" s="114">
        <v>0</v>
      </c>
      <c r="I4462" s="118" t="s">
        <v>2469</v>
      </c>
    </row>
    <row r="4463" spans="1:9" ht="15" customHeight="1" x14ac:dyDescent="0.25">
      <c r="A4463" s="117">
        <v>46290.782395833332</v>
      </c>
      <c r="B4463" s="114">
        <v>30</v>
      </c>
      <c r="C4463" s="114" t="s">
        <v>367</v>
      </c>
      <c r="D4463" s="114" t="s">
        <v>434</v>
      </c>
      <c r="E4463" s="114" t="s">
        <v>2425</v>
      </c>
      <c r="F4463" s="114" t="s">
        <v>180</v>
      </c>
      <c r="G4463" s="121">
        <v>7.2733945893532754E-5</v>
      </c>
      <c r="H4463" s="114">
        <v>0</v>
      </c>
      <c r="I4463" s="118" t="s">
        <v>2469</v>
      </c>
    </row>
    <row r="4464" spans="1:9" ht="15" customHeight="1" x14ac:dyDescent="0.25">
      <c r="A4464" s="117">
        <v>46290.782395833332</v>
      </c>
      <c r="B4464" s="114">
        <v>30</v>
      </c>
      <c r="C4464" s="114" t="s">
        <v>367</v>
      </c>
      <c r="D4464" s="114" t="s">
        <v>434</v>
      </c>
      <c r="E4464" s="114" t="s">
        <v>2426</v>
      </c>
      <c r="F4464" s="114" t="s">
        <v>180</v>
      </c>
      <c r="G4464" s="121">
        <v>7.273394589353274E-5</v>
      </c>
      <c r="H4464" s="114">
        <v>0</v>
      </c>
      <c r="I4464" s="118" t="s">
        <v>2469</v>
      </c>
    </row>
    <row r="4465" spans="1:9" ht="15" customHeight="1" x14ac:dyDescent="0.25">
      <c r="A4465" s="117">
        <v>46290.782395833332</v>
      </c>
      <c r="B4465" s="114">
        <v>30</v>
      </c>
      <c r="C4465" s="114" t="s">
        <v>367</v>
      </c>
      <c r="D4465" s="114" t="s">
        <v>434</v>
      </c>
      <c r="E4465" s="114" t="s">
        <v>2427</v>
      </c>
      <c r="F4465" s="114" t="s">
        <v>180</v>
      </c>
      <c r="G4465" s="121">
        <v>7.2733945893532726E-5</v>
      </c>
      <c r="H4465" s="114">
        <v>0</v>
      </c>
      <c r="I4465" s="118" t="s">
        <v>2469</v>
      </c>
    </row>
    <row r="4466" spans="1:9" ht="15" customHeight="1" x14ac:dyDescent="0.25">
      <c r="A4466" s="117">
        <v>46290.782395833332</v>
      </c>
      <c r="B4466" s="114">
        <v>30</v>
      </c>
      <c r="C4466" s="114" t="s">
        <v>367</v>
      </c>
      <c r="D4466" s="114" t="s">
        <v>434</v>
      </c>
      <c r="E4466" s="114" t="s">
        <v>2428</v>
      </c>
      <c r="F4466" s="114" t="s">
        <v>180</v>
      </c>
      <c r="G4466" s="121">
        <v>7.2733945893532713E-5</v>
      </c>
      <c r="H4466" s="114">
        <v>0</v>
      </c>
      <c r="I4466" s="118" t="s">
        <v>2469</v>
      </c>
    </row>
    <row r="4467" spans="1:9" ht="15" customHeight="1" x14ac:dyDescent="0.25">
      <c r="A4467" s="117">
        <v>46290.782395833332</v>
      </c>
      <c r="B4467" s="114">
        <v>30</v>
      </c>
      <c r="C4467" s="114" t="s">
        <v>367</v>
      </c>
      <c r="D4467" s="114" t="s">
        <v>434</v>
      </c>
      <c r="E4467" s="114" t="s">
        <v>2429</v>
      </c>
      <c r="F4467" s="114" t="s">
        <v>180</v>
      </c>
      <c r="G4467" s="121">
        <v>1.5369131792954962E-4</v>
      </c>
      <c r="H4467" s="114">
        <v>0</v>
      </c>
      <c r="I4467" s="118" t="s">
        <v>2469</v>
      </c>
    </row>
    <row r="4468" spans="1:9" ht="15" customHeight="1" x14ac:dyDescent="0.25">
      <c r="A4468" s="117">
        <v>46290.782395833332</v>
      </c>
      <c r="B4468" s="114">
        <v>30</v>
      </c>
      <c r="C4468" s="114" t="s">
        <v>367</v>
      </c>
      <c r="D4468" s="114" t="s">
        <v>434</v>
      </c>
      <c r="E4468" s="114" t="s">
        <v>2430</v>
      </c>
      <c r="F4468" s="114" t="s">
        <v>180</v>
      </c>
      <c r="G4468" s="121">
        <v>1.5369131792954959E-4</v>
      </c>
      <c r="H4468" s="114">
        <v>0</v>
      </c>
      <c r="I4468" s="118" t="s">
        <v>2469</v>
      </c>
    </row>
    <row r="4469" spans="1:9" ht="15" customHeight="1" x14ac:dyDescent="0.25">
      <c r="A4469" s="117">
        <v>46290.782395833332</v>
      </c>
      <c r="B4469" s="114">
        <v>30</v>
      </c>
      <c r="C4469" s="114" t="s">
        <v>367</v>
      </c>
      <c r="D4469" s="114" t="s">
        <v>434</v>
      </c>
      <c r="E4469" s="114" t="s">
        <v>2431</v>
      </c>
      <c r="F4469" s="114" t="s">
        <v>180</v>
      </c>
      <c r="G4469" s="121">
        <v>1.5369131792954959E-4</v>
      </c>
      <c r="H4469" s="114">
        <v>0</v>
      </c>
      <c r="I4469" s="118" t="s">
        <v>2469</v>
      </c>
    </row>
    <row r="4470" spans="1:9" ht="15" customHeight="1" x14ac:dyDescent="0.25">
      <c r="A4470" s="117">
        <v>46290.782395833332</v>
      </c>
      <c r="B4470" s="114">
        <v>30</v>
      </c>
      <c r="C4470" s="114" t="s">
        <v>367</v>
      </c>
      <c r="D4470" s="114" t="s">
        <v>434</v>
      </c>
      <c r="E4470" s="114" t="s">
        <v>2432</v>
      </c>
      <c r="F4470" s="114" t="s">
        <v>180</v>
      </c>
      <c r="G4470" s="121">
        <v>1.5369131792954957E-4</v>
      </c>
      <c r="H4470" s="114">
        <v>0</v>
      </c>
      <c r="I4470" s="118" t="s">
        <v>2469</v>
      </c>
    </row>
    <row r="4471" spans="1:9" ht="15" customHeight="1" x14ac:dyDescent="0.25">
      <c r="A4471" s="117">
        <v>46290.782395833332</v>
      </c>
      <c r="B4471" s="114">
        <v>30</v>
      </c>
      <c r="C4471" s="114" t="s">
        <v>367</v>
      </c>
      <c r="D4471" s="114" t="s">
        <v>434</v>
      </c>
      <c r="E4471" s="114" t="s">
        <v>2433</v>
      </c>
      <c r="F4471" s="114" t="s">
        <v>180</v>
      </c>
      <c r="G4471" s="121">
        <v>1.5369131792954957E-4</v>
      </c>
      <c r="H4471" s="114">
        <v>0</v>
      </c>
      <c r="I4471" s="118" t="s">
        <v>2469</v>
      </c>
    </row>
    <row r="4472" spans="1:9" ht="15" customHeight="1" x14ac:dyDescent="0.25">
      <c r="A4472" s="117">
        <v>46290.782395833332</v>
      </c>
      <c r="B4472" s="114">
        <v>30</v>
      </c>
      <c r="C4472" s="114" t="s">
        <v>367</v>
      </c>
      <c r="D4472" s="114" t="s">
        <v>434</v>
      </c>
      <c r="E4472" s="114" t="s">
        <v>2434</v>
      </c>
      <c r="F4472" s="114" t="s">
        <v>180</v>
      </c>
      <c r="G4472" s="121">
        <v>1.5369131792954954E-4</v>
      </c>
      <c r="H4472" s="114">
        <v>0</v>
      </c>
      <c r="I4472" s="118" t="s">
        <v>2469</v>
      </c>
    </row>
    <row r="4473" spans="1:9" ht="15" customHeight="1" x14ac:dyDescent="0.25">
      <c r="A4473" s="117">
        <v>46290.782395833332</v>
      </c>
      <c r="B4473" s="114">
        <v>30</v>
      </c>
      <c r="C4473" s="114" t="s">
        <v>367</v>
      </c>
      <c r="D4473" s="114" t="s">
        <v>434</v>
      </c>
      <c r="E4473" s="114" t="s">
        <v>2435</v>
      </c>
      <c r="F4473" s="114" t="s">
        <v>180</v>
      </c>
      <c r="G4473" s="121">
        <v>1.5369131792954954E-4</v>
      </c>
      <c r="H4473" s="114">
        <v>0</v>
      </c>
      <c r="I4473" s="118" t="s">
        <v>2469</v>
      </c>
    </row>
    <row r="4474" spans="1:9" ht="15" customHeight="1" x14ac:dyDescent="0.25">
      <c r="A4474" s="117">
        <v>46290.782395833332</v>
      </c>
      <c r="B4474" s="114">
        <v>30</v>
      </c>
      <c r="C4474" s="114" t="s">
        <v>367</v>
      </c>
      <c r="D4474" s="114" t="s">
        <v>434</v>
      </c>
      <c r="E4474" s="114" t="s">
        <v>2436</v>
      </c>
      <c r="F4474" s="114" t="s">
        <v>180</v>
      </c>
      <c r="G4474" s="121">
        <v>1.5369131792954951E-4</v>
      </c>
      <c r="H4474" s="114">
        <v>0</v>
      </c>
      <c r="I4474" s="118" t="s">
        <v>2469</v>
      </c>
    </row>
    <row r="4475" spans="1:9" ht="15" customHeight="1" x14ac:dyDescent="0.25">
      <c r="A4475" s="117">
        <v>46290.782395833332</v>
      </c>
      <c r="B4475" s="114">
        <v>30</v>
      </c>
      <c r="C4475" s="114" t="s">
        <v>367</v>
      </c>
      <c r="D4475" s="114" t="s">
        <v>434</v>
      </c>
      <c r="E4475" s="114" t="s">
        <v>2437</v>
      </c>
      <c r="F4475" s="114" t="s">
        <v>180</v>
      </c>
      <c r="G4475" s="121">
        <v>2.3464868996556638E-4</v>
      </c>
      <c r="H4475" s="114">
        <v>0</v>
      </c>
      <c r="I4475" s="118" t="s">
        <v>2469</v>
      </c>
    </row>
    <row r="4476" spans="1:9" ht="15" customHeight="1" x14ac:dyDescent="0.25">
      <c r="A4476" s="117">
        <v>46290.782395833332</v>
      </c>
      <c r="B4476" s="114">
        <v>30</v>
      </c>
      <c r="C4476" s="114" t="s">
        <v>367</v>
      </c>
      <c r="D4476" s="114" t="s">
        <v>434</v>
      </c>
      <c r="E4476" s="114" t="s">
        <v>2438</v>
      </c>
      <c r="F4476" s="114" t="s">
        <v>180</v>
      </c>
      <c r="G4476" s="121">
        <v>2.3464868996556638E-4</v>
      </c>
      <c r="H4476" s="114">
        <v>0</v>
      </c>
      <c r="I4476" s="118" t="s">
        <v>2469</v>
      </c>
    </row>
    <row r="4477" spans="1:9" ht="15" customHeight="1" x14ac:dyDescent="0.25">
      <c r="A4477" s="117">
        <v>46290.782395833332</v>
      </c>
      <c r="B4477" s="114">
        <v>30</v>
      </c>
      <c r="C4477" s="114" t="s">
        <v>367</v>
      </c>
      <c r="D4477" s="114" t="s">
        <v>434</v>
      </c>
      <c r="E4477" s="114" t="s">
        <v>2439</v>
      </c>
      <c r="F4477" s="114" t="s">
        <v>180</v>
      </c>
      <c r="G4477" s="121">
        <v>2.3464868996556635E-4</v>
      </c>
      <c r="H4477" s="114">
        <v>0</v>
      </c>
      <c r="I4477" s="118" t="s">
        <v>2469</v>
      </c>
    </row>
    <row r="4478" spans="1:9" ht="15" customHeight="1" x14ac:dyDescent="0.25">
      <c r="A4478" s="117">
        <v>46290.782395833332</v>
      </c>
      <c r="B4478" s="114">
        <v>30</v>
      </c>
      <c r="C4478" s="114" t="s">
        <v>367</v>
      </c>
      <c r="D4478" s="114" t="s">
        <v>434</v>
      </c>
      <c r="E4478" s="114" t="s">
        <v>2440</v>
      </c>
      <c r="F4478" s="114" t="s">
        <v>180</v>
      </c>
      <c r="G4478" s="121">
        <v>2.3464868996556635E-4</v>
      </c>
      <c r="H4478" s="114">
        <v>0</v>
      </c>
      <c r="I4478" s="118" t="s">
        <v>2469</v>
      </c>
    </row>
    <row r="4479" spans="1:9" ht="15" customHeight="1" x14ac:dyDescent="0.25">
      <c r="A4479" s="117">
        <v>46290.782395833332</v>
      </c>
      <c r="B4479" s="114">
        <v>30</v>
      </c>
      <c r="C4479" s="114" t="s">
        <v>367</v>
      </c>
      <c r="D4479" s="114" t="s">
        <v>434</v>
      </c>
      <c r="E4479" s="114" t="s">
        <v>2441</v>
      </c>
      <c r="F4479" s="114" t="s">
        <v>180</v>
      </c>
      <c r="G4479" s="121">
        <v>2.3464868996556632E-4</v>
      </c>
      <c r="H4479" s="114">
        <v>0</v>
      </c>
      <c r="I4479" s="118" t="s">
        <v>2469</v>
      </c>
    </row>
    <row r="4480" spans="1:9" ht="15" customHeight="1" x14ac:dyDescent="0.25">
      <c r="A4480" s="117">
        <v>46290.782395833332</v>
      </c>
      <c r="B4480" s="114">
        <v>30</v>
      </c>
      <c r="C4480" s="114" t="s">
        <v>367</v>
      </c>
      <c r="D4480" s="114" t="s">
        <v>434</v>
      </c>
      <c r="E4480" s="114" t="s">
        <v>2442</v>
      </c>
      <c r="F4480" s="114" t="s">
        <v>180</v>
      </c>
      <c r="G4480" s="121">
        <v>2.3464868996556632E-4</v>
      </c>
      <c r="H4480" s="114">
        <v>0</v>
      </c>
      <c r="I4480" s="118" t="s">
        <v>2469</v>
      </c>
    </row>
    <row r="4481" spans="1:9" ht="15" customHeight="1" x14ac:dyDescent="0.25">
      <c r="A4481" s="117">
        <v>46290.782395833332</v>
      </c>
      <c r="B4481" s="114">
        <v>30</v>
      </c>
      <c r="C4481" s="114" t="s">
        <v>367</v>
      </c>
      <c r="D4481" s="114" t="s">
        <v>434</v>
      </c>
      <c r="E4481" s="114" t="s">
        <v>567</v>
      </c>
      <c r="F4481" s="114" t="s">
        <v>2443</v>
      </c>
      <c r="G4481" s="121">
        <v>8.4152596456688988E-5</v>
      </c>
      <c r="H4481" s="114">
        <v>16.830519291337797</v>
      </c>
      <c r="I4481" s="118" t="s">
        <v>274</v>
      </c>
    </row>
    <row r="4482" spans="1:9" ht="15" customHeight="1" x14ac:dyDescent="0.25">
      <c r="A4482" s="117">
        <v>46290.782395833332</v>
      </c>
      <c r="B4482" s="114">
        <v>30</v>
      </c>
      <c r="C4482" s="114" t="s">
        <v>367</v>
      </c>
      <c r="D4482" s="114" t="s">
        <v>434</v>
      </c>
      <c r="E4482" s="114" t="s">
        <v>569</v>
      </c>
      <c r="F4482" s="114" t="s">
        <v>2443</v>
      </c>
      <c r="G4482" s="121">
        <v>1.6404910137842908E-4</v>
      </c>
      <c r="H4482" s="114">
        <v>32.809820275685816</v>
      </c>
      <c r="I4482" s="118" t="s">
        <v>274</v>
      </c>
    </row>
    <row r="4483" spans="1:9" ht="15" customHeight="1" x14ac:dyDescent="0.25">
      <c r="A4483" s="117">
        <v>46290.782395833332</v>
      </c>
      <c r="B4483" s="114">
        <v>30</v>
      </c>
      <c r="C4483" s="114" t="s">
        <v>367</v>
      </c>
      <c r="D4483" s="114" t="s">
        <v>434</v>
      </c>
      <c r="E4483" s="114" t="s">
        <v>2444</v>
      </c>
      <c r="F4483" s="114" t="s">
        <v>2443</v>
      </c>
      <c r="G4483" s="121">
        <v>2.0580924675676321E-4</v>
      </c>
      <c r="H4483" s="114">
        <v>41.161849351352643</v>
      </c>
      <c r="I4483" s="118" t="s">
        <v>274</v>
      </c>
    </row>
    <row r="4484" spans="1:9" ht="15" customHeight="1" x14ac:dyDescent="0.25">
      <c r="A4484" s="117">
        <v>46290.782395833332</v>
      </c>
      <c r="B4484" s="114">
        <v>30</v>
      </c>
      <c r="C4484" s="114" t="s">
        <v>367</v>
      </c>
      <c r="D4484" s="114" t="s">
        <v>434</v>
      </c>
      <c r="E4484" s="114" t="s">
        <v>2445</v>
      </c>
      <c r="F4484" s="114" t="s">
        <v>2443</v>
      </c>
      <c r="G4484" s="121">
        <v>2.1036147835476132E-4</v>
      </c>
      <c r="H4484" s="114">
        <v>42.072295670952265</v>
      </c>
      <c r="I4484" s="118" t="s">
        <v>274</v>
      </c>
    </row>
    <row r="4485" spans="1:9" ht="15" customHeight="1" x14ac:dyDescent="0.25">
      <c r="A4485" s="117">
        <v>46290.782395833332</v>
      </c>
      <c r="B4485" s="114">
        <v>30</v>
      </c>
      <c r="C4485" s="114" t="s">
        <v>367</v>
      </c>
      <c r="D4485" s="114" t="s">
        <v>434</v>
      </c>
      <c r="E4485" s="114" t="s">
        <v>2446</v>
      </c>
      <c r="F4485" s="114" t="s">
        <v>2443</v>
      </c>
      <c r="G4485" s="121">
        <v>2.1036147835476129E-4</v>
      </c>
      <c r="H4485" s="114">
        <v>42.072295670952258</v>
      </c>
      <c r="I4485" s="118" t="s">
        <v>274</v>
      </c>
    </row>
    <row r="4486" spans="1:9" ht="15" customHeight="1" x14ac:dyDescent="0.25">
      <c r="A4486" s="117">
        <v>46290.782395833332</v>
      </c>
      <c r="B4486" s="114">
        <v>30</v>
      </c>
      <c r="C4486" s="114" t="s">
        <v>367</v>
      </c>
      <c r="D4486" s="114" t="s">
        <v>434</v>
      </c>
      <c r="E4486" s="114" t="s">
        <v>2447</v>
      </c>
      <c r="F4486" s="114" t="s">
        <v>2443</v>
      </c>
      <c r="G4486" s="121">
        <v>2.0580924675676324E-4</v>
      </c>
      <c r="H4486" s="114">
        <v>41.16184935135265</v>
      </c>
      <c r="I4486" s="118" t="s">
        <v>274</v>
      </c>
    </row>
    <row r="4487" spans="1:9" ht="15" customHeight="1" x14ac:dyDescent="0.25">
      <c r="A4487" s="117">
        <v>46290.782395833332</v>
      </c>
      <c r="B4487" s="114">
        <v>30</v>
      </c>
      <c r="C4487" s="114" t="s">
        <v>367</v>
      </c>
      <c r="D4487" s="114" t="s">
        <v>434</v>
      </c>
      <c r="E4487" s="114" t="s">
        <v>2448</v>
      </c>
      <c r="F4487" s="114" t="s">
        <v>2443</v>
      </c>
      <c r="G4487" s="121">
        <v>1.640491013784291E-4</v>
      </c>
      <c r="H4487" s="114">
        <v>32.809820275685823</v>
      </c>
      <c r="I4487" s="118" t="s">
        <v>274</v>
      </c>
    </row>
    <row r="4488" spans="1:9" ht="15" customHeight="1" x14ac:dyDescent="0.25">
      <c r="A4488" s="117">
        <v>46290.782395833332</v>
      </c>
      <c r="B4488" s="114">
        <v>30</v>
      </c>
      <c r="C4488" s="114" t="s">
        <v>367</v>
      </c>
      <c r="D4488" s="114" t="s">
        <v>434</v>
      </c>
      <c r="E4488" s="114" t="s">
        <v>2449</v>
      </c>
      <c r="F4488" s="114" t="s">
        <v>2443</v>
      </c>
      <c r="G4488" s="121">
        <v>8.4152596456689164E-5</v>
      </c>
      <c r="H4488" s="114">
        <v>16.830519291337833</v>
      </c>
      <c r="I4488" s="118" t="s">
        <v>274</v>
      </c>
    </row>
    <row r="4489" spans="1:9" ht="15" customHeight="1" x14ac:dyDescent="0.25">
      <c r="A4489" s="117">
        <v>46290.782395833332</v>
      </c>
      <c r="B4489" s="114">
        <v>30</v>
      </c>
      <c r="C4489" s="114" t="s">
        <v>367</v>
      </c>
      <c r="D4489" s="114" t="s">
        <v>434</v>
      </c>
      <c r="E4489" s="114" t="s">
        <v>2450</v>
      </c>
      <c r="F4489" s="114" t="s">
        <v>2443</v>
      </c>
      <c r="G4489" s="121">
        <v>-8.29215797065808E-4</v>
      </c>
      <c r="H4489" s="114">
        <v>-165.84315941316163</v>
      </c>
      <c r="I4489" s="118" t="s">
        <v>272</v>
      </c>
    </row>
    <row r="4490" spans="1:9" ht="15" customHeight="1" x14ac:dyDescent="0.25">
      <c r="A4490" s="117">
        <v>46290.782395833332</v>
      </c>
      <c r="B4490" s="114">
        <v>30</v>
      </c>
      <c r="C4490" s="114" t="s">
        <v>367</v>
      </c>
      <c r="D4490" s="114" t="s">
        <v>434</v>
      </c>
      <c r="E4490" s="114" t="s">
        <v>2451</v>
      </c>
      <c r="F4490" s="114" t="s">
        <v>2443</v>
      </c>
      <c r="G4490" s="121">
        <v>-9.0911230198754804E-4</v>
      </c>
      <c r="H4490" s="114">
        <v>-181.82246039750962</v>
      </c>
      <c r="I4490" s="118" t="s">
        <v>272</v>
      </c>
    </row>
    <row r="4491" spans="1:9" ht="15" customHeight="1" x14ac:dyDescent="0.25">
      <c r="A4491" s="117">
        <v>46290.782395833332</v>
      </c>
      <c r="B4491" s="114">
        <v>30</v>
      </c>
      <c r="C4491" s="114" t="s">
        <v>367</v>
      </c>
      <c r="D4491" s="114" t="s">
        <v>434</v>
      </c>
      <c r="E4491" s="114" t="s">
        <v>2452</v>
      </c>
      <c r="F4491" s="114" t="s">
        <v>2443</v>
      </c>
      <c r="G4491" s="121">
        <v>-9.5087244736588225E-4</v>
      </c>
      <c r="H4491" s="114">
        <v>-190.17448947317646</v>
      </c>
      <c r="I4491" s="118" t="s">
        <v>272</v>
      </c>
    </row>
    <row r="4492" spans="1:9" ht="15" customHeight="1" x14ac:dyDescent="0.25">
      <c r="A4492" s="117">
        <v>46290.782395833332</v>
      </c>
      <c r="B4492" s="114">
        <v>30</v>
      </c>
      <c r="C4492" s="114" t="s">
        <v>367</v>
      </c>
      <c r="D4492" s="114" t="s">
        <v>434</v>
      </c>
      <c r="E4492" s="114" t="s">
        <v>2453</v>
      </c>
      <c r="F4492" s="114" t="s">
        <v>2443</v>
      </c>
      <c r="G4492" s="121">
        <v>-9.5542467896388042E-4</v>
      </c>
      <c r="H4492" s="114">
        <v>-191.08493579277609</v>
      </c>
      <c r="I4492" s="118" t="s">
        <v>272</v>
      </c>
    </row>
    <row r="4493" spans="1:9" ht="15" customHeight="1" x14ac:dyDescent="0.25">
      <c r="A4493" s="117">
        <v>46290.782395833332</v>
      </c>
      <c r="B4493" s="114">
        <v>30</v>
      </c>
      <c r="C4493" s="114" t="s">
        <v>367</v>
      </c>
      <c r="D4493" s="114" t="s">
        <v>434</v>
      </c>
      <c r="E4493" s="114" t="s">
        <v>2454</v>
      </c>
      <c r="F4493" s="114" t="s">
        <v>2443</v>
      </c>
      <c r="G4493" s="121">
        <v>-9.5542467896388042E-4</v>
      </c>
      <c r="H4493" s="114">
        <v>-191.08493579277609</v>
      </c>
      <c r="I4493" s="118" t="s">
        <v>272</v>
      </c>
    </row>
    <row r="4494" spans="1:9" ht="15" customHeight="1" x14ac:dyDescent="0.25">
      <c r="A4494" s="117">
        <v>46290.782395833332</v>
      </c>
      <c r="B4494" s="114">
        <v>30</v>
      </c>
      <c r="C4494" s="114" t="s">
        <v>367</v>
      </c>
      <c r="D4494" s="114" t="s">
        <v>434</v>
      </c>
      <c r="E4494" s="114" t="s">
        <v>2455</v>
      </c>
      <c r="F4494" s="114" t="s">
        <v>2443</v>
      </c>
      <c r="G4494" s="121">
        <v>-9.5087244736588236E-4</v>
      </c>
      <c r="H4494" s="114">
        <v>-190.17448947317649</v>
      </c>
      <c r="I4494" s="118" t="s">
        <v>272</v>
      </c>
    </row>
    <row r="4495" spans="1:9" ht="15" customHeight="1" x14ac:dyDescent="0.25">
      <c r="A4495" s="117">
        <v>46290.782395833332</v>
      </c>
      <c r="B4495" s="114">
        <v>30</v>
      </c>
      <c r="C4495" s="114" t="s">
        <v>367</v>
      </c>
      <c r="D4495" s="114" t="s">
        <v>434</v>
      </c>
      <c r="E4495" s="114" t="s">
        <v>2456</v>
      </c>
      <c r="F4495" s="114" t="s">
        <v>2443</v>
      </c>
      <c r="G4495" s="121">
        <v>-9.0911230198754826E-4</v>
      </c>
      <c r="H4495" s="114">
        <v>-181.82246039750967</v>
      </c>
      <c r="I4495" s="118" t="s">
        <v>272</v>
      </c>
    </row>
    <row r="4496" spans="1:9" ht="15" customHeight="1" x14ac:dyDescent="0.25">
      <c r="A4496" s="117">
        <v>46290.782395833332</v>
      </c>
      <c r="B4496" s="114">
        <v>30</v>
      </c>
      <c r="C4496" s="114" t="s">
        <v>367</v>
      </c>
      <c r="D4496" s="114" t="s">
        <v>434</v>
      </c>
      <c r="E4496" s="114" t="s">
        <v>2457</v>
      </c>
      <c r="F4496" s="114" t="s">
        <v>2443</v>
      </c>
      <c r="G4496" s="121">
        <v>-8.2921579706580822E-4</v>
      </c>
      <c r="H4496" s="114">
        <v>-165.84315941316166</v>
      </c>
      <c r="I4496" s="118" t="s">
        <v>272</v>
      </c>
    </row>
    <row r="4497" spans="1:9" ht="15" customHeight="1" x14ac:dyDescent="0.25">
      <c r="A4497" s="117">
        <v>46290.782395833332</v>
      </c>
      <c r="B4497" s="114">
        <v>30</v>
      </c>
      <c r="C4497" s="114" t="s">
        <v>367</v>
      </c>
      <c r="D4497" s="114" t="s">
        <v>434</v>
      </c>
      <c r="E4497" s="114" t="s">
        <v>2458</v>
      </c>
      <c r="F4497" s="114" t="s">
        <v>2443</v>
      </c>
      <c r="G4497" s="121">
        <v>-7.2874403726303329E-4</v>
      </c>
      <c r="H4497" s="114">
        <v>-145.74880745260668</v>
      </c>
      <c r="I4497" s="118" t="s">
        <v>272</v>
      </c>
    </row>
    <row r="4498" spans="1:9" ht="15" customHeight="1" x14ac:dyDescent="0.25">
      <c r="A4498" s="117">
        <v>46290.782395833332</v>
      </c>
      <c r="B4498" s="114">
        <v>30</v>
      </c>
      <c r="C4498" s="114" t="s">
        <v>367</v>
      </c>
      <c r="D4498" s="114" t="s">
        <v>434</v>
      </c>
      <c r="E4498" s="114" t="s">
        <v>2459</v>
      </c>
      <c r="F4498" s="114" t="s">
        <v>2443</v>
      </c>
      <c r="G4498" s="121">
        <v>-5.8625906247964374E-4</v>
      </c>
      <c r="H4498" s="114">
        <v>-117.25181249592876</v>
      </c>
      <c r="I4498" s="118" t="s">
        <v>272</v>
      </c>
    </row>
    <row r="4499" spans="1:9" ht="15" customHeight="1" x14ac:dyDescent="0.25">
      <c r="A4499" s="117">
        <v>46290.782395833332</v>
      </c>
      <c r="B4499" s="114">
        <v>30</v>
      </c>
      <c r="C4499" s="114" t="s">
        <v>367</v>
      </c>
      <c r="D4499" s="114" t="s">
        <v>434</v>
      </c>
      <c r="E4499" s="114" t="s">
        <v>2460</v>
      </c>
      <c r="F4499" s="114" t="s">
        <v>2443</v>
      </c>
      <c r="G4499" s="121">
        <v>-4.437740876962542E-4</v>
      </c>
      <c r="H4499" s="114">
        <v>-88.754817539250851</v>
      </c>
      <c r="I4499" s="118" t="s">
        <v>272</v>
      </c>
    </row>
    <row r="4500" spans="1:9" ht="15" customHeight="1" x14ac:dyDescent="0.25">
      <c r="A4500" s="117">
        <v>46290.782395833332</v>
      </c>
      <c r="B4500" s="114">
        <v>30</v>
      </c>
      <c r="C4500" s="114" t="s">
        <v>367</v>
      </c>
      <c r="D4500" s="114" t="s">
        <v>434</v>
      </c>
      <c r="E4500" s="114" t="s">
        <v>2461</v>
      </c>
      <c r="F4500" s="114" t="s">
        <v>2443</v>
      </c>
      <c r="G4500" s="121">
        <v>-3.0128911291286471E-4</v>
      </c>
      <c r="H4500" s="114">
        <v>-60.257822582572956</v>
      </c>
      <c r="I4500" s="118" t="s">
        <v>272</v>
      </c>
    </row>
    <row r="4501" spans="1:9" ht="15" customHeight="1" x14ac:dyDescent="0.25">
      <c r="A4501" s="117">
        <v>46290.782395833332</v>
      </c>
      <c r="B4501" s="114">
        <v>30</v>
      </c>
      <c r="C4501" s="114" t="s">
        <v>367</v>
      </c>
      <c r="D4501" s="114" t="s">
        <v>434</v>
      </c>
      <c r="E4501" s="114" t="s">
        <v>2462</v>
      </c>
      <c r="F4501" s="114" t="s">
        <v>2443</v>
      </c>
      <c r="G4501" s="121">
        <v>-1.5880413812947516E-4</v>
      </c>
      <c r="H4501" s="114">
        <v>-31.76082762589505</v>
      </c>
      <c r="I4501" s="118" t="s">
        <v>272</v>
      </c>
    </row>
    <row r="4502" spans="1:9" ht="15" customHeight="1" x14ac:dyDescent="0.25">
      <c r="A4502" s="117">
        <v>46290.782395833332</v>
      </c>
      <c r="B4502" s="114">
        <v>30</v>
      </c>
      <c r="C4502" s="114" t="s">
        <v>367</v>
      </c>
      <c r="D4502" s="114" t="s">
        <v>434</v>
      </c>
      <c r="E4502" s="114" t="s">
        <v>2463</v>
      </c>
      <c r="F4502" s="114" t="s">
        <v>2443</v>
      </c>
      <c r="G4502" s="121">
        <v>-1.6319163346085675E-5</v>
      </c>
      <c r="H4502" s="114">
        <v>-3.2638326692171531</v>
      </c>
      <c r="I4502" s="118" t="s">
        <v>272</v>
      </c>
    </row>
    <row r="4503" spans="1:9" ht="15" customHeight="1" x14ac:dyDescent="0.25">
      <c r="A4503" s="117">
        <v>46290.782395833332</v>
      </c>
      <c r="B4503" s="114">
        <v>30</v>
      </c>
      <c r="C4503" s="114" t="s">
        <v>367</v>
      </c>
      <c r="D4503" s="114" t="s">
        <v>434</v>
      </c>
      <c r="E4503" s="114" t="s">
        <v>2773</v>
      </c>
      <c r="F4503" s="114" t="s">
        <v>2443</v>
      </c>
      <c r="G4503" s="121">
        <v>-7.287440372630334E-4</v>
      </c>
      <c r="H4503" s="114">
        <v>-145.74880745260668</v>
      </c>
      <c r="I4503" s="118" t="s">
        <v>272</v>
      </c>
    </row>
    <row r="4504" spans="1:9" ht="15" customHeight="1" x14ac:dyDescent="0.25">
      <c r="A4504" s="117">
        <v>46290.782395833332</v>
      </c>
      <c r="B4504" s="114">
        <v>30</v>
      </c>
      <c r="C4504" s="114" t="s">
        <v>367</v>
      </c>
      <c r="D4504" s="114" t="s">
        <v>434</v>
      </c>
      <c r="E4504" s="114" t="s">
        <v>2775</v>
      </c>
      <c r="F4504" s="114" t="s">
        <v>2443</v>
      </c>
      <c r="G4504" s="121">
        <v>-5.8625906247964385E-4</v>
      </c>
      <c r="H4504" s="114">
        <v>-117.25181249592879</v>
      </c>
      <c r="I4504" s="118" t="s">
        <v>272</v>
      </c>
    </row>
    <row r="4505" spans="1:9" ht="15" customHeight="1" x14ac:dyDescent="0.25">
      <c r="A4505" s="117">
        <v>46290.782395833332</v>
      </c>
      <c r="B4505" s="114">
        <v>30</v>
      </c>
      <c r="C4505" s="114" t="s">
        <v>367</v>
      </c>
      <c r="D4505" s="114" t="s">
        <v>434</v>
      </c>
      <c r="E4505" s="114" t="s">
        <v>2776</v>
      </c>
      <c r="F4505" s="114" t="s">
        <v>2443</v>
      </c>
      <c r="G4505" s="121">
        <v>-4.4377408769625436E-4</v>
      </c>
      <c r="H4505" s="114">
        <v>-88.754817539250894</v>
      </c>
      <c r="I4505" s="118" t="s">
        <v>272</v>
      </c>
    </row>
    <row r="4506" spans="1:9" ht="15" customHeight="1" x14ac:dyDescent="0.25">
      <c r="A4506" s="117">
        <v>46290.782395833332</v>
      </c>
      <c r="B4506" s="114">
        <v>30</v>
      </c>
      <c r="C4506" s="114" t="s">
        <v>367</v>
      </c>
      <c r="D4506" s="114" t="s">
        <v>434</v>
      </c>
      <c r="E4506" s="114" t="s">
        <v>2777</v>
      </c>
      <c r="F4506" s="114" t="s">
        <v>2443</v>
      </c>
      <c r="G4506" s="121">
        <v>-3.0128911291286487E-4</v>
      </c>
      <c r="H4506" s="114">
        <v>-60.257822582572992</v>
      </c>
      <c r="I4506" s="118" t="s">
        <v>272</v>
      </c>
    </row>
    <row r="4507" spans="1:9" ht="15" customHeight="1" x14ac:dyDescent="0.25">
      <c r="A4507" s="117">
        <v>46290.782395833332</v>
      </c>
      <c r="B4507" s="114">
        <v>30</v>
      </c>
      <c r="C4507" s="114" t="s">
        <v>367</v>
      </c>
      <c r="D4507" s="114" t="s">
        <v>434</v>
      </c>
      <c r="E4507" s="114" t="s">
        <v>2778</v>
      </c>
      <c r="F4507" s="114" t="s">
        <v>2443</v>
      </c>
      <c r="G4507" s="121">
        <v>-1.5880413812947527E-4</v>
      </c>
      <c r="H4507" s="114">
        <v>-31.760827625895072</v>
      </c>
      <c r="I4507" s="118" t="s">
        <v>272</v>
      </c>
    </row>
    <row r="4508" spans="1:9" ht="15" customHeight="1" x14ac:dyDescent="0.25">
      <c r="A4508" s="117">
        <v>46290.782395833332</v>
      </c>
      <c r="B4508" s="114">
        <v>30</v>
      </c>
      <c r="C4508" s="114" t="s">
        <v>367</v>
      </c>
      <c r="D4508" s="114" t="s">
        <v>434</v>
      </c>
      <c r="E4508" s="114" t="s">
        <v>2779</v>
      </c>
      <c r="F4508" s="114" t="s">
        <v>2443</v>
      </c>
      <c r="G4508" s="121">
        <v>-1.6319163346085787E-5</v>
      </c>
      <c r="H4508" s="114">
        <v>-3.2638326692171753</v>
      </c>
      <c r="I4508" s="118" t="s">
        <v>272</v>
      </c>
    </row>
  </sheetData>
  <mergeCells count="94">
    <mergeCell ref="F8:F10"/>
    <mergeCell ref="L155:Z155"/>
    <mergeCell ref="A155:I155"/>
    <mergeCell ref="AC155:AH155"/>
    <mergeCell ref="AK155:AU155"/>
    <mergeCell ref="AX155:BJ155"/>
    <mergeCell ref="A6:A10"/>
    <mergeCell ref="B6:B10"/>
    <mergeCell ref="C6:C10"/>
    <mergeCell ref="E6:N6"/>
    <mergeCell ref="E8:E10"/>
    <mergeCell ref="AL119:AQ119"/>
    <mergeCell ref="AR118:BF118"/>
    <mergeCell ref="AR119:AT119"/>
    <mergeCell ref="AU119:AZ119"/>
    <mergeCell ref="BA119:BF119"/>
    <mergeCell ref="BH117:CE117"/>
    <mergeCell ref="BH118:BS119"/>
    <mergeCell ref="BT118:CE119"/>
    <mergeCell ref="O117:Z117"/>
    <mergeCell ref="O118:T118"/>
    <mergeCell ref="O119:Q119"/>
    <mergeCell ref="R119:T119"/>
    <mergeCell ref="U118:Z119"/>
    <mergeCell ref="AB117:BF117"/>
    <mergeCell ref="AB118:AB120"/>
    <mergeCell ref="AC118:AQ118"/>
    <mergeCell ref="AC119:AE119"/>
    <mergeCell ref="AF119:AK119"/>
    <mergeCell ref="A117:M117"/>
    <mergeCell ref="A118:A121"/>
    <mergeCell ref="B118:B121"/>
    <mergeCell ref="C118:G119"/>
    <mergeCell ref="H118:J119"/>
    <mergeCell ref="K118:M119"/>
    <mergeCell ref="S81:AR81"/>
    <mergeCell ref="S82:X82"/>
    <mergeCell ref="Y82:AA82"/>
    <mergeCell ref="AB82:AE82"/>
    <mergeCell ref="AF82:AI82"/>
    <mergeCell ref="AJ82:AN82"/>
    <mergeCell ref="AO82:AR82"/>
    <mergeCell ref="A81:A84"/>
    <mergeCell ref="B81:B84"/>
    <mergeCell ref="C81:E82"/>
    <mergeCell ref="F81:H82"/>
    <mergeCell ref="J81:R81"/>
    <mergeCell ref="J82:M82"/>
    <mergeCell ref="N82:Q82"/>
    <mergeCell ref="R82:R83"/>
    <mergeCell ref="Y46:AC46"/>
    <mergeCell ref="AE45:AV45"/>
    <mergeCell ref="AE46:AG46"/>
    <mergeCell ref="AH46:AJ46"/>
    <mergeCell ref="AK46:AN46"/>
    <mergeCell ref="AO46:AR46"/>
    <mergeCell ref="AS46:AV46"/>
    <mergeCell ref="AA6:AB6"/>
    <mergeCell ref="A45:A48"/>
    <mergeCell ref="B45:B48"/>
    <mergeCell ref="C45:E46"/>
    <mergeCell ref="F45:H46"/>
    <mergeCell ref="J45:M46"/>
    <mergeCell ref="N45:AC45"/>
    <mergeCell ref="N46:P46"/>
    <mergeCell ref="Q46:T46"/>
    <mergeCell ref="U46:X46"/>
    <mergeCell ref="T8:U8"/>
    <mergeCell ref="V8:W8"/>
    <mergeCell ref="M8:M9"/>
    <mergeCell ref="N8:N9"/>
    <mergeCell ref="X8:X9"/>
    <mergeCell ref="Y8:Y9"/>
    <mergeCell ref="G8:G10"/>
    <mergeCell ref="H8:H10"/>
    <mergeCell ref="P8:P10"/>
    <mergeCell ref="Q8:Q10"/>
    <mergeCell ref="R8:R10"/>
    <mergeCell ref="S8:S10"/>
    <mergeCell ref="I8:J8"/>
    <mergeCell ref="K8:L8"/>
    <mergeCell ref="P6:Y6"/>
    <mergeCell ref="E7:F7"/>
    <mergeCell ref="G7:H7"/>
    <mergeCell ref="I7:L7"/>
    <mergeCell ref="M7:N7"/>
    <mergeCell ref="P7:Q7"/>
    <mergeCell ref="R7:S7"/>
    <mergeCell ref="T7:W7"/>
    <mergeCell ref="X7:Y7"/>
    <mergeCell ref="B1:E1"/>
    <mergeCell ref="B2:E2"/>
    <mergeCell ref="B3:E3"/>
    <mergeCell ref="B4:E4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2026-09-25T15:25:15Z</dcterms:created>
  <dcterms:modified xsi:type="dcterms:W3CDTF">2026-09-25T16:03:38Z</dcterms:modified>
</cp:coreProperties>
</file>