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70C710B7-C4EC-4C07-A582-8B3D2B6E58A8}" xr6:coauthVersionLast="36" xr6:coauthVersionMax="36" xr10:uidLastSave="{00000000-0000-0000-0000-000000000000}"/>
  <bookViews>
    <workbookView xWindow="0" yWindow="0" windowWidth="38400" windowHeight="18915" activeTab="3" xr2:uid="{3C370AB1-4D1B-4FEB-898B-85F1E8996EC6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32" i="1" l="1"/>
  <c r="AA229" i="1"/>
  <c r="AA230" i="1"/>
  <c r="AA231" i="1"/>
  <c r="A143" i="3" l="1"/>
  <c r="DJ21" i="4"/>
  <c r="DJ20" i="4"/>
  <c r="DJ19" i="4"/>
  <c r="DJ18" i="4"/>
  <c r="DJ17" i="4"/>
  <c r="DJ16" i="4"/>
  <c r="DJ15" i="4"/>
  <c r="DJ14" i="4"/>
  <c r="DJ13" i="4"/>
  <c r="DJ12" i="4"/>
  <c r="DJ11" i="4"/>
  <c r="DJ10" i="4"/>
  <c r="DJ9" i="4"/>
  <c r="DJ8" i="4"/>
  <c r="DJ7" i="4"/>
  <c r="DJ6" i="4"/>
  <c r="DJ5" i="4"/>
  <c r="DJ4" i="4"/>
  <c r="DJ3" i="4"/>
  <c r="DJ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09" i="4"/>
  <c r="C101" i="4"/>
  <c r="C70" i="4"/>
  <c r="C58" i="4"/>
  <c r="C57" i="4"/>
  <c r="C50" i="4"/>
  <c r="C29" i="4"/>
  <c r="C24" i="4"/>
  <c r="C23" i="4"/>
  <c r="C22" i="4"/>
  <c r="C15" i="4"/>
  <c r="C14" i="4"/>
  <c r="C12" i="4"/>
  <c r="C7" i="4"/>
</calcChain>
</file>

<file path=xl/sharedStrings.xml><?xml version="1.0" encoding="utf-8"?>
<sst xmlns="http://schemas.openxmlformats.org/spreadsheetml/2006/main" count="3553" uniqueCount="1905">
  <si>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</si>
  <si>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</si>
  <si>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</si>
  <si>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</si>
  <si>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</si>
  <si>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</si>
  <si>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</si>
  <si>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</si>
  <si>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</si>
  <si>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</si>
  <si>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</si>
  <si>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</si>
  <si>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</si>
  <si>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</si>
  <si>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</si>
  <si>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</si>
  <si>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</si>
  <si>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</si>
  <si>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</si>
  <si>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</si>
  <si>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</si>
  <si>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</si>
  <si>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</si>
  <si>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</si>
  <si>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</si>
  <si>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</si>
  <si>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</si>
  <si>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</si>
  <si>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</si>
  <si>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</si>
  <si>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</si>
  <si>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</si>
  <si>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</si>
  <si>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</si>
  <si>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</si>
  <si>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</si>
  <si>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</si>
  <si>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</si>
  <si>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</si>
  <si>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</si>
  <si>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</si>
  <si>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</si>
  <si>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</si>
  <si>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</si>
  <si>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</si>
  <si>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</si>
  <si>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</si>
  <si>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</si>
  <si>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</si>
  <si>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</si>
  <si>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</si>
  <si>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</si>
  <si>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</si>
  <si>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</si>
  <si>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</si>
  <si>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</si>
  <si>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</si>
  <si>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</si>
  <si>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</si>
  <si>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</si>
  <si>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</si>
  <si>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</si>
  <si>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</si>
  <si>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</si>
  <si>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</si>
  <si>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</si>
  <si>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</si>
  <si>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</si>
  <si>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</si>
  <si>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</si>
  <si>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</si>
  <si>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</si>
  <si>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</si>
  <si>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</si>
  <si>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</si>
  <si>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</si>
  <si>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</si>
  <si>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</si>
  <si>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</si>
  <si>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</si>
  <si>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</si>
  <si>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</si>
  <si>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</si>
  <si>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</si>
  <si>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</si>
  <si>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</si>
  <si>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</si>
  <si>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</si>
  <si>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</si>
  <si>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</si>
  <si>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</si>
  <si>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</si>
  <si>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</si>
  <si>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</si>
  <si>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</si>
  <si>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</si>
  <si>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</si>
  <si>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</si>
  <si>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</si>
  <si>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</si>
  <si>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</si>
  <si>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</si>
  <si>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</si>
  <si>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</si>
  <si>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</si>
  <si>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</si>
  <si>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</si>
  <si>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</si>
  <si>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</si>
  <si>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</si>
  <si>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</si>
  <si>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</si>
  <si>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</si>
  <si>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</si>
  <si>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</si>
  <si>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</si>
  <si>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</si>
  <si>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</si>
  <si>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</si>
  <si>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</si>
  <si>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</si>
  <si>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</si>
  <si>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</si>
  <si>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</si>
  <si>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</si>
  <si>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</si>
  <si>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</si>
  <si>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</si>
  <si>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</si>
  <si>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</si>
  <si>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</si>
  <si>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</si>
  <si>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</si>
  <si>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</si>
  <si>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</si>
  <si>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</si>
  <si>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</si>
  <si>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</si>
  <si>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</si>
  <si>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</si>
  <si>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</si>
  <si>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</si>
  <si>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</si>
  <si>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</si>
  <si>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</si>
  <si>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</si>
  <si>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</si>
  <si>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</si>
  <si>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</si>
  <si>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</si>
  <si>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</si>
  <si>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</si>
  <si>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</si>
  <si>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</si>
  <si>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</si>
  <si>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</si>
  <si>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</si>
  <si>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</si>
  <si>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</si>
  <si>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</si>
  <si>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</si>
  <si>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</si>
  <si>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</si>
  <si>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</si>
  <si>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</si>
  <si>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</si>
  <si>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</si>
  <si>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</si>
  <si>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</si>
  <si>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</si>
  <si>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</si>
  <si>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</si>
  <si>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</si>
  <si>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</si>
  <si>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</si>
  <si>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</si>
  <si>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</si>
  <si>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</si>
  <si>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</si>
  <si>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</si>
  <si>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</si>
  <si>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</si>
  <si>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</si>
  <si>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</si>
  <si>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</si>
  <si>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</si>
  <si>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</si>
  <si>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</si>
  <si>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</si>
  <si>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</si>
  <si>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</si>
  <si>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</si>
  <si>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</si>
  <si>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</si>
  <si>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</si>
  <si>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</si>
  <si>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</si>
  <si>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</si>
  <si>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</si>
  <si>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</si>
  <si>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</si>
  <si>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</si>
  <si>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</si>
  <si>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</si>
  <si>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</si>
  <si>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</si>
  <si>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</si>
  <si>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</si>
  <si>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</si>
  <si>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</si>
  <si>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</si>
  <si>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</si>
  <si>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</si>
  <si>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</si>
  <si>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</si>
  <si>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</si>
  <si>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</si>
  <si>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</si>
  <si>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</si>
  <si>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</si>
  <si>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</si>
  <si>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</si>
  <si>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</si>
  <si>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</si>
  <si>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</si>
  <si>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</si>
  <si>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</si>
  <si>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</si>
  <si>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</si>
  <si>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</si>
  <si>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</si>
  <si>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</si>
  <si>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</si>
  <si>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</si>
  <si>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</si>
  <si>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</si>
  <si>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</si>
  <si>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</si>
  <si>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</si>
  <si>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</si>
  <si>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</si>
  <si>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</si>
  <si>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</si>
  <si>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</si>
  <si>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</si>
  <si>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</si>
  <si>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</si>
  <si>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</si>
  <si>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</si>
  <si>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</si>
  <si>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</si>
  <si>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</si>
  <si>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</si>
  <si>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</si>
  <si>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</si>
  <si>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</si>
  <si>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</si>
  <si>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</si>
  <si>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</si>
  <si>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</si>
  <si>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</si>
  <si>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</si>
  <si>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</si>
  <si>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</si>
  <si>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</si>
  <si>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</si>
  <si>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</si>
  <si>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</si>
  <si>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</si>
  <si>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</si>
  <si>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</si>
  <si>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</si>
  <si>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</si>
  <si>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</si>
  <si>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</si>
  <si>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</si>
  <si>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</si>
  <si>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</si>
  <si>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</si>
  <si>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</si>
  <si>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</si>
  <si>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</si>
  <si>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</si>
  <si>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</si>
  <si>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</si>
  <si>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</si>
  <si>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</si>
  <si>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</si>
  <si>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</si>
  <si>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</si>
  <si>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</si>
  <si>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</si>
  <si>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</si>
  <si>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</si>
  <si>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</si>
  <si>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</si>
  <si>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</si>
  <si>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</si>
  <si>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</si>
  <si>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</si>
  <si>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</si>
  <si>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</si>
  <si>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</si>
  <si>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</si>
  <si>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</si>
  <si>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</si>
  <si>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</si>
  <si>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</si>
  <si>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</si>
  <si>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</si>
  <si>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</si>
  <si>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</si>
  <si>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</si>
  <si>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</si>
  <si>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</si>
  <si>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</si>
  <si>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</si>
  <si>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</si>
  <si>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</si>
  <si>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</si>
  <si>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</si>
  <si>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</si>
  <si>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</si>
  <si>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</si>
  <si>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</si>
  <si>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</si>
  <si>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</si>
  <si>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</si>
  <si>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</si>
  <si>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</si>
  <si>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</si>
  <si>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</si>
  <si>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</si>
  <si>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</si>
  <si>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</si>
  <si>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</si>
  <si>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</si>
  <si>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</si>
  <si>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</si>
  <si>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</si>
  <si>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</si>
  <si>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</si>
  <si>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</si>
  <si>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</si>
  <si>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</si>
  <si>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</si>
  <si>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</si>
  <si>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</si>
  <si>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</si>
  <si>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</si>
  <si>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</si>
  <si>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</si>
  <si>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</si>
  <si>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</si>
  <si>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</si>
  <si>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</si>
  <si>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</si>
  <si>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</si>
  <si>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</si>
  <si>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</si>
  <si>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</si>
  <si>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</si>
  <si>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</si>
  <si>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</si>
  <si>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</si>
  <si>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</si>
  <si>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</si>
  <si>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</si>
  <si>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</si>
  <si>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</si>
  <si>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</si>
  <si>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</si>
  <si>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</si>
  <si>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</si>
  <si>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</si>
  <si>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</si>
  <si>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</si>
  <si>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</si>
  <si>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</si>
  <si>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</si>
  <si>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</si>
  <si>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</si>
  <si>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</si>
  <si>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</si>
  <si>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</si>
  <si>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</si>
  <si>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</si>
  <si>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</si>
  <si>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</si>
  <si>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</si>
  <si>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</si>
  <si>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</si>
  <si>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</si>
  <si>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</si>
  <si>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</si>
  <si>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</si>
  <si>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</si>
  <si>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</si>
  <si>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</si>
  <si>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</si>
  <si>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</si>
  <si>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</si>
  <si>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</si>
  <si>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</si>
  <si>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</si>
  <si>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</si>
  <si>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</si>
  <si>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</si>
  <si>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</si>
  <si>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</si>
  <si>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</si>
  <si>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</si>
  <si>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</si>
  <si>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</si>
  <si>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</si>
  <si>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</si>
  <si>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</si>
  <si>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</si>
  <si>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</si>
  <si>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</si>
  <si>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</si>
  <si>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</si>
  <si>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</si>
  <si>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</si>
  <si>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</si>
  <si>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</si>
  <si>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</si>
  <si>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</si>
  <si>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</si>
  <si>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</si>
  <si>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</si>
  <si>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</si>
  <si>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</si>
  <si>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</si>
  <si>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</si>
  <si>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</si>
  <si>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</si>
  <si>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</si>
  <si>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</si>
  <si>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</si>
  <si>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</si>
  <si>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</si>
  <si>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</si>
  <si>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</si>
  <si>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</si>
  <si>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</si>
  <si>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</si>
  <si>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</si>
  <si>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</si>
  <si>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</si>
  <si>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</si>
  <si>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</si>
  <si>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</si>
  <si>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</si>
  <si>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</si>
  <si>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</si>
  <si>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</si>
  <si>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</si>
  <si>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</si>
  <si>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</si>
  <si>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</si>
  <si>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</si>
  <si>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</si>
  <si>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</si>
  <si>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</si>
  <si>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</si>
  <si>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</si>
  <si>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</si>
  <si>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</si>
  <si>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</si>
  <si>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</si>
  <si>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</si>
  <si>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</si>
  <si>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</si>
  <si>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</si>
  <si>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</si>
  <si>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</si>
  <si>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</si>
  <si>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</si>
  <si>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</si>
  <si>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</si>
  <si>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</si>
  <si>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</si>
  <si>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</si>
  <si>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</si>
  <si>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</si>
  <si>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</si>
  <si>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</si>
  <si>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</si>
  <si>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</si>
  <si>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</si>
  <si>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</si>
  <si>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</si>
  <si>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</si>
  <si>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</si>
  <si>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</si>
  <si>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</si>
  <si>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</si>
  <si>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</si>
  <si>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</si>
  <si>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</si>
  <si>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</si>
  <si>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</si>
  <si>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</si>
  <si>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</si>
  <si>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</si>
  <si>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</si>
  <si>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</si>
  <si>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</si>
  <si>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</si>
  <si>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</si>
  <si>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</si>
  <si>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</si>
  <si>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</si>
  <si>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</si>
  <si>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</si>
  <si>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</si>
  <si>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</si>
  <si>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</si>
  <si>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</si>
  <si>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</si>
  <si>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</si>
  <si>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</si>
  <si>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</si>
  <si>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</si>
  <si>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</si>
  <si>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</si>
  <si>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</si>
  <si>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</si>
  <si>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</si>
  <si>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</si>
  <si>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</si>
  <si>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</si>
  <si>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</si>
  <si>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</si>
  <si>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</si>
  <si>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</si>
  <si>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</si>
  <si>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</si>
  <si>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</si>
  <si>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</si>
  <si>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</si>
  <si>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</si>
  <si>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</si>
  <si>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</si>
  <si>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</si>
  <si>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</si>
  <si>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</si>
  <si>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</si>
  <si>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</si>
  <si>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</si>
  <si>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</si>
  <si>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</si>
  <si>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</si>
  <si>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</si>
  <si>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</si>
  <si>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</si>
  <si>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</si>
  <si>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</si>
  <si>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</si>
  <si>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</si>
  <si>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</si>
  <si>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</si>
  <si>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</si>
  <si>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</si>
  <si>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</si>
  <si>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</si>
  <si>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</si>
  <si>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</si>
  <si>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</si>
  <si>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</si>
  <si>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</si>
  <si>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</si>
  <si>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</si>
  <si>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</si>
  <si>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</si>
  <si>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</si>
  <si>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</si>
  <si>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</si>
  <si>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</si>
  <si>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</si>
  <si>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</si>
  <si>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</si>
  <si>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</si>
  <si>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</si>
  <si>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</si>
  <si>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</si>
  <si>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</si>
  <si>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</si>
  <si>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</si>
  <si>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</si>
  <si>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</si>
  <si>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</si>
  <si>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</si>
  <si>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</si>
  <si>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</si>
  <si>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</si>
  <si>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</si>
  <si>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</si>
  <si>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</si>
  <si>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</si>
  <si>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</si>
  <si>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</si>
  <si>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</si>
  <si>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</si>
  <si>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</si>
  <si>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</si>
  <si>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</si>
  <si>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</si>
  <si>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</si>
  <si>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</si>
  <si>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</si>
  <si>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</si>
  <si>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</si>
  <si>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</si>
  <si>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</si>
  <si>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</si>
  <si>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</si>
  <si>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</si>
  <si>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</si>
  <si>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</si>
  <si>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</si>
  <si>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</si>
  <si>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</si>
  <si>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</si>
  <si>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</si>
  <si>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</si>
  <si>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</si>
  <si>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</si>
  <si>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</si>
  <si>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</si>
  <si>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</si>
  <si>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</si>
  <si>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</si>
  <si>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</si>
  <si>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</si>
  <si>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</si>
  <si>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</si>
  <si>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</si>
  <si>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</si>
  <si>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</si>
  <si>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</si>
  <si>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</si>
  <si>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</si>
  <si>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</si>
  <si>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</si>
  <si>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</si>
  <si>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</si>
  <si>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</si>
  <si>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</si>
  <si>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</si>
  <si>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</si>
  <si>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</si>
  <si>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</si>
  <si>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</si>
  <si>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</si>
  <si>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</si>
  <si>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</si>
  <si>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</si>
  <si>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</si>
  <si>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</si>
  <si>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</si>
  <si>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</si>
  <si>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</si>
  <si>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</si>
  <si>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</si>
  <si>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</si>
  <si>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</si>
  <si>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</si>
  <si>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</si>
  <si>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</si>
  <si>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</si>
  <si>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</si>
  <si>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</si>
  <si>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</si>
  <si>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</si>
  <si>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</si>
  <si>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</si>
  <si>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</si>
  <si>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</si>
  <si>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</si>
  <si>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</si>
  <si>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</si>
  <si>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</si>
  <si>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</si>
  <si>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</si>
  <si>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</si>
  <si>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</si>
  <si>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</si>
  <si>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</si>
  <si>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</si>
  <si>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</si>
  <si>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</si>
  <si>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</si>
  <si>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</si>
  <si>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</si>
  <si>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</si>
  <si>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</si>
  <si>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</si>
  <si>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</si>
  <si>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</si>
  <si>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</si>
  <si>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</si>
  <si>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</si>
  <si>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</si>
  <si>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</si>
  <si>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</si>
  <si>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</si>
  <si>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</si>
  <si>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</si>
  <si>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</si>
  <si>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</si>
  <si>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</si>
  <si>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</si>
  <si>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</si>
  <si>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</si>
  <si>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</si>
  <si>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</si>
  <si>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</si>
  <si>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</si>
  <si>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</si>
  <si>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</si>
  <si>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</si>
  <si>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</si>
  <si>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</si>
  <si>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</si>
  <si>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</si>
  <si>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</si>
  <si>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</si>
  <si>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</si>
  <si>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</si>
  <si>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</si>
  <si>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</si>
  <si>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</si>
  <si>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</si>
  <si>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</si>
  <si>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</si>
  <si>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</si>
  <si>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</si>
  <si>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</si>
  <si>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</si>
  <si>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</si>
  <si>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</si>
  <si>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</si>
  <si>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</si>
  <si>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</si>
  <si>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</si>
  <si>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</si>
  <si>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</si>
  <si>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</si>
  <si>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</si>
  <si>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</si>
  <si>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</si>
  <si>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</si>
  <si>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</si>
  <si>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</si>
  <si>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</si>
  <si>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</si>
  <si>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</si>
  <si>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</si>
  <si>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</si>
  <si>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</si>
  <si>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</si>
  <si>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</si>
  <si>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</si>
  <si>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</si>
  <si>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</si>
  <si>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</si>
  <si>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</si>
  <si>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</si>
  <si>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</si>
  <si>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</si>
  <si>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</si>
  <si>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</si>
  <si>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</si>
  <si>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</si>
  <si>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</si>
  <si>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</si>
  <si>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</si>
  <si>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</si>
  <si>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</si>
  <si>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</si>
  <si>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</si>
  <si>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</si>
  <si>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</si>
  <si>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</si>
  <si>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</si>
  <si>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</si>
  <si>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</si>
  <si>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</si>
  <si>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</si>
  <si>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</si>
  <si>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</si>
  <si>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</si>
  <si>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</si>
  <si>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</si>
  <si>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</si>
  <si>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</si>
  <si>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</si>
  <si>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</si>
  <si>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</si>
  <si>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</si>
  <si>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</si>
  <si>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</si>
  <si>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</si>
  <si>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</si>
  <si>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</si>
  <si>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</si>
  <si>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</si>
  <si>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</si>
  <si>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</si>
  <si>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</si>
  <si>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</si>
  <si>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</si>
  <si>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</si>
  <si>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</si>
  <si>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</si>
  <si>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</si>
  <si>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</si>
  <si>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</si>
  <si>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</si>
  <si>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</si>
  <si>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</si>
  <si>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</si>
  <si>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</si>
  <si>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</si>
  <si>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</si>
  <si>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</si>
  <si>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</si>
  <si>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</si>
  <si>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</si>
  <si>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</si>
  <si>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</si>
  <si>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</si>
  <si>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</si>
  <si>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</si>
  <si>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</si>
  <si>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</si>
  <si>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</si>
  <si>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</si>
  <si>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</si>
  <si>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</si>
  <si>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</si>
  <si>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</si>
  <si>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</si>
  <si>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</si>
  <si>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</si>
  <si>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</si>
  <si>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</si>
  <si>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</si>
  <si>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</si>
  <si>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</si>
  <si>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</si>
  <si>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</si>
  <si>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</si>
  <si>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</si>
  <si>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</si>
  <si>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</si>
  <si>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</si>
  <si>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</si>
  <si>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</si>
  <si>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</si>
  <si>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</si>
  <si>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</si>
  <si>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</si>
  <si>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</si>
  <si>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</si>
  <si>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</si>
  <si>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</si>
  <si>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</si>
  <si>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</si>
  <si>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</si>
  <si>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</si>
  <si>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</si>
  <si>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</si>
  <si>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</si>
  <si>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</si>
  <si>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</si>
  <si>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</si>
  <si>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</si>
  <si>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</si>
  <si>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</si>
  <si>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</si>
  <si>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</si>
  <si>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</si>
  <si>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</si>
  <si>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</si>
  <si>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</si>
  <si>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</si>
  <si>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</si>
  <si>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</si>
  <si>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</si>
  <si>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</si>
  <si>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</si>
  <si>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</si>
  <si>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</si>
  <si>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</si>
  <si>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</si>
  <si>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</si>
  <si>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</si>
  <si>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</si>
  <si>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</si>
  <si>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</si>
  <si>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</si>
  <si>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</si>
  <si>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</si>
  <si>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</si>
  <si>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</si>
  <si>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</si>
  <si>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</si>
  <si>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</si>
  <si>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</si>
  <si>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</si>
  <si>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</si>
  <si>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</si>
  <si>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</si>
  <si>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</si>
  <si>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</si>
  <si>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</si>
  <si>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</si>
  <si>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</si>
  <si>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</si>
  <si>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</si>
  <si>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</si>
  <si>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</si>
  <si>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</si>
  <si>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</si>
  <si>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</si>
  <si>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</si>
  <si>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</si>
  <si>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</si>
  <si>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</si>
  <si>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</si>
  <si>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</si>
  <si>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</si>
  <si>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</si>
  <si>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</si>
  <si>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</si>
  <si>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</si>
  <si>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</si>
  <si>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</si>
  <si>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</si>
  <si>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</si>
  <si>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</si>
  <si>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</si>
  <si>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</si>
  <si>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</si>
  <si>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</si>
  <si>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</si>
  <si>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</si>
  <si>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</si>
  <si>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</si>
  <si>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</si>
  <si>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</si>
  <si>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</si>
  <si>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</si>
  <si>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</si>
  <si>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</si>
  <si>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</si>
  <si>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</si>
  <si>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</si>
  <si>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</si>
  <si>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</si>
  <si>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</si>
  <si>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</si>
  <si>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</si>
  <si>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</si>
  <si>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</si>
  <si>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</si>
  <si>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</si>
  <si>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</si>
  <si>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</si>
  <si>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</si>
  <si>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</si>
  <si>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</si>
  <si>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</si>
  <si>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</si>
  <si>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</si>
  <si>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</si>
  <si>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</si>
  <si>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</si>
  <si>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</si>
  <si>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</si>
  <si>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</si>
  <si>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</si>
  <si>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</si>
  <si>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</si>
  <si>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</si>
  <si>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</si>
  <si>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</si>
  <si>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</si>
  <si>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</si>
  <si>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</si>
  <si>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</si>
  <si>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</si>
  <si>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</si>
  <si>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</si>
  <si>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</si>
  <si>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</si>
  <si>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</si>
  <si>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</si>
  <si>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</si>
  <si>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</si>
  <si>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</si>
  <si>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</si>
  <si>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</si>
  <si>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</si>
  <si>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</si>
  <si>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</si>
  <si>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</si>
  <si>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</si>
  <si>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</si>
  <si>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</si>
  <si>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</si>
  <si>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</si>
  <si>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</si>
  <si>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</si>
  <si>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</si>
  <si>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</si>
  <si>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</si>
  <si>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</si>
  <si>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</si>
  <si>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</si>
  <si>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</si>
  <si>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</si>
  <si>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</si>
  <si>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</si>
  <si>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</si>
  <si>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</si>
  <si>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</si>
  <si>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</si>
  <si>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</si>
  <si>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</si>
  <si>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</si>
  <si>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</si>
  <si>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</si>
  <si>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</si>
  <si>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</si>
  <si>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</si>
  <si>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</si>
  <si>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</si>
  <si>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</si>
  <si>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</si>
  <si>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</si>
  <si>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</si>
  <si>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</si>
  <si>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</si>
  <si>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</si>
  <si>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</si>
  <si>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</si>
  <si>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</si>
  <si>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</si>
  <si>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</si>
  <si>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</si>
  <si>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</si>
  <si>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</si>
  <si>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</si>
  <si>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</si>
  <si>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</si>
  <si>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Эквивалентные записи для внутреннего шага 50 mm: 50 при Units.Length.Input = mm, 5 при cm или 0.05 при m.</t>
  </si>
  <si>
    <t>Mesh.Step -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</si>
  <si>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</si>
  <si>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</si>
  <si>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</si>
  <si>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</si>
  <si>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</si>
  <si>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</si>
  <si>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</si>
  <si>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</si>
  <si>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</si>
  <si>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</si>
  <si>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</si>
  <si>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</si>
  <si>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</si>
  <si>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</si>
  <si>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</si>
  <si>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</si>
  <si>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</si>
  <si>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</si>
  <si>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</si>
  <si>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</si>
  <si>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</si>
  <si>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</si>
  <si>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</si>
  <si>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</si>
  <si>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</si>
  <si>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</si>
  <si>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</si>
  <si>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</si>
  <si>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</si>
  <si>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</si>
  <si>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</si>
  <si>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</si>
  <si>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</si>
  <si>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</si>
  <si>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</si>
  <si>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</si>
  <si>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</si>
  <si>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</si>
  <si>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</si>
  <si>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</si>
  <si>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</si>
  <si>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</si>
  <si>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</si>
  <si>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</si>
  <si>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</si>
  <si>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</si>
  <si>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</si>
  <si>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</si>
  <si>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</si>
  <si>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</si>
  <si>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</si>
  <si>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</si>
  <si>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</si>
  <si>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</si>
  <si>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</si>
  <si>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</si>
  <si>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</si>
  <si>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</si>
  <si>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</si>
  <si>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</si>
  <si>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</si>
  <si>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</si>
  <si>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</si>
  <si>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</si>
  <si>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</si>
  <si>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</si>
  <si>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</si>
  <si>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</si>
  <si>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</si>
  <si>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</si>
  <si>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</si>
  <si>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</si>
  <si>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</si>
  <si>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</si>
  <si>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</si>
  <si>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</si>
  <si>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</si>
  <si>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</si>
  <si>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</si>
  <si>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</si>
  <si>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</si>
  <si>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</si>
  <si>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</si>
  <si>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</si>
  <si>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</si>
  <si>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</si>
  <si>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</si>
  <si>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</si>
  <si>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</si>
  <si>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</si>
  <si>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</si>
  <si>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</si>
  <si>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</si>
  <si>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</si>
  <si>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</si>
  <si>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</si>
  <si>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</si>
  <si>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</si>
  <si>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</si>
  <si>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</si>
  <si>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</si>
  <si>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</si>
  <si>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</si>
  <si>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</si>
  <si>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</si>
  <si>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</si>
  <si>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</si>
  <si>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</si>
  <si>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</si>
  <si>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</si>
  <si>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</si>
  <si>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</si>
  <si>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</si>
  <si>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</si>
  <si>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</si>
  <si>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</si>
  <si>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</si>
  <si>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</si>
  <si>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</si>
  <si>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</si>
  <si>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</si>
  <si>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</si>
  <si>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</si>
  <si>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</si>
  <si>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</si>
  <si>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</si>
  <si>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</si>
  <si>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</si>
  <si>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</si>
  <si>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</si>
  <si>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</si>
  <si>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</si>
  <si>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</si>
  <si>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</si>
  <si>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</si>
  <si>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</si>
  <si>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</si>
  <si>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</si>
  <si>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</si>
  <si>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</si>
  <si>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</si>
  <si>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</si>
  <si>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</si>
  <si>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</si>
  <si>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</si>
  <si>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</si>
  <si>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</si>
  <si>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</si>
  <si>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</si>
  <si>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</si>
  <si>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</si>
  <si>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</si>
  <si>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</si>
  <si>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</si>
  <si>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</si>
  <si>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</si>
  <si>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</si>
  <si>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</si>
  <si>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</si>
  <si>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</si>
  <si>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</si>
  <si>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</si>
  <si>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</si>
  <si>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</si>
  <si>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</si>
  <si>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</si>
  <si>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</si>
  <si>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</si>
  <si>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</si>
  <si>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</si>
  <si>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</si>
  <si>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</si>
  <si>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</si>
  <si>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</si>
  <si>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</si>
  <si>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</si>
  <si>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</si>
  <si>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</si>
  <si>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</si>
  <si>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</si>
  <si>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</si>
  <si>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</si>
  <si>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</si>
  <si>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</si>
  <si>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</si>
  <si>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</si>
  <si>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</si>
  <si>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</si>
  <si>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</si>
  <si>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</si>
  <si>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</si>
  <si>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</si>
  <si>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</si>
  <si>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</si>
  <si>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</si>
  <si>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</si>
  <si>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</si>
  <si>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</si>
  <si>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</si>
  <si>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</si>
  <si>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</si>
  <si>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</si>
  <si>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</si>
  <si>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</si>
  <si>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</si>
  <si>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</si>
  <si>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</si>
  <si>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</si>
  <si>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</si>
  <si>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</si>
  <si>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</si>
  <si>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</si>
  <si>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</si>
  <si>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</si>
  <si>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</si>
  <si>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</si>
  <si>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</si>
  <si>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</si>
  <si>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</si>
  <si>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</si>
  <si>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</si>
  <si>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</si>
  <si>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</si>
  <si>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</si>
  <si>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</si>
  <si>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</si>
  <si>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</si>
  <si>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</si>
  <si>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</si>
  <si>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</si>
  <si>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</si>
  <si>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</si>
  <si>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</si>
  <si>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</si>
  <si>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</si>
  <si>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</si>
  <si>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</si>
  <si>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</si>
  <si>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</si>
  <si>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</si>
  <si>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</si>
  <si>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</si>
  <si>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</si>
  <si>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</si>
  <si>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</si>
  <si>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</si>
  <si>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</si>
  <si>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</si>
  <si>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</si>
  <si>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</si>
  <si>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</si>
  <si>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</si>
  <si>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</si>
  <si>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</si>
  <si>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</si>
  <si>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</si>
  <si>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</si>
  <si>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</si>
  <si>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</si>
  <si>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</si>
  <si>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</si>
  <si>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</si>
  <si>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</si>
  <si>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</si>
  <si>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</si>
  <si>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</si>
  <si>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</si>
  <si>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</si>
  <si>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</si>
  <si>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</si>
  <si>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</si>
  <si>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</si>
  <si>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</si>
  <si>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</si>
  <si>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</si>
  <si>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</si>
  <si>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</si>
  <si>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</si>
  <si>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</si>
  <si>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</si>
  <si>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</si>
  <si>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</si>
  <si>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</si>
  <si>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</si>
  <si>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</si>
  <si>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</si>
  <si>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</si>
  <si>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</si>
  <si>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</si>
  <si>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</si>
  <si>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</si>
  <si>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</si>
  <si>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</si>
  <si>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</si>
  <si>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</si>
  <si>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</si>
  <si>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</si>
  <si>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</si>
  <si>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</si>
  <si>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</si>
  <si>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</si>
  <si>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</si>
  <si>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</si>
  <si>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</si>
  <si>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</si>
  <si>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</si>
  <si>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</si>
  <si>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</si>
  <si>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</si>
  <si>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</si>
  <si>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</si>
  <si>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</si>
  <si>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</si>
  <si>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</si>
  <si>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</si>
  <si>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</si>
  <si>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</si>
  <si>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</si>
  <si>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</si>
  <si>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</si>
  <si>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</si>
  <si>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</si>
  <si>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</si>
  <si>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</si>
  <si>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</si>
  <si>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</si>
  <si>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</si>
  <si>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</si>
  <si>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</si>
  <si>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</si>
  <si>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</si>
  <si>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</si>
  <si>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</si>
  <si>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</si>
  <si>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</si>
  <si>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</si>
  <si>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</si>
  <si>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</si>
  <si>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</si>
  <si>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</si>
  <si>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</si>
  <si>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</si>
  <si>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</si>
  <si>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</si>
  <si>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</si>
  <si>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</si>
  <si>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</si>
  <si>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</si>
  <si>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</si>
  <si>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</si>
  <si>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</si>
  <si>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</si>
  <si>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</si>
  <si>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</si>
  <si>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</si>
  <si>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</si>
  <si>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</si>
  <si>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</si>
  <si>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</si>
  <si>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</si>
  <si>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</si>
  <si>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</si>
  <si>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</si>
  <si>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</si>
  <si>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</si>
  <si>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</si>
  <si>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</si>
  <si>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</si>
  <si>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</si>
  <si>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</si>
  <si>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</si>
  <si>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</si>
  <si>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</si>
  <si>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</si>
  <si>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</si>
  <si>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</si>
  <si>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</si>
  <si>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</si>
  <si>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</si>
  <si>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</si>
  <si>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</si>
  <si>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</si>
  <si>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</si>
  <si>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</si>
  <si>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</si>
  <si>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</si>
  <si>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</si>
  <si>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</si>
  <si>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</si>
  <si>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</si>
  <si>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</si>
  <si>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</si>
  <si>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</si>
  <si>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</si>
  <si>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</si>
  <si>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</si>
  <si>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</si>
  <si>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</si>
  <si>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</si>
  <si>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</si>
  <si>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</si>
  <si>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</si>
  <si>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</si>
  <si>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</si>
  <si>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</si>
  <si>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</si>
  <si>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</si>
  <si>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</si>
  <si>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</si>
  <si>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</si>
  <si>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</si>
  <si>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</si>
  <si>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</si>
  <si>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</si>
  <si>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</si>
  <si>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</si>
  <si>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</si>
  <si>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</si>
  <si>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</si>
  <si>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</si>
  <si>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</si>
  <si>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</si>
  <si>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</si>
  <si>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</si>
  <si>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</si>
  <si>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</si>
  <si>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</si>
  <si>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</si>
  <si>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</si>
  <si>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</si>
  <si>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</si>
  <si>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</si>
  <si>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</si>
  <si>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</si>
  <si>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</si>
  <si>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</si>
  <si>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</si>
  <si>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</si>
  <si>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</si>
  <si>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</si>
  <si>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</si>
  <si>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</si>
  <si>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</si>
  <si>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</si>
  <si>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</si>
  <si>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</si>
  <si>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</si>
  <si>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</si>
  <si>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</si>
  <si>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</si>
  <si>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</si>
  <si>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</si>
  <si>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</si>
  <si>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</si>
  <si>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</si>
  <si>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</si>
  <si>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</si>
  <si>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</si>
  <si>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</si>
  <si>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</si>
  <si>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</si>
  <si>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</si>
  <si>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</si>
  <si>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</si>
  <si>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</si>
  <si>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</si>
  <si>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</si>
  <si>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</si>
  <si>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</si>
  <si>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</si>
  <si>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</si>
  <si>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</si>
  <si>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</si>
  <si>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</si>
  <si>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</si>
  <si>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</si>
  <si>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</si>
  <si>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</si>
  <si>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</si>
  <si>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</si>
  <si>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</si>
  <si>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</si>
  <si>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</si>
  <si>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</si>
  <si>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</si>
  <si>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</si>
  <si>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</si>
  <si>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</si>
  <si>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</si>
  <si>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</si>
  <si>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</si>
  <si>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</si>
  <si>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</si>
  <si>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</si>
  <si>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</si>
  <si>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</si>
  <si>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</si>
  <si>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</si>
  <si>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</si>
  <si>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</si>
  <si>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</si>
  <si>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</si>
  <si>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</si>
  <si>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</si>
  <si>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</si>
  <si>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</si>
  <si>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</si>
  <si>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</si>
  <si>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</si>
  <si>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</si>
  <si>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</si>
  <si>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</si>
  <si>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</si>
  <si>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</si>
  <si>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</si>
  <si>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</si>
  <si>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</si>
  <si>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</si>
  <si>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</si>
  <si>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</si>
  <si>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</si>
  <si>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</si>
  <si>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</si>
  <si>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</si>
  <si>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</si>
  <si>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</si>
  <si>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</si>
  <si>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</si>
  <si>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</si>
  <si>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</si>
  <si>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</si>
  <si>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</si>
  <si>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RunID</t>
  </si>
  <si>
    <t>ElementID</t>
  </si>
  <si>
    <t>MaterialType</t>
  </si>
  <si>
    <t>X, mm</t>
  </si>
  <si>
    <t>Y, mm</t>
  </si>
  <si>
    <t>Area, mm2</t>
  </si>
  <si>
    <t>GeometryInterpretationStatus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</si>
  <si>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</si>
  <si>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</si>
  <si>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</si>
  <si>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</si>
  <si>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</si>
  <si>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</si>
  <si>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</si>
  <si>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</si>
  <si>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</si>
  <si>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</si>
  <si>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</si>
  <si>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</si>
  <si>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</si>
  <si>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</si>
  <si>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</si>
  <si>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</si>
  <si>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</si>
  <si>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</si>
  <si>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</si>
  <si>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</si>
  <si>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</si>
  <si>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</si>
  <si>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</si>
  <si>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</si>
  <si>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</si>
  <si>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</si>
  <si>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</si>
  <si>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</si>
  <si>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</si>
  <si>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</si>
  <si>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</si>
  <si>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</si>
  <si>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</si>
  <si>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</si>
  <si>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</si>
  <si>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</si>
  <si>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</si>
  <si>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</si>
  <si>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</si>
  <si>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</si>
  <si>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</si>
  <si>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</si>
  <si>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</si>
  <si>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</si>
  <si>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</si>
  <si>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</si>
  <si>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</si>
  <si>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</si>
  <si>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</si>
  <si>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</si>
  <si>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</si>
  <si>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</si>
  <si>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</si>
  <si>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</si>
  <si>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</si>
  <si>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</si>
  <si>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</si>
  <si>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</si>
  <si>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</si>
  <si>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</si>
  <si>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</si>
  <si>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</si>
  <si>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</si>
  <si>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</si>
  <si>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</si>
  <si>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</si>
  <si>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</si>
  <si>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</si>
  <si>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</si>
  <si>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</si>
  <si>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</si>
  <si>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</si>
  <si>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</si>
  <si>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</si>
  <si>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</si>
  <si>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</si>
  <si>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</si>
  <si>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</si>
  <si>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</si>
  <si>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</si>
  <si>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</si>
  <si>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</si>
  <si>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</si>
  <si>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</si>
  <si>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</si>
  <si>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</si>
  <si>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</si>
  <si>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</si>
  <si>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</si>
  <si>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</si>
  <si>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</si>
  <si>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</si>
  <si>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</si>
  <si>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</si>
  <si>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</si>
  <si>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</si>
  <si>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</si>
  <si>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</si>
  <si>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</si>
  <si>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</si>
  <si>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</si>
  <si>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</si>
  <si>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</si>
  <si>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</si>
  <si>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</si>
  <si>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</si>
  <si>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</si>
  <si>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</si>
  <si>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</si>
  <si>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</si>
  <si>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</si>
  <si>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</si>
  <si>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</si>
  <si>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</si>
  <si>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</si>
  <si>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</si>
  <si>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</si>
  <si>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</si>
  <si>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</si>
  <si>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</si>
  <si>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</si>
  <si>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</si>
  <si>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</si>
  <si>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</si>
  <si>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</si>
  <si>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</si>
  <si>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</si>
  <si>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</si>
  <si>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</si>
  <si>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</si>
  <si>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</si>
  <si>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</si>
  <si>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</si>
  <si>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</si>
  <si>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</si>
  <si>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</si>
  <si>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</si>
  <si>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</si>
  <si>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</si>
  <si>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</si>
  <si>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</si>
  <si>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</si>
  <si>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</si>
  <si>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</si>
  <si>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</si>
  <si>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</si>
  <si>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</si>
  <si>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</si>
  <si>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</si>
  <si>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</si>
  <si>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</si>
  <si>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</si>
  <si>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</si>
  <si>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</si>
  <si>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</si>
  <si>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</si>
  <si>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</si>
  <si>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</si>
  <si>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</si>
  <si>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</si>
  <si>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</si>
  <si>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</si>
  <si>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</si>
  <si>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</si>
  <si>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</si>
  <si>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</si>
  <si>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</si>
  <si>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</si>
  <si>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</si>
  <si>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</si>
  <si>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</si>
  <si>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</si>
  <si>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</si>
  <si>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</si>
  <si>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</si>
  <si>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</si>
  <si>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</si>
  <si>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</si>
  <si>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Equivalent rectangle</t>
  </si>
  <si>
    <t>AutoCAD Region: реальные A/I прочитаны; прямоугольную оболочку по ним строит CSectionModel.</t>
  </si>
  <si>
    <t>C170</t>
  </si>
  <si>
    <t>Rectangle</t>
  </si>
  <si>
    <t>R1</t>
  </si>
  <si>
    <t>Rebar</t>
  </si>
  <si>
    <t>AutoCAD Region: стержень арматуры; диаметр и радиус восстановлены по площади как эквивалентный круг.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</si>
  <si>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</si>
  <si>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</si>
  <si>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</si>
  <si>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</si>
  <si>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</si>
  <si>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</si>
  <si>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</si>
  <si>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</si>
  <si>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</si>
  <si>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</si>
  <si>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</si>
  <si>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</si>
  <si>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</si>
  <si>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</si>
  <si>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</si>
  <si>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</si>
  <si>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</si>
  <si>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</si>
  <si>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</si>
  <si>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</si>
  <si>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</si>
  <si>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</si>
  <si>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</si>
  <si>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</si>
  <si>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</si>
  <si>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</si>
  <si>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</si>
  <si>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Расчетная геометрия элементов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</si>
  <si>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</si>
  <si>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</si>
  <si>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</si>
  <si>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</si>
  <si>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</si>
  <si>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</si>
  <si>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</si>
  <si>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</si>
  <si>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</si>
  <si>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</si>
  <si>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</si>
  <si>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</si>
  <si>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</si>
  <si>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</si>
  <si>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</si>
  <si>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</si>
  <si>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</si>
  <si>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AutoCADImport</t>
  </si>
  <si>
    <t>Источник геометрии расчетной модели.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</si>
  <si>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</si>
  <si>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</si>
  <si>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</si>
  <si>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сечения; от этой точки задается Load.ReferenceOffsetX.</t>
  </si>
  <si>
    <t>Concrete.CentroidY</t>
  </si>
  <si>
    <t>Y центра тяжести бетонного сечения; от этой точки задается Load.ReferenceOffsetY.</t>
  </si>
  <si>
    <t>Concrete.Ix</t>
  </si>
  <si>
    <t>mm4</t>
  </si>
  <si>
    <t>Момент инерции бетонного сечения относительно исходной оси X.</t>
  </si>
  <si>
    <t>Concrete.Iy</t>
  </si>
  <si>
    <t>Момент инерции бетонного сечения относительно исходной оси Y.</t>
  </si>
  <si>
    <t>Concrete.Ixy</t>
  </si>
  <si>
    <t>Центробежный момент бетонного сечения относительно исходных осей.</t>
  </si>
  <si>
    <t>Concrete.Ixc</t>
  </si>
  <si>
    <t>Центральный момент инерции бетонного сечения относительно оси X.</t>
  </si>
  <si>
    <t>Concrete.Iyc</t>
  </si>
  <si>
    <t>Центральный момент инерции бетонного сечения относительно оси Y.</t>
  </si>
  <si>
    <t>Concrete.Ixyc</t>
  </si>
  <si>
    <t>Центральный центробежный момент бетонного сечения.</t>
  </si>
  <si>
    <t>Concrete.PrincipalAngle</t>
  </si>
  <si>
    <t>rad</t>
  </si>
  <si>
    <t>Угол от +X к главной оси 1 бетонного сечения; положительный против часовой стрелки.</t>
  </si>
  <si>
    <t>Concrete.PrincipalI1</t>
  </si>
  <si>
    <t>Больший главный момент инерции бетонного сечения.</t>
  </si>
  <si>
    <t>Concrete.PrincipalI2</t>
  </si>
  <si>
    <t>Меньший главный момент инерции бетонного сечения.</t>
  </si>
  <si>
    <t>Concrete.RadiusX</t>
  </si>
  <si>
    <t>Радиус инерции бетонного сечения относительно центральной оси X.</t>
  </si>
  <si>
    <t>Concrete.RadiusY</t>
  </si>
  <si>
    <t>Радиус инерции бетонного сечения относительно центральной оси Y.</t>
  </si>
  <si>
    <t>Concrete.PrincipalRadius1</t>
  </si>
  <si>
    <t>Радиус инерции бетонного сечения по главной оси I1.</t>
  </si>
  <si>
    <t>Concrete.PrincipalRadius2</t>
  </si>
  <si>
    <t>Радиус инерции бетонного сечения по главной оси I2.</t>
  </si>
  <si>
    <t>Concrete.CoreDistance1Plus</t>
  </si>
  <si>
    <t>Ядровое расстояние r бетонного сечения для изгиба вокруг главной оси 1, в положительную сторону эксцентриситета.</t>
  </si>
  <si>
    <t>Concrete.CoreDistance1Minus</t>
  </si>
  <si>
    <t>Ядровое расстояние r бетонного сечения для изгиба вокруг главной оси 1, в отрицательную сторону эксцентриситета.</t>
  </si>
  <si>
    <t>Concrete.CoreDistance2Plus</t>
  </si>
  <si>
    <t>Ядровое расстояние r бетонного сечения для изгиба вокруг главной оси 2, в положительную сторону эксцентриситета.</t>
  </si>
  <si>
    <t>Concrete.CoreDistance2Minus</t>
  </si>
  <si>
    <t>Ядровое расстояние r бетонного сечения для изгиба вокруг главной оси 2, в отрицательную сторону эксцентриситета.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</si>
  <si>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</si>
  <si>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</si>
  <si>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</si>
  <si>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</si>
  <si>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</si>
  <si>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Единица вывода длины на момент импорта.</t>
  </si>
  <si>
    <t>Output.AreaUnit</t>
  </si>
  <si>
    <t>Единица вывода площади на момент импорта.</t>
  </si>
  <si>
    <t>Output.StressUnit</t>
  </si>
  <si>
    <t>Единица вывода напряжения на момент импорта.</t>
  </si>
  <si>
    <t>Output.CurvatureUnit</t>
  </si>
  <si>
    <t>Единица вывода кривизны на момент импорта.</t>
  </si>
  <si>
    <t>Свойства всего сечения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</si>
  <si>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</si>
  <si>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</si>
  <si>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</si>
  <si>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</si>
  <si>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</si>
  <si>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</si>
  <si>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</si>
  <si>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</si>
  <si>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</si>
  <si>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DIMENSION</t>
  </si>
  <si>
    <t>DIM_AUTO_BOUNDS_B</t>
  </si>
  <si>
    <t>≈ 872.923 mm</t>
  </si>
  <si>
    <t>Приблизительная общая ширина по расчетным границам импортированного бетона.</t>
  </si>
  <si>
    <t>DIM_AUTO_BOUNDS_H</t>
  </si>
  <si>
    <t>Приблизительная общая высота по расчетным границам импортированного бетона.</t>
  </si>
  <si>
    <t>C171</t>
  </si>
  <si>
    <t>C172</t>
  </si>
  <si>
    <t>≈ 1119.93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</si>
</sst>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  <xf numFmtId="0" fontId="14" fillId="3" borderId="0" xfId="1" applyFont="1" applyFill="1"/>
    <xf numFmtId="0" fontId="2" fillId="0" borderId="0" xfId="0" applyFont="1"/>
    <xf numFmtId="0" fontId="12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2" fillId="0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164" fontId="4" fillId="2" borderId="4" xfId="0" applyNumberFormat="1" applyFont="1" applyFill="1" applyBorder="1" applyAlignment="1">
      <alignment horizontal="left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right" vertical="center"/>
    </xf>
    <xf numFmtId="0" fontId="4" fillId="2" borderId="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righ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2E-4B45-A4E7-A41EE262182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2E-4B45-A4E7-A41EE2621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48232"/>
        <c:axId val="281951512"/>
      </c:scatterChart>
      <c:valAx>
        <c:axId val="2819482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51512"/>
        <c:crossesAt val="0"/>
        <c:crossBetween val="midCat"/>
      </c:valAx>
      <c:valAx>
        <c:axId val="2819515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482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F0-46B5-A795-171B0862C02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F0-46B5-A795-171B0862C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52496"/>
        <c:axId val="281949544"/>
      </c:scatterChart>
      <c:valAx>
        <c:axId val="2819524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49544"/>
        <c:crossesAt val="0"/>
        <c:crossBetween val="midCat"/>
      </c:valAx>
      <c:valAx>
        <c:axId val="281949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9524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Импортированная геометрия </a:t>
            </a:r>
            <a:r>
              <a:rPr lang="en-US"/>
              <a:t>AutoCAD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93287248"/>
        <c:axId val="493289544"/>
      </c:scatterChart>
      <c:valAx>
        <c:axId val="493287248"/>
        <c:scaling>
          <c:orientation val="minMax"/>
          <c:max val="1259.1705637610576"/>
          <c:min val="-793.07791252886034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93289544"/>
        <c:crosses val="autoZero"/>
        <c:crossBetween val="midCat"/>
      </c:valAx>
      <c:valAx>
        <c:axId val="493289544"/>
        <c:scaling>
          <c:orientation val="minMax"/>
          <c:max val="239.57331486096041"/>
          <c:min val="-1261.133383426042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93287248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7584544-AF0E-4E2C-8A4D-511D6EF2D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C477EE-F47A-4615-A463-960B470F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8D58516-45E9-440A-B3C8-3C3675E4F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8B8C5CDD-5B6E-4DF8-B4BD-78FCC675C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190B8229-DE97-44F4-8D5F-9E7EE1CA6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CCF2AA29-01D6-4DDB-A6D7-F4753848C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CA0D3553-C169-4681-9140-62377BFF16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4FC03935-B29B-486E-92AF-8076881E6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23982AE-5570-4BCA-9B22-F16788F76F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D4BFEE3-C5F4-434C-872F-6D10EDCA4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C2FED199-1D29-4911-9963-1AB44D1A7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E42A2D74-71D6-4BFD-8694-9A28161C6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9992F4F-FE3C-4857-8C73-2EA761946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E511A25-133B-4F39-A563-2CBDB5061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E51E321-3C4A-4740-A24D-A32DA0917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190BB72E-FF65-4DAF-AD73-543566D8D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8E4F6814-45F9-471D-93EA-7A43E79C4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32C620E-58F1-4A89-8F35-7A0F12CC9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28959A3A-B503-4A16-9A7B-C83F442FB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573DD9B-C278-46C4-8A6D-316CE1ADD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8D553E0-31C8-4BCB-B8CB-3ED6B735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FD243CA-FA11-41DB-8746-BE2D155E03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04BD4B6-8D2D-43C2-A5D5-A26119A15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EE75796C-05F5-4DF1-90C2-74B799EDD2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14CFBFCE-477D-4E4C-85EF-FCDF8C488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13E3377-72C6-4AB7-9DF3-BE81E17E9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177F340-06F9-4452-B1F0-63AB3CB0E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AFD6BE2-67FF-4BF9-888B-BB11753EB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5AF20B59-509D-4E09-B894-35165F2D5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E9F51F88-2371-40DD-8C6F-E8526266A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593B74F0-A0F2-4B4C-88FD-A43B79700E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92A9046B-3798-4C5B-9C59-459C8731BE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51B65DD-F5A7-44EA-8F4C-C20FD04A5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849DF3BB-515A-446C-9DA3-EAB87FBA8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8664117-BDC4-4FB5-A917-04139482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F401F85F-7614-4295-8638-E1B8C3109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EEFF3AD-3BC9-467C-9BB2-7F280687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5DAB705-6A0C-430E-9C5B-6FD335416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41DEB864-D3B1-4475-B183-BB29DE896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874EEEB8-1B1E-4ADF-A523-39C0FED08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FCA565CE-F0C6-4C8F-82AF-BBC6659EF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64D1A37-FC94-41B0-8947-2A27A0C38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EA9D9DAA-8ADE-4140-A0E5-261652924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A614AA2-4874-4B94-9515-54C22B6C6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2D4CE2E-B789-46FB-90A4-B67C07208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33FB66-66C6-4FDA-B052-2E5D4D63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450FD168-710A-4F3F-A60B-760D29162F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8415F5F-DD3E-409D-89C2-872DD4CAB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4B1A2914-DB9D-49A1-88AF-1B10E0DBA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D2DA24FA-FBF6-4ABB-8613-3265A1636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ED2FCA3D-3370-4E25-812C-035812F2C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E4FF657-DB6F-422A-A932-232A1E5CF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1F8F4C2-8770-4403-80C2-D1B8AB68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6F717A25-F42B-4313-BEDF-4591DD7FF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762CBE3-F8F1-48EB-8104-E8540FCCF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9CAB33A2-5B3C-4377-AD5E-EC5104F62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786B5A52-FA55-44E8-B090-3FA1A10D8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21B0F86-70D3-4435-96C5-23D44ADFDE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06E4A2D3-F7A8-40CB-B929-802FCB590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36E78916-03C1-4E11-9EDF-22FB7D1C2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96351E1F-7BC5-4871-8186-7D28076D6B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6A367384-4DB8-46DE-9652-E7FC64B1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BCB53DFB-72E0-449E-AB0E-C1E6D4F6D2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085F82AC-0A26-4DFD-889B-6047BE4FB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41284E1-F698-4709-B8D2-A7573518B1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678FD12D-558E-4026-933B-7BE70F0C7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DDDD37D0-4EF8-4EC9-A14D-6E9C72C65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32B61149-4914-4AAF-B543-51E21CA0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6E8C6613-482A-41EC-B796-92D5ED9EF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2BF05817-F4FC-4344-A79B-60CB44806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20B3902-E682-428A-9021-75AB8BC60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8B8581BD-D718-4AD8-912A-3B1A8B697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A6301464-CE78-471B-8F91-0EEE542F2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84316DF-FE7C-4B51-8062-BDEB7BA4940A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7A04483-6C75-4FB2-8532-04F426D6061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4615C227-D83D-4CF6-8EFA-55005FBDBB5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6C3CC6D-7B57-4EFB-BA2A-CD4912E7BA8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DCD0C3C-2AE9-4957-A9AF-7524D9432A9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2BB28E8E-C087-4F58-8998-01C119014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0.25908</cdr:x>
      <cdr:y>0.60868</cdr:y>
    </cdr:from>
    <cdr:to>
      <cdr:x>0.27239</cdr:x>
      <cdr:y>0.6289</cdr:y>
    </cdr:to>
    <cdr:sp macro="" textlink="">
      <cdr:nvSpPr>
        <cdr:cNvPr id="41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209ED679-4534-4D81-AA6E-1A15EBE97DBD}"/>
            </a:ext>
          </a:extLst>
        </cdr:cNvPr>
        <cdr:cNvSpPr/>
      </cdr:nvSpPr>
      <cdr:spPr>
        <a:xfrm xmlns:a="http://schemas.openxmlformats.org/drawingml/2006/main" rot="2142460">
          <a:off x="2698071" y="4174348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0.27452</cdr:x>
      <cdr:y>0.62554</cdr:y>
    </cdr:from>
    <cdr:to>
      <cdr:x>0.28783</cdr:x>
      <cdr:y>0.64575</cdr:y>
    </cdr:to>
    <cdr:sp macro="" textlink="">
      <cdr:nvSpPr>
        <cdr:cNvPr id="41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156B6BFC-ADAD-4113-A10A-0ADF087A22FB}"/>
            </a:ext>
          </a:extLst>
        </cdr:cNvPr>
        <cdr:cNvSpPr/>
      </cdr:nvSpPr>
      <cdr:spPr>
        <a:xfrm xmlns:a="http://schemas.openxmlformats.org/drawingml/2006/main" rot="2142460">
          <a:off x="2858870" y="4289926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0.28996</cdr:x>
      <cdr:y>0.64239</cdr:y>
    </cdr:from>
    <cdr:to>
      <cdr:x>0.30327</cdr:x>
      <cdr:y>0.6626</cdr:y>
    </cdr:to>
    <cdr:sp macro="" textlink="">
      <cdr:nvSpPr>
        <cdr:cNvPr id="41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2E67F09E-4BFA-495E-9E9B-7EB9AC18EADD}"/>
            </a:ext>
          </a:extLst>
        </cdr:cNvPr>
        <cdr:cNvSpPr/>
      </cdr:nvSpPr>
      <cdr:spPr>
        <a:xfrm xmlns:a="http://schemas.openxmlformats.org/drawingml/2006/main" rot="2142460">
          <a:off x="3019669" y="4405504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0.3054</cdr:x>
      <cdr:y>0.65924</cdr:y>
    </cdr:from>
    <cdr:to>
      <cdr:x>0.31871</cdr:x>
      <cdr:y>0.67945</cdr:y>
    </cdr:to>
    <cdr:sp macro="" textlink="">
      <cdr:nvSpPr>
        <cdr:cNvPr id="41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9FDF8C1E-1356-4D99-8A48-903BA5AA5EA6}"/>
            </a:ext>
          </a:extLst>
        </cdr:cNvPr>
        <cdr:cNvSpPr/>
      </cdr:nvSpPr>
      <cdr:spPr>
        <a:xfrm xmlns:a="http://schemas.openxmlformats.org/drawingml/2006/main" rot="2142460">
          <a:off x="3180467" y="452108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0.32084</cdr:x>
      <cdr:y>0.6761</cdr:y>
    </cdr:from>
    <cdr:to>
      <cdr:x>0.33415</cdr:x>
      <cdr:y>0.69631</cdr:y>
    </cdr:to>
    <cdr:sp macro="" textlink="">
      <cdr:nvSpPr>
        <cdr:cNvPr id="42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662C2089-7A38-4A12-8D7D-0C02E8D9368D}"/>
            </a:ext>
          </a:extLst>
        </cdr:cNvPr>
        <cdr:cNvSpPr/>
      </cdr:nvSpPr>
      <cdr:spPr>
        <a:xfrm xmlns:a="http://schemas.openxmlformats.org/drawingml/2006/main" rot="2142460">
          <a:off x="3341266" y="463666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0.33628</cdr:x>
      <cdr:y>0.69295</cdr:y>
    </cdr:from>
    <cdr:to>
      <cdr:x>0.3496</cdr:x>
      <cdr:y>0.71316</cdr:y>
    </cdr:to>
    <cdr:sp macro="" textlink="">
      <cdr:nvSpPr>
        <cdr:cNvPr id="42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800E0B0F-C568-40DA-B831-7E8F63C5EEEF}"/>
            </a:ext>
          </a:extLst>
        </cdr:cNvPr>
        <cdr:cNvSpPr/>
      </cdr:nvSpPr>
      <cdr:spPr>
        <a:xfrm xmlns:a="http://schemas.openxmlformats.org/drawingml/2006/main" rot="2142460">
          <a:off x="3502065" y="475223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0.35172</cdr:x>
      <cdr:y>0.7098</cdr:y>
    </cdr:from>
    <cdr:to>
      <cdr:x>0.36504</cdr:x>
      <cdr:y>0.73001</cdr:y>
    </cdr:to>
    <cdr:sp macro="" textlink="">
      <cdr:nvSpPr>
        <cdr:cNvPr id="42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31699D68-AC2E-46D0-A6E0-DE5232CA52B2}"/>
            </a:ext>
          </a:extLst>
        </cdr:cNvPr>
        <cdr:cNvSpPr/>
      </cdr:nvSpPr>
      <cdr:spPr>
        <a:xfrm xmlns:a="http://schemas.openxmlformats.org/drawingml/2006/main" rot="2142460">
          <a:off x="3662864" y="4867817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0.36717</cdr:x>
      <cdr:y>0.72665</cdr:y>
    </cdr:from>
    <cdr:to>
      <cdr:x>0.38048</cdr:x>
      <cdr:y>0.74687</cdr:y>
    </cdr:to>
    <cdr:sp macro="" textlink="">
      <cdr:nvSpPr>
        <cdr:cNvPr id="42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2765106E-1C4C-4BB7-AF09-6824D57AF3ED}"/>
            </a:ext>
          </a:extLst>
        </cdr:cNvPr>
        <cdr:cNvSpPr/>
      </cdr:nvSpPr>
      <cdr:spPr>
        <a:xfrm xmlns:a="http://schemas.openxmlformats.org/drawingml/2006/main" rot="2142460">
          <a:off x="3823662" y="4983395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0.38261</cdr:x>
      <cdr:y>0.74351</cdr:y>
    </cdr:from>
    <cdr:to>
      <cdr:x>0.39592</cdr:x>
      <cdr:y>0.76372</cdr:y>
    </cdr:to>
    <cdr:sp macro="" textlink="">
      <cdr:nvSpPr>
        <cdr:cNvPr id="42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2FC77AFB-3FE8-49B4-8397-18A919A4F60E}"/>
            </a:ext>
          </a:extLst>
        </cdr:cNvPr>
        <cdr:cNvSpPr/>
      </cdr:nvSpPr>
      <cdr:spPr>
        <a:xfrm xmlns:a="http://schemas.openxmlformats.org/drawingml/2006/main" rot="2142460">
          <a:off x="3984461" y="509897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0.39805</cdr:x>
      <cdr:y>0.76036</cdr:y>
    </cdr:from>
    <cdr:to>
      <cdr:x>0.41136</cdr:x>
      <cdr:y>0.78057</cdr:y>
    </cdr:to>
    <cdr:sp macro="" textlink="">
      <cdr:nvSpPr>
        <cdr:cNvPr id="42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6A6DF388-A4BE-4E95-9589-E8636E0C2B2E}"/>
            </a:ext>
          </a:extLst>
        </cdr:cNvPr>
        <cdr:cNvSpPr/>
      </cdr:nvSpPr>
      <cdr:spPr>
        <a:xfrm xmlns:a="http://schemas.openxmlformats.org/drawingml/2006/main" rot="2142460">
          <a:off x="4145260" y="521455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0.41349</cdr:x>
      <cdr:y>0.77721</cdr:y>
    </cdr:from>
    <cdr:to>
      <cdr:x>0.4268</cdr:x>
      <cdr:y>0.79743</cdr:y>
    </cdr:to>
    <cdr:sp macro="" textlink="">
      <cdr:nvSpPr>
        <cdr:cNvPr id="42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6873D63A-C5F8-49E2-926B-BB94DE2901EA}"/>
            </a:ext>
          </a:extLst>
        </cdr:cNvPr>
        <cdr:cNvSpPr/>
      </cdr:nvSpPr>
      <cdr:spPr>
        <a:xfrm xmlns:a="http://schemas.openxmlformats.org/drawingml/2006/main" rot="2142460">
          <a:off x="4306059" y="5330130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0.79407</cdr:y>
    </cdr:from>
    <cdr:to>
      <cdr:x>0.44224</cdr:x>
      <cdr:y>0.81428</cdr:y>
    </cdr:to>
    <cdr:sp macro="" textlink="">
      <cdr:nvSpPr>
        <cdr:cNvPr id="42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DBBF4301-3FC6-41F0-B6A3-394E4DED3917}"/>
            </a:ext>
          </a:extLst>
        </cdr:cNvPr>
        <cdr:cNvSpPr/>
      </cdr:nvSpPr>
      <cdr:spPr>
        <a:xfrm xmlns:a="http://schemas.openxmlformats.org/drawingml/2006/main" rot="2142460">
          <a:off x="4466858" y="5445708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0.27018</cdr:x>
      <cdr:y>0.58524</cdr:y>
    </cdr:from>
    <cdr:to>
      <cdr:x>0.28349</cdr:x>
      <cdr:y>0.60545</cdr:y>
    </cdr:to>
    <cdr:sp macro="" textlink="">
      <cdr:nvSpPr>
        <cdr:cNvPr id="42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AC427502-7929-41F9-B327-E3DA6E7E3525}"/>
            </a:ext>
          </a:extLst>
        </cdr:cNvPr>
        <cdr:cNvSpPr/>
      </cdr:nvSpPr>
      <cdr:spPr>
        <a:xfrm xmlns:a="http://schemas.openxmlformats.org/drawingml/2006/main" rot="2142460">
          <a:off x="2813649" y="401354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0.28562</cdr:x>
      <cdr:y>0.60209</cdr:y>
    </cdr:from>
    <cdr:to>
      <cdr:x>0.29893</cdr:x>
      <cdr:y>0.6223</cdr:y>
    </cdr:to>
    <cdr:sp macro="" textlink="">
      <cdr:nvSpPr>
        <cdr:cNvPr id="42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6C28B44B-0366-4A57-AED4-D9C22467839A}"/>
            </a:ext>
          </a:extLst>
        </cdr:cNvPr>
        <cdr:cNvSpPr/>
      </cdr:nvSpPr>
      <cdr:spPr>
        <a:xfrm xmlns:a="http://schemas.openxmlformats.org/drawingml/2006/main" rot="2142460">
          <a:off x="2974448" y="412912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0.30106</cdr:x>
      <cdr:y>0.61894</cdr:y>
    </cdr:from>
    <cdr:to>
      <cdr:x>0.31437</cdr:x>
      <cdr:y>0.63915</cdr:y>
    </cdr:to>
    <cdr:sp macro="" textlink="">
      <cdr:nvSpPr>
        <cdr:cNvPr id="43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1D494AB6-5321-4A04-A65F-02F568E4E635}"/>
            </a:ext>
          </a:extLst>
        </cdr:cNvPr>
        <cdr:cNvSpPr/>
      </cdr:nvSpPr>
      <cdr:spPr>
        <a:xfrm xmlns:a="http://schemas.openxmlformats.org/drawingml/2006/main" rot="2142460">
          <a:off x="3135247" y="424470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0.3165</cdr:x>
      <cdr:y>0.6358</cdr:y>
    </cdr:from>
    <cdr:to>
      <cdr:x>0.32981</cdr:x>
      <cdr:y>0.65601</cdr:y>
    </cdr:to>
    <cdr:sp macro="" textlink="">
      <cdr:nvSpPr>
        <cdr:cNvPr id="43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6E3C6BD4-AF95-42FA-9E74-894F81E0A960}"/>
            </a:ext>
          </a:extLst>
        </cdr:cNvPr>
        <cdr:cNvSpPr/>
      </cdr:nvSpPr>
      <cdr:spPr>
        <a:xfrm xmlns:a="http://schemas.openxmlformats.org/drawingml/2006/main" rot="2142460">
          <a:off x="3296046" y="4360283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0.33194</cdr:x>
      <cdr:y>0.65265</cdr:y>
    </cdr:from>
    <cdr:to>
      <cdr:x>0.34525</cdr:x>
      <cdr:y>0.67286</cdr:y>
    </cdr:to>
    <cdr:sp macro="" textlink="">
      <cdr:nvSpPr>
        <cdr:cNvPr id="43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BE139B58-99CB-4288-BF2E-E3098DEF463E}"/>
            </a:ext>
          </a:extLst>
        </cdr:cNvPr>
        <cdr:cNvSpPr/>
      </cdr:nvSpPr>
      <cdr:spPr>
        <a:xfrm xmlns:a="http://schemas.openxmlformats.org/drawingml/2006/main" rot="2142460">
          <a:off x="3456844" y="4475862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0.34738</cdr:x>
      <cdr:y>0.6695</cdr:y>
    </cdr:from>
    <cdr:to>
      <cdr:x>0.36069</cdr:x>
      <cdr:y>0.68971</cdr:y>
    </cdr:to>
    <cdr:sp macro="" textlink="">
      <cdr:nvSpPr>
        <cdr:cNvPr id="43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C69D9D35-B7EE-4281-82E6-719779CC5EF6}"/>
            </a:ext>
          </a:extLst>
        </cdr:cNvPr>
        <cdr:cNvSpPr/>
      </cdr:nvSpPr>
      <cdr:spPr>
        <a:xfrm xmlns:a="http://schemas.openxmlformats.org/drawingml/2006/main" rot="2142460">
          <a:off x="3617643" y="459144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0.36282</cdr:x>
      <cdr:y>0.68635</cdr:y>
    </cdr:from>
    <cdr:to>
      <cdr:x>0.37613</cdr:x>
      <cdr:y>0.70657</cdr:y>
    </cdr:to>
    <cdr:sp macro="" textlink="">
      <cdr:nvSpPr>
        <cdr:cNvPr id="43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2187449B-1ED6-42E7-BDF8-69A1CAFAB0C7}"/>
            </a:ext>
          </a:extLst>
        </cdr:cNvPr>
        <cdr:cNvSpPr/>
      </cdr:nvSpPr>
      <cdr:spPr>
        <a:xfrm xmlns:a="http://schemas.openxmlformats.org/drawingml/2006/main" rot="2142460">
          <a:off x="3778442" y="470701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0.37826</cdr:x>
      <cdr:y>0.70321</cdr:y>
    </cdr:from>
    <cdr:to>
      <cdr:x>0.39157</cdr:x>
      <cdr:y>0.72342</cdr:y>
    </cdr:to>
    <cdr:sp macro="" textlink="">
      <cdr:nvSpPr>
        <cdr:cNvPr id="43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4B8AA1F4-033F-4C35-B2E7-1BFEFB12DE2C}"/>
            </a:ext>
          </a:extLst>
        </cdr:cNvPr>
        <cdr:cNvSpPr/>
      </cdr:nvSpPr>
      <cdr:spPr>
        <a:xfrm xmlns:a="http://schemas.openxmlformats.org/drawingml/2006/main" rot="2142460">
          <a:off x="3939241" y="4822596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0.3937</cdr:x>
      <cdr:y>0.72006</cdr:y>
    </cdr:from>
    <cdr:to>
      <cdr:x>0.40702</cdr:x>
      <cdr:y>0.74027</cdr:y>
    </cdr:to>
    <cdr:sp macro="" textlink="">
      <cdr:nvSpPr>
        <cdr:cNvPr id="43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781F745C-FEF9-4194-946D-F3CAF8F7D177}"/>
            </a:ext>
          </a:extLst>
        </cdr:cNvPr>
        <cdr:cNvSpPr/>
      </cdr:nvSpPr>
      <cdr:spPr>
        <a:xfrm xmlns:a="http://schemas.openxmlformats.org/drawingml/2006/main" rot="2142460">
          <a:off x="4100040" y="4938175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0.40915</cdr:x>
      <cdr:y>0.73691</cdr:y>
    </cdr:from>
    <cdr:to>
      <cdr:x>0.42246</cdr:x>
      <cdr:y>0.75713</cdr:y>
    </cdr:to>
    <cdr:sp macro="" textlink="">
      <cdr:nvSpPr>
        <cdr:cNvPr id="43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4993A450-6C2E-4457-966E-C4CEF8021F37}"/>
            </a:ext>
          </a:extLst>
        </cdr:cNvPr>
        <cdr:cNvSpPr/>
      </cdr:nvSpPr>
      <cdr:spPr>
        <a:xfrm xmlns:a="http://schemas.openxmlformats.org/drawingml/2006/main" rot="2142460">
          <a:off x="4260838" y="5053753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0.42459</cdr:x>
      <cdr:y>0.75377</cdr:y>
    </cdr:from>
    <cdr:to>
      <cdr:x>0.4379</cdr:x>
      <cdr:y>0.77398</cdr:y>
    </cdr:to>
    <cdr:sp macro="" textlink="">
      <cdr:nvSpPr>
        <cdr:cNvPr id="43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D0DB2A83-5485-4E0A-9D8D-D143D82004BF}"/>
            </a:ext>
          </a:extLst>
        </cdr:cNvPr>
        <cdr:cNvSpPr/>
      </cdr:nvSpPr>
      <cdr:spPr>
        <a:xfrm xmlns:a="http://schemas.openxmlformats.org/drawingml/2006/main" rot="2142460">
          <a:off x="4421637" y="516933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0.44003</cdr:x>
      <cdr:y>0.77062</cdr:y>
    </cdr:from>
    <cdr:to>
      <cdr:x>0.45334</cdr:x>
      <cdr:y>0.79083</cdr:y>
    </cdr:to>
    <cdr:sp macro="" textlink="">
      <cdr:nvSpPr>
        <cdr:cNvPr id="43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226A9CFD-50EA-4140-BBCA-9FFBA38B0EA8}"/>
            </a:ext>
          </a:extLst>
        </cdr:cNvPr>
        <cdr:cNvSpPr/>
      </cdr:nvSpPr>
      <cdr:spPr>
        <a:xfrm xmlns:a="http://schemas.openxmlformats.org/drawingml/2006/main" rot="2142460">
          <a:off x="4582436" y="5284909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0.28128</cdr:x>
      <cdr:y>0.56179</cdr:y>
    </cdr:from>
    <cdr:to>
      <cdr:x>0.29459</cdr:x>
      <cdr:y>0.582</cdr:y>
    </cdr:to>
    <cdr:sp macro="" textlink="">
      <cdr:nvSpPr>
        <cdr:cNvPr id="44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25035ABB-DCA8-436D-A5E5-98CDCA6DF1A5}"/>
            </a:ext>
          </a:extLst>
        </cdr:cNvPr>
        <cdr:cNvSpPr/>
      </cdr:nvSpPr>
      <cdr:spPr>
        <a:xfrm xmlns:a="http://schemas.openxmlformats.org/drawingml/2006/main" rot="2142460">
          <a:off x="2929228" y="3852750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0.29672</cdr:x>
      <cdr:y>0.57864</cdr:y>
    </cdr:from>
    <cdr:to>
      <cdr:x>0.31003</cdr:x>
      <cdr:y>0.59885</cdr:y>
    </cdr:to>
    <cdr:sp macro="" textlink="">
      <cdr:nvSpPr>
        <cdr:cNvPr id="44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DCDA1865-2C46-4D43-8DDC-D6C1695CE625}"/>
            </a:ext>
          </a:extLst>
        </cdr:cNvPr>
        <cdr:cNvSpPr/>
      </cdr:nvSpPr>
      <cdr:spPr>
        <a:xfrm xmlns:a="http://schemas.openxmlformats.org/drawingml/2006/main" rot="2142460">
          <a:off x="3090026" y="396832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0.31216</cdr:x>
      <cdr:y>0.5955</cdr:y>
    </cdr:from>
    <cdr:to>
      <cdr:x>0.32547</cdr:x>
      <cdr:y>0.61571</cdr:y>
    </cdr:to>
    <cdr:sp macro="" textlink="">
      <cdr:nvSpPr>
        <cdr:cNvPr id="44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FB284652-F498-4704-89A7-1D0B0856C1C5}"/>
            </a:ext>
          </a:extLst>
        </cdr:cNvPr>
        <cdr:cNvSpPr/>
      </cdr:nvSpPr>
      <cdr:spPr>
        <a:xfrm xmlns:a="http://schemas.openxmlformats.org/drawingml/2006/main" rot="2142460">
          <a:off x="3250825" y="4083907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</cdr:x>
      <cdr:y>0.61235</cdr:y>
    </cdr:from>
    <cdr:to>
      <cdr:x>0.34091</cdr:x>
      <cdr:y>0.63256</cdr:y>
    </cdr:to>
    <cdr:sp macro="" textlink="">
      <cdr:nvSpPr>
        <cdr:cNvPr id="44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1FEE0917-B4B2-4AD8-9AFC-226093182F78}"/>
            </a:ext>
          </a:extLst>
        </cdr:cNvPr>
        <cdr:cNvSpPr/>
      </cdr:nvSpPr>
      <cdr:spPr>
        <a:xfrm xmlns:a="http://schemas.openxmlformats.org/drawingml/2006/main" rot="2142460">
          <a:off x="3411624" y="4199485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0.34304</cdr:x>
      <cdr:y>0.6292</cdr:y>
    </cdr:from>
    <cdr:to>
      <cdr:x>0.35635</cdr:x>
      <cdr:y>0.64941</cdr:y>
    </cdr:to>
    <cdr:sp macro="" textlink="">
      <cdr:nvSpPr>
        <cdr:cNvPr id="44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3F21DEFB-4153-40FA-85B6-33D40BFF7B26}"/>
            </a:ext>
          </a:extLst>
        </cdr:cNvPr>
        <cdr:cNvSpPr/>
      </cdr:nvSpPr>
      <cdr:spPr>
        <a:xfrm xmlns:a="http://schemas.openxmlformats.org/drawingml/2006/main" rot="2142460">
          <a:off x="3572423" y="4315063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0.35848</cdr:x>
      <cdr:y>0.64605</cdr:y>
    </cdr:from>
    <cdr:to>
      <cdr:x>0.37179</cdr:x>
      <cdr:y>0.66627</cdr:y>
    </cdr:to>
    <cdr:sp macro="" textlink="">
      <cdr:nvSpPr>
        <cdr:cNvPr id="44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1A01AA64-6C9E-4EFD-8EA1-0E8FE70C65A7}"/>
            </a:ext>
          </a:extLst>
        </cdr:cNvPr>
        <cdr:cNvSpPr/>
      </cdr:nvSpPr>
      <cdr:spPr>
        <a:xfrm xmlns:a="http://schemas.openxmlformats.org/drawingml/2006/main" rot="2142460">
          <a:off x="3733221" y="443064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0.37392</cdr:x>
      <cdr:y>0.66291</cdr:y>
    </cdr:from>
    <cdr:to>
      <cdr:x>0.38723</cdr:x>
      <cdr:y>0.68312</cdr:y>
    </cdr:to>
    <cdr:sp macro="" textlink="">
      <cdr:nvSpPr>
        <cdr:cNvPr id="44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2ACBFE6A-4695-45E4-89AA-53FB5631155C}"/>
            </a:ext>
          </a:extLst>
        </cdr:cNvPr>
        <cdr:cNvSpPr/>
      </cdr:nvSpPr>
      <cdr:spPr>
        <a:xfrm xmlns:a="http://schemas.openxmlformats.org/drawingml/2006/main" rot="2142460">
          <a:off x="3894020" y="4546219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0.38936</cdr:x>
      <cdr:y>0.67976</cdr:y>
    </cdr:from>
    <cdr:to>
      <cdr:x>0.40267</cdr:x>
      <cdr:y>0.69997</cdr:y>
    </cdr:to>
    <cdr:sp macro="" textlink="">
      <cdr:nvSpPr>
        <cdr:cNvPr id="44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02B0E649-AD57-4F48-AFF8-7A0CE3F8DE20}"/>
            </a:ext>
          </a:extLst>
        </cdr:cNvPr>
        <cdr:cNvSpPr/>
      </cdr:nvSpPr>
      <cdr:spPr>
        <a:xfrm xmlns:a="http://schemas.openxmlformats.org/drawingml/2006/main" rot="2142460">
          <a:off x="4054819" y="4661798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0.4048</cdr:x>
      <cdr:y>0.69661</cdr:y>
    </cdr:from>
    <cdr:to>
      <cdr:x>0.41811</cdr:x>
      <cdr:y>0.71683</cdr:y>
    </cdr:to>
    <cdr:sp macro="" textlink="">
      <cdr:nvSpPr>
        <cdr:cNvPr id="44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D42A8BD5-C0D4-4057-BFF3-36025CB99E51}"/>
            </a:ext>
          </a:extLst>
        </cdr:cNvPr>
        <cdr:cNvSpPr/>
      </cdr:nvSpPr>
      <cdr:spPr>
        <a:xfrm xmlns:a="http://schemas.openxmlformats.org/drawingml/2006/main" rot="2142460">
          <a:off x="4215618" y="477737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0.42024</cdr:x>
      <cdr:y>0.71347</cdr:y>
    </cdr:from>
    <cdr:to>
      <cdr:x>0.43355</cdr:x>
      <cdr:y>0.73368</cdr:y>
    </cdr:to>
    <cdr:sp macro="" textlink="">
      <cdr:nvSpPr>
        <cdr:cNvPr id="44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B148D27F-487D-4CA4-8A60-F7E5E8D53EEE}"/>
            </a:ext>
          </a:extLst>
        </cdr:cNvPr>
        <cdr:cNvSpPr/>
      </cdr:nvSpPr>
      <cdr:spPr>
        <a:xfrm xmlns:a="http://schemas.openxmlformats.org/drawingml/2006/main" rot="2142460">
          <a:off x="4376417" y="4892954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0.43568</cdr:x>
      <cdr:y>0.73032</cdr:y>
    </cdr:from>
    <cdr:to>
      <cdr:x>0.449</cdr:x>
      <cdr:y>0.75053</cdr:y>
    </cdr:to>
    <cdr:sp macro="" textlink="">
      <cdr:nvSpPr>
        <cdr:cNvPr id="45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AB2EAE42-C3A0-493E-AA60-ED9436630956}"/>
            </a:ext>
          </a:extLst>
        </cdr:cNvPr>
        <cdr:cNvSpPr/>
      </cdr:nvSpPr>
      <cdr:spPr>
        <a:xfrm xmlns:a="http://schemas.openxmlformats.org/drawingml/2006/main" rot="2142460">
          <a:off x="4537215" y="500853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0.45112</cdr:x>
      <cdr:y>0.74717</cdr:y>
    </cdr:from>
    <cdr:to>
      <cdr:x>0.46444</cdr:x>
      <cdr:y>0.76739</cdr:y>
    </cdr:to>
    <cdr:sp macro="" textlink="">
      <cdr:nvSpPr>
        <cdr:cNvPr id="45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34A476AA-0F45-4D36-A84D-38B96B57B97E}"/>
            </a:ext>
          </a:extLst>
        </cdr:cNvPr>
        <cdr:cNvSpPr/>
      </cdr:nvSpPr>
      <cdr:spPr>
        <a:xfrm xmlns:a="http://schemas.openxmlformats.org/drawingml/2006/main" rot="2142460">
          <a:off x="4698014" y="512411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0.29238</cdr:x>
      <cdr:y>0.53834</cdr:y>
    </cdr:from>
    <cdr:to>
      <cdr:x>0.30569</cdr:x>
      <cdr:y>0.55855</cdr:y>
    </cdr:to>
    <cdr:sp macro="" textlink="">
      <cdr:nvSpPr>
        <cdr:cNvPr id="45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545755F5-44FC-4786-9614-75A2315666F4}"/>
            </a:ext>
          </a:extLst>
        </cdr:cNvPr>
        <cdr:cNvSpPr/>
      </cdr:nvSpPr>
      <cdr:spPr>
        <a:xfrm xmlns:a="http://schemas.openxmlformats.org/drawingml/2006/main" rot="2142460">
          <a:off x="3044806" y="3691951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0.30782</cdr:x>
      <cdr:y>0.5552</cdr:y>
    </cdr:from>
    <cdr:to>
      <cdr:x>0.32113</cdr:x>
      <cdr:y>0.57541</cdr:y>
    </cdr:to>
    <cdr:sp macro="" textlink="">
      <cdr:nvSpPr>
        <cdr:cNvPr id="45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9B19B648-6D49-43D5-AC75-CB584DF464DA}"/>
            </a:ext>
          </a:extLst>
        </cdr:cNvPr>
        <cdr:cNvSpPr/>
      </cdr:nvSpPr>
      <cdr:spPr>
        <a:xfrm xmlns:a="http://schemas.openxmlformats.org/drawingml/2006/main" rot="2142460">
          <a:off x="3205605" y="3807529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0.32326</cdr:x>
      <cdr:y>0.57205</cdr:y>
    </cdr:from>
    <cdr:to>
      <cdr:x>0.33657</cdr:x>
      <cdr:y>0.59226</cdr:y>
    </cdr:to>
    <cdr:sp macro="" textlink="">
      <cdr:nvSpPr>
        <cdr:cNvPr id="45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4000905C-D296-4147-ADF2-15C6DA51CC3E}"/>
            </a:ext>
          </a:extLst>
        </cdr:cNvPr>
        <cdr:cNvSpPr/>
      </cdr:nvSpPr>
      <cdr:spPr>
        <a:xfrm xmlns:a="http://schemas.openxmlformats.org/drawingml/2006/main" rot="2142460">
          <a:off x="3366403" y="3923108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0.3387</cdr:x>
      <cdr:y>0.5889</cdr:y>
    </cdr:from>
    <cdr:to>
      <cdr:x>0.35201</cdr:x>
      <cdr:y>0.60911</cdr:y>
    </cdr:to>
    <cdr:sp macro="" textlink="">
      <cdr:nvSpPr>
        <cdr:cNvPr id="45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E4B01449-663A-4F09-8D70-FBB533383D0B}"/>
            </a:ext>
          </a:extLst>
        </cdr:cNvPr>
        <cdr:cNvSpPr/>
      </cdr:nvSpPr>
      <cdr:spPr>
        <a:xfrm xmlns:a="http://schemas.openxmlformats.org/drawingml/2006/main" rot="2142460">
          <a:off x="3527202" y="403868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0.35414</cdr:x>
      <cdr:y>0.60575</cdr:y>
    </cdr:from>
    <cdr:to>
      <cdr:x>0.36745</cdr:x>
      <cdr:y>0.62597</cdr:y>
    </cdr:to>
    <cdr:sp macro="" textlink="">
      <cdr:nvSpPr>
        <cdr:cNvPr id="45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8FFE5B80-8645-43AD-84C2-9F45A98D912C}"/>
            </a:ext>
          </a:extLst>
        </cdr:cNvPr>
        <cdr:cNvSpPr/>
      </cdr:nvSpPr>
      <cdr:spPr>
        <a:xfrm xmlns:a="http://schemas.openxmlformats.org/drawingml/2006/main" rot="2142460">
          <a:off x="3688001" y="4154264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0.36958</cdr:x>
      <cdr:y>0.62261</cdr:y>
    </cdr:from>
    <cdr:to>
      <cdr:x>0.38289</cdr:x>
      <cdr:y>0.64282</cdr:y>
    </cdr:to>
    <cdr:sp macro="" textlink="">
      <cdr:nvSpPr>
        <cdr:cNvPr id="45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899264B2-A248-4282-80AB-47CD7C8D84D7}"/>
            </a:ext>
          </a:extLst>
        </cdr:cNvPr>
        <cdr:cNvSpPr/>
      </cdr:nvSpPr>
      <cdr:spPr>
        <a:xfrm xmlns:a="http://schemas.openxmlformats.org/drawingml/2006/main" rot="2142460">
          <a:off x="3848800" y="4269842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0.38502</cdr:x>
      <cdr:y>0.63946</cdr:y>
    </cdr:from>
    <cdr:to>
      <cdr:x>0.39833</cdr:x>
      <cdr:y>0.65967</cdr:y>
    </cdr:to>
    <cdr:sp macro="" textlink="">
      <cdr:nvSpPr>
        <cdr:cNvPr id="45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B03C3470-9281-4FF8-A6AD-3647D991CDF2}"/>
            </a:ext>
          </a:extLst>
        </cdr:cNvPr>
        <cdr:cNvSpPr/>
      </cdr:nvSpPr>
      <cdr:spPr>
        <a:xfrm xmlns:a="http://schemas.openxmlformats.org/drawingml/2006/main" rot="2142460">
          <a:off x="4009598" y="4385421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0.40046</cdr:x>
      <cdr:y>0.65631</cdr:y>
    </cdr:from>
    <cdr:to>
      <cdr:x>0.41377</cdr:x>
      <cdr:y>0.67653</cdr:y>
    </cdr:to>
    <cdr:sp macro="" textlink="">
      <cdr:nvSpPr>
        <cdr:cNvPr id="45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B9454C60-CC4C-4AF4-9E98-556D2E01C1F3}"/>
            </a:ext>
          </a:extLst>
        </cdr:cNvPr>
        <cdr:cNvSpPr/>
      </cdr:nvSpPr>
      <cdr:spPr>
        <a:xfrm xmlns:a="http://schemas.openxmlformats.org/drawingml/2006/main" rot="2142460">
          <a:off x="4170397" y="4500999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0.4159</cdr:x>
      <cdr:y>0.67317</cdr:y>
    </cdr:from>
    <cdr:to>
      <cdr:x>0.42921</cdr:x>
      <cdr:y>0.69338</cdr:y>
    </cdr:to>
    <cdr:sp macro="" textlink="">
      <cdr:nvSpPr>
        <cdr:cNvPr id="46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08D410AA-1F0F-4F68-A47B-485A852E677A}"/>
            </a:ext>
          </a:extLst>
        </cdr:cNvPr>
        <cdr:cNvSpPr/>
      </cdr:nvSpPr>
      <cdr:spPr>
        <a:xfrm xmlns:a="http://schemas.openxmlformats.org/drawingml/2006/main" rot="2142460">
          <a:off x="4331196" y="461657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0.43134</cdr:x>
      <cdr:y>0.69002</cdr:y>
    </cdr:from>
    <cdr:to>
      <cdr:x>0.44465</cdr:x>
      <cdr:y>0.71023</cdr:y>
    </cdr:to>
    <cdr:sp macro="" textlink="">
      <cdr:nvSpPr>
        <cdr:cNvPr id="461" name="NDMPlot_ElementConcrete46">
          <a:extLst xmlns:a="http://schemas.openxmlformats.org/drawingml/2006/main">
            <a:ext uri="{FF2B5EF4-FFF2-40B4-BE49-F238E27FC236}">
              <a16:creationId xmlns:a16="http://schemas.microsoft.com/office/drawing/2014/main" id="{29D3B778-821F-46FC-A31D-A9B4771EC52C}"/>
            </a:ext>
          </a:extLst>
        </cdr:cNvPr>
        <cdr:cNvSpPr/>
      </cdr:nvSpPr>
      <cdr:spPr>
        <a:xfrm xmlns:a="http://schemas.openxmlformats.org/drawingml/2006/main" rot="2142460">
          <a:off x="4491995" y="473215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0.44678</cdr:x>
      <cdr:y>0.70687</cdr:y>
    </cdr:from>
    <cdr:to>
      <cdr:x>0.46009</cdr:x>
      <cdr:y>0.72709</cdr:y>
    </cdr:to>
    <cdr:sp macro="" textlink="">
      <cdr:nvSpPr>
        <cdr:cNvPr id="462" name="NDMPlot_ElementConcrete47">
          <a:extLst xmlns:a="http://schemas.openxmlformats.org/drawingml/2006/main">
            <a:ext uri="{FF2B5EF4-FFF2-40B4-BE49-F238E27FC236}">
              <a16:creationId xmlns:a16="http://schemas.microsoft.com/office/drawing/2014/main" id="{52DF64C6-461F-4FB9-AE86-2ADED4A5E9AE}"/>
            </a:ext>
          </a:extLst>
        </cdr:cNvPr>
        <cdr:cNvSpPr/>
      </cdr:nvSpPr>
      <cdr:spPr>
        <a:xfrm xmlns:a="http://schemas.openxmlformats.org/drawingml/2006/main" rot="2142460">
          <a:off x="4652794" y="4847734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0.46222</cdr:x>
      <cdr:y>0.72373</cdr:y>
    </cdr:from>
    <cdr:to>
      <cdr:x>0.47553</cdr:x>
      <cdr:y>0.74394</cdr:y>
    </cdr:to>
    <cdr:sp macro="" textlink="">
      <cdr:nvSpPr>
        <cdr:cNvPr id="463" name="NDMPlot_ElementConcrete48">
          <a:extLst xmlns:a="http://schemas.openxmlformats.org/drawingml/2006/main">
            <a:ext uri="{FF2B5EF4-FFF2-40B4-BE49-F238E27FC236}">
              <a16:creationId xmlns:a16="http://schemas.microsoft.com/office/drawing/2014/main" id="{F10F126D-2DF1-494C-8A88-C8E53BFE158C}"/>
            </a:ext>
          </a:extLst>
        </cdr:cNvPr>
        <cdr:cNvSpPr/>
      </cdr:nvSpPr>
      <cdr:spPr>
        <a:xfrm xmlns:a="http://schemas.openxmlformats.org/drawingml/2006/main" rot="2142460">
          <a:off x="4813592" y="4963312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0.30347</cdr:x>
      <cdr:y>0.5149</cdr:y>
    </cdr:from>
    <cdr:to>
      <cdr:x>0.31679</cdr:x>
      <cdr:y>0.53511</cdr:y>
    </cdr:to>
    <cdr:sp macro="" textlink="">
      <cdr:nvSpPr>
        <cdr:cNvPr id="464" name="NDMPlot_ElementConcrete49">
          <a:extLst xmlns:a="http://schemas.openxmlformats.org/drawingml/2006/main">
            <a:ext uri="{FF2B5EF4-FFF2-40B4-BE49-F238E27FC236}">
              <a16:creationId xmlns:a16="http://schemas.microsoft.com/office/drawing/2014/main" id="{DD9BAFE4-7E81-4BB9-9E0E-156E3AE5C7C7}"/>
            </a:ext>
          </a:extLst>
        </cdr:cNvPr>
        <cdr:cNvSpPr/>
      </cdr:nvSpPr>
      <cdr:spPr>
        <a:xfrm xmlns:a="http://schemas.openxmlformats.org/drawingml/2006/main" rot="2142460">
          <a:off x="3160384" y="353115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0.31892</cdr:x>
      <cdr:y>0.53175</cdr:y>
    </cdr:from>
    <cdr:to>
      <cdr:x>0.33223</cdr:x>
      <cdr:y>0.55196</cdr:y>
    </cdr:to>
    <cdr:sp macro="" textlink="">
      <cdr:nvSpPr>
        <cdr:cNvPr id="465" name="NDMPlot_ElementConcrete50">
          <a:extLst xmlns:a="http://schemas.openxmlformats.org/drawingml/2006/main">
            <a:ext uri="{FF2B5EF4-FFF2-40B4-BE49-F238E27FC236}">
              <a16:creationId xmlns:a16="http://schemas.microsoft.com/office/drawing/2014/main" id="{0874EB88-CAC5-40C0-BB9A-DAE69C22F060}"/>
            </a:ext>
          </a:extLst>
        </cdr:cNvPr>
        <cdr:cNvSpPr/>
      </cdr:nvSpPr>
      <cdr:spPr>
        <a:xfrm xmlns:a="http://schemas.openxmlformats.org/drawingml/2006/main" rot="2142460">
          <a:off x="3321183" y="3646731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0.33436</cdr:x>
      <cdr:y>0.5486</cdr:y>
    </cdr:from>
    <cdr:to>
      <cdr:x>0.34767</cdr:x>
      <cdr:y>0.56881</cdr:y>
    </cdr:to>
    <cdr:sp macro="" textlink="">
      <cdr:nvSpPr>
        <cdr:cNvPr id="466" name="NDMPlot_ElementConcrete51">
          <a:extLst xmlns:a="http://schemas.openxmlformats.org/drawingml/2006/main">
            <a:ext uri="{FF2B5EF4-FFF2-40B4-BE49-F238E27FC236}">
              <a16:creationId xmlns:a16="http://schemas.microsoft.com/office/drawing/2014/main" id="{3819A31E-CBAF-4AE1-B1F5-FE3A82DAD975}"/>
            </a:ext>
          </a:extLst>
        </cdr:cNvPr>
        <cdr:cNvSpPr/>
      </cdr:nvSpPr>
      <cdr:spPr>
        <a:xfrm xmlns:a="http://schemas.openxmlformats.org/drawingml/2006/main" rot="2142460">
          <a:off x="3481982" y="3762309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0.3498</cdr:x>
      <cdr:y>0.56545</cdr:y>
    </cdr:from>
    <cdr:to>
      <cdr:x>0.36311</cdr:x>
      <cdr:y>0.58567</cdr:y>
    </cdr:to>
    <cdr:sp macro="" textlink="">
      <cdr:nvSpPr>
        <cdr:cNvPr id="467" name="NDMPlot_ElementConcrete52">
          <a:extLst xmlns:a="http://schemas.openxmlformats.org/drawingml/2006/main">
            <a:ext uri="{FF2B5EF4-FFF2-40B4-BE49-F238E27FC236}">
              <a16:creationId xmlns:a16="http://schemas.microsoft.com/office/drawing/2014/main" id="{CEA6157B-2D26-4EE2-B7D2-66C0949AF43A}"/>
            </a:ext>
          </a:extLst>
        </cdr:cNvPr>
        <cdr:cNvSpPr/>
      </cdr:nvSpPr>
      <cdr:spPr>
        <a:xfrm xmlns:a="http://schemas.openxmlformats.org/drawingml/2006/main" rot="2142460">
          <a:off x="3642780" y="387788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0.36524</cdr:x>
      <cdr:y>0.58231</cdr:y>
    </cdr:from>
    <cdr:to>
      <cdr:x>0.37855</cdr:x>
      <cdr:y>0.60252</cdr:y>
    </cdr:to>
    <cdr:sp macro="" textlink="">
      <cdr:nvSpPr>
        <cdr:cNvPr id="468" name="NDMPlot_ElementConcrete53">
          <a:extLst xmlns:a="http://schemas.openxmlformats.org/drawingml/2006/main">
            <a:ext uri="{FF2B5EF4-FFF2-40B4-BE49-F238E27FC236}">
              <a16:creationId xmlns:a16="http://schemas.microsoft.com/office/drawing/2014/main" id="{BF95AE4E-830F-46DC-B3B7-F0ACDF6E4CC4}"/>
            </a:ext>
          </a:extLst>
        </cdr:cNvPr>
        <cdr:cNvSpPr/>
      </cdr:nvSpPr>
      <cdr:spPr>
        <a:xfrm xmlns:a="http://schemas.openxmlformats.org/drawingml/2006/main" rot="2142460">
          <a:off x="3803579" y="3993465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0.38068</cdr:x>
      <cdr:y>0.59916</cdr:y>
    </cdr:from>
    <cdr:to>
      <cdr:x>0.39399</cdr:x>
      <cdr:y>0.61937</cdr:y>
    </cdr:to>
    <cdr:sp macro="" textlink="">
      <cdr:nvSpPr>
        <cdr:cNvPr id="469" name="NDMPlot_ElementConcrete54">
          <a:extLst xmlns:a="http://schemas.openxmlformats.org/drawingml/2006/main">
            <a:ext uri="{FF2B5EF4-FFF2-40B4-BE49-F238E27FC236}">
              <a16:creationId xmlns:a16="http://schemas.microsoft.com/office/drawing/2014/main" id="{3890E6E3-53F4-453C-B2AA-3F50E7FB7F23}"/>
            </a:ext>
          </a:extLst>
        </cdr:cNvPr>
        <cdr:cNvSpPr/>
      </cdr:nvSpPr>
      <cdr:spPr>
        <a:xfrm xmlns:a="http://schemas.openxmlformats.org/drawingml/2006/main" rot="2142460">
          <a:off x="3964378" y="4109044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0.39612</cdr:x>
      <cdr:y>0.61601</cdr:y>
    </cdr:from>
    <cdr:to>
      <cdr:x>0.40943</cdr:x>
      <cdr:y>0.63623</cdr:y>
    </cdr:to>
    <cdr:sp macro="" textlink="">
      <cdr:nvSpPr>
        <cdr:cNvPr id="470" name="NDMPlot_ElementConcrete55">
          <a:extLst xmlns:a="http://schemas.openxmlformats.org/drawingml/2006/main">
            <a:ext uri="{FF2B5EF4-FFF2-40B4-BE49-F238E27FC236}">
              <a16:creationId xmlns:a16="http://schemas.microsoft.com/office/drawing/2014/main" id="{37DC0C4C-E40A-4B6D-98A4-8B530F21077E}"/>
            </a:ext>
          </a:extLst>
        </cdr:cNvPr>
        <cdr:cNvSpPr/>
      </cdr:nvSpPr>
      <cdr:spPr>
        <a:xfrm xmlns:a="http://schemas.openxmlformats.org/drawingml/2006/main" rot="2142460">
          <a:off x="4125176" y="422462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0.41156</cdr:x>
      <cdr:y>0.63287</cdr:y>
    </cdr:from>
    <cdr:to>
      <cdr:x>0.42487</cdr:x>
      <cdr:y>0.65308</cdr:y>
    </cdr:to>
    <cdr:sp macro="" textlink="">
      <cdr:nvSpPr>
        <cdr:cNvPr id="471" name="NDMPlot_ElementConcrete56">
          <a:extLst xmlns:a="http://schemas.openxmlformats.org/drawingml/2006/main">
            <a:ext uri="{FF2B5EF4-FFF2-40B4-BE49-F238E27FC236}">
              <a16:creationId xmlns:a16="http://schemas.microsoft.com/office/drawing/2014/main" id="{246F9E82-CA80-40C0-B997-17899D7490A6}"/>
            </a:ext>
          </a:extLst>
        </cdr:cNvPr>
        <cdr:cNvSpPr/>
      </cdr:nvSpPr>
      <cdr:spPr>
        <a:xfrm xmlns:a="http://schemas.openxmlformats.org/drawingml/2006/main" rot="2142460">
          <a:off x="4285976" y="4340200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</cdr:x>
      <cdr:y>0.64972</cdr:y>
    </cdr:from>
    <cdr:to>
      <cdr:x>0.44031</cdr:x>
      <cdr:y>0.66993</cdr:y>
    </cdr:to>
    <cdr:sp macro="" textlink="">
      <cdr:nvSpPr>
        <cdr:cNvPr id="472" name="NDMPlot_ElementConcrete57">
          <a:extLst xmlns:a="http://schemas.openxmlformats.org/drawingml/2006/main">
            <a:ext uri="{FF2B5EF4-FFF2-40B4-BE49-F238E27FC236}">
              <a16:creationId xmlns:a16="http://schemas.microsoft.com/office/drawing/2014/main" id="{0CD088C9-E670-4AFD-AB22-5172F598A2C8}"/>
            </a:ext>
          </a:extLst>
        </cdr:cNvPr>
        <cdr:cNvSpPr/>
      </cdr:nvSpPr>
      <cdr:spPr>
        <a:xfrm xmlns:a="http://schemas.openxmlformats.org/drawingml/2006/main" rot="2142460">
          <a:off x="4446774" y="445577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0.44244</cdr:x>
      <cdr:y>0.66657</cdr:y>
    </cdr:from>
    <cdr:to>
      <cdr:x>0.45575</cdr:x>
      <cdr:y>0.68679</cdr:y>
    </cdr:to>
    <cdr:sp macro="" textlink="">
      <cdr:nvSpPr>
        <cdr:cNvPr id="473" name="NDMPlot_ElementConcrete58">
          <a:extLst xmlns:a="http://schemas.openxmlformats.org/drawingml/2006/main">
            <a:ext uri="{FF2B5EF4-FFF2-40B4-BE49-F238E27FC236}">
              <a16:creationId xmlns:a16="http://schemas.microsoft.com/office/drawing/2014/main" id="{1EF7C4E8-346C-46D9-A10A-7F1DABDAA804}"/>
            </a:ext>
          </a:extLst>
        </cdr:cNvPr>
        <cdr:cNvSpPr/>
      </cdr:nvSpPr>
      <cdr:spPr>
        <a:xfrm xmlns:a="http://schemas.openxmlformats.org/drawingml/2006/main" rot="2142460">
          <a:off x="4607573" y="4571357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0.45788</cdr:x>
      <cdr:y>0.68343</cdr:y>
    </cdr:from>
    <cdr:to>
      <cdr:x>0.47119</cdr:x>
      <cdr:y>0.70364</cdr:y>
    </cdr:to>
    <cdr:sp macro="" textlink="">
      <cdr:nvSpPr>
        <cdr:cNvPr id="474" name="NDMPlot_ElementConcrete59">
          <a:extLst xmlns:a="http://schemas.openxmlformats.org/drawingml/2006/main">
            <a:ext uri="{FF2B5EF4-FFF2-40B4-BE49-F238E27FC236}">
              <a16:creationId xmlns:a16="http://schemas.microsoft.com/office/drawing/2014/main" id="{00DA6E9B-7FE8-4604-BE88-48CC2DE03F6C}"/>
            </a:ext>
          </a:extLst>
        </cdr:cNvPr>
        <cdr:cNvSpPr/>
      </cdr:nvSpPr>
      <cdr:spPr>
        <a:xfrm xmlns:a="http://schemas.openxmlformats.org/drawingml/2006/main" rot="2142460">
          <a:off x="4768372" y="468693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0.47332</cdr:x>
      <cdr:y>0.70028</cdr:y>
    </cdr:from>
    <cdr:to>
      <cdr:x>0.48663</cdr:x>
      <cdr:y>0.72049</cdr:y>
    </cdr:to>
    <cdr:sp macro="" textlink="">
      <cdr:nvSpPr>
        <cdr:cNvPr id="475" name="NDMPlot_ElementConcrete60">
          <a:extLst xmlns:a="http://schemas.openxmlformats.org/drawingml/2006/main">
            <a:ext uri="{FF2B5EF4-FFF2-40B4-BE49-F238E27FC236}">
              <a16:creationId xmlns:a16="http://schemas.microsoft.com/office/drawing/2014/main" id="{928C69EA-3DAF-4A48-9C92-3D718D2A3E09}"/>
            </a:ext>
          </a:extLst>
        </cdr:cNvPr>
        <cdr:cNvSpPr/>
      </cdr:nvSpPr>
      <cdr:spPr>
        <a:xfrm xmlns:a="http://schemas.openxmlformats.org/drawingml/2006/main" rot="2142460">
          <a:off x="4929170" y="480251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0.31457</cdr:x>
      <cdr:y>0.49145</cdr:y>
    </cdr:from>
    <cdr:to>
      <cdr:x>0.32788</cdr:x>
      <cdr:y>0.51166</cdr:y>
    </cdr:to>
    <cdr:sp macro="" textlink="">
      <cdr:nvSpPr>
        <cdr:cNvPr id="476" name="NDMPlot_ElementConcrete61">
          <a:extLst xmlns:a="http://schemas.openxmlformats.org/drawingml/2006/main">
            <a:ext uri="{FF2B5EF4-FFF2-40B4-BE49-F238E27FC236}">
              <a16:creationId xmlns:a16="http://schemas.microsoft.com/office/drawing/2014/main" id="{4040BF4A-4EB5-4A25-88DC-D68B3DD23025}"/>
            </a:ext>
          </a:extLst>
        </cdr:cNvPr>
        <cdr:cNvSpPr/>
      </cdr:nvSpPr>
      <cdr:spPr>
        <a:xfrm xmlns:a="http://schemas.openxmlformats.org/drawingml/2006/main" rot="2142460">
          <a:off x="3275962" y="3370354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0.33001</cdr:x>
      <cdr:y>0.5083</cdr:y>
    </cdr:from>
    <cdr:to>
      <cdr:x>0.34332</cdr:x>
      <cdr:y>0.52851</cdr:y>
    </cdr:to>
    <cdr:sp macro="" textlink="">
      <cdr:nvSpPr>
        <cdr:cNvPr id="477" name="NDMPlot_ElementConcrete62">
          <a:extLst xmlns:a="http://schemas.openxmlformats.org/drawingml/2006/main">
            <a:ext uri="{FF2B5EF4-FFF2-40B4-BE49-F238E27FC236}">
              <a16:creationId xmlns:a16="http://schemas.microsoft.com/office/drawing/2014/main" id="{9B9378AB-E427-44CA-9F81-D91F8E556C15}"/>
            </a:ext>
          </a:extLst>
        </cdr:cNvPr>
        <cdr:cNvSpPr/>
      </cdr:nvSpPr>
      <cdr:spPr>
        <a:xfrm xmlns:a="http://schemas.openxmlformats.org/drawingml/2006/main" rot="2142460">
          <a:off x="3436761" y="3485932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0.34545</cdr:x>
      <cdr:y>0.52515</cdr:y>
    </cdr:from>
    <cdr:to>
      <cdr:x>0.35877</cdr:x>
      <cdr:y>0.54537</cdr:y>
    </cdr:to>
    <cdr:sp macro="" textlink="">
      <cdr:nvSpPr>
        <cdr:cNvPr id="478" name="NDMPlot_ElementConcrete63">
          <a:extLst xmlns:a="http://schemas.openxmlformats.org/drawingml/2006/main">
            <a:ext uri="{FF2B5EF4-FFF2-40B4-BE49-F238E27FC236}">
              <a16:creationId xmlns:a16="http://schemas.microsoft.com/office/drawing/2014/main" id="{B41B65A3-6ED6-424A-98B7-20D44916CF4A}"/>
            </a:ext>
          </a:extLst>
        </cdr:cNvPr>
        <cdr:cNvSpPr/>
      </cdr:nvSpPr>
      <cdr:spPr>
        <a:xfrm xmlns:a="http://schemas.openxmlformats.org/drawingml/2006/main" rot="2142460">
          <a:off x="3597560" y="360151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0.36089</cdr:x>
      <cdr:y>0.54201</cdr:y>
    </cdr:from>
    <cdr:to>
      <cdr:x>0.37421</cdr:x>
      <cdr:y>0.56222</cdr:y>
    </cdr:to>
    <cdr:sp macro="" textlink="">
      <cdr:nvSpPr>
        <cdr:cNvPr id="479" name="NDMPlot_ElementConcrete64">
          <a:extLst xmlns:a="http://schemas.openxmlformats.org/drawingml/2006/main">
            <a:ext uri="{FF2B5EF4-FFF2-40B4-BE49-F238E27FC236}">
              <a16:creationId xmlns:a16="http://schemas.microsoft.com/office/drawing/2014/main" id="{F383CEB7-FB5A-4B59-9228-B3542B808E84}"/>
            </a:ext>
          </a:extLst>
        </cdr:cNvPr>
        <cdr:cNvSpPr/>
      </cdr:nvSpPr>
      <cdr:spPr>
        <a:xfrm xmlns:a="http://schemas.openxmlformats.org/drawingml/2006/main" rot="2142460">
          <a:off x="3758359" y="3717088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0.37634</cdr:x>
      <cdr:y>0.55886</cdr:y>
    </cdr:from>
    <cdr:to>
      <cdr:x>0.38965</cdr:x>
      <cdr:y>0.57907</cdr:y>
    </cdr:to>
    <cdr:sp macro="" textlink="">
      <cdr:nvSpPr>
        <cdr:cNvPr id="480" name="NDMPlot_ElementConcrete65">
          <a:extLst xmlns:a="http://schemas.openxmlformats.org/drawingml/2006/main">
            <a:ext uri="{FF2B5EF4-FFF2-40B4-BE49-F238E27FC236}">
              <a16:creationId xmlns:a16="http://schemas.microsoft.com/office/drawing/2014/main" id="{31906D2E-9557-467B-AD75-D4F4843816E0}"/>
            </a:ext>
          </a:extLst>
        </cdr:cNvPr>
        <cdr:cNvSpPr/>
      </cdr:nvSpPr>
      <cdr:spPr>
        <a:xfrm xmlns:a="http://schemas.openxmlformats.org/drawingml/2006/main" rot="2142460">
          <a:off x="3919157" y="383266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0.39178</cdr:x>
      <cdr:y>0.57571</cdr:y>
    </cdr:from>
    <cdr:to>
      <cdr:x>0.40509</cdr:x>
      <cdr:y>0.59593</cdr:y>
    </cdr:to>
    <cdr:sp macro="" textlink="">
      <cdr:nvSpPr>
        <cdr:cNvPr id="481" name="NDMPlot_ElementConcrete66">
          <a:extLst xmlns:a="http://schemas.openxmlformats.org/drawingml/2006/main">
            <a:ext uri="{FF2B5EF4-FFF2-40B4-BE49-F238E27FC236}">
              <a16:creationId xmlns:a16="http://schemas.microsoft.com/office/drawing/2014/main" id="{35087D1B-F9E5-4AEC-B22B-A7385AFBCE09}"/>
            </a:ext>
          </a:extLst>
        </cdr:cNvPr>
        <cdr:cNvSpPr/>
      </cdr:nvSpPr>
      <cdr:spPr>
        <a:xfrm xmlns:a="http://schemas.openxmlformats.org/drawingml/2006/main" rot="2142460">
          <a:off x="4079956" y="3948245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0.40722</cdr:x>
      <cdr:y>0.59257</cdr:y>
    </cdr:from>
    <cdr:to>
      <cdr:x>0.42053</cdr:x>
      <cdr:y>0.61278</cdr:y>
    </cdr:to>
    <cdr:sp macro="" textlink="">
      <cdr:nvSpPr>
        <cdr:cNvPr id="482" name="NDMPlot_ElementConcrete67">
          <a:extLst xmlns:a="http://schemas.openxmlformats.org/drawingml/2006/main">
            <a:ext uri="{FF2B5EF4-FFF2-40B4-BE49-F238E27FC236}">
              <a16:creationId xmlns:a16="http://schemas.microsoft.com/office/drawing/2014/main" id="{4F06ACE6-17D0-47FD-9B21-C19ACE09EB3E}"/>
            </a:ext>
          </a:extLst>
        </cdr:cNvPr>
        <cdr:cNvSpPr/>
      </cdr:nvSpPr>
      <cdr:spPr>
        <a:xfrm xmlns:a="http://schemas.openxmlformats.org/drawingml/2006/main" rot="2142460">
          <a:off x="4240755" y="4063823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0.42266</cdr:x>
      <cdr:y>0.60942</cdr:y>
    </cdr:from>
    <cdr:to>
      <cdr:x>0.43597</cdr:x>
      <cdr:y>0.62963</cdr:y>
    </cdr:to>
    <cdr:sp macro="" textlink="">
      <cdr:nvSpPr>
        <cdr:cNvPr id="483" name="NDMPlot_ElementConcrete68">
          <a:extLst xmlns:a="http://schemas.openxmlformats.org/drawingml/2006/main">
            <a:ext uri="{FF2B5EF4-FFF2-40B4-BE49-F238E27FC236}">
              <a16:creationId xmlns:a16="http://schemas.microsoft.com/office/drawing/2014/main" id="{8A0F8093-7F9A-49A8-89D6-A78B6D341B26}"/>
            </a:ext>
          </a:extLst>
        </cdr:cNvPr>
        <cdr:cNvSpPr/>
      </cdr:nvSpPr>
      <cdr:spPr>
        <a:xfrm xmlns:a="http://schemas.openxmlformats.org/drawingml/2006/main" rot="2142460">
          <a:off x="4401554" y="4179401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0.4381</cdr:x>
      <cdr:y>0.62627</cdr:y>
    </cdr:from>
    <cdr:to>
      <cdr:x>0.45141</cdr:x>
      <cdr:y>0.64649</cdr:y>
    </cdr:to>
    <cdr:sp macro="" textlink="">
      <cdr:nvSpPr>
        <cdr:cNvPr id="484" name="NDMPlot_ElementConcrete69">
          <a:extLst xmlns:a="http://schemas.openxmlformats.org/drawingml/2006/main">
            <a:ext uri="{FF2B5EF4-FFF2-40B4-BE49-F238E27FC236}">
              <a16:creationId xmlns:a16="http://schemas.microsoft.com/office/drawing/2014/main" id="{04DB4229-6185-4708-AA78-F3EE106EB91D}"/>
            </a:ext>
          </a:extLst>
        </cdr:cNvPr>
        <cdr:cNvSpPr/>
      </cdr:nvSpPr>
      <cdr:spPr>
        <a:xfrm xmlns:a="http://schemas.openxmlformats.org/drawingml/2006/main" rot="2142460">
          <a:off x="4562353" y="4294980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0.45354</cdr:x>
      <cdr:y>0.64313</cdr:y>
    </cdr:from>
    <cdr:to>
      <cdr:x>0.46685</cdr:x>
      <cdr:y>0.66334</cdr:y>
    </cdr:to>
    <cdr:sp macro="" textlink="">
      <cdr:nvSpPr>
        <cdr:cNvPr id="485" name="NDMPlot_ElementConcrete70">
          <a:extLst xmlns:a="http://schemas.openxmlformats.org/drawingml/2006/main">
            <a:ext uri="{FF2B5EF4-FFF2-40B4-BE49-F238E27FC236}">
              <a16:creationId xmlns:a16="http://schemas.microsoft.com/office/drawing/2014/main" id="{5908251C-4383-4335-9132-F75D9B0A168A}"/>
            </a:ext>
          </a:extLst>
        </cdr:cNvPr>
        <cdr:cNvSpPr/>
      </cdr:nvSpPr>
      <cdr:spPr>
        <a:xfrm xmlns:a="http://schemas.openxmlformats.org/drawingml/2006/main" rot="2142460">
          <a:off x="4723151" y="441055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0.32567</cdr:x>
      <cdr:y>0.468</cdr:y>
    </cdr:from>
    <cdr:to>
      <cdr:x>0.33898</cdr:x>
      <cdr:y>0.48821</cdr:y>
    </cdr:to>
    <cdr:sp macro="" textlink="">
      <cdr:nvSpPr>
        <cdr:cNvPr id="486" name="NDMPlot_ElementConcrete71">
          <a:extLst xmlns:a="http://schemas.openxmlformats.org/drawingml/2006/main">
            <a:ext uri="{FF2B5EF4-FFF2-40B4-BE49-F238E27FC236}">
              <a16:creationId xmlns:a16="http://schemas.microsoft.com/office/drawing/2014/main" id="{53A83DF8-14DE-4E76-ADB8-3CE61BAF6375}"/>
            </a:ext>
          </a:extLst>
        </cdr:cNvPr>
        <cdr:cNvSpPr/>
      </cdr:nvSpPr>
      <cdr:spPr>
        <a:xfrm xmlns:a="http://schemas.openxmlformats.org/drawingml/2006/main" rot="2142460">
          <a:off x="3391541" y="320955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0.34111</cdr:x>
      <cdr:y>0.48485</cdr:y>
    </cdr:from>
    <cdr:to>
      <cdr:x>0.35442</cdr:x>
      <cdr:y>0.50507</cdr:y>
    </cdr:to>
    <cdr:sp macro="" textlink="">
      <cdr:nvSpPr>
        <cdr:cNvPr id="487" name="NDMPlot_ElementConcrete72">
          <a:extLst xmlns:a="http://schemas.openxmlformats.org/drawingml/2006/main">
            <a:ext uri="{FF2B5EF4-FFF2-40B4-BE49-F238E27FC236}">
              <a16:creationId xmlns:a16="http://schemas.microsoft.com/office/drawing/2014/main" id="{D1B778ED-0264-4603-B065-56F5EEEF52B5}"/>
            </a:ext>
          </a:extLst>
        </cdr:cNvPr>
        <cdr:cNvSpPr/>
      </cdr:nvSpPr>
      <cdr:spPr>
        <a:xfrm xmlns:a="http://schemas.openxmlformats.org/drawingml/2006/main" rot="2142460">
          <a:off x="3552339" y="332513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0.35655</cdr:x>
      <cdr:y>0.50171</cdr:y>
    </cdr:from>
    <cdr:to>
      <cdr:x>0.36986</cdr:x>
      <cdr:y>0.52192</cdr:y>
    </cdr:to>
    <cdr:sp macro="" textlink="">
      <cdr:nvSpPr>
        <cdr:cNvPr id="488" name="NDMPlot_ElementConcrete73">
          <a:extLst xmlns:a="http://schemas.openxmlformats.org/drawingml/2006/main">
            <a:ext uri="{FF2B5EF4-FFF2-40B4-BE49-F238E27FC236}">
              <a16:creationId xmlns:a16="http://schemas.microsoft.com/office/drawing/2014/main" id="{F3E46CFB-7D49-4004-A396-B095D9AC39C0}"/>
            </a:ext>
          </a:extLst>
        </cdr:cNvPr>
        <cdr:cNvSpPr/>
      </cdr:nvSpPr>
      <cdr:spPr>
        <a:xfrm xmlns:a="http://schemas.openxmlformats.org/drawingml/2006/main" rot="2142460">
          <a:off x="3713138" y="344071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0.37199</cdr:x>
      <cdr:y>0.51856</cdr:y>
    </cdr:from>
    <cdr:to>
      <cdr:x>0.3853</cdr:x>
      <cdr:y>0.53877</cdr:y>
    </cdr:to>
    <cdr:sp macro="" textlink="">
      <cdr:nvSpPr>
        <cdr:cNvPr id="489" name="NDMPlot_ElementConcrete74">
          <a:extLst xmlns:a="http://schemas.openxmlformats.org/drawingml/2006/main">
            <a:ext uri="{FF2B5EF4-FFF2-40B4-BE49-F238E27FC236}">
              <a16:creationId xmlns:a16="http://schemas.microsoft.com/office/drawing/2014/main" id="{DE11A20D-CB72-45EE-92FF-B00F37577011}"/>
            </a:ext>
          </a:extLst>
        </cdr:cNvPr>
        <cdr:cNvSpPr/>
      </cdr:nvSpPr>
      <cdr:spPr>
        <a:xfrm xmlns:a="http://schemas.openxmlformats.org/drawingml/2006/main" rot="2142460">
          <a:off x="3873937" y="3556290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0.38743</cdr:x>
      <cdr:y>0.53541</cdr:y>
    </cdr:from>
    <cdr:to>
      <cdr:x>0.40074</cdr:x>
      <cdr:y>0.55563</cdr:y>
    </cdr:to>
    <cdr:sp macro="" textlink="">
      <cdr:nvSpPr>
        <cdr:cNvPr id="490" name="NDMPlot_ElementConcrete75">
          <a:extLst xmlns:a="http://schemas.openxmlformats.org/drawingml/2006/main">
            <a:ext uri="{FF2B5EF4-FFF2-40B4-BE49-F238E27FC236}">
              <a16:creationId xmlns:a16="http://schemas.microsoft.com/office/drawing/2014/main" id="{F11A5AC0-71CA-499A-9E6A-086BB09CD399}"/>
            </a:ext>
          </a:extLst>
        </cdr:cNvPr>
        <cdr:cNvSpPr/>
      </cdr:nvSpPr>
      <cdr:spPr>
        <a:xfrm xmlns:a="http://schemas.openxmlformats.org/drawingml/2006/main" rot="2142460">
          <a:off x="4034736" y="3671868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0.40287</cdr:x>
      <cdr:y>0.55227</cdr:y>
    </cdr:from>
    <cdr:to>
      <cdr:x>0.41619</cdr:x>
      <cdr:y>0.57248</cdr:y>
    </cdr:to>
    <cdr:sp macro="" textlink="">
      <cdr:nvSpPr>
        <cdr:cNvPr id="491" name="NDMPlot_ElementConcrete76">
          <a:extLst xmlns:a="http://schemas.openxmlformats.org/drawingml/2006/main">
            <a:ext uri="{FF2B5EF4-FFF2-40B4-BE49-F238E27FC236}">
              <a16:creationId xmlns:a16="http://schemas.microsoft.com/office/drawing/2014/main" id="{749616F5-29D1-421F-9700-81D1A2559A5C}"/>
            </a:ext>
          </a:extLst>
        </cdr:cNvPr>
        <cdr:cNvSpPr/>
      </cdr:nvSpPr>
      <cdr:spPr>
        <a:xfrm xmlns:a="http://schemas.openxmlformats.org/drawingml/2006/main" rot="2142460">
          <a:off x="4195534" y="378744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0.41832</cdr:x>
      <cdr:y>0.56912</cdr:y>
    </cdr:from>
    <cdr:to>
      <cdr:x>0.43163</cdr:x>
      <cdr:y>0.58933</cdr:y>
    </cdr:to>
    <cdr:sp macro="" textlink="">
      <cdr:nvSpPr>
        <cdr:cNvPr id="492" name="NDMPlot_ElementConcrete77">
          <a:extLst xmlns:a="http://schemas.openxmlformats.org/drawingml/2006/main">
            <a:ext uri="{FF2B5EF4-FFF2-40B4-BE49-F238E27FC236}">
              <a16:creationId xmlns:a16="http://schemas.microsoft.com/office/drawing/2014/main" id="{7396D887-AEA0-4F27-B98C-4E605DC36053}"/>
            </a:ext>
          </a:extLst>
        </cdr:cNvPr>
        <cdr:cNvSpPr/>
      </cdr:nvSpPr>
      <cdr:spPr>
        <a:xfrm xmlns:a="http://schemas.openxmlformats.org/drawingml/2006/main" rot="2142460">
          <a:off x="4356333" y="3903024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0.43376</cdr:x>
      <cdr:y>0.58597</cdr:y>
    </cdr:from>
    <cdr:to>
      <cdr:x>0.44707</cdr:x>
      <cdr:y>0.60619</cdr:y>
    </cdr:to>
    <cdr:sp macro="" textlink="">
      <cdr:nvSpPr>
        <cdr:cNvPr id="493" name="NDMPlot_ElementConcrete78">
          <a:extLst xmlns:a="http://schemas.openxmlformats.org/drawingml/2006/main">
            <a:ext uri="{FF2B5EF4-FFF2-40B4-BE49-F238E27FC236}">
              <a16:creationId xmlns:a16="http://schemas.microsoft.com/office/drawing/2014/main" id="{FFC89C04-013C-4376-B409-BDF585648A7C}"/>
            </a:ext>
          </a:extLst>
        </cdr:cNvPr>
        <cdr:cNvSpPr/>
      </cdr:nvSpPr>
      <cdr:spPr>
        <a:xfrm xmlns:a="http://schemas.openxmlformats.org/drawingml/2006/main" rot="2142460">
          <a:off x="4517132" y="401860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0.4492</cdr:x>
      <cdr:y>0.60283</cdr:y>
    </cdr:from>
    <cdr:to>
      <cdr:x>0.46251</cdr:x>
      <cdr:y>0.62304</cdr:y>
    </cdr:to>
    <cdr:sp macro="" textlink="">
      <cdr:nvSpPr>
        <cdr:cNvPr id="494" name="NDMPlot_ElementConcrete79">
          <a:extLst xmlns:a="http://schemas.openxmlformats.org/drawingml/2006/main">
            <a:ext uri="{FF2B5EF4-FFF2-40B4-BE49-F238E27FC236}">
              <a16:creationId xmlns:a16="http://schemas.microsoft.com/office/drawing/2014/main" id="{98B4F6EF-DBA3-44CD-8353-62CAFE3AADC5}"/>
            </a:ext>
          </a:extLst>
        </cdr:cNvPr>
        <cdr:cNvSpPr/>
      </cdr:nvSpPr>
      <cdr:spPr>
        <a:xfrm xmlns:a="http://schemas.openxmlformats.org/drawingml/2006/main" rot="2142460">
          <a:off x="4677931" y="4134181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0.46464</cdr:x>
      <cdr:y>0.61968</cdr:y>
    </cdr:from>
    <cdr:to>
      <cdr:x>0.47795</cdr:x>
      <cdr:y>0.63989</cdr:y>
    </cdr:to>
    <cdr:sp macro="" textlink="">
      <cdr:nvSpPr>
        <cdr:cNvPr id="495" name="NDMPlot_ElementConcrete80">
          <a:extLst xmlns:a="http://schemas.openxmlformats.org/drawingml/2006/main">
            <a:ext uri="{FF2B5EF4-FFF2-40B4-BE49-F238E27FC236}">
              <a16:creationId xmlns:a16="http://schemas.microsoft.com/office/drawing/2014/main" id="{BE511190-09A8-41C3-96D1-9FC6846FAF6F}"/>
            </a:ext>
          </a:extLst>
        </cdr:cNvPr>
        <cdr:cNvSpPr/>
      </cdr:nvSpPr>
      <cdr:spPr>
        <a:xfrm xmlns:a="http://schemas.openxmlformats.org/drawingml/2006/main" rot="2142460">
          <a:off x="4838729" y="424975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0.33677</cdr:x>
      <cdr:y>0.44455</cdr:y>
    </cdr:from>
    <cdr:to>
      <cdr:x>0.35008</cdr:x>
      <cdr:y>0.46477</cdr:y>
    </cdr:to>
    <cdr:sp macro="" textlink="">
      <cdr:nvSpPr>
        <cdr:cNvPr id="496" name="NDMPlot_ElementConcrete81">
          <a:extLst xmlns:a="http://schemas.openxmlformats.org/drawingml/2006/main">
            <a:ext uri="{FF2B5EF4-FFF2-40B4-BE49-F238E27FC236}">
              <a16:creationId xmlns:a16="http://schemas.microsoft.com/office/drawing/2014/main" id="{57790A8B-0638-4359-A7AF-4992543A1404}"/>
            </a:ext>
          </a:extLst>
        </cdr:cNvPr>
        <cdr:cNvSpPr/>
      </cdr:nvSpPr>
      <cdr:spPr>
        <a:xfrm xmlns:a="http://schemas.openxmlformats.org/drawingml/2006/main" rot="2142460">
          <a:off x="3507119" y="304875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0.35221</cdr:x>
      <cdr:y>0.46141</cdr:y>
    </cdr:from>
    <cdr:to>
      <cdr:x>0.36552</cdr:x>
      <cdr:y>0.48162</cdr:y>
    </cdr:to>
    <cdr:sp macro="" textlink="">
      <cdr:nvSpPr>
        <cdr:cNvPr id="497" name="NDMPlot_ElementConcrete82">
          <a:extLst xmlns:a="http://schemas.openxmlformats.org/drawingml/2006/main">
            <a:ext uri="{FF2B5EF4-FFF2-40B4-BE49-F238E27FC236}">
              <a16:creationId xmlns:a16="http://schemas.microsoft.com/office/drawing/2014/main" id="{DCD248DC-B387-44E0-8D57-F39524640210}"/>
            </a:ext>
          </a:extLst>
        </cdr:cNvPr>
        <cdr:cNvSpPr/>
      </cdr:nvSpPr>
      <cdr:spPr>
        <a:xfrm xmlns:a="http://schemas.openxmlformats.org/drawingml/2006/main" rot="2142460">
          <a:off x="3667918" y="3164334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0.36765</cdr:x>
      <cdr:y>0.47826</cdr:y>
    </cdr:from>
    <cdr:to>
      <cdr:x>0.38096</cdr:x>
      <cdr:y>0.49847</cdr:y>
    </cdr:to>
    <cdr:sp macro="" textlink="">
      <cdr:nvSpPr>
        <cdr:cNvPr id="498" name="NDMPlot_ElementConcrete83">
          <a:extLst xmlns:a="http://schemas.openxmlformats.org/drawingml/2006/main">
            <a:ext uri="{FF2B5EF4-FFF2-40B4-BE49-F238E27FC236}">
              <a16:creationId xmlns:a16="http://schemas.microsoft.com/office/drawing/2014/main" id="{255C5636-B05F-4CD6-96D7-89145FCDD0E5}"/>
            </a:ext>
          </a:extLst>
        </cdr:cNvPr>
        <cdr:cNvSpPr/>
      </cdr:nvSpPr>
      <cdr:spPr>
        <a:xfrm xmlns:a="http://schemas.openxmlformats.org/drawingml/2006/main" rot="2142460">
          <a:off x="3828716" y="3279913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0.38309</cdr:x>
      <cdr:y>0.49511</cdr:y>
    </cdr:from>
    <cdr:to>
      <cdr:x>0.3964</cdr:x>
      <cdr:y>0.51533</cdr:y>
    </cdr:to>
    <cdr:sp macro="" textlink="">
      <cdr:nvSpPr>
        <cdr:cNvPr id="499" name="NDMPlot_ElementConcrete84">
          <a:extLst xmlns:a="http://schemas.openxmlformats.org/drawingml/2006/main">
            <a:ext uri="{FF2B5EF4-FFF2-40B4-BE49-F238E27FC236}">
              <a16:creationId xmlns:a16="http://schemas.microsoft.com/office/drawing/2014/main" id="{265CCFA6-E4E2-4328-A8ED-B1ACDD49051B}"/>
            </a:ext>
          </a:extLst>
        </cdr:cNvPr>
        <cdr:cNvSpPr/>
      </cdr:nvSpPr>
      <cdr:spPr>
        <a:xfrm xmlns:a="http://schemas.openxmlformats.org/drawingml/2006/main" rot="2142460">
          <a:off x="3989515" y="3395491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0.39853</cdr:x>
      <cdr:y>0.51197</cdr:y>
    </cdr:from>
    <cdr:to>
      <cdr:x>0.41184</cdr:x>
      <cdr:y>0.53218</cdr:y>
    </cdr:to>
    <cdr:sp macro="" textlink="">
      <cdr:nvSpPr>
        <cdr:cNvPr id="500" name="NDMPlot_ElementConcrete85">
          <a:extLst xmlns:a="http://schemas.openxmlformats.org/drawingml/2006/main">
            <a:ext uri="{FF2B5EF4-FFF2-40B4-BE49-F238E27FC236}">
              <a16:creationId xmlns:a16="http://schemas.microsoft.com/office/drawing/2014/main" id="{11A945AA-960B-4809-8F2B-DBFF82F3ACE0}"/>
            </a:ext>
          </a:extLst>
        </cdr:cNvPr>
        <cdr:cNvSpPr/>
      </cdr:nvSpPr>
      <cdr:spPr>
        <a:xfrm xmlns:a="http://schemas.openxmlformats.org/drawingml/2006/main" rot="2142460">
          <a:off x="4150314" y="3511069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0.41397</cdr:x>
      <cdr:y>0.52882</cdr:y>
    </cdr:from>
    <cdr:to>
      <cdr:x>0.42728</cdr:x>
      <cdr:y>0.54903</cdr:y>
    </cdr:to>
    <cdr:sp macro="" textlink="">
      <cdr:nvSpPr>
        <cdr:cNvPr id="501" name="NDMPlot_ElementConcrete86">
          <a:extLst xmlns:a="http://schemas.openxmlformats.org/drawingml/2006/main">
            <a:ext uri="{FF2B5EF4-FFF2-40B4-BE49-F238E27FC236}">
              <a16:creationId xmlns:a16="http://schemas.microsoft.com/office/drawing/2014/main" id="{8E95C9F6-B0FA-46E9-8276-29E31316AAB7}"/>
            </a:ext>
          </a:extLst>
        </cdr:cNvPr>
        <cdr:cNvSpPr/>
      </cdr:nvSpPr>
      <cdr:spPr>
        <a:xfrm xmlns:a="http://schemas.openxmlformats.org/drawingml/2006/main" rot="2142460">
          <a:off x="4311112" y="362664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0.42941</cdr:x>
      <cdr:y>0.54567</cdr:y>
    </cdr:from>
    <cdr:to>
      <cdr:x>0.44272</cdr:x>
      <cdr:y>0.56589</cdr:y>
    </cdr:to>
    <cdr:sp macro="" textlink="">
      <cdr:nvSpPr>
        <cdr:cNvPr id="502" name="NDMPlot_ElementConcrete87">
          <a:extLst xmlns:a="http://schemas.openxmlformats.org/drawingml/2006/main">
            <a:ext uri="{FF2B5EF4-FFF2-40B4-BE49-F238E27FC236}">
              <a16:creationId xmlns:a16="http://schemas.microsoft.com/office/drawing/2014/main" id="{392251D3-C86D-4A63-901D-BA3A71A03ED0}"/>
            </a:ext>
          </a:extLst>
        </cdr:cNvPr>
        <cdr:cNvSpPr/>
      </cdr:nvSpPr>
      <cdr:spPr>
        <a:xfrm xmlns:a="http://schemas.openxmlformats.org/drawingml/2006/main" rot="2142460">
          <a:off x="4471912" y="374222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0.44485</cdr:x>
      <cdr:y>0.56253</cdr:y>
    </cdr:from>
    <cdr:to>
      <cdr:x>0.45816</cdr:x>
      <cdr:y>0.58274</cdr:y>
    </cdr:to>
    <cdr:sp macro="" textlink="">
      <cdr:nvSpPr>
        <cdr:cNvPr id="503" name="NDMPlot_ElementConcrete88">
          <a:extLst xmlns:a="http://schemas.openxmlformats.org/drawingml/2006/main">
            <a:ext uri="{FF2B5EF4-FFF2-40B4-BE49-F238E27FC236}">
              <a16:creationId xmlns:a16="http://schemas.microsoft.com/office/drawing/2014/main" id="{25F28695-34D3-4080-85A8-AEFB66BC5501}"/>
            </a:ext>
          </a:extLst>
        </cdr:cNvPr>
        <cdr:cNvSpPr/>
      </cdr:nvSpPr>
      <cdr:spPr>
        <a:xfrm xmlns:a="http://schemas.openxmlformats.org/drawingml/2006/main" rot="2142460">
          <a:off x="4632710" y="3857804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0.46029</cdr:x>
      <cdr:y>0.57938</cdr:y>
    </cdr:from>
    <cdr:to>
      <cdr:x>0.47361</cdr:x>
      <cdr:y>0.59959</cdr:y>
    </cdr:to>
    <cdr:sp macro="" textlink="">
      <cdr:nvSpPr>
        <cdr:cNvPr id="504" name="NDMPlot_ElementConcrete89">
          <a:extLst xmlns:a="http://schemas.openxmlformats.org/drawingml/2006/main">
            <a:ext uri="{FF2B5EF4-FFF2-40B4-BE49-F238E27FC236}">
              <a16:creationId xmlns:a16="http://schemas.microsoft.com/office/drawing/2014/main" id="{ADF0A7F9-084A-47FE-AE46-FEA1E5B7771C}"/>
            </a:ext>
          </a:extLst>
        </cdr:cNvPr>
        <cdr:cNvSpPr/>
      </cdr:nvSpPr>
      <cdr:spPr>
        <a:xfrm xmlns:a="http://schemas.openxmlformats.org/drawingml/2006/main" rot="2142460">
          <a:off x="4793509" y="397338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0.47574</cdr:x>
      <cdr:y>0.59623</cdr:y>
    </cdr:from>
    <cdr:to>
      <cdr:x>0.48905</cdr:x>
      <cdr:y>0.61644</cdr:y>
    </cdr:to>
    <cdr:sp macro="" textlink="">
      <cdr:nvSpPr>
        <cdr:cNvPr id="505" name="NDMPlot_ElementConcrete90">
          <a:extLst xmlns:a="http://schemas.openxmlformats.org/drawingml/2006/main">
            <a:ext uri="{FF2B5EF4-FFF2-40B4-BE49-F238E27FC236}">
              <a16:creationId xmlns:a16="http://schemas.microsoft.com/office/drawing/2014/main" id="{D9E496D1-7670-4A47-86E5-5C5D4B74F2CD}"/>
            </a:ext>
          </a:extLst>
        </cdr:cNvPr>
        <cdr:cNvSpPr/>
      </cdr:nvSpPr>
      <cdr:spPr>
        <a:xfrm xmlns:a="http://schemas.openxmlformats.org/drawingml/2006/main" rot="2142460">
          <a:off x="4954308" y="4088960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0.34787</cdr:x>
      <cdr:y>0.42111</cdr:y>
    </cdr:from>
    <cdr:to>
      <cdr:x>0.36118</cdr:x>
      <cdr:y>0.44132</cdr:y>
    </cdr:to>
    <cdr:sp macro="" textlink="">
      <cdr:nvSpPr>
        <cdr:cNvPr id="506" name="NDMPlot_ElementConcrete91">
          <a:extLst xmlns:a="http://schemas.openxmlformats.org/drawingml/2006/main">
            <a:ext uri="{FF2B5EF4-FFF2-40B4-BE49-F238E27FC236}">
              <a16:creationId xmlns:a16="http://schemas.microsoft.com/office/drawing/2014/main" id="{2A4CEDE1-9747-4A09-BA13-4A423372AB43}"/>
            </a:ext>
          </a:extLst>
        </cdr:cNvPr>
        <cdr:cNvSpPr/>
      </cdr:nvSpPr>
      <cdr:spPr>
        <a:xfrm xmlns:a="http://schemas.openxmlformats.org/drawingml/2006/main" rot="2142460">
          <a:off x="3622697" y="288795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0.36331</cdr:x>
      <cdr:y>0.43796</cdr:y>
    </cdr:from>
    <cdr:to>
      <cdr:x>0.37662</cdr:x>
      <cdr:y>0.45817</cdr:y>
    </cdr:to>
    <cdr:sp macro="" textlink="">
      <cdr:nvSpPr>
        <cdr:cNvPr id="507" name="NDMPlot_ElementConcrete92">
          <a:extLst xmlns:a="http://schemas.openxmlformats.org/drawingml/2006/main">
            <a:ext uri="{FF2B5EF4-FFF2-40B4-BE49-F238E27FC236}">
              <a16:creationId xmlns:a16="http://schemas.microsoft.com/office/drawing/2014/main" id="{16B49EFF-E8B7-4262-A851-E9A1A959206E}"/>
            </a:ext>
          </a:extLst>
        </cdr:cNvPr>
        <cdr:cNvSpPr/>
      </cdr:nvSpPr>
      <cdr:spPr>
        <a:xfrm xmlns:a="http://schemas.openxmlformats.org/drawingml/2006/main" rot="2142460">
          <a:off x="3783496" y="300353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0.37875</cdr:x>
      <cdr:y>0.45481</cdr:y>
    </cdr:from>
    <cdr:to>
      <cdr:x>0.39206</cdr:x>
      <cdr:y>0.47503</cdr:y>
    </cdr:to>
    <cdr:sp macro="" textlink="">
      <cdr:nvSpPr>
        <cdr:cNvPr id="508" name="NDMPlot_ElementConcrete93">
          <a:extLst xmlns:a="http://schemas.openxmlformats.org/drawingml/2006/main">
            <a:ext uri="{FF2B5EF4-FFF2-40B4-BE49-F238E27FC236}">
              <a16:creationId xmlns:a16="http://schemas.microsoft.com/office/drawing/2014/main" id="{C30A9D6D-6EE4-4C90-A79E-A5BF784DC75E}"/>
            </a:ext>
          </a:extLst>
        </cdr:cNvPr>
        <cdr:cNvSpPr/>
      </cdr:nvSpPr>
      <cdr:spPr>
        <a:xfrm xmlns:a="http://schemas.openxmlformats.org/drawingml/2006/main" rot="2142460">
          <a:off x="3944295" y="3119114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0.39419</cdr:x>
      <cdr:y>0.47167</cdr:y>
    </cdr:from>
    <cdr:to>
      <cdr:x>0.4075</cdr:x>
      <cdr:y>0.49188</cdr:y>
    </cdr:to>
    <cdr:sp macro="" textlink="">
      <cdr:nvSpPr>
        <cdr:cNvPr id="509" name="NDMPlot_ElementConcrete94">
          <a:extLst xmlns:a="http://schemas.openxmlformats.org/drawingml/2006/main">
            <a:ext uri="{FF2B5EF4-FFF2-40B4-BE49-F238E27FC236}">
              <a16:creationId xmlns:a16="http://schemas.microsoft.com/office/drawing/2014/main" id="{7685AB8A-8586-496A-828B-2EE094F353B3}"/>
            </a:ext>
          </a:extLst>
        </cdr:cNvPr>
        <cdr:cNvSpPr/>
      </cdr:nvSpPr>
      <cdr:spPr>
        <a:xfrm xmlns:a="http://schemas.openxmlformats.org/drawingml/2006/main" rot="2142460">
          <a:off x="4105093" y="323469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0.40963</cdr:x>
      <cdr:y>0.48852</cdr:y>
    </cdr:from>
    <cdr:to>
      <cdr:x>0.42294</cdr:x>
      <cdr:y>0.50873</cdr:y>
    </cdr:to>
    <cdr:sp macro="" textlink="">
      <cdr:nvSpPr>
        <cdr:cNvPr id="510" name="NDMPlot_ElementConcrete95">
          <a:extLst xmlns:a="http://schemas.openxmlformats.org/drawingml/2006/main">
            <a:ext uri="{FF2B5EF4-FFF2-40B4-BE49-F238E27FC236}">
              <a16:creationId xmlns:a16="http://schemas.microsoft.com/office/drawing/2014/main" id="{B20F5A44-69D3-4709-82CB-41EEDA2DDEF1}"/>
            </a:ext>
          </a:extLst>
        </cdr:cNvPr>
        <cdr:cNvSpPr/>
      </cdr:nvSpPr>
      <cdr:spPr>
        <a:xfrm xmlns:a="http://schemas.openxmlformats.org/drawingml/2006/main" rot="2142460">
          <a:off x="4265892" y="335027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0.42507</cdr:x>
      <cdr:y>0.50537</cdr:y>
    </cdr:from>
    <cdr:to>
      <cdr:x>0.43838</cdr:x>
      <cdr:y>0.52559</cdr:y>
    </cdr:to>
    <cdr:sp macro="" textlink="">
      <cdr:nvSpPr>
        <cdr:cNvPr id="511" name="NDMPlot_ElementConcrete96">
          <a:extLst xmlns:a="http://schemas.openxmlformats.org/drawingml/2006/main">
            <a:ext uri="{FF2B5EF4-FFF2-40B4-BE49-F238E27FC236}">
              <a16:creationId xmlns:a16="http://schemas.microsoft.com/office/drawing/2014/main" id="{15E008D4-2F32-4437-B2FF-08C5F94FD4B1}"/>
            </a:ext>
          </a:extLst>
        </cdr:cNvPr>
        <cdr:cNvSpPr/>
      </cdr:nvSpPr>
      <cdr:spPr>
        <a:xfrm xmlns:a="http://schemas.openxmlformats.org/drawingml/2006/main" rot="2142460">
          <a:off x="4426691" y="3465849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0.44051</cdr:x>
      <cdr:y>0.52223</cdr:y>
    </cdr:from>
    <cdr:to>
      <cdr:x>0.45382</cdr:x>
      <cdr:y>0.54244</cdr:y>
    </cdr:to>
    <cdr:sp macro="" textlink="">
      <cdr:nvSpPr>
        <cdr:cNvPr id="512" name="NDMPlot_ElementConcrete97">
          <a:extLst xmlns:a="http://schemas.openxmlformats.org/drawingml/2006/main">
            <a:ext uri="{FF2B5EF4-FFF2-40B4-BE49-F238E27FC236}">
              <a16:creationId xmlns:a16="http://schemas.microsoft.com/office/drawing/2014/main" id="{C8157BF9-3738-458E-B79B-72320C53AFC7}"/>
            </a:ext>
          </a:extLst>
        </cdr:cNvPr>
        <cdr:cNvSpPr/>
      </cdr:nvSpPr>
      <cdr:spPr>
        <a:xfrm xmlns:a="http://schemas.openxmlformats.org/drawingml/2006/main" rot="2142460">
          <a:off x="4587490" y="3581427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0.45595</cdr:x>
      <cdr:y>0.53908</cdr:y>
    </cdr:from>
    <cdr:to>
      <cdr:x>0.46926</cdr:x>
      <cdr:y>0.55929</cdr:y>
    </cdr:to>
    <cdr:sp macro="" textlink="">
      <cdr:nvSpPr>
        <cdr:cNvPr id="513" name="NDMPlot_ElementConcrete98">
          <a:extLst xmlns:a="http://schemas.openxmlformats.org/drawingml/2006/main">
            <a:ext uri="{FF2B5EF4-FFF2-40B4-BE49-F238E27FC236}">
              <a16:creationId xmlns:a16="http://schemas.microsoft.com/office/drawing/2014/main" id="{15EFE3CA-521D-4455-995D-C7E6357D8DA6}"/>
            </a:ext>
          </a:extLst>
        </cdr:cNvPr>
        <cdr:cNvSpPr/>
      </cdr:nvSpPr>
      <cdr:spPr>
        <a:xfrm xmlns:a="http://schemas.openxmlformats.org/drawingml/2006/main" rot="2142460">
          <a:off x="4748288" y="3697005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0.47139</cdr:x>
      <cdr:y>0.55593</cdr:y>
    </cdr:from>
    <cdr:to>
      <cdr:x>0.4847</cdr:x>
      <cdr:y>0.57614</cdr:y>
    </cdr:to>
    <cdr:sp macro="" textlink="">
      <cdr:nvSpPr>
        <cdr:cNvPr id="514" name="NDMPlot_ElementConcrete99">
          <a:extLst xmlns:a="http://schemas.openxmlformats.org/drawingml/2006/main">
            <a:ext uri="{FF2B5EF4-FFF2-40B4-BE49-F238E27FC236}">
              <a16:creationId xmlns:a16="http://schemas.microsoft.com/office/drawing/2014/main" id="{C8DFDA60-0CDC-4D3C-B4ED-DBAA53649C1A}"/>
            </a:ext>
          </a:extLst>
        </cdr:cNvPr>
        <cdr:cNvSpPr/>
      </cdr:nvSpPr>
      <cdr:spPr>
        <a:xfrm xmlns:a="http://schemas.openxmlformats.org/drawingml/2006/main" rot="2142460">
          <a:off x="4909087" y="381258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0.48683</cdr:x>
      <cdr:y>0.57279</cdr:y>
    </cdr:from>
    <cdr:to>
      <cdr:x>0.50014</cdr:x>
      <cdr:y>0.593</cdr:y>
    </cdr:to>
    <cdr:sp macro="" textlink="">
      <cdr:nvSpPr>
        <cdr:cNvPr id="515" name="NDMPlot_ElementConcrete100">
          <a:extLst xmlns:a="http://schemas.openxmlformats.org/drawingml/2006/main">
            <a:ext uri="{FF2B5EF4-FFF2-40B4-BE49-F238E27FC236}">
              <a16:creationId xmlns:a16="http://schemas.microsoft.com/office/drawing/2014/main" id="{674A5C09-7A6B-4A8B-8C14-26DFA369CB70}"/>
            </a:ext>
          </a:extLst>
        </cdr:cNvPr>
        <cdr:cNvSpPr/>
      </cdr:nvSpPr>
      <cdr:spPr>
        <a:xfrm xmlns:a="http://schemas.openxmlformats.org/drawingml/2006/main" rot="2142460">
          <a:off x="5069886" y="392816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0.35897</cdr:x>
      <cdr:y>0.39766</cdr:y>
    </cdr:from>
    <cdr:to>
      <cdr:x>0.37228</cdr:x>
      <cdr:y>0.41787</cdr:y>
    </cdr:to>
    <cdr:sp macro="" textlink="">
      <cdr:nvSpPr>
        <cdr:cNvPr id="516" name="NDMPlot_ElementConcrete101">
          <a:extLst xmlns:a="http://schemas.openxmlformats.org/drawingml/2006/main">
            <a:ext uri="{FF2B5EF4-FFF2-40B4-BE49-F238E27FC236}">
              <a16:creationId xmlns:a16="http://schemas.microsoft.com/office/drawing/2014/main" id="{D253A1D1-2777-456A-872F-91CA0C46F70D}"/>
            </a:ext>
          </a:extLst>
        </cdr:cNvPr>
        <cdr:cNvSpPr/>
      </cdr:nvSpPr>
      <cdr:spPr>
        <a:xfrm xmlns:a="http://schemas.openxmlformats.org/drawingml/2006/main" rot="2142460">
          <a:off x="3738275" y="272715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0.37441</cdr:x>
      <cdr:y>0.41451</cdr:y>
    </cdr:from>
    <cdr:to>
      <cdr:x>0.38772</cdr:x>
      <cdr:y>0.43473</cdr:y>
    </cdr:to>
    <cdr:sp macro="" textlink="">
      <cdr:nvSpPr>
        <cdr:cNvPr id="517" name="NDMPlot_ElementConcrete102">
          <a:extLst xmlns:a="http://schemas.openxmlformats.org/drawingml/2006/main">
            <a:ext uri="{FF2B5EF4-FFF2-40B4-BE49-F238E27FC236}">
              <a16:creationId xmlns:a16="http://schemas.microsoft.com/office/drawing/2014/main" id="{D8709634-CDF9-490A-ADD6-87B79A63A3A0}"/>
            </a:ext>
          </a:extLst>
        </cdr:cNvPr>
        <cdr:cNvSpPr/>
      </cdr:nvSpPr>
      <cdr:spPr>
        <a:xfrm xmlns:a="http://schemas.openxmlformats.org/drawingml/2006/main" rot="2142460">
          <a:off x="3899074" y="2842737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0.38985</cdr:x>
      <cdr:y>0.43137</cdr:y>
    </cdr:from>
    <cdr:to>
      <cdr:x>0.40316</cdr:x>
      <cdr:y>0.45158</cdr:y>
    </cdr:to>
    <cdr:sp macro="" textlink="">
      <cdr:nvSpPr>
        <cdr:cNvPr id="518" name="NDMPlot_ElementConcrete103">
          <a:extLst xmlns:a="http://schemas.openxmlformats.org/drawingml/2006/main">
            <a:ext uri="{FF2B5EF4-FFF2-40B4-BE49-F238E27FC236}">
              <a16:creationId xmlns:a16="http://schemas.microsoft.com/office/drawing/2014/main" id="{64382866-D7A2-4D85-9E25-AA5F4C84F20C}"/>
            </a:ext>
          </a:extLst>
        </cdr:cNvPr>
        <cdr:cNvSpPr/>
      </cdr:nvSpPr>
      <cdr:spPr>
        <a:xfrm xmlns:a="http://schemas.openxmlformats.org/drawingml/2006/main" rot="2142460">
          <a:off x="4059873" y="295831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0.40529</cdr:x>
      <cdr:y>0.44822</cdr:y>
    </cdr:from>
    <cdr:to>
      <cdr:x>0.4186</cdr:x>
      <cdr:y>0.46843</cdr:y>
    </cdr:to>
    <cdr:sp macro="" textlink="">
      <cdr:nvSpPr>
        <cdr:cNvPr id="519" name="NDMPlot_ElementConcrete104">
          <a:extLst xmlns:a="http://schemas.openxmlformats.org/drawingml/2006/main">
            <a:ext uri="{FF2B5EF4-FFF2-40B4-BE49-F238E27FC236}">
              <a16:creationId xmlns:a16="http://schemas.microsoft.com/office/drawing/2014/main" id="{DDF85E37-F75E-4C70-80B0-FC892EBE22A6}"/>
            </a:ext>
          </a:extLst>
        </cdr:cNvPr>
        <cdr:cNvSpPr/>
      </cdr:nvSpPr>
      <cdr:spPr>
        <a:xfrm xmlns:a="http://schemas.openxmlformats.org/drawingml/2006/main" rot="2142460">
          <a:off x="4220671" y="307389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0.42073</cdr:x>
      <cdr:y>0.46507</cdr:y>
    </cdr:from>
    <cdr:to>
      <cdr:x>0.43404</cdr:x>
      <cdr:y>0.48529</cdr:y>
    </cdr:to>
    <cdr:sp macro="" textlink="">
      <cdr:nvSpPr>
        <cdr:cNvPr id="520" name="NDMPlot_ElementConcrete105">
          <a:extLst xmlns:a="http://schemas.openxmlformats.org/drawingml/2006/main">
            <a:ext uri="{FF2B5EF4-FFF2-40B4-BE49-F238E27FC236}">
              <a16:creationId xmlns:a16="http://schemas.microsoft.com/office/drawing/2014/main" id="{776B48C7-0AAA-4EF0-8B58-C953673A5718}"/>
            </a:ext>
          </a:extLst>
        </cdr:cNvPr>
        <cdr:cNvSpPr/>
      </cdr:nvSpPr>
      <cdr:spPr>
        <a:xfrm xmlns:a="http://schemas.openxmlformats.org/drawingml/2006/main" rot="2142460">
          <a:off x="4381470" y="318947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0.43617</cdr:x>
      <cdr:y>0.48193</cdr:y>
    </cdr:from>
    <cdr:to>
      <cdr:x>0.44948</cdr:x>
      <cdr:y>0.50214</cdr:y>
    </cdr:to>
    <cdr:sp macro="" textlink="">
      <cdr:nvSpPr>
        <cdr:cNvPr id="521" name="NDMPlot_ElementConcrete106">
          <a:extLst xmlns:a="http://schemas.openxmlformats.org/drawingml/2006/main">
            <a:ext uri="{FF2B5EF4-FFF2-40B4-BE49-F238E27FC236}">
              <a16:creationId xmlns:a16="http://schemas.microsoft.com/office/drawing/2014/main" id="{E093EF42-3CD3-4615-84D4-DE6D35349217}"/>
            </a:ext>
          </a:extLst>
        </cdr:cNvPr>
        <cdr:cNvSpPr/>
      </cdr:nvSpPr>
      <cdr:spPr>
        <a:xfrm xmlns:a="http://schemas.openxmlformats.org/drawingml/2006/main" rot="2142460">
          <a:off x="4542269" y="3305050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0.45161</cdr:x>
      <cdr:y>0.49878</cdr:y>
    </cdr:from>
    <cdr:to>
      <cdr:x>0.46492</cdr:x>
      <cdr:y>0.51899</cdr:y>
    </cdr:to>
    <cdr:sp macro="" textlink="">
      <cdr:nvSpPr>
        <cdr:cNvPr id="522" name="NDMPlot_ElementConcrete107">
          <a:extLst xmlns:a="http://schemas.openxmlformats.org/drawingml/2006/main">
            <a:ext uri="{FF2B5EF4-FFF2-40B4-BE49-F238E27FC236}">
              <a16:creationId xmlns:a16="http://schemas.microsoft.com/office/drawing/2014/main" id="{4C679F29-776D-4AF6-837C-9CFA23D598E8}"/>
            </a:ext>
          </a:extLst>
        </cdr:cNvPr>
        <cdr:cNvSpPr/>
      </cdr:nvSpPr>
      <cdr:spPr>
        <a:xfrm xmlns:a="http://schemas.openxmlformats.org/drawingml/2006/main" rot="2142460">
          <a:off x="4703068" y="342062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0.46705</cdr:x>
      <cdr:y>0.51563</cdr:y>
    </cdr:from>
    <cdr:to>
      <cdr:x>0.48036</cdr:x>
      <cdr:y>0.53584</cdr:y>
    </cdr:to>
    <cdr:sp macro="" textlink="">
      <cdr:nvSpPr>
        <cdr:cNvPr id="523" name="NDMPlot_ElementConcrete108">
          <a:extLst xmlns:a="http://schemas.openxmlformats.org/drawingml/2006/main">
            <a:ext uri="{FF2B5EF4-FFF2-40B4-BE49-F238E27FC236}">
              <a16:creationId xmlns:a16="http://schemas.microsoft.com/office/drawing/2014/main" id="{12D076A6-1AD5-44B3-AF46-400EAB2303ED}"/>
            </a:ext>
          </a:extLst>
        </cdr:cNvPr>
        <cdr:cNvSpPr/>
      </cdr:nvSpPr>
      <cdr:spPr>
        <a:xfrm xmlns:a="http://schemas.openxmlformats.org/drawingml/2006/main" rot="2142460">
          <a:off x="4863867" y="3536206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0.48249</cdr:x>
      <cdr:y>0.53249</cdr:y>
    </cdr:from>
    <cdr:to>
      <cdr:x>0.4958</cdr:x>
      <cdr:y>0.5527</cdr:y>
    </cdr:to>
    <cdr:sp macro="" textlink="">
      <cdr:nvSpPr>
        <cdr:cNvPr id="524" name="NDMPlot_ElementConcrete109">
          <a:extLst xmlns:a="http://schemas.openxmlformats.org/drawingml/2006/main">
            <a:ext uri="{FF2B5EF4-FFF2-40B4-BE49-F238E27FC236}">
              <a16:creationId xmlns:a16="http://schemas.microsoft.com/office/drawing/2014/main" id="{A6BCB01D-3DF1-4463-AFA4-3A60F64AE456}"/>
            </a:ext>
          </a:extLst>
        </cdr:cNvPr>
        <cdr:cNvSpPr/>
      </cdr:nvSpPr>
      <cdr:spPr>
        <a:xfrm xmlns:a="http://schemas.openxmlformats.org/drawingml/2006/main" rot="2142460">
          <a:off x="5024665" y="3651784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0.49793</cdr:x>
      <cdr:y>0.54934</cdr:y>
    </cdr:from>
    <cdr:to>
      <cdr:x>0.51124</cdr:x>
      <cdr:y>0.56955</cdr:y>
    </cdr:to>
    <cdr:sp macro="" textlink="">
      <cdr:nvSpPr>
        <cdr:cNvPr id="525" name="NDMPlot_ElementConcrete110">
          <a:extLst xmlns:a="http://schemas.openxmlformats.org/drawingml/2006/main">
            <a:ext uri="{FF2B5EF4-FFF2-40B4-BE49-F238E27FC236}">
              <a16:creationId xmlns:a16="http://schemas.microsoft.com/office/drawing/2014/main" id="{87F04837-FD2D-4F97-B65F-B2BC2C61B00D}"/>
            </a:ext>
          </a:extLst>
        </cdr:cNvPr>
        <cdr:cNvSpPr/>
      </cdr:nvSpPr>
      <cdr:spPr>
        <a:xfrm xmlns:a="http://schemas.openxmlformats.org/drawingml/2006/main" rot="2142460">
          <a:off x="5185464" y="3767363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0.37006</cdr:x>
      <cdr:y>0.37421</cdr:y>
    </cdr:from>
    <cdr:to>
      <cdr:x>0.38338</cdr:x>
      <cdr:y>0.39443</cdr:y>
    </cdr:to>
    <cdr:sp macro="" textlink="">
      <cdr:nvSpPr>
        <cdr:cNvPr id="526" name="NDMPlot_ElementConcrete111">
          <a:extLst xmlns:a="http://schemas.openxmlformats.org/drawingml/2006/main">
            <a:ext uri="{FF2B5EF4-FFF2-40B4-BE49-F238E27FC236}">
              <a16:creationId xmlns:a16="http://schemas.microsoft.com/office/drawing/2014/main" id="{1365B8E5-E2F7-4BB9-9764-3F7756182504}"/>
            </a:ext>
          </a:extLst>
        </cdr:cNvPr>
        <cdr:cNvSpPr/>
      </cdr:nvSpPr>
      <cdr:spPr>
        <a:xfrm xmlns:a="http://schemas.openxmlformats.org/drawingml/2006/main" rot="2142460">
          <a:off x="3853854" y="2566360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0.38551</cdr:x>
      <cdr:y>0.39107</cdr:y>
    </cdr:from>
    <cdr:to>
      <cdr:x>0.39882</cdr:x>
      <cdr:y>0.41128</cdr:y>
    </cdr:to>
    <cdr:sp macro="" textlink="">
      <cdr:nvSpPr>
        <cdr:cNvPr id="527" name="NDMPlot_ElementConcrete112">
          <a:extLst xmlns:a="http://schemas.openxmlformats.org/drawingml/2006/main">
            <a:ext uri="{FF2B5EF4-FFF2-40B4-BE49-F238E27FC236}">
              <a16:creationId xmlns:a16="http://schemas.microsoft.com/office/drawing/2014/main" id="{EEC5B32C-CBE5-45F6-AA5F-EDFFD4B35EC6}"/>
            </a:ext>
          </a:extLst>
        </cdr:cNvPr>
        <cdr:cNvSpPr/>
      </cdr:nvSpPr>
      <cdr:spPr>
        <a:xfrm xmlns:a="http://schemas.openxmlformats.org/drawingml/2006/main" rot="2142460">
          <a:off x="4014652" y="268193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0.40095</cdr:x>
      <cdr:y>0.40792</cdr:y>
    </cdr:from>
    <cdr:to>
      <cdr:x>0.41426</cdr:x>
      <cdr:y>0.42813</cdr:y>
    </cdr:to>
    <cdr:sp macro="" textlink="">
      <cdr:nvSpPr>
        <cdr:cNvPr id="528" name="NDMPlot_ElementConcrete113">
          <a:extLst xmlns:a="http://schemas.openxmlformats.org/drawingml/2006/main">
            <a:ext uri="{FF2B5EF4-FFF2-40B4-BE49-F238E27FC236}">
              <a16:creationId xmlns:a16="http://schemas.microsoft.com/office/drawing/2014/main" id="{1E828039-D275-47DC-93E8-438C09423982}"/>
            </a:ext>
          </a:extLst>
        </cdr:cNvPr>
        <cdr:cNvSpPr/>
      </cdr:nvSpPr>
      <cdr:spPr>
        <a:xfrm xmlns:a="http://schemas.openxmlformats.org/drawingml/2006/main" rot="2142460">
          <a:off x="4175451" y="279751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0.41639</cdr:x>
      <cdr:y>0.42477</cdr:y>
    </cdr:from>
    <cdr:to>
      <cdr:x>0.4297</cdr:x>
      <cdr:y>0.44499</cdr:y>
    </cdr:to>
    <cdr:sp macro="" textlink="">
      <cdr:nvSpPr>
        <cdr:cNvPr id="529" name="NDMPlot_ElementConcrete114">
          <a:extLst xmlns:a="http://schemas.openxmlformats.org/drawingml/2006/main">
            <a:ext uri="{FF2B5EF4-FFF2-40B4-BE49-F238E27FC236}">
              <a16:creationId xmlns:a16="http://schemas.microsoft.com/office/drawing/2014/main" id="{D086C851-8FB3-434F-9E01-34174288DDFB}"/>
            </a:ext>
          </a:extLst>
        </cdr:cNvPr>
        <cdr:cNvSpPr/>
      </cdr:nvSpPr>
      <cdr:spPr>
        <a:xfrm xmlns:a="http://schemas.openxmlformats.org/drawingml/2006/main" rot="2142460">
          <a:off x="4336250" y="2913094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0.43183</cdr:x>
      <cdr:y>0.44163</cdr:y>
    </cdr:from>
    <cdr:to>
      <cdr:x>0.44514</cdr:x>
      <cdr:y>0.46184</cdr:y>
    </cdr:to>
    <cdr:sp macro="" textlink="">
      <cdr:nvSpPr>
        <cdr:cNvPr id="530" name="NDMPlot_ElementConcrete115">
          <a:extLst xmlns:a="http://schemas.openxmlformats.org/drawingml/2006/main">
            <a:ext uri="{FF2B5EF4-FFF2-40B4-BE49-F238E27FC236}">
              <a16:creationId xmlns:a16="http://schemas.microsoft.com/office/drawing/2014/main" id="{6030DA6A-9871-434E-A1FA-3364F18751EA}"/>
            </a:ext>
          </a:extLst>
        </cdr:cNvPr>
        <cdr:cNvSpPr/>
      </cdr:nvSpPr>
      <cdr:spPr>
        <a:xfrm xmlns:a="http://schemas.openxmlformats.org/drawingml/2006/main" rot="2142460">
          <a:off x="4497048" y="3028673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0.44727</cdr:x>
      <cdr:y>0.45848</cdr:y>
    </cdr:from>
    <cdr:to>
      <cdr:x>0.46058</cdr:x>
      <cdr:y>0.47869</cdr:y>
    </cdr:to>
    <cdr:sp macro="" textlink="">
      <cdr:nvSpPr>
        <cdr:cNvPr id="531" name="NDMPlot_ElementConcrete116">
          <a:extLst xmlns:a="http://schemas.openxmlformats.org/drawingml/2006/main">
            <a:ext uri="{FF2B5EF4-FFF2-40B4-BE49-F238E27FC236}">
              <a16:creationId xmlns:a16="http://schemas.microsoft.com/office/drawing/2014/main" id="{15AA162A-AADB-4298-9CE2-2D901645E8CC}"/>
            </a:ext>
          </a:extLst>
        </cdr:cNvPr>
        <cdr:cNvSpPr/>
      </cdr:nvSpPr>
      <cdr:spPr>
        <a:xfrm xmlns:a="http://schemas.openxmlformats.org/drawingml/2006/main" rot="2142460">
          <a:off x="4657847" y="3144251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0.46271</cdr:x>
      <cdr:y>0.47533</cdr:y>
    </cdr:from>
    <cdr:to>
      <cdr:x>0.47602</cdr:x>
      <cdr:y>0.49555</cdr:y>
    </cdr:to>
    <cdr:sp macro="" textlink="">
      <cdr:nvSpPr>
        <cdr:cNvPr id="532" name="NDMPlot_ElementConcrete117">
          <a:extLst xmlns:a="http://schemas.openxmlformats.org/drawingml/2006/main">
            <a:ext uri="{FF2B5EF4-FFF2-40B4-BE49-F238E27FC236}">
              <a16:creationId xmlns:a16="http://schemas.microsoft.com/office/drawing/2014/main" id="{60725C37-D1DC-4DB4-9C24-F108A66A46B3}"/>
            </a:ext>
          </a:extLst>
        </cdr:cNvPr>
        <cdr:cNvSpPr/>
      </cdr:nvSpPr>
      <cdr:spPr>
        <a:xfrm xmlns:a="http://schemas.openxmlformats.org/drawingml/2006/main" rot="2142460">
          <a:off x="4818646" y="3259829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0.47815</cdr:x>
      <cdr:y>0.49219</cdr:y>
    </cdr:from>
    <cdr:to>
      <cdr:x>0.49146</cdr:x>
      <cdr:y>0.5124</cdr:y>
    </cdr:to>
    <cdr:sp macro="" textlink="">
      <cdr:nvSpPr>
        <cdr:cNvPr id="533" name="NDMPlot_ElementConcrete118">
          <a:extLst xmlns:a="http://schemas.openxmlformats.org/drawingml/2006/main">
            <a:ext uri="{FF2B5EF4-FFF2-40B4-BE49-F238E27FC236}">
              <a16:creationId xmlns:a16="http://schemas.microsoft.com/office/drawing/2014/main" id="{27E313AC-01BF-4A71-802B-BBE4240583B9}"/>
            </a:ext>
          </a:extLst>
        </cdr:cNvPr>
        <cdr:cNvSpPr/>
      </cdr:nvSpPr>
      <cdr:spPr>
        <a:xfrm xmlns:a="http://schemas.openxmlformats.org/drawingml/2006/main" rot="2142460">
          <a:off x="4979445" y="3375408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0.49359</cdr:x>
      <cdr:y>0.50904</cdr:y>
    </cdr:from>
    <cdr:to>
      <cdr:x>0.5069</cdr:x>
      <cdr:y>0.52925</cdr:y>
    </cdr:to>
    <cdr:sp macro="" textlink="">
      <cdr:nvSpPr>
        <cdr:cNvPr id="534" name="NDMPlot_ElementConcrete119">
          <a:extLst xmlns:a="http://schemas.openxmlformats.org/drawingml/2006/main">
            <a:ext uri="{FF2B5EF4-FFF2-40B4-BE49-F238E27FC236}">
              <a16:creationId xmlns:a16="http://schemas.microsoft.com/office/drawing/2014/main" id="{C6687256-1D12-47C6-A382-C2F4600ABE19}"/>
            </a:ext>
          </a:extLst>
        </cdr:cNvPr>
        <cdr:cNvSpPr/>
      </cdr:nvSpPr>
      <cdr:spPr>
        <a:xfrm xmlns:a="http://schemas.openxmlformats.org/drawingml/2006/main" rot="2142460">
          <a:off x="5140244" y="3490986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0.50903</cdr:x>
      <cdr:y>0.52589</cdr:y>
    </cdr:from>
    <cdr:to>
      <cdr:x>0.52234</cdr:x>
      <cdr:y>0.5461</cdr:y>
    </cdr:to>
    <cdr:sp macro="" textlink="">
      <cdr:nvSpPr>
        <cdr:cNvPr id="535" name="NDMPlot_ElementConcrete120">
          <a:extLst xmlns:a="http://schemas.openxmlformats.org/drawingml/2006/main">
            <a:ext uri="{FF2B5EF4-FFF2-40B4-BE49-F238E27FC236}">
              <a16:creationId xmlns:a16="http://schemas.microsoft.com/office/drawing/2014/main" id="{B99B3DA4-7633-40AD-B521-4D583DF492DF}"/>
            </a:ext>
          </a:extLst>
        </cdr:cNvPr>
        <cdr:cNvSpPr/>
      </cdr:nvSpPr>
      <cdr:spPr>
        <a:xfrm xmlns:a="http://schemas.openxmlformats.org/drawingml/2006/main" rot="2142460">
          <a:off x="5301042" y="3606564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0.38116</cdr:x>
      <cdr:y>0.35077</cdr:y>
    </cdr:from>
    <cdr:to>
      <cdr:x>0.39447</cdr:x>
      <cdr:y>0.37098</cdr:y>
    </cdr:to>
    <cdr:sp macro="" textlink="">
      <cdr:nvSpPr>
        <cdr:cNvPr id="536" name="NDMPlot_ElementConcrete121">
          <a:extLst xmlns:a="http://schemas.openxmlformats.org/drawingml/2006/main">
            <a:ext uri="{FF2B5EF4-FFF2-40B4-BE49-F238E27FC236}">
              <a16:creationId xmlns:a16="http://schemas.microsoft.com/office/drawing/2014/main" id="{801BABF4-0C8A-4934-B03B-1D9D9B661C9E}"/>
            </a:ext>
          </a:extLst>
        </cdr:cNvPr>
        <cdr:cNvSpPr/>
      </cdr:nvSpPr>
      <cdr:spPr>
        <a:xfrm xmlns:a="http://schemas.openxmlformats.org/drawingml/2006/main" rot="2142460">
          <a:off x="3969432" y="2405561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0.3966</cdr:x>
      <cdr:y>0.36762</cdr:y>
    </cdr:from>
    <cdr:to>
      <cdr:x>0.40991</cdr:x>
      <cdr:y>0.38783</cdr:y>
    </cdr:to>
    <cdr:sp macro="" textlink="">
      <cdr:nvSpPr>
        <cdr:cNvPr id="537" name="NDMPlot_ElementConcrete122">
          <a:extLst xmlns:a="http://schemas.openxmlformats.org/drawingml/2006/main">
            <a:ext uri="{FF2B5EF4-FFF2-40B4-BE49-F238E27FC236}">
              <a16:creationId xmlns:a16="http://schemas.microsoft.com/office/drawing/2014/main" id="{4C1A332D-511E-4AAC-BD16-307AC8A791CD}"/>
            </a:ext>
          </a:extLst>
        </cdr:cNvPr>
        <cdr:cNvSpPr/>
      </cdr:nvSpPr>
      <cdr:spPr>
        <a:xfrm xmlns:a="http://schemas.openxmlformats.org/drawingml/2006/main" rot="2142460">
          <a:off x="4130230" y="2521139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0.41204</cdr:x>
      <cdr:y>0.38447</cdr:y>
    </cdr:from>
    <cdr:to>
      <cdr:x>0.42536</cdr:x>
      <cdr:y>0.40469</cdr:y>
    </cdr:to>
    <cdr:sp macro="" textlink="">
      <cdr:nvSpPr>
        <cdr:cNvPr id="538" name="NDMPlot_ElementConcrete123">
          <a:extLst xmlns:a="http://schemas.openxmlformats.org/drawingml/2006/main">
            <a:ext uri="{FF2B5EF4-FFF2-40B4-BE49-F238E27FC236}">
              <a16:creationId xmlns:a16="http://schemas.microsoft.com/office/drawing/2014/main" id="{63BAB6BE-46EC-40BE-ADB1-638774F90434}"/>
            </a:ext>
          </a:extLst>
        </cdr:cNvPr>
        <cdr:cNvSpPr/>
      </cdr:nvSpPr>
      <cdr:spPr>
        <a:xfrm xmlns:a="http://schemas.openxmlformats.org/drawingml/2006/main" rot="2142460">
          <a:off x="4291029" y="263671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0.42748</cdr:x>
      <cdr:y>0.40133</cdr:y>
    </cdr:from>
    <cdr:to>
      <cdr:x>0.4408</cdr:x>
      <cdr:y>0.42154</cdr:y>
    </cdr:to>
    <cdr:sp macro="" textlink="">
      <cdr:nvSpPr>
        <cdr:cNvPr id="539" name="NDMPlot_ElementConcrete124">
          <a:extLst xmlns:a="http://schemas.openxmlformats.org/drawingml/2006/main">
            <a:ext uri="{FF2B5EF4-FFF2-40B4-BE49-F238E27FC236}">
              <a16:creationId xmlns:a16="http://schemas.microsoft.com/office/drawing/2014/main" id="{D9BA9CE5-8FDD-4C29-AFB2-1FCD8806294A}"/>
            </a:ext>
          </a:extLst>
        </cdr:cNvPr>
        <cdr:cNvSpPr/>
      </cdr:nvSpPr>
      <cdr:spPr>
        <a:xfrm xmlns:a="http://schemas.openxmlformats.org/drawingml/2006/main" rot="2142460">
          <a:off x="4451828" y="2752296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0.44293</cdr:x>
      <cdr:y>0.41818</cdr:y>
    </cdr:from>
    <cdr:to>
      <cdr:x>0.45624</cdr:x>
      <cdr:y>0.43839</cdr:y>
    </cdr:to>
    <cdr:sp macro="" textlink="">
      <cdr:nvSpPr>
        <cdr:cNvPr id="540" name="NDMPlot_ElementConcrete125">
          <a:extLst xmlns:a="http://schemas.openxmlformats.org/drawingml/2006/main">
            <a:ext uri="{FF2B5EF4-FFF2-40B4-BE49-F238E27FC236}">
              <a16:creationId xmlns:a16="http://schemas.microsoft.com/office/drawing/2014/main" id="{F683CE80-52D7-4AA8-ABB9-9A4EDD2BB506}"/>
            </a:ext>
          </a:extLst>
        </cdr:cNvPr>
        <cdr:cNvSpPr/>
      </cdr:nvSpPr>
      <cdr:spPr>
        <a:xfrm xmlns:a="http://schemas.openxmlformats.org/drawingml/2006/main" rot="2142460">
          <a:off x="4612627" y="2867874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0.45837</cdr:x>
      <cdr:y>0.43503</cdr:y>
    </cdr:from>
    <cdr:to>
      <cdr:x>0.47168</cdr:x>
      <cdr:y>0.45525</cdr:y>
    </cdr:to>
    <cdr:sp macro="" textlink="">
      <cdr:nvSpPr>
        <cdr:cNvPr id="541" name="NDMPlot_ElementConcrete126">
          <a:extLst xmlns:a="http://schemas.openxmlformats.org/drawingml/2006/main">
            <a:ext uri="{FF2B5EF4-FFF2-40B4-BE49-F238E27FC236}">
              <a16:creationId xmlns:a16="http://schemas.microsoft.com/office/drawing/2014/main" id="{8B5AC6D3-4722-408C-90A4-E9FCB101931C}"/>
            </a:ext>
          </a:extLst>
        </cdr:cNvPr>
        <cdr:cNvSpPr/>
      </cdr:nvSpPr>
      <cdr:spPr>
        <a:xfrm xmlns:a="http://schemas.openxmlformats.org/drawingml/2006/main" rot="2142460">
          <a:off x="4773426" y="2983452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0.47381</cdr:x>
      <cdr:y>0.45189</cdr:y>
    </cdr:from>
    <cdr:to>
      <cdr:x>0.48712</cdr:x>
      <cdr:y>0.4721</cdr:y>
    </cdr:to>
    <cdr:sp macro="" textlink="">
      <cdr:nvSpPr>
        <cdr:cNvPr id="542" name="NDMPlot_ElementConcrete127">
          <a:extLst xmlns:a="http://schemas.openxmlformats.org/drawingml/2006/main">
            <a:ext uri="{FF2B5EF4-FFF2-40B4-BE49-F238E27FC236}">
              <a16:creationId xmlns:a16="http://schemas.microsoft.com/office/drawing/2014/main" id="{0C533D3C-0F3B-4D68-A414-37600B7EB1E9}"/>
            </a:ext>
          </a:extLst>
        </cdr:cNvPr>
        <cdr:cNvSpPr/>
      </cdr:nvSpPr>
      <cdr:spPr>
        <a:xfrm xmlns:a="http://schemas.openxmlformats.org/drawingml/2006/main" rot="2142460">
          <a:off x="4934224" y="309903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0.48925</cdr:x>
      <cdr:y>0.46874</cdr:y>
    </cdr:from>
    <cdr:to>
      <cdr:x>0.50256</cdr:x>
      <cdr:y>0.48895</cdr:y>
    </cdr:to>
    <cdr:sp macro="" textlink="">
      <cdr:nvSpPr>
        <cdr:cNvPr id="543" name="NDMPlot_ElementConcrete128">
          <a:extLst xmlns:a="http://schemas.openxmlformats.org/drawingml/2006/main">
            <a:ext uri="{FF2B5EF4-FFF2-40B4-BE49-F238E27FC236}">
              <a16:creationId xmlns:a16="http://schemas.microsoft.com/office/drawing/2014/main" id="{04B0F04D-B5EC-4369-ADB1-0F6E6281EF86}"/>
            </a:ext>
          </a:extLst>
        </cdr:cNvPr>
        <cdr:cNvSpPr/>
      </cdr:nvSpPr>
      <cdr:spPr>
        <a:xfrm xmlns:a="http://schemas.openxmlformats.org/drawingml/2006/main" rot="2142460">
          <a:off x="5095023" y="321460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0.50469</cdr:x>
      <cdr:y>0.48559</cdr:y>
    </cdr:from>
    <cdr:to>
      <cdr:x>0.518</cdr:x>
      <cdr:y>0.5058</cdr:y>
    </cdr:to>
    <cdr:sp macro="" textlink="">
      <cdr:nvSpPr>
        <cdr:cNvPr id="544" name="NDMPlot_ElementConcrete129">
          <a:extLst xmlns:a="http://schemas.openxmlformats.org/drawingml/2006/main">
            <a:ext uri="{FF2B5EF4-FFF2-40B4-BE49-F238E27FC236}">
              <a16:creationId xmlns:a16="http://schemas.microsoft.com/office/drawing/2014/main" id="{B1AE7411-FC48-4CB1-BE11-7267EE82C676}"/>
            </a:ext>
          </a:extLst>
        </cdr:cNvPr>
        <cdr:cNvSpPr/>
      </cdr:nvSpPr>
      <cdr:spPr>
        <a:xfrm xmlns:a="http://schemas.openxmlformats.org/drawingml/2006/main" rot="2142460">
          <a:off x="5255822" y="3330187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0.52013</cdr:x>
      <cdr:y>0.50244</cdr:y>
    </cdr:from>
    <cdr:to>
      <cdr:x>0.53344</cdr:x>
      <cdr:y>0.52266</cdr:y>
    </cdr:to>
    <cdr:sp macro="" textlink="">
      <cdr:nvSpPr>
        <cdr:cNvPr id="545" name="NDMPlot_ElementConcrete130">
          <a:extLst xmlns:a="http://schemas.openxmlformats.org/drawingml/2006/main">
            <a:ext uri="{FF2B5EF4-FFF2-40B4-BE49-F238E27FC236}">
              <a16:creationId xmlns:a16="http://schemas.microsoft.com/office/drawing/2014/main" id="{F992B32D-CC61-40EC-A297-74CE4A6B344A}"/>
            </a:ext>
          </a:extLst>
        </cdr:cNvPr>
        <cdr:cNvSpPr/>
      </cdr:nvSpPr>
      <cdr:spPr>
        <a:xfrm xmlns:a="http://schemas.openxmlformats.org/drawingml/2006/main" rot="2142460">
          <a:off x="5416621" y="3445765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0.39226</cdr:x>
      <cdr:y>0.32732</cdr:y>
    </cdr:from>
    <cdr:to>
      <cdr:x>0.40557</cdr:x>
      <cdr:y>0.34753</cdr:y>
    </cdr:to>
    <cdr:sp macro="" textlink="">
      <cdr:nvSpPr>
        <cdr:cNvPr id="546" name="NDMPlot_ElementConcrete131">
          <a:extLst xmlns:a="http://schemas.openxmlformats.org/drawingml/2006/main">
            <a:ext uri="{FF2B5EF4-FFF2-40B4-BE49-F238E27FC236}">
              <a16:creationId xmlns:a16="http://schemas.microsoft.com/office/drawing/2014/main" id="{26226CE8-6F7B-4F02-8FFB-810CCE650B0C}"/>
            </a:ext>
          </a:extLst>
        </cdr:cNvPr>
        <cdr:cNvSpPr/>
      </cdr:nvSpPr>
      <cdr:spPr>
        <a:xfrm xmlns:a="http://schemas.openxmlformats.org/drawingml/2006/main" rot="2142460">
          <a:off x="4085010" y="224476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0.4077</cdr:x>
      <cdr:y>0.34417</cdr:y>
    </cdr:from>
    <cdr:to>
      <cdr:x>0.42101</cdr:x>
      <cdr:y>0.36439</cdr:y>
    </cdr:to>
    <cdr:sp macro="" textlink="">
      <cdr:nvSpPr>
        <cdr:cNvPr id="547" name="NDMPlot_ElementConcrete132">
          <a:extLst xmlns:a="http://schemas.openxmlformats.org/drawingml/2006/main">
            <a:ext uri="{FF2B5EF4-FFF2-40B4-BE49-F238E27FC236}">
              <a16:creationId xmlns:a16="http://schemas.microsoft.com/office/drawing/2014/main" id="{92A5EF23-05B3-41A9-9F3F-FE370E03FC53}"/>
            </a:ext>
          </a:extLst>
        </cdr:cNvPr>
        <cdr:cNvSpPr/>
      </cdr:nvSpPr>
      <cdr:spPr>
        <a:xfrm xmlns:a="http://schemas.openxmlformats.org/drawingml/2006/main" rot="2142460">
          <a:off x="4245809" y="2360340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0.42314</cdr:x>
      <cdr:y>0.36103</cdr:y>
    </cdr:from>
    <cdr:to>
      <cdr:x>0.43645</cdr:x>
      <cdr:y>0.38124</cdr:y>
    </cdr:to>
    <cdr:sp macro="" textlink="">
      <cdr:nvSpPr>
        <cdr:cNvPr id="548" name="NDMPlot_ElementConcrete133">
          <a:extLst xmlns:a="http://schemas.openxmlformats.org/drawingml/2006/main">
            <a:ext uri="{FF2B5EF4-FFF2-40B4-BE49-F238E27FC236}">
              <a16:creationId xmlns:a16="http://schemas.microsoft.com/office/drawing/2014/main" id="{FAADF636-F933-4331-9834-EE5C1D09EBB8}"/>
            </a:ext>
          </a:extLst>
        </cdr:cNvPr>
        <cdr:cNvSpPr/>
      </cdr:nvSpPr>
      <cdr:spPr>
        <a:xfrm xmlns:a="http://schemas.openxmlformats.org/drawingml/2006/main" rot="2142460">
          <a:off x="4406607" y="247591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0.43858</cdr:x>
      <cdr:y>0.37788</cdr:y>
    </cdr:from>
    <cdr:to>
      <cdr:x>0.45189</cdr:x>
      <cdr:y>0.39809</cdr:y>
    </cdr:to>
    <cdr:sp macro="" textlink="">
      <cdr:nvSpPr>
        <cdr:cNvPr id="549" name="NDMPlot_ElementConcrete134">
          <a:extLst xmlns:a="http://schemas.openxmlformats.org/drawingml/2006/main">
            <a:ext uri="{FF2B5EF4-FFF2-40B4-BE49-F238E27FC236}">
              <a16:creationId xmlns:a16="http://schemas.microsoft.com/office/drawing/2014/main" id="{9E1C6DBE-A2C6-40E1-B9AB-2DB7B1AC91D8}"/>
            </a:ext>
          </a:extLst>
        </cdr:cNvPr>
        <cdr:cNvSpPr/>
      </cdr:nvSpPr>
      <cdr:spPr>
        <a:xfrm xmlns:a="http://schemas.openxmlformats.org/drawingml/2006/main" rot="2142460">
          <a:off x="4567406" y="2591497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0.45402</cdr:x>
      <cdr:y>0.39473</cdr:y>
    </cdr:from>
    <cdr:to>
      <cdr:x>0.46733</cdr:x>
      <cdr:y>0.41495</cdr:y>
    </cdr:to>
    <cdr:sp macro="" textlink="">
      <cdr:nvSpPr>
        <cdr:cNvPr id="550" name="NDMPlot_ElementConcrete135">
          <a:extLst xmlns:a="http://schemas.openxmlformats.org/drawingml/2006/main">
            <a:ext uri="{FF2B5EF4-FFF2-40B4-BE49-F238E27FC236}">
              <a16:creationId xmlns:a16="http://schemas.microsoft.com/office/drawing/2014/main" id="{EB101AFF-2844-4E6E-9AB7-B9721463E650}"/>
            </a:ext>
          </a:extLst>
        </cdr:cNvPr>
        <cdr:cNvSpPr/>
      </cdr:nvSpPr>
      <cdr:spPr>
        <a:xfrm xmlns:a="http://schemas.openxmlformats.org/drawingml/2006/main" rot="2142460">
          <a:off x="4728205" y="2707075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0.46946</cdr:x>
      <cdr:y>0.41159</cdr:y>
    </cdr:from>
    <cdr:to>
      <cdr:x>0.48278</cdr:x>
      <cdr:y>0.4318</cdr:y>
    </cdr:to>
    <cdr:sp macro="" textlink="">
      <cdr:nvSpPr>
        <cdr:cNvPr id="551" name="NDMPlot_ElementConcrete136">
          <a:extLst xmlns:a="http://schemas.openxmlformats.org/drawingml/2006/main">
            <a:ext uri="{FF2B5EF4-FFF2-40B4-BE49-F238E27FC236}">
              <a16:creationId xmlns:a16="http://schemas.microsoft.com/office/drawing/2014/main" id="{6220B7FF-30AB-4059-AA8E-DF4C3F3CB54A}"/>
            </a:ext>
          </a:extLst>
        </cdr:cNvPr>
        <cdr:cNvSpPr/>
      </cdr:nvSpPr>
      <cdr:spPr>
        <a:xfrm xmlns:a="http://schemas.openxmlformats.org/drawingml/2006/main" rot="2142460">
          <a:off x="4889004" y="282265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0.48491</cdr:x>
      <cdr:y>0.42844</cdr:y>
    </cdr:from>
    <cdr:to>
      <cdr:x>0.49822</cdr:x>
      <cdr:y>0.44865</cdr:y>
    </cdr:to>
    <cdr:sp macro="" textlink="">
      <cdr:nvSpPr>
        <cdr:cNvPr id="552" name="NDMPlot_ElementConcrete137">
          <a:extLst xmlns:a="http://schemas.openxmlformats.org/drawingml/2006/main">
            <a:ext uri="{FF2B5EF4-FFF2-40B4-BE49-F238E27FC236}">
              <a16:creationId xmlns:a16="http://schemas.microsoft.com/office/drawing/2014/main" id="{1EAB3C99-08DA-448B-9890-236DEFE02C07}"/>
            </a:ext>
          </a:extLst>
        </cdr:cNvPr>
        <cdr:cNvSpPr/>
      </cdr:nvSpPr>
      <cdr:spPr>
        <a:xfrm xmlns:a="http://schemas.openxmlformats.org/drawingml/2006/main" rot="2142460">
          <a:off x="5049803" y="2938232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0.50035</cdr:x>
      <cdr:y>0.44529</cdr:y>
    </cdr:from>
    <cdr:to>
      <cdr:x>0.51366</cdr:x>
      <cdr:y>0.4655</cdr:y>
    </cdr:to>
    <cdr:sp macro="" textlink="">
      <cdr:nvSpPr>
        <cdr:cNvPr id="553" name="NDMPlot_ElementConcrete138">
          <a:extLst xmlns:a="http://schemas.openxmlformats.org/drawingml/2006/main">
            <a:ext uri="{FF2B5EF4-FFF2-40B4-BE49-F238E27FC236}">
              <a16:creationId xmlns:a16="http://schemas.microsoft.com/office/drawing/2014/main" id="{160122E1-409F-45A5-B7E1-617F2CF681AF}"/>
            </a:ext>
          </a:extLst>
        </cdr:cNvPr>
        <cdr:cNvSpPr/>
      </cdr:nvSpPr>
      <cdr:spPr>
        <a:xfrm xmlns:a="http://schemas.openxmlformats.org/drawingml/2006/main" rot="2142460">
          <a:off x="5210601" y="3053810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0.51579</cdr:x>
      <cdr:y>0.46214</cdr:y>
    </cdr:from>
    <cdr:to>
      <cdr:x>0.5291</cdr:x>
      <cdr:y>0.48236</cdr:y>
    </cdr:to>
    <cdr:sp macro="" textlink="">
      <cdr:nvSpPr>
        <cdr:cNvPr id="554" name="NDMPlot_ElementConcrete139">
          <a:extLst xmlns:a="http://schemas.openxmlformats.org/drawingml/2006/main">
            <a:ext uri="{FF2B5EF4-FFF2-40B4-BE49-F238E27FC236}">
              <a16:creationId xmlns:a16="http://schemas.microsoft.com/office/drawing/2014/main" id="{1E167A77-5AA7-4DF1-B502-EA7E504F4F1B}"/>
            </a:ext>
          </a:extLst>
        </cdr:cNvPr>
        <cdr:cNvSpPr/>
      </cdr:nvSpPr>
      <cdr:spPr>
        <a:xfrm xmlns:a="http://schemas.openxmlformats.org/drawingml/2006/main" rot="2142460">
          <a:off x="5371400" y="316938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0.53123</cdr:x>
      <cdr:y>0.479</cdr:y>
    </cdr:from>
    <cdr:to>
      <cdr:x>0.54454</cdr:x>
      <cdr:y>0.49921</cdr:y>
    </cdr:to>
    <cdr:sp macro="" textlink="">
      <cdr:nvSpPr>
        <cdr:cNvPr id="555" name="NDMPlot_ElementConcrete140">
          <a:extLst xmlns:a="http://schemas.openxmlformats.org/drawingml/2006/main">
            <a:ext uri="{FF2B5EF4-FFF2-40B4-BE49-F238E27FC236}">
              <a16:creationId xmlns:a16="http://schemas.microsoft.com/office/drawing/2014/main" id="{AEC09A6A-8B2C-4D5E-8EB8-58E7A858C002}"/>
            </a:ext>
          </a:extLst>
        </cdr:cNvPr>
        <cdr:cNvSpPr/>
      </cdr:nvSpPr>
      <cdr:spPr>
        <a:xfrm xmlns:a="http://schemas.openxmlformats.org/drawingml/2006/main" rot="2142460">
          <a:off x="5532199" y="3284966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0.40336</cdr:x>
      <cdr:y>0.30387</cdr:y>
    </cdr:from>
    <cdr:to>
      <cdr:x>0.41667</cdr:x>
      <cdr:y>0.32409</cdr:y>
    </cdr:to>
    <cdr:sp macro="" textlink="">
      <cdr:nvSpPr>
        <cdr:cNvPr id="556" name="NDMPlot_ElementConcrete141">
          <a:extLst xmlns:a="http://schemas.openxmlformats.org/drawingml/2006/main">
            <a:ext uri="{FF2B5EF4-FFF2-40B4-BE49-F238E27FC236}">
              <a16:creationId xmlns:a16="http://schemas.microsoft.com/office/drawing/2014/main" id="{ADD5215A-E364-4E90-8449-2B5F8B48DBF4}"/>
            </a:ext>
          </a:extLst>
        </cdr:cNvPr>
        <cdr:cNvSpPr/>
      </cdr:nvSpPr>
      <cdr:spPr>
        <a:xfrm xmlns:a="http://schemas.openxmlformats.org/drawingml/2006/main" rot="2142460">
          <a:off x="4200588" y="2083963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</cdr:x>
      <cdr:y>0.32073</cdr:y>
    </cdr:from>
    <cdr:to>
      <cdr:x>0.43211</cdr:x>
      <cdr:y>0.34094</cdr:y>
    </cdr:to>
    <cdr:sp macro="" textlink="">
      <cdr:nvSpPr>
        <cdr:cNvPr id="557" name="NDMPlot_ElementConcrete142">
          <a:extLst xmlns:a="http://schemas.openxmlformats.org/drawingml/2006/main">
            <a:ext uri="{FF2B5EF4-FFF2-40B4-BE49-F238E27FC236}">
              <a16:creationId xmlns:a16="http://schemas.microsoft.com/office/drawing/2014/main" id="{642F9A67-618A-4C20-9EE4-DC1DF0CC81F8}"/>
            </a:ext>
          </a:extLst>
        </cdr:cNvPr>
        <cdr:cNvSpPr/>
      </cdr:nvSpPr>
      <cdr:spPr>
        <a:xfrm xmlns:a="http://schemas.openxmlformats.org/drawingml/2006/main" rot="2142460">
          <a:off x="4361387" y="2199542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0.43424</cdr:x>
      <cdr:y>0.33758</cdr:y>
    </cdr:from>
    <cdr:to>
      <cdr:x>0.44755</cdr:x>
      <cdr:y>0.35779</cdr:y>
    </cdr:to>
    <cdr:sp macro="" textlink="">
      <cdr:nvSpPr>
        <cdr:cNvPr id="558" name="NDMPlot_ElementConcrete143">
          <a:extLst xmlns:a="http://schemas.openxmlformats.org/drawingml/2006/main">
            <a:ext uri="{FF2B5EF4-FFF2-40B4-BE49-F238E27FC236}">
              <a16:creationId xmlns:a16="http://schemas.microsoft.com/office/drawing/2014/main" id="{6BC6EED7-0302-4C75-ACD0-7CD7C09DAE71}"/>
            </a:ext>
          </a:extLst>
        </cdr:cNvPr>
        <cdr:cNvSpPr/>
      </cdr:nvSpPr>
      <cdr:spPr>
        <a:xfrm xmlns:a="http://schemas.openxmlformats.org/drawingml/2006/main" rot="2142460">
          <a:off x="4522186" y="2315120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0.44968</cdr:x>
      <cdr:y>0.35443</cdr:y>
    </cdr:from>
    <cdr:to>
      <cdr:x>0.46299</cdr:x>
      <cdr:y>0.37465</cdr:y>
    </cdr:to>
    <cdr:sp macro="" textlink="">
      <cdr:nvSpPr>
        <cdr:cNvPr id="559" name="NDMPlot_ElementConcrete144">
          <a:extLst xmlns:a="http://schemas.openxmlformats.org/drawingml/2006/main">
            <a:ext uri="{FF2B5EF4-FFF2-40B4-BE49-F238E27FC236}">
              <a16:creationId xmlns:a16="http://schemas.microsoft.com/office/drawing/2014/main" id="{9AC685BD-4206-42C4-859C-432A2F9CA26F}"/>
            </a:ext>
          </a:extLst>
        </cdr:cNvPr>
        <cdr:cNvSpPr/>
      </cdr:nvSpPr>
      <cdr:spPr>
        <a:xfrm xmlns:a="http://schemas.openxmlformats.org/drawingml/2006/main" rot="2142460">
          <a:off x="4682984" y="2430698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0.46512</cdr:x>
      <cdr:y>0.37129</cdr:y>
    </cdr:from>
    <cdr:to>
      <cdr:x>0.47843</cdr:x>
      <cdr:y>0.3915</cdr:y>
    </cdr:to>
    <cdr:sp macro="" textlink="">
      <cdr:nvSpPr>
        <cdr:cNvPr id="560" name="NDMPlot_ElementConcrete145">
          <a:extLst xmlns:a="http://schemas.openxmlformats.org/drawingml/2006/main">
            <a:ext uri="{FF2B5EF4-FFF2-40B4-BE49-F238E27FC236}">
              <a16:creationId xmlns:a16="http://schemas.microsoft.com/office/drawing/2014/main" id="{3CFB415F-259C-4564-AC9A-591AFA6790BE}"/>
            </a:ext>
          </a:extLst>
        </cdr:cNvPr>
        <cdr:cNvSpPr/>
      </cdr:nvSpPr>
      <cdr:spPr>
        <a:xfrm xmlns:a="http://schemas.openxmlformats.org/drawingml/2006/main" rot="2142460">
          <a:off x="4843783" y="254627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0.48056</cdr:x>
      <cdr:y>0.38814</cdr:y>
    </cdr:from>
    <cdr:to>
      <cdr:x>0.49387</cdr:x>
      <cdr:y>0.40835</cdr:y>
    </cdr:to>
    <cdr:sp macro="" textlink="">
      <cdr:nvSpPr>
        <cdr:cNvPr id="561" name="NDMPlot_ElementConcrete146">
          <a:extLst xmlns:a="http://schemas.openxmlformats.org/drawingml/2006/main">
            <a:ext uri="{FF2B5EF4-FFF2-40B4-BE49-F238E27FC236}">
              <a16:creationId xmlns:a16="http://schemas.microsoft.com/office/drawing/2014/main" id="{ABFA1116-1422-4B11-9473-EA569D378AEF}"/>
            </a:ext>
          </a:extLst>
        </cdr:cNvPr>
        <cdr:cNvSpPr/>
      </cdr:nvSpPr>
      <cdr:spPr>
        <a:xfrm xmlns:a="http://schemas.openxmlformats.org/drawingml/2006/main" rot="2142460">
          <a:off x="5004582" y="2661855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0.496</cdr:x>
      <cdr:y>0.40499</cdr:y>
    </cdr:from>
    <cdr:to>
      <cdr:x>0.50931</cdr:x>
      <cdr:y>0.4252</cdr:y>
    </cdr:to>
    <cdr:sp macro="" textlink="">
      <cdr:nvSpPr>
        <cdr:cNvPr id="562" name="NDMPlot_ElementConcrete147">
          <a:extLst xmlns:a="http://schemas.openxmlformats.org/drawingml/2006/main">
            <a:ext uri="{FF2B5EF4-FFF2-40B4-BE49-F238E27FC236}">
              <a16:creationId xmlns:a16="http://schemas.microsoft.com/office/drawing/2014/main" id="{B2F11197-2050-4C86-9058-0A493B33D748}"/>
            </a:ext>
          </a:extLst>
        </cdr:cNvPr>
        <cdr:cNvSpPr/>
      </cdr:nvSpPr>
      <cdr:spPr>
        <a:xfrm xmlns:a="http://schemas.openxmlformats.org/drawingml/2006/main" rot="2142460">
          <a:off x="5165381" y="2777433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0.51144</cdr:x>
      <cdr:y>0.42184</cdr:y>
    </cdr:from>
    <cdr:to>
      <cdr:x>0.52475</cdr:x>
      <cdr:y>0.44206</cdr:y>
    </cdr:to>
    <cdr:sp macro="" textlink="">
      <cdr:nvSpPr>
        <cdr:cNvPr id="563" name="NDMPlot_ElementConcrete148">
          <a:extLst xmlns:a="http://schemas.openxmlformats.org/drawingml/2006/main">
            <a:ext uri="{FF2B5EF4-FFF2-40B4-BE49-F238E27FC236}">
              <a16:creationId xmlns:a16="http://schemas.microsoft.com/office/drawing/2014/main" id="{63F2FB51-B4E4-4068-8896-2C3CE19E21B2}"/>
            </a:ext>
          </a:extLst>
        </cdr:cNvPr>
        <cdr:cNvSpPr/>
      </cdr:nvSpPr>
      <cdr:spPr>
        <a:xfrm xmlns:a="http://schemas.openxmlformats.org/drawingml/2006/main" rot="2142460">
          <a:off x="5326180" y="2893011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0.52688</cdr:x>
      <cdr:y>0.4387</cdr:y>
    </cdr:from>
    <cdr:to>
      <cdr:x>0.5402</cdr:x>
      <cdr:y>0.45891</cdr:y>
    </cdr:to>
    <cdr:sp macro="" textlink="">
      <cdr:nvSpPr>
        <cdr:cNvPr id="564" name="NDMPlot_ElementConcrete149">
          <a:extLst xmlns:a="http://schemas.openxmlformats.org/drawingml/2006/main">
            <a:ext uri="{FF2B5EF4-FFF2-40B4-BE49-F238E27FC236}">
              <a16:creationId xmlns:a16="http://schemas.microsoft.com/office/drawing/2014/main" id="{BBCA9A38-66E4-4A89-8955-6B8D0938D2F3}"/>
            </a:ext>
          </a:extLst>
        </cdr:cNvPr>
        <cdr:cNvSpPr/>
      </cdr:nvSpPr>
      <cdr:spPr>
        <a:xfrm xmlns:a="http://schemas.openxmlformats.org/drawingml/2006/main" rot="2142460">
          <a:off x="5486978" y="3008589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0.54233</cdr:x>
      <cdr:y>0.45555</cdr:y>
    </cdr:from>
    <cdr:to>
      <cdr:x>0.55564</cdr:x>
      <cdr:y>0.47576</cdr:y>
    </cdr:to>
    <cdr:sp macro="" textlink="">
      <cdr:nvSpPr>
        <cdr:cNvPr id="565" name="NDMPlot_ElementConcrete150">
          <a:extLst xmlns:a="http://schemas.openxmlformats.org/drawingml/2006/main">
            <a:ext uri="{FF2B5EF4-FFF2-40B4-BE49-F238E27FC236}">
              <a16:creationId xmlns:a16="http://schemas.microsoft.com/office/drawing/2014/main" id="{5D63AA2C-487A-4D59-9B25-50E64A42988C}"/>
            </a:ext>
          </a:extLst>
        </cdr:cNvPr>
        <cdr:cNvSpPr/>
      </cdr:nvSpPr>
      <cdr:spPr>
        <a:xfrm xmlns:a="http://schemas.openxmlformats.org/drawingml/2006/main" rot="2142460">
          <a:off x="5647777" y="3124168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0.41446</cdr:x>
      <cdr:y>0.28043</cdr:y>
    </cdr:from>
    <cdr:to>
      <cdr:x>0.42777</cdr:x>
      <cdr:y>0.30064</cdr:y>
    </cdr:to>
    <cdr:sp macro="" textlink="">
      <cdr:nvSpPr>
        <cdr:cNvPr id="566" name="NDMPlot_ElementConcrete151">
          <a:extLst xmlns:a="http://schemas.openxmlformats.org/drawingml/2006/main">
            <a:ext uri="{FF2B5EF4-FFF2-40B4-BE49-F238E27FC236}">
              <a16:creationId xmlns:a16="http://schemas.microsoft.com/office/drawing/2014/main" id="{8017B718-A19A-4C47-B547-A6920333549A}"/>
            </a:ext>
          </a:extLst>
        </cdr:cNvPr>
        <cdr:cNvSpPr/>
      </cdr:nvSpPr>
      <cdr:spPr>
        <a:xfrm xmlns:a="http://schemas.openxmlformats.org/drawingml/2006/main" rot="2142460">
          <a:off x="4316166" y="1923165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0.4299</cdr:x>
      <cdr:y>0.29728</cdr:y>
    </cdr:from>
    <cdr:to>
      <cdr:x>0.44321</cdr:x>
      <cdr:y>0.31749</cdr:y>
    </cdr:to>
    <cdr:sp macro="" textlink="">
      <cdr:nvSpPr>
        <cdr:cNvPr id="567" name="NDMPlot_ElementConcrete152">
          <a:extLst xmlns:a="http://schemas.openxmlformats.org/drawingml/2006/main">
            <a:ext uri="{FF2B5EF4-FFF2-40B4-BE49-F238E27FC236}">
              <a16:creationId xmlns:a16="http://schemas.microsoft.com/office/drawing/2014/main" id="{8DC1EB74-F748-445A-AA6F-2EA89768CA24}"/>
            </a:ext>
          </a:extLst>
        </cdr:cNvPr>
        <cdr:cNvSpPr/>
      </cdr:nvSpPr>
      <cdr:spPr>
        <a:xfrm xmlns:a="http://schemas.openxmlformats.org/drawingml/2006/main" rot="2142460">
          <a:off x="4476965" y="2038743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0.44534</cdr:x>
      <cdr:y>0.31413</cdr:y>
    </cdr:from>
    <cdr:to>
      <cdr:x>0.45865</cdr:x>
      <cdr:y>0.33435</cdr:y>
    </cdr:to>
    <cdr:sp macro="" textlink="">
      <cdr:nvSpPr>
        <cdr:cNvPr id="568" name="NDMPlot_ElementConcrete153">
          <a:extLst xmlns:a="http://schemas.openxmlformats.org/drawingml/2006/main">
            <a:ext uri="{FF2B5EF4-FFF2-40B4-BE49-F238E27FC236}">
              <a16:creationId xmlns:a16="http://schemas.microsoft.com/office/drawing/2014/main" id="{F2FFFAA4-D430-44E9-B39A-04C1A66CF46F}"/>
            </a:ext>
          </a:extLst>
        </cdr:cNvPr>
        <cdr:cNvSpPr/>
      </cdr:nvSpPr>
      <cdr:spPr>
        <a:xfrm xmlns:a="http://schemas.openxmlformats.org/drawingml/2006/main" rot="2142460">
          <a:off x="4637764" y="2154321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0.46078</cdr:x>
      <cdr:y>0.33099</cdr:y>
    </cdr:from>
    <cdr:to>
      <cdr:x>0.47409</cdr:x>
      <cdr:y>0.3512</cdr:y>
    </cdr:to>
    <cdr:sp macro="" textlink="">
      <cdr:nvSpPr>
        <cdr:cNvPr id="569" name="NDMPlot_ElementConcrete154">
          <a:extLst xmlns:a="http://schemas.openxmlformats.org/drawingml/2006/main">
            <a:ext uri="{FF2B5EF4-FFF2-40B4-BE49-F238E27FC236}">
              <a16:creationId xmlns:a16="http://schemas.microsoft.com/office/drawing/2014/main" id="{6F22A5B9-ED81-4140-AEFB-8829546FC39A}"/>
            </a:ext>
          </a:extLst>
        </cdr:cNvPr>
        <cdr:cNvSpPr/>
      </cdr:nvSpPr>
      <cdr:spPr>
        <a:xfrm xmlns:a="http://schemas.openxmlformats.org/drawingml/2006/main" rot="2142460">
          <a:off x="4798563" y="2269899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0.47622</cdr:x>
      <cdr:y>0.34784</cdr:y>
    </cdr:from>
    <cdr:to>
      <cdr:x>0.48953</cdr:x>
      <cdr:y>0.36805</cdr:y>
    </cdr:to>
    <cdr:sp macro="" textlink="">
      <cdr:nvSpPr>
        <cdr:cNvPr id="570" name="NDMPlot_ElementConcrete155">
          <a:extLst xmlns:a="http://schemas.openxmlformats.org/drawingml/2006/main">
            <a:ext uri="{FF2B5EF4-FFF2-40B4-BE49-F238E27FC236}">
              <a16:creationId xmlns:a16="http://schemas.microsoft.com/office/drawing/2014/main" id="{A915D95E-E6C0-4AA3-90B1-16CE45D6CE58}"/>
            </a:ext>
          </a:extLst>
        </cdr:cNvPr>
        <cdr:cNvSpPr/>
      </cdr:nvSpPr>
      <cdr:spPr>
        <a:xfrm xmlns:a="http://schemas.openxmlformats.org/drawingml/2006/main" rot="2142460">
          <a:off x="4959362" y="2385478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0.49166</cdr:x>
      <cdr:y>0.36469</cdr:y>
    </cdr:from>
    <cdr:to>
      <cdr:x>0.50497</cdr:x>
      <cdr:y>0.3849</cdr:y>
    </cdr:to>
    <cdr:sp macro="" textlink="">
      <cdr:nvSpPr>
        <cdr:cNvPr id="571" name="NDMPlot_ElementConcrete156">
          <a:extLst xmlns:a="http://schemas.openxmlformats.org/drawingml/2006/main">
            <a:ext uri="{FF2B5EF4-FFF2-40B4-BE49-F238E27FC236}">
              <a16:creationId xmlns:a16="http://schemas.microsoft.com/office/drawing/2014/main" id="{EFCBBC95-FA4E-44A8-8604-AC9473FD25EF}"/>
            </a:ext>
          </a:extLst>
        </cdr:cNvPr>
        <cdr:cNvSpPr/>
      </cdr:nvSpPr>
      <cdr:spPr>
        <a:xfrm xmlns:a="http://schemas.openxmlformats.org/drawingml/2006/main" rot="2142460">
          <a:off x="5120160" y="2501056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0.5071</cdr:x>
      <cdr:y>0.38154</cdr:y>
    </cdr:from>
    <cdr:to>
      <cdr:x>0.52041</cdr:x>
      <cdr:y>0.40176</cdr:y>
    </cdr:to>
    <cdr:sp macro="" textlink="">
      <cdr:nvSpPr>
        <cdr:cNvPr id="572" name="NDMPlot_ElementConcrete157">
          <a:extLst xmlns:a="http://schemas.openxmlformats.org/drawingml/2006/main">
            <a:ext uri="{FF2B5EF4-FFF2-40B4-BE49-F238E27FC236}">
              <a16:creationId xmlns:a16="http://schemas.microsoft.com/office/drawing/2014/main" id="{B526706D-2307-46C3-B507-4FEAE625F9EC}"/>
            </a:ext>
          </a:extLst>
        </cdr:cNvPr>
        <cdr:cNvSpPr/>
      </cdr:nvSpPr>
      <cdr:spPr>
        <a:xfrm xmlns:a="http://schemas.openxmlformats.org/drawingml/2006/main" rot="2142460">
          <a:off x="5280959" y="2616634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0.52254</cdr:x>
      <cdr:y>0.3984</cdr:y>
    </cdr:from>
    <cdr:to>
      <cdr:x>0.53585</cdr:x>
      <cdr:y>0.41861</cdr:y>
    </cdr:to>
    <cdr:sp macro="" textlink="">
      <cdr:nvSpPr>
        <cdr:cNvPr id="573" name="NDMPlot_ElementConcrete158">
          <a:extLst xmlns:a="http://schemas.openxmlformats.org/drawingml/2006/main">
            <a:ext uri="{FF2B5EF4-FFF2-40B4-BE49-F238E27FC236}">
              <a16:creationId xmlns:a16="http://schemas.microsoft.com/office/drawing/2014/main" id="{160B8544-A287-4EAD-A21E-FDAD3C0B1A1A}"/>
            </a:ext>
          </a:extLst>
        </cdr:cNvPr>
        <cdr:cNvSpPr/>
      </cdr:nvSpPr>
      <cdr:spPr>
        <a:xfrm xmlns:a="http://schemas.openxmlformats.org/drawingml/2006/main" rot="2142460">
          <a:off x="5441758" y="2732212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0.53798</cdr:x>
      <cdr:y>0.41525</cdr:y>
    </cdr:from>
    <cdr:to>
      <cdr:x>0.55129</cdr:x>
      <cdr:y>0.43546</cdr:y>
    </cdr:to>
    <cdr:sp macro="" textlink="">
      <cdr:nvSpPr>
        <cdr:cNvPr id="574" name="NDMPlot_ElementConcrete159">
          <a:extLst xmlns:a="http://schemas.openxmlformats.org/drawingml/2006/main">
            <a:ext uri="{FF2B5EF4-FFF2-40B4-BE49-F238E27FC236}">
              <a16:creationId xmlns:a16="http://schemas.microsoft.com/office/drawing/2014/main" id="{8B518C9F-EF0B-48E6-82BF-B0E71430748B}"/>
            </a:ext>
          </a:extLst>
        </cdr:cNvPr>
        <cdr:cNvSpPr/>
      </cdr:nvSpPr>
      <cdr:spPr>
        <a:xfrm xmlns:a="http://schemas.openxmlformats.org/drawingml/2006/main" rot="2142460">
          <a:off x="5602556" y="2847791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0.55342</cdr:x>
      <cdr:y>0.4321</cdr:y>
    </cdr:from>
    <cdr:to>
      <cdr:x>0.56673</cdr:x>
      <cdr:y>0.45232</cdr:y>
    </cdr:to>
    <cdr:sp macro="" textlink="">
      <cdr:nvSpPr>
        <cdr:cNvPr id="575" name="NDMPlot_ElementConcrete160">
          <a:extLst xmlns:a="http://schemas.openxmlformats.org/drawingml/2006/main">
            <a:ext uri="{FF2B5EF4-FFF2-40B4-BE49-F238E27FC236}">
              <a16:creationId xmlns:a16="http://schemas.microsoft.com/office/drawing/2014/main" id="{7314A1DF-2098-4BA3-8A28-062F71DA79A2}"/>
            </a:ext>
          </a:extLst>
        </cdr:cNvPr>
        <cdr:cNvSpPr/>
      </cdr:nvSpPr>
      <cdr:spPr>
        <a:xfrm xmlns:a="http://schemas.openxmlformats.org/drawingml/2006/main" rot="2142460">
          <a:off x="5763355" y="296336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0.45644</cdr:x>
      <cdr:y>0.29069</cdr:y>
    </cdr:from>
    <cdr:to>
      <cdr:x>0.46975</cdr:x>
      <cdr:y>0.3109</cdr:y>
    </cdr:to>
    <cdr:sp macro="" textlink="">
      <cdr:nvSpPr>
        <cdr:cNvPr id="576" name="NDMPlot_ElementConcrete161">
          <a:extLst xmlns:a="http://schemas.openxmlformats.org/drawingml/2006/main">
            <a:ext uri="{FF2B5EF4-FFF2-40B4-BE49-F238E27FC236}">
              <a16:creationId xmlns:a16="http://schemas.microsoft.com/office/drawing/2014/main" id="{4E40B664-AC61-412E-A350-8544EE81819B}"/>
            </a:ext>
          </a:extLst>
        </cdr:cNvPr>
        <cdr:cNvSpPr/>
      </cdr:nvSpPr>
      <cdr:spPr>
        <a:xfrm xmlns:a="http://schemas.openxmlformats.org/drawingml/2006/main" rot="2142460">
          <a:off x="4753342" y="1993522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0.47188</cdr:x>
      <cdr:y>0.30754</cdr:y>
    </cdr:from>
    <cdr:to>
      <cdr:x>0.48519</cdr:x>
      <cdr:y>0.32775</cdr:y>
    </cdr:to>
    <cdr:sp macro="" textlink="">
      <cdr:nvSpPr>
        <cdr:cNvPr id="577" name="NDMPlot_ElementConcrete162">
          <a:extLst xmlns:a="http://schemas.openxmlformats.org/drawingml/2006/main">
            <a:ext uri="{FF2B5EF4-FFF2-40B4-BE49-F238E27FC236}">
              <a16:creationId xmlns:a16="http://schemas.microsoft.com/office/drawing/2014/main" id="{15459855-F476-4E67-BDB4-C03FC0ABA2D9}"/>
            </a:ext>
          </a:extLst>
        </cdr:cNvPr>
        <cdr:cNvSpPr/>
      </cdr:nvSpPr>
      <cdr:spPr>
        <a:xfrm xmlns:a="http://schemas.openxmlformats.org/drawingml/2006/main" rot="2142460">
          <a:off x="4914141" y="2109101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0.48732</cdr:x>
      <cdr:y>0.32439</cdr:y>
    </cdr:from>
    <cdr:to>
      <cdr:x>0.50063</cdr:x>
      <cdr:y>0.3446</cdr:y>
    </cdr:to>
    <cdr:sp macro="" textlink="">
      <cdr:nvSpPr>
        <cdr:cNvPr id="578" name="NDMPlot_ElementConcrete163">
          <a:extLst xmlns:a="http://schemas.openxmlformats.org/drawingml/2006/main">
            <a:ext uri="{FF2B5EF4-FFF2-40B4-BE49-F238E27FC236}">
              <a16:creationId xmlns:a16="http://schemas.microsoft.com/office/drawing/2014/main" id="{5E1E112A-460E-474D-8074-92240BF8EE45}"/>
            </a:ext>
          </a:extLst>
        </cdr:cNvPr>
        <cdr:cNvSpPr/>
      </cdr:nvSpPr>
      <cdr:spPr>
        <a:xfrm xmlns:a="http://schemas.openxmlformats.org/drawingml/2006/main" rot="2142460">
          <a:off x="5074940" y="2224679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0.50276</cdr:x>
      <cdr:y>0.34124</cdr:y>
    </cdr:from>
    <cdr:to>
      <cdr:x>0.51607</cdr:x>
      <cdr:y>0.36146</cdr:y>
    </cdr:to>
    <cdr:sp macro="" textlink="">
      <cdr:nvSpPr>
        <cdr:cNvPr id="579" name="NDMPlot_ElementConcrete164">
          <a:extLst xmlns:a="http://schemas.openxmlformats.org/drawingml/2006/main">
            <a:ext uri="{FF2B5EF4-FFF2-40B4-BE49-F238E27FC236}">
              <a16:creationId xmlns:a16="http://schemas.microsoft.com/office/drawing/2014/main" id="{9E3B5C81-A387-49EA-A8E1-315EF852F8A4}"/>
            </a:ext>
          </a:extLst>
        </cdr:cNvPr>
        <cdr:cNvSpPr/>
      </cdr:nvSpPr>
      <cdr:spPr>
        <a:xfrm xmlns:a="http://schemas.openxmlformats.org/drawingml/2006/main" rot="2142460">
          <a:off x="5235739" y="2340257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0.5182</cdr:x>
      <cdr:y>0.3581</cdr:y>
    </cdr:from>
    <cdr:to>
      <cdr:x>0.53151</cdr:x>
      <cdr:y>0.37831</cdr:y>
    </cdr:to>
    <cdr:sp macro="" textlink="">
      <cdr:nvSpPr>
        <cdr:cNvPr id="580" name="NDMPlot_ElementConcrete165">
          <a:extLst xmlns:a="http://schemas.openxmlformats.org/drawingml/2006/main">
            <a:ext uri="{FF2B5EF4-FFF2-40B4-BE49-F238E27FC236}">
              <a16:creationId xmlns:a16="http://schemas.microsoft.com/office/drawing/2014/main" id="{F02F1FF4-5F2D-4CD5-B26D-F0E68DCE56EB}"/>
            </a:ext>
          </a:extLst>
        </cdr:cNvPr>
        <cdr:cNvSpPr/>
      </cdr:nvSpPr>
      <cdr:spPr>
        <a:xfrm xmlns:a="http://schemas.openxmlformats.org/drawingml/2006/main" rot="2142460">
          <a:off x="5396537" y="2455835"/>
          <a:ext cx="138619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0.53364</cdr:x>
      <cdr:y>0.37495</cdr:y>
    </cdr:from>
    <cdr:to>
      <cdr:x>0.54695</cdr:x>
      <cdr:y>0.39516</cdr:y>
    </cdr:to>
    <cdr:sp macro="" textlink="">
      <cdr:nvSpPr>
        <cdr:cNvPr id="581" name="NDMPlot_ElementConcrete166">
          <a:extLst xmlns:a="http://schemas.openxmlformats.org/drawingml/2006/main">
            <a:ext uri="{FF2B5EF4-FFF2-40B4-BE49-F238E27FC236}">
              <a16:creationId xmlns:a16="http://schemas.microsoft.com/office/drawing/2014/main" id="{7096B2DF-F118-46EA-AE53-980C163F3759}"/>
            </a:ext>
          </a:extLst>
        </cdr:cNvPr>
        <cdr:cNvSpPr/>
      </cdr:nvSpPr>
      <cdr:spPr>
        <a:xfrm xmlns:a="http://schemas.openxmlformats.org/drawingml/2006/main" rot="2142460">
          <a:off x="5557336" y="2571414"/>
          <a:ext cx="138619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0.54908</cdr:x>
      <cdr:y>0.3918</cdr:y>
    </cdr:from>
    <cdr:to>
      <cdr:x>0.56239</cdr:x>
      <cdr:y>0.41202</cdr:y>
    </cdr:to>
    <cdr:sp macro="" textlink="">
      <cdr:nvSpPr>
        <cdr:cNvPr id="582" name="NDMPlot_ElementConcrete167">
          <a:extLst xmlns:a="http://schemas.openxmlformats.org/drawingml/2006/main">
            <a:ext uri="{FF2B5EF4-FFF2-40B4-BE49-F238E27FC236}">
              <a16:creationId xmlns:a16="http://schemas.microsoft.com/office/drawing/2014/main" id="{EF8012B9-DC71-4FA7-8224-3CC7BAB7B02D}"/>
            </a:ext>
          </a:extLst>
        </cdr:cNvPr>
        <cdr:cNvSpPr/>
      </cdr:nvSpPr>
      <cdr:spPr>
        <a:xfrm xmlns:a="http://schemas.openxmlformats.org/drawingml/2006/main" rot="2142460">
          <a:off x="5718135" y="2686992"/>
          <a:ext cx="138618" cy="13861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0.56452</cdr:x>
      <cdr:y>0.40866</cdr:y>
    </cdr:from>
    <cdr:to>
      <cdr:x>0.57783</cdr:x>
      <cdr:y>0.42887</cdr:y>
    </cdr:to>
    <cdr:sp macro="" textlink="">
      <cdr:nvSpPr>
        <cdr:cNvPr id="583" name="NDMPlot_ElementConcrete168">
          <a:extLst xmlns:a="http://schemas.openxmlformats.org/drawingml/2006/main">
            <a:ext uri="{FF2B5EF4-FFF2-40B4-BE49-F238E27FC236}">
              <a16:creationId xmlns:a16="http://schemas.microsoft.com/office/drawing/2014/main" id="{71CBD5CF-2C69-4355-B70C-5F3AA22CE991}"/>
            </a:ext>
          </a:extLst>
        </cdr:cNvPr>
        <cdr:cNvSpPr/>
      </cdr:nvSpPr>
      <cdr:spPr>
        <a:xfrm xmlns:a="http://schemas.openxmlformats.org/drawingml/2006/main" rot="2142460">
          <a:off x="5878934" y="2802570"/>
          <a:ext cx="138618" cy="138619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0.42154</cdr:x>
      <cdr:y>0.20518</cdr:y>
    </cdr:from>
    <cdr:to>
      <cdr:x>0.43393</cdr:x>
      <cdr:y>0.25247</cdr:y>
    </cdr:to>
    <cdr:sp macro="" textlink="">
      <cdr:nvSpPr>
        <cdr:cNvPr id="584" name="NDMPlot_ElementConcrete169">
          <a:extLst xmlns:a="http://schemas.openxmlformats.org/drawingml/2006/main">
            <a:ext uri="{FF2B5EF4-FFF2-40B4-BE49-F238E27FC236}">
              <a16:creationId xmlns:a16="http://schemas.microsoft.com/office/drawing/2014/main" id="{FE4D7F21-02E4-486B-96E0-D0327E41B108}"/>
            </a:ext>
          </a:extLst>
        </cdr:cNvPr>
        <cdr:cNvSpPr/>
      </cdr:nvSpPr>
      <cdr:spPr>
        <a:xfrm xmlns:a="http://schemas.openxmlformats.org/drawingml/2006/main" rot="-593798">
          <a:off x="4389967" y="1407113"/>
          <a:ext cx="128994" cy="324333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0.44922</cdr:x>
      <cdr:y>0.2415</cdr:y>
    </cdr:from>
    <cdr:to>
      <cdr:x>0.46253</cdr:x>
      <cdr:y>0.29165</cdr:y>
    </cdr:to>
    <cdr:sp macro="" textlink="">
      <cdr:nvSpPr>
        <cdr:cNvPr id="585" name="NDMPlot_ElementConcrete170">
          <a:extLst xmlns:a="http://schemas.openxmlformats.org/drawingml/2006/main">
            <a:ext uri="{FF2B5EF4-FFF2-40B4-BE49-F238E27FC236}">
              <a16:creationId xmlns:a16="http://schemas.microsoft.com/office/drawing/2014/main" id="{2C40D323-9595-4E12-A348-CF407CA963CA}"/>
            </a:ext>
          </a:extLst>
        </cdr:cNvPr>
        <cdr:cNvSpPr/>
      </cdr:nvSpPr>
      <cdr:spPr>
        <a:xfrm xmlns:a="http://schemas.openxmlformats.org/drawingml/2006/main" rot="2142460">
          <a:off x="4678138" y="1656201"/>
          <a:ext cx="138619" cy="343936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0.47751</cdr:x>
      <cdr:y>0.25957</cdr:y>
    </cdr:from>
    <cdr:to>
      <cdr:x>0.49299</cdr:x>
      <cdr:y>0.28308</cdr:y>
    </cdr:to>
    <cdr:sp macro="" textlink="">
      <cdr:nvSpPr>
        <cdr:cNvPr id="586" name="NDMPlot_ElementConcrete171">
          <a:extLst xmlns:a="http://schemas.openxmlformats.org/drawingml/2006/main">
            <a:ext uri="{FF2B5EF4-FFF2-40B4-BE49-F238E27FC236}">
              <a16:creationId xmlns:a16="http://schemas.microsoft.com/office/drawing/2014/main" id="{39DCE80A-7514-4B87-82DF-75DE2B48928F}"/>
            </a:ext>
          </a:extLst>
        </cdr:cNvPr>
        <cdr:cNvSpPr/>
      </cdr:nvSpPr>
      <cdr:spPr>
        <a:xfrm xmlns:a="http://schemas.openxmlformats.org/drawingml/2006/main">
          <a:off x="4972796" y="1780118"/>
          <a:ext cx="161238" cy="161238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0.32627</cdr:x>
      <cdr:y>0.19649</cdr:y>
    </cdr:from>
    <cdr:to>
      <cdr:x>0.35107</cdr:x>
      <cdr:y>0.2259</cdr:y>
    </cdr:to>
    <cdr:sp macro="" textlink="">
      <cdr:nvSpPr>
        <cdr:cNvPr id="587" name="NDMPlot_ElementConcrete172">
          <a:extLst xmlns:a="http://schemas.openxmlformats.org/drawingml/2006/main">
            <a:ext uri="{FF2B5EF4-FFF2-40B4-BE49-F238E27FC236}">
              <a16:creationId xmlns:a16="http://schemas.microsoft.com/office/drawing/2014/main" id="{69396F35-97A1-4028-8D36-B059F24A6B0D}"/>
            </a:ext>
          </a:extLst>
        </cdr:cNvPr>
        <cdr:cNvSpPr/>
      </cdr:nvSpPr>
      <cdr:spPr>
        <a:xfrm xmlns:a="http://schemas.openxmlformats.org/drawingml/2006/main" rot="-2866714">
          <a:off x="3426084" y="1319200"/>
          <a:ext cx="201680" cy="258304"/>
        </a:xfrm>
        <a:prstGeom xmlns:a="http://schemas.openxmlformats.org/drawingml/2006/main" prst="rect">
          <a:avLst/>
        </a:prstGeom>
        <a:solidFill xmlns:a="http://schemas.openxmlformats.org/drawingml/2006/main">
          <a:srgbClr val="969696"/>
        </a:solidFill>
        <a:ln xmlns:a="http://schemas.openxmlformats.org/drawingml/2006/main" w="1905">
          <a:solidFill>
            <a:srgbClr val="96969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0.37527</cdr:x>
      <cdr:y>0.38014</cdr:y>
    </cdr:from>
    <cdr:to>
      <cdr:x>0.38744</cdr:x>
      <cdr:y>0.39862</cdr:y>
    </cdr:to>
    <cdr:sp macro="" textlink="">
      <cdr:nvSpPr>
        <cdr:cNvPr id="588" name="NDMPlot_ElementRebar173">
          <a:extLst xmlns:a="http://schemas.openxmlformats.org/drawingml/2006/main">
            <a:ext uri="{FF2B5EF4-FFF2-40B4-BE49-F238E27FC236}">
              <a16:creationId xmlns:a16="http://schemas.microsoft.com/office/drawing/2014/main" id="{4FC752D6-49E2-4389-8F00-EBDB0D2E7ED3}"/>
            </a:ext>
          </a:extLst>
        </cdr:cNvPr>
        <cdr:cNvSpPr/>
      </cdr:nvSpPr>
      <cdr:spPr>
        <a:xfrm xmlns:a="http://schemas.openxmlformats.org/drawingml/2006/main">
          <a:off x="3908034" y="2606974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0.35363</cdr:x>
      <cdr:y>0.42586</cdr:y>
    </cdr:from>
    <cdr:to>
      <cdr:x>0.3658</cdr:x>
      <cdr:y>0.44434</cdr:y>
    </cdr:to>
    <cdr:sp macro="" textlink="">
      <cdr:nvSpPr>
        <cdr:cNvPr id="589" name="NDMPlot_ElementRebar174">
          <a:extLst xmlns:a="http://schemas.openxmlformats.org/drawingml/2006/main">
            <a:ext uri="{FF2B5EF4-FFF2-40B4-BE49-F238E27FC236}">
              <a16:creationId xmlns:a16="http://schemas.microsoft.com/office/drawing/2014/main" id="{B08C88A9-94F7-4F38-A754-2748CF504526}"/>
            </a:ext>
          </a:extLst>
        </cdr:cNvPr>
        <cdr:cNvSpPr/>
      </cdr:nvSpPr>
      <cdr:spPr>
        <a:xfrm xmlns:a="http://schemas.openxmlformats.org/drawingml/2006/main">
          <a:off x="3682656" y="2920532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0.39691</cdr:x>
      <cdr:y>0.33441</cdr:y>
    </cdr:from>
    <cdr:to>
      <cdr:x>0.40908</cdr:x>
      <cdr:y>0.35289</cdr:y>
    </cdr:to>
    <cdr:sp macro="" textlink="">
      <cdr:nvSpPr>
        <cdr:cNvPr id="590" name="NDMPlot_ElementRebar175">
          <a:extLst xmlns:a="http://schemas.openxmlformats.org/drawingml/2006/main">
            <a:ext uri="{FF2B5EF4-FFF2-40B4-BE49-F238E27FC236}">
              <a16:creationId xmlns:a16="http://schemas.microsoft.com/office/drawing/2014/main" id="{D278FA65-940A-4F5A-954E-E5F1CC626768}"/>
            </a:ext>
          </a:extLst>
        </cdr:cNvPr>
        <cdr:cNvSpPr/>
      </cdr:nvSpPr>
      <cdr:spPr>
        <a:xfrm xmlns:a="http://schemas.openxmlformats.org/drawingml/2006/main">
          <a:off x="4133411" y="2293416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0.33198</cdr:x>
      <cdr:y>0.47158</cdr:y>
    </cdr:from>
    <cdr:to>
      <cdr:x>0.34415</cdr:x>
      <cdr:y>0.49006</cdr:y>
    </cdr:to>
    <cdr:sp macro="" textlink="">
      <cdr:nvSpPr>
        <cdr:cNvPr id="591" name="NDMPlot_ElementRebar176">
          <a:extLst xmlns:a="http://schemas.openxmlformats.org/drawingml/2006/main">
            <a:ext uri="{FF2B5EF4-FFF2-40B4-BE49-F238E27FC236}">
              <a16:creationId xmlns:a16="http://schemas.microsoft.com/office/drawing/2014/main" id="{85545770-FBC3-4B62-9C0B-FCA44E9BD315}"/>
            </a:ext>
          </a:extLst>
        </cdr:cNvPr>
        <cdr:cNvSpPr/>
      </cdr:nvSpPr>
      <cdr:spPr>
        <a:xfrm xmlns:a="http://schemas.openxmlformats.org/drawingml/2006/main">
          <a:off x="3457279" y="3234089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0.41855</cdr:x>
      <cdr:y>0.28869</cdr:y>
    </cdr:from>
    <cdr:to>
      <cdr:x>0.43072</cdr:x>
      <cdr:y>0.30717</cdr:y>
    </cdr:to>
    <cdr:sp macro="" textlink="">
      <cdr:nvSpPr>
        <cdr:cNvPr id="592" name="NDMPlot_ElementRebar177">
          <a:extLst xmlns:a="http://schemas.openxmlformats.org/drawingml/2006/main">
            <a:ext uri="{FF2B5EF4-FFF2-40B4-BE49-F238E27FC236}">
              <a16:creationId xmlns:a16="http://schemas.microsoft.com/office/drawing/2014/main" id="{D9E5D30E-C869-47A5-B6F9-B9709D1E67C0}"/>
            </a:ext>
          </a:extLst>
        </cdr:cNvPr>
        <cdr:cNvSpPr/>
      </cdr:nvSpPr>
      <cdr:spPr>
        <a:xfrm xmlns:a="http://schemas.openxmlformats.org/drawingml/2006/main">
          <a:off x="4358789" y="1979859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0.50497</cdr:x>
      <cdr:y>0.5217</cdr:y>
    </cdr:from>
    <cdr:to>
      <cdr:x>0.51714</cdr:x>
      <cdr:y>0.54018</cdr:y>
    </cdr:to>
    <cdr:sp macro="" textlink="">
      <cdr:nvSpPr>
        <cdr:cNvPr id="593" name="NDMPlot_ElementRebar178">
          <a:extLst xmlns:a="http://schemas.openxmlformats.org/drawingml/2006/main">
            <a:ext uri="{FF2B5EF4-FFF2-40B4-BE49-F238E27FC236}">
              <a16:creationId xmlns:a16="http://schemas.microsoft.com/office/drawing/2014/main" id="{E76581C0-99FE-4603-BCF1-17535B849BFB}"/>
            </a:ext>
          </a:extLst>
        </cdr:cNvPr>
        <cdr:cNvSpPr/>
      </cdr:nvSpPr>
      <cdr:spPr>
        <a:xfrm xmlns:a="http://schemas.openxmlformats.org/drawingml/2006/main">
          <a:off x="5258744" y="3577831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0.52661</cdr:x>
      <cdr:y>0.47598</cdr:y>
    </cdr:from>
    <cdr:to>
      <cdr:x>0.53878</cdr:x>
      <cdr:y>0.49446</cdr:y>
    </cdr:to>
    <cdr:sp macro="" textlink="">
      <cdr:nvSpPr>
        <cdr:cNvPr id="594" name="NDMPlot_ElementRebar179">
          <a:extLst xmlns:a="http://schemas.openxmlformats.org/drawingml/2006/main">
            <a:ext uri="{FF2B5EF4-FFF2-40B4-BE49-F238E27FC236}">
              <a16:creationId xmlns:a16="http://schemas.microsoft.com/office/drawing/2014/main" id="{3FE2B18F-0339-4B72-9035-06928669F8B9}"/>
            </a:ext>
          </a:extLst>
        </cdr:cNvPr>
        <cdr:cNvSpPr/>
      </cdr:nvSpPr>
      <cdr:spPr>
        <a:xfrm xmlns:a="http://schemas.openxmlformats.org/drawingml/2006/main">
          <a:off x="5484121" y="3264274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0.48333</cdr:x>
      <cdr:y>0.56742</cdr:y>
    </cdr:from>
    <cdr:to>
      <cdr:x>0.4955</cdr:x>
      <cdr:y>0.5859</cdr:y>
    </cdr:to>
    <cdr:sp macro="" textlink="">
      <cdr:nvSpPr>
        <cdr:cNvPr id="595" name="NDMPlot_ElementRebar180">
          <a:extLst xmlns:a="http://schemas.openxmlformats.org/drawingml/2006/main">
            <a:ext uri="{FF2B5EF4-FFF2-40B4-BE49-F238E27FC236}">
              <a16:creationId xmlns:a16="http://schemas.microsoft.com/office/drawing/2014/main" id="{EFB8DD10-FCF7-4B74-98D0-799554B95E1B}"/>
            </a:ext>
          </a:extLst>
        </cdr:cNvPr>
        <cdr:cNvSpPr/>
      </cdr:nvSpPr>
      <cdr:spPr>
        <a:xfrm xmlns:a="http://schemas.openxmlformats.org/drawingml/2006/main">
          <a:off x="5033366" y="3891389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0.54825</cdr:x>
      <cdr:y>0.43026</cdr:y>
    </cdr:from>
    <cdr:to>
      <cdr:x>0.56042</cdr:x>
      <cdr:y>0.44874</cdr:y>
    </cdr:to>
    <cdr:sp macro="" textlink="">
      <cdr:nvSpPr>
        <cdr:cNvPr id="596" name="NDMPlot_ElementRebar181">
          <a:extLst xmlns:a="http://schemas.openxmlformats.org/drawingml/2006/main">
            <a:ext uri="{FF2B5EF4-FFF2-40B4-BE49-F238E27FC236}">
              <a16:creationId xmlns:a16="http://schemas.microsoft.com/office/drawing/2014/main" id="{85A9681F-E0FB-4DC6-8DD3-F08CBBF40D7A}"/>
            </a:ext>
          </a:extLst>
        </cdr:cNvPr>
        <cdr:cNvSpPr/>
      </cdr:nvSpPr>
      <cdr:spPr>
        <a:xfrm xmlns:a="http://schemas.openxmlformats.org/drawingml/2006/main">
          <a:off x="5709499" y="2950716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0.46169</cdr:x>
      <cdr:y>0.61314</cdr:y>
    </cdr:from>
    <cdr:to>
      <cdr:x>0.47386</cdr:x>
      <cdr:y>0.63162</cdr:y>
    </cdr:to>
    <cdr:sp macro="" textlink="">
      <cdr:nvSpPr>
        <cdr:cNvPr id="597" name="NDMPlot_ElementRebar182">
          <a:extLst xmlns:a="http://schemas.openxmlformats.org/drawingml/2006/main">
            <a:ext uri="{FF2B5EF4-FFF2-40B4-BE49-F238E27FC236}">
              <a16:creationId xmlns:a16="http://schemas.microsoft.com/office/drawing/2014/main" id="{63D25DC8-91CB-4B96-9D33-31B360772047}"/>
            </a:ext>
          </a:extLst>
        </cdr:cNvPr>
        <cdr:cNvSpPr/>
      </cdr:nvSpPr>
      <cdr:spPr>
        <a:xfrm xmlns:a="http://schemas.openxmlformats.org/drawingml/2006/main">
          <a:off x="4807988" y="4204946"/>
          <a:ext cx="126738" cy="126738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0.43978</cdr:x>
      <cdr:y>0.28342</cdr:y>
    </cdr:from>
    <cdr:to>
      <cdr:x>0.45195</cdr:x>
      <cdr:y>0.3019</cdr:y>
    </cdr:to>
    <cdr:sp macro="" textlink="">
      <cdr:nvSpPr>
        <cdr:cNvPr id="598" name="NDMPlot_ElementRebar183">
          <a:extLst xmlns:a="http://schemas.openxmlformats.org/drawingml/2006/main">
            <a:ext uri="{FF2B5EF4-FFF2-40B4-BE49-F238E27FC236}">
              <a16:creationId xmlns:a16="http://schemas.microsoft.com/office/drawing/2014/main" id="{C048FE74-9C07-4AE5-B118-7C79CF18F5D0}"/>
            </a:ext>
          </a:extLst>
        </cdr:cNvPr>
        <cdr:cNvSpPr/>
      </cdr:nvSpPr>
      <cdr:spPr>
        <a:xfrm xmlns:a="http://schemas.openxmlformats.org/drawingml/2006/main">
          <a:off x="4579891" y="1943682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0.54478</cdr:x>
      <cdr:y>0.39802</cdr:y>
    </cdr:from>
    <cdr:to>
      <cdr:x>0.55695</cdr:x>
      <cdr:y>0.4165</cdr:y>
    </cdr:to>
    <cdr:sp macro="" textlink="">
      <cdr:nvSpPr>
        <cdr:cNvPr id="599" name="NDMPlot_ElementRebar184">
          <a:extLst xmlns:a="http://schemas.openxmlformats.org/drawingml/2006/main">
            <a:ext uri="{FF2B5EF4-FFF2-40B4-BE49-F238E27FC236}">
              <a16:creationId xmlns:a16="http://schemas.microsoft.com/office/drawing/2014/main" id="{89DB5E3F-26A3-45CF-BC47-5381A1654E26}"/>
            </a:ext>
          </a:extLst>
        </cdr:cNvPr>
        <cdr:cNvSpPr/>
      </cdr:nvSpPr>
      <cdr:spPr>
        <a:xfrm xmlns:a="http://schemas.openxmlformats.org/drawingml/2006/main">
          <a:off x="5673322" y="2729614"/>
          <a:ext cx="126738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0.44045</cdr:x>
      <cdr:y>0.61842</cdr:y>
    </cdr:from>
    <cdr:to>
      <cdr:x>0.45262</cdr:x>
      <cdr:y>0.6369</cdr:y>
    </cdr:to>
    <cdr:sp macro="" textlink="">
      <cdr:nvSpPr>
        <cdr:cNvPr id="600" name="NDMPlot_ElementRebar185">
          <a:extLst xmlns:a="http://schemas.openxmlformats.org/drawingml/2006/main">
            <a:ext uri="{FF2B5EF4-FFF2-40B4-BE49-F238E27FC236}">
              <a16:creationId xmlns:a16="http://schemas.microsoft.com/office/drawing/2014/main" id="{76A10B68-9367-4B7D-9DCA-EDC5789CC55C}"/>
            </a:ext>
          </a:extLst>
        </cdr:cNvPr>
        <cdr:cNvSpPr/>
      </cdr:nvSpPr>
      <cdr:spPr>
        <a:xfrm xmlns:a="http://schemas.openxmlformats.org/drawingml/2006/main">
          <a:off x="4586887" y="4241123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0.33546</cdr:x>
      <cdr:y>0.50382</cdr:y>
    </cdr:from>
    <cdr:to>
      <cdr:x>0.34763</cdr:x>
      <cdr:y>0.5223</cdr:y>
    </cdr:to>
    <cdr:sp macro="" textlink="">
      <cdr:nvSpPr>
        <cdr:cNvPr id="601" name="NDMPlot_ElementRebar186">
          <a:extLst xmlns:a="http://schemas.openxmlformats.org/drawingml/2006/main">
            <a:ext uri="{FF2B5EF4-FFF2-40B4-BE49-F238E27FC236}">
              <a16:creationId xmlns:a16="http://schemas.microsoft.com/office/drawing/2014/main" id="{871D9EB3-9994-48B9-BA2F-916DED4EFFBB}"/>
            </a:ext>
          </a:extLst>
        </cdr:cNvPr>
        <cdr:cNvSpPr/>
      </cdr:nvSpPr>
      <cdr:spPr>
        <a:xfrm xmlns:a="http://schemas.openxmlformats.org/drawingml/2006/main">
          <a:off x="3493455" y="3455191"/>
          <a:ext cx="126738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0.27649</cdr:x>
      <cdr:y>0.58881</cdr:y>
    </cdr:from>
    <cdr:to>
      <cdr:x>0.28866</cdr:x>
      <cdr:y>0.60729</cdr:y>
    </cdr:to>
    <cdr:sp macro="" textlink="">
      <cdr:nvSpPr>
        <cdr:cNvPr id="602" name="NDMPlot_ElementRebar187">
          <a:extLst xmlns:a="http://schemas.openxmlformats.org/drawingml/2006/main">
            <a:ext uri="{FF2B5EF4-FFF2-40B4-BE49-F238E27FC236}">
              <a16:creationId xmlns:a16="http://schemas.microsoft.com/office/drawing/2014/main" id="{D4138FD6-2CB0-4031-96D8-3A0F2FFCB1B8}"/>
            </a:ext>
          </a:extLst>
        </cdr:cNvPr>
        <cdr:cNvSpPr/>
      </cdr:nvSpPr>
      <cdr:spPr>
        <a:xfrm xmlns:a="http://schemas.openxmlformats.org/drawingml/2006/main">
          <a:off x="2879388" y="4038083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0.29647</cdr:x>
      <cdr:y>0.54661</cdr:y>
    </cdr:from>
    <cdr:to>
      <cdr:x>0.30864</cdr:x>
      <cdr:y>0.56509</cdr:y>
    </cdr:to>
    <cdr:sp macro="" textlink="">
      <cdr:nvSpPr>
        <cdr:cNvPr id="603" name="NDMPlot_ElementRebar188">
          <a:extLst xmlns:a="http://schemas.openxmlformats.org/drawingml/2006/main">
            <a:ext uri="{FF2B5EF4-FFF2-40B4-BE49-F238E27FC236}">
              <a16:creationId xmlns:a16="http://schemas.microsoft.com/office/drawing/2014/main" id="{F9FBC147-34B6-4683-9AC4-1D8965149C72}"/>
            </a:ext>
          </a:extLst>
        </cdr:cNvPr>
        <cdr:cNvSpPr/>
      </cdr:nvSpPr>
      <cdr:spPr>
        <a:xfrm xmlns:a="http://schemas.openxmlformats.org/drawingml/2006/main">
          <a:off x="3087428" y="3748645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0.45705</cdr:x>
      <cdr:y>0.72188</cdr:y>
    </cdr:from>
    <cdr:to>
      <cdr:x>0.46922</cdr:x>
      <cdr:y>0.74036</cdr:y>
    </cdr:to>
    <cdr:sp macro="" textlink="">
      <cdr:nvSpPr>
        <cdr:cNvPr id="604" name="NDMPlot_ElementRebar189">
          <a:extLst xmlns:a="http://schemas.openxmlformats.org/drawingml/2006/main">
            <a:ext uri="{FF2B5EF4-FFF2-40B4-BE49-F238E27FC236}">
              <a16:creationId xmlns:a16="http://schemas.microsoft.com/office/drawing/2014/main" id="{2F2E39F5-2906-4D8B-8199-16702882B5F2}"/>
            </a:ext>
          </a:extLst>
        </cdr:cNvPr>
        <cdr:cNvSpPr/>
      </cdr:nvSpPr>
      <cdr:spPr>
        <a:xfrm xmlns:a="http://schemas.openxmlformats.org/drawingml/2006/main">
          <a:off x="4759735" y="4950659"/>
          <a:ext cx="126738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0.43707</cdr:x>
      <cdr:y>0.76409</cdr:y>
    </cdr:from>
    <cdr:to>
      <cdr:x>0.44924</cdr:x>
      <cdr:y>0.78257</cdr:y>
    </cdr:to>
    <cdr:sp macro="" textlink="">
      <cdr:nvSpPr>
        <cdr:cNvPr id="605" name="NDMPlot_ElementRebar190">
          <a:extLst xmlns:a="http://schemas.openxmlformats.org/drawingml/2006/main">
            <a:ext uri="{FF2B5EF4-FFF2-40B4-BE49-F238E27FC236}">
              <a16:creationId xmlns:a16="http://schemas.microsoft.com/office/drawing/2014/main" id="{50B706A2-B354-4D04-B288-91FB1056EA04}"/>
            </a:ext>
          </a:extLst>
        </cdr:cNvPr>
        <cdr:cNvSpPr/>
      </cdr:nvSpPr>
      <cdr:spPr>
        <a:xfrm xmlns:a="http://schemas.openxmlformats.org/drawingml/2006/main">
          <a:off x="4551695" y="5240097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0.38564</cdr:x>
      <cdr:y>0.61549</cdr:y>
    </cdr:from>
    <cdr:to>
      <cdr:x>0.39781</cdr:x>
      <cdr:y>0.63397</cdr:y>
    </cdr:to>
    <cdr:sp macro="" textlink="">
      <cdr:nvSpPr>
        <cdr:cNvPr id="606" name="NDMPlot_ElementRebar191">
          <a:extLst xmlns:a="http://schemas.openxmlformats.org/drawingml/2006/main">
            <a:ext uri="{FF2B5EF4-FFF2-40B4-BE49-F238E27FC236}">
              <a16:creationId xmlns:a16="http://schemas.microsoft.com/office/drawing/2014/main" id="{2865FFA7-67C2-4B7D-A14F-A6526C7D24AE}"/>
            </a:ext>
          </a:extLst>
        </cdr:cNvPr>
        <cdr:cNvSpPr/>
      </cdr:nvSpPr>
      <cdr:spPr>
        <a:xfrm xmlns:a="http://schemas.openxmlformats.org/drawingml/2006/main">
          <a:off x="4016045" y="4221013"/>
          <a:ext cx="126737" cy="126738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0.35167</cdr:x>
      <cdr:y>0.57841</cdr:y>
    </cdr:from>
    <cdr:to>
      <cdr:x>0.36384</cdr:x>
      <cdr:y>0.59689</cdr:y>
    </cdr:to>
    <cdr:sp macro="" textlink="">
      <cdr:nvSpPr>
        <cdr:cNvPr id="607" name="NDMPlot_ElementRebar192">
          <a:extLst xmlns:a="http://schemas.openxmlformats.org/drawingml/2006/main">
            <a:ext uri="{FF2B5EF4-FFF2-40B4-BE49-F238E27FC236}">
              <a16:creationId xmlns:a16="http://schemas.microsoft.com/office/drawing/2014/main" id="{1B5C02C8-2B8E-4D64-A0EC-69CE87A8F786}"/>
            </a:ext>
          </a:extLst>
        </cdr:cNvPr>
        <cdr:cNvSpPr/>
      </cdr:nvSpPr>
      <cdr:spPr>
        <a:xfrm xmlns:a="http://schemas.openxmlformats.org/drawingml/2006/main">
          <a:off x="3662287" y="3966741"/>
          <a:ext cx="126738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0.41961</cdr:x>
      <cdr:y>0.65256</cdr:y>
    </cdr:from>
    <cdr:to>
      <cdr:x>0.43178</cdr:x>
      <cdr:y>0.67104</cdr:y>
    </cdr:to>
    <cdr:sp macro="" textlink="">
      <cdr:nvSpPr>
        <cdr:cNvPr id="608" name="NDMPlot_ElementRebar193">
          <a:extLst xmlns:a="http://schemas.openxmlformats.org/drawingml/2006/main">
            <a:ext uri="{FF2B5EF4-FFF2-40B4-BE49-F238E27FC236}">
              <a16:creationId xmlns:a16="http://schemas.microsoft.com/office/drawing/2014/main" id="{82C7DBAB-F789-47F0-A76B-3FE8FE5C9424}"/>
            </a:ext>
          </a:extLst>
        </cdr:cNvPr>
        <cdr:cNvSpPr/>
      </cdr:nvSpPr>
      <cdr:spPr>
        <a:xfrm xmlns:a="http://schemas.openxmlformats.org/drawingml/2006/main">
          <a:off x="4369802" y="4475285"/>
          <a:ext cx="126737" cy="126738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0.3177</cdr:x>
      <cdr:y>0.54133</cdr:y>
    </cdr:from>
    <cdr:to>
      <cdr:x>0.32987</cdr:x>
      <cdr:y>0.55981</cdr:y>
    </cdr:to>
    <cdr:sp macro="" textlink="">
      <cdr:nvSpPr>
        <cdr:cNvPr id="609" name="NDMPlot_ElementRebar194">
          <a:extLst xmlns:a="http://schemas.openxmlformats.org/drawingml/2006/main">
            <a:ext uri="{FF2B5EF4-FFF2-40B4-BE49-F238E27FC236}">
              <a16:creationId xmlns:a16="http://schemas.microsoft.com/office/drawing/2014/main" id="{B4AB7443-32DD-40B6-B310-1BCD06BC782C}"/>
            </a:ext>
          </a:extLst>
        </cdr:cNvPr>
        <cdr:cNvSpPr/>
      </cdr:nvSpPr>
      <cdr:spPr>
        <a:xfrm xmlns:a="http://schemas.openxmlformats.org/drawingml/2006/main">
          <a:off x="3308530" y="3712469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0.45358</cdr:x>
      <cdr:y>0.68964</cdr:y>
    </cdr:from>
    <cdr:to>
      <cdr:x>0.46575</cdr:x>
      <cdr:y>0.70812</cdr:y>
    </cdr:to>
    <cdr:sp macro="" textlink="">
      <cdr:nvSpPr>
        <cdr:cNvPr id="610" name="NDMPlot_ElementRebar195">
          <a:extLst xmlns:a="http://schemas.openxmlformats.org/drawingml/2006/main">
            <a:ext uri="{FF2B5EF4-FFF2-40B4-BE49-F238E27FC236}">
              <a16:creationId xmlns:a16="http://schemas.microsoft.com/office/drawing/2014/main" id="{B8B8636C-BA3D-407A-86FE-D679256BD5B4}"/>
            </a:ext>
          </a:extLst>
        </cdr:cNvPr>
        <cdr:cNvSpPr/>
      </cdr:nvSpPr>
      <cdr:spPr>
        <a:xfrm xmlns:a="http://schemas.openxmlformats.org/drawingml/2006/main">
          <a:off x="4723559" y="4729557"/>
          <a:ext cx="126738" cy="126738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0.3479</cdr:x>
      <cdr:y>0.69521</cdr:y>
    </cdr:from>
    <cdr:to>
      <cdr:x>0.36007</cdr:x>
      <cdr:y>0.71369</cdr:y>
    </cdr:to>
    <cdr:sp macro="" textlink="">
      <cdr:nvSpPr>
        <cdr:cNvPr id="611" name="NDMPlot_ElementRebar196">
          <a:extLst xmlns:a="http://schemas.openxmlformats.org/drawingml/2006/main">
            <a:ext uri="{FF2B5EF4-FFF2-40B4-BE49-F238E27FC236}">
              <a16:creationId xmlns:a16="http://schemas.microsoft.com/office/drawing/2014/main" id="{2098D5E2-70D3-487A-A47E-6755A1794026}"/>
            </a:ext>
          </a:extLst>
        </cdr:cNvPr>
        <cdr:cNvSpPr/>
      </cdr:nvSpPr>
      <cdr:spPr>
        <a:xfrm xmlns:a="http://schemas.openxmlformats.org/drawingml/2006/main">
          <a:off x="3623078" y="4767729"/>
          <a:ext cx="126738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0.38187</cdr:x>
      <cdr:y>0.73228</cdr:y>
    </cdr:from>
    <cdr:to>
      <cdr:x>0.39404</cdr:x>
      <cdr:y>0.75076</cdr:y>
    </cdr:to>
    <cdr:sp macro="" textlink="">
      <cdr:nvSpPr>
        <cdr:cNvPr id="612" name="NDMPlot_ElementRebar197">
          <a:extLst xmlns:a="http://schemas.openxmlformats.org/drawingml/2006/main">
            <a:ext uri="{FF2B5EF4-FFF2-40B4-BE49-F238E27FC236}">
              <a16:creationId xmlns:a16="http://schemas.microsoft.com/office/drawing/2014/main" id="{F030F466-52CF-42FA-9DCF-32A5A64527EE}"/>
            </a:ext>
          </a:extLst>
        </cdr:cNvPr>
        <cdr:cNvSpPr/>
      </cdr:nvSpPr>
      <cdr:spPr>
        <a:xfrm xmlns:a="http://schemas.openxmlformats.org/drawingml/2006/main">
          <a:off x="3976836" y="5022001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0.31394</cdr:x>
      <cdr:y>0.65813</cdr:y>
    </cdr:from>
    <cdr:to>
      <cdr:x>0.32611</cdr:x>
      <cdr:y>0.67661</cdr:y>
    </cdr:to>
    <cdr:sp macro="" textlink="">
      <cdr:nvSpPr>
        <cdr:cNvPr id="613" name="NDMPlot_ElementRebar198">
          <a:extLst xmlns:a="http://schemas.openxmlformats.org/drawingml/2006/main">
            <a:ext uri="{FF2B5EF4-FFF2-40B4-BE49-F238E27FC236}">
              <a16:creationId xmlns:a16="http://schemas.microsoft.com/office/drawing/2014/main" id="{1618E8E8-BEB3-44F1-A860-51738ECDAAE0}"/>
            </a:ext>
          </a:extLst>
        </cdr:cNvPr>
        <cdr:cNvSpPr/>
      </cdr:nvSpPr>
      <cdr:spPr>
        <a:xfrm xmlns:a="http://schemas.openxmlformats.org/drawingml/2006/main">
          <a:off x="3269321" y="4513457"/>
          <a:ext cx="126738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0.41584</cdr:x>
      <cdr:y>0.76936</cdr:y>
    </cdr:from>
    <cdr:to>
      <cdr:x>0.42801</cdr:x>
      <cdr:y>0.78784</cdr:y>
    </cdr:to>
    <cdr:sp macro="" textlink="">
      <cdr:nvSpPr>
        <cdr:cNvPr id="614" name="NDMPlot_ElementRebar199">
          <a:extLst xmlns:a="http://schemas.openxmlformats.org/drawingml/2006/main">
            <a:ext uri="{FF2B5EF4-FFF2-40B4-BE49-F238E27FC236}">
              <a16:creationId xmlns:a16="http://schemas.microsoft.com/office/drawing/2014/main" id="{7059C0C8-FB0A-4153-8D68-50D3B096F3F5}"/>
            </a:ext>
          </a:extLst>
        </cdr:cNvPr>
        <cdr:cNvSpPr/>
      </cdr:nvSpPr>
      <cdr:spPr>
        <a:xfrm xmlns:a="http://schemas.openxmlformats.org/drawingml/2006/main">
          <a:off x="4330593" y="5276273"/>
          <a:ext cx="126737" cy="126738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0.27997</cdr:x>
      <cdr:y>0.62105</cdr:y>
    </cdr:from>
    <cdr:to>
      <cdr:x>0.29214</cdr:x>
      <cdr:y>0.63953</cdr:y>
    </cdr:to>
    <cdr:sp macro="" textlink="">
      <cdr:nvSpPr>
        <cdr:cNvPr id="615" name="NDMPlot_ElementRebar200">
          <a:extLst xmlns:a="http://schemas.openxmlformats.org/drawingml/2006/main">
            <a:ext uri="{FF2B5EF4-FFF2-40B4-BE49-F238E27FC236}">
              <a16:creationId xmlns:a16="http://schemas.microsoft.com/office/drawing/2014/main" id="{28680A74-FDB8-4E7D-930F-E105E56F5372}"/>
            </a:ext>
          </a:extLst>
        </cdr:cNvPr>
        <cdr:cNvSpPr/>
      </cdr:nvSpPr>
      <cdr:spPr>
        <a:xfrm xmlns:a="http://schemas.openxmlformats.org/drawingml/2006/main">
          <a:off x="2915564" y="4259185"/>
          <a:ext cx="126737" cy="126737"/>
        </a:xfrm>
        <a:prstGeom xmlns:a="http://schemas.openxmlformats.org/drawingml/2006/main" prst="ellipse">
          <a:avLst/>
        </a:prstGeom>
        <a:solidFill xmlns:a="http://schemas.openxmlformats.org/drawingml/2006/main">
          <a:srgbClr val="96969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0.25247</cdr:x>
      <cdr:y>0.82432</cdr:y>
    </cdr:from>
    <cdr:to>
      <cdr:x>0.25247</cdr:x>
      <cdr:y>0.88207</cdr:y>
    </cdr:to>
    <cdr:cxnSp macro="">
      <cdr:nvCxnSpPr>
        <cdr:cNvPr id="616" name="NDMPlot_AnnotationLine201">
          <a:extLst xmlns:a="http://schemas.openxmlformats.org/drawingml/2006/main">
            <a:ext uri="{FF2B5EF4-FFF2-40B4-BE49-F238E27FC236}">
              <a16:creationId xmlns:a16="http://schemas.microsoft.com/office/drawing/2014/main" id="{20864971-F3C2-4282-9B5A-48B31D9B045B}"/>
            </a:ext>
          </a:extLst>
        </cdr:cNvPr>
        <cdr:cNvCxnSpPr/>
      </cdr:nvCxnSpPr>
      <cdr:spPr>
        <a:xfrm xmlns:a="http://schemas.openxmlformats.org/drawingml/2006/main">
          <a:off x="2629192" y="5653206"/>
          <a:ext cx="0" cy="39605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0.58445</cdr:x>
      <cdr:y>0.82432</cdr:y>
    </cdr:from>
    <cdr:to>
      <cdr:x>0.58445</cdr:x>
      <cdr:y>0.88207</cdr:y>
    </cdr:to>
    <cdr:cxnSp macro="">
      <cdr:nvCxnSpPr>
        <cdr:cNvPr id="617" name="NDMPlot_AnnotationLine202">
          <a:extLst xmlns:a="http://schemas.openxmlformats.org/drawingml/2006/main">
            <a:ext uri="{FF2B5EF4-FFF2-40B4-BE49-F238E27FC236}">
              <a16:creationId xmlns:a16="http://schemas.microsoft.com/office/drawing/2014/main" id="{4F5D2219-F5EC-436D-9DED-3AE647BEAD49}"/>
            </a:ext>
          </a:extLst>
        </cdr:cNvPr>
        <cdr:cNvCxnSpPr/>
      </cdr:nvCxnSpPr>
      <cdr:spPr>
        <a:xfrm xmlns:a="http://schemas.openxmlformats.org/drawingml/2006/main">
          <a:off x="6086432" y="5653206"/>
          <a:ext cx="0" cy="39605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0.25247</cdr:x>
      <cdr:y>0.88207</cdr:y>
    </cdr:from>
    <cdr:to>
      <cdr:x>0.58445</cdr:x>
      <cdr:y>0.88207</cdr:y>
    </cdr:to>
    <cdr:cxnSp macro="">
      <cdr:nvCxnSpPr>
        <cdr:cNvPr id="618" name="NDMPlot_AnnotationLine203">
          <a:extLst xmlns:a="http://schemas.openxmlformats.org/drawingml/2006/main">
            <a:ext uri="{FF2B5EF4-FFF2-40B4-BE49-F238E27FC236}">
              <a16:creationId xmlns:a16="http://schemas.microsoft.com/office/drawing/2014/main" id="{BA194C0B-9084-4D7E-BA00-B15A62FB923B}"/>
            </a:ext>
          </a:extLst>
        </cdr:cNvPr>
        <cdr:cNvCxnSpPr/>
      </cdr:nvCxnSpPr>
      <cdr:spPr>
        <a:xfrm xmlns:a="http://schemas.openxmlformats.org/drawingml/2006/main">
          <a:off x="2629192" y="6049259"/>
          <a:ext cx="3457240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0.32699</cdr:x>
      <cdr:y>0.87888</cdr:y>
    </cdr:from>
    <cdr:to>
      <cdr:x>0.50992</cdr:x>
      <cdr:y>0.9186</cdr:y>
    </cdr:to>
    <cdr:sp macro="" textlink="">
      <cdr:nvSpPr>
        <cdr:cNvPr id="619" name="NDMPlot_Text204">
          <a:extLst xmlns:a="http://schemas.openxmlformats.org/drawingml/2006/main">
            <a:ext uri="{FF2B5EF4-FFF2-40B4-BE49-F238E27FC236}">
              <a16:creationId xmlns:a16="http://schemas.microsoft.com/office/drawing/2014/main" id="{054AA346-EE73-4B44-8CF0-965904E26D41}"/>
            </a:ext>
          </a:extLst>
        </cdr:cNvPr>
        <cdr:cNvSpPr txBox="1"/>
      </cdr:nvSpPr>
      <cdr:spPr>
        <a:xfrm xmlns:a="http://schemas.openxmlformats.org/drawingml/2006/main">
          <a:off x="3405312" y="6027352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>
              <a:solidFill>
                <a:srgbClr val="141E5A"/>
              </a:solidFill>
            </a:rPr>
            <a:t>≈ 872.923 mm</a:t>
          </a:r>
          <a:endParaRPr lang="ru-RU" sz="1300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0.21444</cdr:x>
      <cdr:y>0.82432</cdr:y>
    </cdr:from>
    <cdr:to>
      <cdr:x>0.25247</cdr:x>
      <cdr:y>0.82432</cdr:y>
    </cdr:to>
    <cdr:cxnSp macro="">
      <cdr:nvCxnSpPr>
        <cdr:cNvPr id="620" name="NDMPlot_AnnotationLine205">
          <a:extLst xmlns:a="http://schemas.openxmlformats.org/drawingml/2006/main">
            <a:ext uri="{FF2B5EF4-FFF2-40B4-BE49-F238E27FC236}">
              <a16:creationId xmlns:a16="http://schemas.microsoft.com/office/drawing/2014/main" id="{91A97F4F-3B36-4867-96D1-958943EEFE0E}"/>
            </a:ext>
          </a:extLst>
        </cdr:cNvPr>
        <cdr:cNvCxnSpPr/>
      </cdr:nvCxnSpPr>
      <cdr:spPr>
        <a:xfrm xmlns:a="http://schemas.openxmlformats.org/drawingml/2006/main" flipH="1">
          <a:off x="2233138" y="5653206"/>
          <a:ext cx="396054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0.21444</cdr:x>
      <cdr:y>0.17756</cdr:y>
    </cdr:from>
    <cdr:to>
      <cdr:x>0.25247</cdr:x>
      <cdr:y>0.17756</cdr:y>
    </cdr:to>
    <cdr:cxnSp macro="">
      <cdr:nvCxnSpPr>
        <cdr:cNvPr id="621" name="NDMPlot_AnnotationLine206">
          <a:extLst xmlns:a="http://schemas.openxmlformats.org/drawingml/2006/main">
            <a:ext uri="{FF2B5EF4-FFF2-40B4-BE49-F238E27FC236}">
              <a16:creationId xmlns:a16="http://schemas.microsoft.com/office/drawing/2014/main" id="{7209976D-ED22-4DCB-8605-7B76CCC46BCF}"/>
            </a:ext>
          </a:extLst>
        </cdr:cNvPr>
        <cdr:cNvCxnSpPr/>
      </cdr:nvCxnSpPr>
      <cdr:spPr>
        <a:xfrm xmlns:a="http://schemas.openxmlformats.org/drawingml/2006/main" flipH="1">
          <a:off x="2233138" y="1217684"/>
          <a:ext cx="396054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0.21444</cdr:x>
      <cdr:y>0.17756</cdr:y>
    </cdr:from>
    <cdr:to>
      <cdr:x>0.21444</cdr:x>
      <cdr:y>0.82432</cdr:y>
    </cdr:to>
    <cdr:cxnSp macro="">
      <cdr:nvCxnSpPr>
        <cdr:cNvPr id="622" name="NDMPlot_AnnotationLine207">
          <a:extLst xmlns:a="http://schemas.openxmlformats.org/drawingml/2006/main">
            <a:ext uri="{FF2B5EF4-FFF2-40B4-BE49-F238E27FC236}">
              <a16:creationId xmlns:a16="http://schemas.microsoft.com/office/drawing/2014/main" id="{D454C562-3823-4DA6-938A-4B7FB51C5972}"/>
            </a:ext>
          </a:extLst>
        </cdr:cNvPr>
        <cdr:cNvCxnSpPr/>
      </cdr:nvCxnSpPr>
      <cdr:spPr>
        <a:xfrm xmlns:a="http://schemas.openxmlformats.org/drawingml/2006/main" flipV="1">
          <a:off x="2233138" y="1217684"/>
          <a:ext cx="0" cy="4435522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0.19038</cdr:x>
      <cdr:y>0.36205</cdr:y>
    </cdr:from>
    <cdr:to>
      <cdr:x>0.21654</cdr:x>
      <cdr:y>0.63983</cdr:y>
    </cdr:to>
    <cdr:sp macro="" textlink="">
      <cdr:nvSpPr>
        <cdr:cNvPr id="623" name="NDMPlot_Text208">
          <a:extLst xmlns:a="http://schemas.openxmlformats.org/drawingml/2006/main">
            <a:ext uri="{FF2B5EF4-FFF2-40B4-BE49-F238E27FC236}">
              <a16:creationId xmlns:a16="http://schemas.microsoft.com/office/drawing/2014/main" id="{E7890F18-EF6A-477D-AE63-F494C655917E}"/>
            </a:ext>
          </a:extLst>
        </cdr:cNvPr>
        <cdr:cNvSpPr txBox="1"/>
      </cdr:nvSpPr>
      <cdr:spPr>
        <a:xfrm xmlns:a="http://schemas.openxmlformats.org/drawingml/2006/main" rot="5400000">
          <a:off x="1166338" y="3299237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>
              <a:solidFill>
                <a:srgbClr val="141E5A"/>
              </a:solidFill>
            </a:rPr>
            <a:t>≈ 1119.93 mm</a:t>
          </a:r>
          <a:endParaRPr lang="ru-RU" sz="1300" b="1">
            <a:solidFill>
              <a:srgbClr val="141E5A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42E9-C857-4449-8A03-869DF8D27526}">
  <sheetPr codeName="Лист1"/>
  <dimension ref="A1:EF260"/>
  <sheetViews>
    <sheetView workbookViewId="0">
      <selection activeCell="H15" sqref="H1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38" t="s">
        <v>1579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472</v>
      </c>
      <c r="BJ1" s="1"/>
      <c r="BK1" s="1"/>
      <c r="BL1" s="1"/>
      <c r="BM1" s="1"/>
      <c r="BN1" s="1"/>
      <c r="BO1" s="1"/>
      <c r="BP1" s="1"/>
      <c r="BQ1" s="1"/>
      <c r="BR1" s="1" t="s">
        <v>270</v>
      </c>
      <c r="BS1" s="1" t="s">
        <v>272</v>
      </c>
      <c r="BT1" s="1" t="s">
        <v>275</v>
      </c>
      <c r="BU1" s="1" t="s">
        <v>278</v>
      </c>
      <c r="BV1" s="1" t="s">
        <v>289</v>
      </c>
      <c r="BW1" s="1" t="s">
        <v>282</v>
      </c>
      <c r="BX1" s="1" t="s">
        <v>251</v>
      </c>
      <c r="BY1" s="1" t="s">
        <v>314</v>
      </c>
      <c r="BZ1" s="1" t="s">
        <v>316</v>
      </c>
      <c r="CA1" s="1"/>
      <c r="CB1" s="1" t="s">
        <v>18</v>
      </c>
      <c r="CC1" s="1" t="s">
        <v>12</v>
      </c>
      <c r="CD1" s="1" t="s">
        <v>12</v>
      </c>
      <c r="CE1" s="1" t="s">
        <v>89</v>
      </c>
      <c r="CF1" s="1" t="s">
        <v>98</v>
      </c>
      <c r="CG1" s="1">
        <v>1</v>
      </c>
      <c r="CH1" s="1">
        <v>1</v>
      </c>
      <c r="CI1" s="1" t="s">
        <v>105</v>
      </c>
      <c r="CJ1" s="1" t="s">
        <v>112</v>
      </c>
      <c r="CK1" s="1" t="s">
        <v>66</v>
      </c>
      <c r="CL1" s="1" t="s">
        <v>540</v>
      </c>
      <c r="CM1" s="1" t="s">
        <v>35</v>
      </c>
      <c r="CN1" s="1" t="s">
        <v>12</v>
      </c>
      <c r="CO1" s="1" t="s">
        <v>66</v>
      </c>
      <c r="CP1" s="1" t="s">
        <v>77</v>
      </c>
      <c r="CQ1" s="1" t="s">
        <v>12</v>
      </c>
      <c r="CR1" s="1" t="s">
        <v>66</v>
      </c>
      <c r="CS1" s="1" t="s">
        <v>146</v>
      </c>
      <c r="CT1" s="1" t="s">
        <v>132</v>
      </c>
      <c r="CU1" s="1" t="s">
        <v>547</v>
      </c>
      <c r="CV1" s="1" t="s">
        <v>548</v>
      </c>
      <c r="CW1" s="1" t="s">
        <v>12</v>
      </c>
      <c r="CX1" s="1" t="s">
        <v>12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12</v>
      </c>
      <c r="DF1" s="1" t="s">
        <v>12</v>
      </c>
      <c r="DG1" s="1" t="s">
        <v>12</v>
      </c>
      <c r="DH1" s="1" t="s">
        <v>12</v>
      </c>
      <c r="DI1" s="1" t="s">
        <v>225</v>
      </c>
      <c r="DJ1" s="1" t="s">
        <v>152</v>
      </c>
      <c r="DK1" s="1" t="s">
        <v>12</v>
      </c>
      <c r="DL1" s="1" t="s">
        <v>378</v>
      </c>
      <c r="DM1" s="1" t="s">
        <v>248</v>
      </c>
      <c r="DN1" s="1" t="s">
        <v>388</v>
      </c>
      <c r="DO1" s="1" t="s">
        <v>248</v>
      </c>
      <c r="DP1" s="1" t="s">
        <v>414</v>
      </c>
      <c r="DQ1" s="1" t="s">
        <v>279</v>
      </c>
      <c r="DR1" s="1" t="s">
        <v>12</v>
      </c>
      <c r="DS1" s="1" t="s">
        <v>428</v>
      </c>
      <c r="DT1" s="1" t="s">
        <v>446</v>
      </c>
      <c r="DU1" s="1" t="s">
        <v>553</v>
      </c>
      <c r="DV1" s="1" t="s">
        <v>270</v>
      </c>
      <c r="DW1" s="1"/>
      <c r="DX1" s="1"/>
      <c r="DY1" s="1"/>
      <c r="DZ1" s="1" t="s">
        <v>472</v>
      </c>
      <c r="EA1" s="1" t="s">
        <v>524</v>
      </c>
      <c r="EB1" s="1" t="s">
        <v>299</v>
      </c>
      <c r="EC1" s="1" t="s">
        <v>303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1" t="s">
        <v>1584</v>
      </c>
      <c r="I2" s="42"/>
      <c r="J2" s="42"/>
      <c r="K2" s="42"/>
      <c r="L2" s="1"/>
      <c r="M2" s="1"/>
      <c r="N2" s="1"/>
      <c r="O2" s="41" t="s">
        <v>1585</v>
      </c>
      <c r="P2" s="42"/>
      <c r="Q2" s="42"/>
      <c r="R2" s="42"/>
      <c r="S2" s="42"/>
      <c r="T2" s="42"/>
      <c r="U2" s="4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241</v>
      </c>
      <c r="AJ2" s="5" t="s">
        <v>242</v>
      </c>
      <c r="AK2" s="5" t="s">
        <v>243</v>
      </c>
      <c r="AL2" s="5" t="s">
        <v>244</v>
      </c>
      <c r="AM2" s="5" t="s">
        <v>245</v>
      </c>
      <c r="AN2" s="5" t="s">
        <v>246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476</v>
      </c>
      <c r="BJ2" s="1"/>
      <c r="BK2" s="1"/>
      <c r="BL2" s="1"/>
      <c r="BM2" s="1"/>
      <c r="BN2" s="1"/>
      <c r="BO2" s="1"/>
      <c r="BP2" s="1"/>
      <c r="BQ2" s="1"/>
      <c r="BR2" s="1" t="s">
        <v>283</v>
      </c>
      <c r="BS2" s="1" t="s">
        <v>285</v>
      </c>
      <c r="BT2" s="1" t="s">
        <v>287</v>
      </c>
      <c r="BU2" s="1" t="s">
        <v>288</v>
      </c>
      <c r="BV2" s="1" t="s">
        <v>290</v>
      </c>
      <c r="BW2" s="1" t="s">
        <v>293</v>
      </c>
      <c r="BX2" s="1" t="s">
        <v>249</v>
      </c>
      <c r="BY2" s="1" t="s">
        <v>317</v>
      </c>
      <c r="BZ2" s="1" t="s">
        <v>318</v>
      </c>
      <c r="CA2" s="1"/>
      <c r="CB2" s="1" t="s">
        <v>534</v>
      </c>
      <c r="CC2" s="1" t="s">
        <v>8</v>
      </c>
      <c r="CD2" s="1" t="s">
        <v>8</v>
      </c>
      <c r="CE2" s="1" t="s">
        <v>535</v>
      </c>
      <c r="CF2" s="1" t="s">
        <v>536</v>
      </c>
      <c r="CG2" s="1">
        <v>-1</v>
      </c>
      <c r="CH2" s="1">
        <v>-1</v>
      </c>
      <c r="CI2" s="1" t="s">
        <v>537</v>
      </c>
      <c r="CJ2" s="1" t="s">
        <v>538</v>
      </c>
      <c r="CK2" s="1" t="s">
        <v>539</v>
      </c>
      <c r="CL2" s="1" t="s">
        <v>541</v>
      </c>
      <c r="CM2" s="1" t="s">
        <v>542</v>
      </c>
      <c r="CN2" s="1" t="s">
        <v>8</v>
      </c>
      <c r="CO2" s="1" t="s">
        <v>543</v>
      </c>
      <c r="CP2" s="1" t="s">
        <v>545</v>
      </c>
      <c r="CQ2" s="1" t="s">
        <v>8</v>
      </c>
      <c r="CR2" s="1" t="s">
        <v>146</v>
      </c>
      <c r="CS2" s="1" t="s">
        <v>66</v>
      </c>
      <c r="CT2" s="1" t="s">
        <v>546</v>
      </c>
      <c r="CU2" s="1" t="s">
        <v>135</v>
      </c>
      <c r="CV2" s="1" t="s">
        <v>161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8</v>
      </c>
      <c r="DF2" s="1" t="s">
        <v>8</v>
      </c>
      <c r="DG2" s="1" t="s">
        <v>8</v>
      </c>
      <c r="DH2" s="1" t="s">
        <v>8</v>
      </c>
      <c r="DI2" s="1" t="s">
        <v>549</v>
      </c>
      <c r="DJ2" s="1" t="str">
        <f>IF(INDEX(rngLoadCombinations,2,1)="","",INDEX(rngLoadCombinations,2,1))</f>
        <v/>
      </c>
      <c r="DK2" s="1" t="s">
        <v>8</v>
      </c>
      <c r="DL2" s="1" t="s">
        <v>395</v>
      </c>
      <c r="DM2" s="1" t="s">
        <v>252</v>
      </c>
      <c r="DN2" s="1" t="s">
        <v>400</v>
      </c>
      <c r="DO2" s="1" t="s">
        <v>252</v>
      </c>
      <c r="DP2" s="1" t="s">
        <v>550</v>
      </c>
      <c r="DQ2" s="1" t="s">
        <v>419</v>
      </c>
      <c r="DR2" s="1" t="s">
        <v>8</v>
      </c>
      <c r="DS2" s="1" t="s">
        <v>555</v>
      </c>
      <c r="DT2" s="1" t="s">
        <v>556</v>
      </c>
      <c r="DU2" s="1" t="s">
        <v>449</v>
      </c>
      <c r="DV2" s="1" t="s">
        <v>435</v>
      </c>
      <c r="DW2" s="1"/>
      <c r="DX2" s="1"/>
      <c r="DY2" s="1"/>
      <c r="DZ2" s="1" t="s">
        <v>476</v>
      </c>
      <c r="EA2" s="1" t="s">
        <v>533</v>
      </c>
      <c r="EB2" s="1" t="s">
        <v>300</v>
      </c>
      <c r="EC2" s="1" t="s">
        <v>304</v>
      </c>
      <c r="ED2" s="1"/>
      <c r="EE2" s="1"/>
      <c r="EF2" s="1"/>
    </row>
    <row r="3" spans="1:136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265</v>
      </c>
      <c r="I3" s="7" t="s">
        <v>266</v>
      </c>
      <c r="J3" s="8" t="s">
        <v>267</v>
      </c>
      <c r="K3" s="7" t="s">
        <v>268</v>
      </c>
      <c r="L3" s="1"/>
      <c r="M3" s="1"/>
      <c r="N3" s="1"/>
      <c r="O3" s="7" t="s">
        <v>295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296</v>
      </c>
      <c r="T3" s="7" t="s">
        <v>297</v>
      </c>
      <c r="U3" s="9" t="s">
        <v>298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164</v>
      </c>
      <c r="AJ3" s="6" t="s">
        <v>247</v>
      </c>
      <c r="AK3" s="6" t="s">
        <v>248</v>
      </c>
      <c r="AL3" s="6" t="s">
        <v>249</v>
      </c>
      <c r="AM3" s="6">
        <f>-INDEX(rngConcreteMaterialParameters,MATCH("Concrete.TwoThreeLine.Eb2",INDEX(rngConcreteMaterialParameters,,1),0),2)</f>
        <v>-3.5000000000000001E-3</v>
      </c>
      <c r="AN3" s="6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284</v>
      </c>
      <c r="BS3" s="1" t="s">
        <v>286</v>
      </c>
      <c r="BT3" s="1" t="s">
        <v>274</v>
      </c>
      <c r="BU3" s="1" t="s">
        <v>277</v>
      </c>
      <c r="BV3" s="1" t="s">
        <v>280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146</v>
      </c>
      <c r="CJ3" s="1"/>
      <c r="CK3" s="1"/>
      <c r="CL3" s="1" t="s">
        <v>21</v>
      </c>
      <c r="CM3" s="1"/>
      <c r="CN3" s="1"/>
      <c r="CO3" s="1" t="s">
        <v>544</v>
      </c>
      <c r="CP3" s="1" t="s">
        <v>542</v>
      </c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 t="str">
        <f>IF(INDEX(rngLoadCombinations,3,1)="","",INDEX(rngLoadCombinations,3,1))</f>
        <v/>
      </c>
      <c r="DK3" s="1"/>
      <c r="DL3" s="1"/>
      <c r="DM3" s="1"/>
      <c r="DN3" s="1"/>
      <c r="DO3" s="1"/>
      <c r="DP3" s="1" t="s">
        <v>551</v>
      </c>
      <c r="DQ3" s="1"/>
      <c r="DR3" s="1"/>
      <c r="DS3" s="1"/>
      <c r="DT3" s="1" t="s">
        <v>557</v>
      </c>
      <c r="DU3" s="1" t="s">
        <v>554</v>
      </c>
      <c r="DV3" s="1"/>
      <c r="DW3" s="1"/>
      <c r="DX3" s="1"/>
      <c r="DY3" s="1"/>
      <c r="DZ3" s="1"/>
      <c r="EA3" s="1"/>
      <c r="EB3" s="1" t="s">
        <v>301</v>
      </c>
      <c r="EC3" s="1" t="s">
        <v>305</v>
      </c>
      <c r="ED3" s="1"/>
      <c r="EE3" s="1"/>
      <c r="EF3" s="1"/>
    </row>
    <row r="4" spans="1:136" x14ac:dyDescent="0.25">
      <c r="A4" s="7" t="s">
        <v>6</v>
      </c>
      <c r="B4" s="8"/>
      <c r="C4" s="8"/>
      <c r="D4" s="9"/>
      <c r="E4" s="8"/>
      <c r="F4" s="1"/>
      <c r="G4" s="1"/>
      <c r="H4" s="10" t="s">
        <v>269</v>
      </c>
      <c r="I4" s="11" t="s">
        <v>270</v>
      </c>
      <c r="J4" s="16" t="s">
        <v>270</v>
      </c>
      <c r="K4" s="11" t="s">
        <v>270</v>
      </c>
      <c r="L4" s="1"/>
      <c r="M4" s="1"/>
      <c r="N4" s="1"/>
      <c r="O4" s="11"/>
      <c r="P4" s="11"/>
      <c r="Q4" s="11"/>
      <c r="R4" s="11"/>
      <c r="S4" s="11" t="s">
        <v>299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164</v>
      </c>
      <c r="AJ4" s="6" t="s">
        <v>247</v>
      </c>
      <c r="AK4" s="6" t="s">
        <v>248</v>
      </c>
      <c r="AL4" s="6" t="s">
        <v>249</v>
      </c>
      <c r="AM4" s="6">
        <f>-INDEX(rngConcreteMaterialParameters,MATCH("Concrete.TwoLine.Eb1Red",INDEX(rngConcreteMaterialParameters,,1),0),2)</f>
        <v>-1.5E-3</v>
      </c>
      <c r="AN4" s="6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291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 t="str">
        <f>IF(INDEX(rngLoadCombinations,4,1)="","",INDEX(rngLoadCombinations,4,1))</f>
        <v/>
      </c>
      <c r="DK4" s="1"/>
      <c r="DL4" s="1"/>
      <c r="DM4" s="1"/>
      <c r="DN4" s="1"/>
      <c r="DO4" s="1"/>
      <c r="DP4" s="1" t="s">
        <v>552</v>
      </c>
      <c r="DQ4" s="1"/>
      <c r="DR4" s="1"/>
      <c r="DS4" s="1"/>
      <c r="DT4" s="1" t="s">
        <v>558</v>
      </c>
      <c r="DU4" s="1"/>
      <c r="DV4" s="1"/>
      <c r="DW4" s="1"/>
      <c r="DX4" s="1"/>
      <c r="DY4" s="1"/>
      <c r="DZ4" s="1"/>
      <c r="EA4" s="1"/>
      <c r="EB4" s="1" t="s">
        <v>302</v>
      </c>
      <c r="EC4" s="1" t="s">
        <v>306</v>
      </c>
      <c r="ED4" s="1"/>
      <c r="EE4" s="1"/>
      <c r="EF4" s="1"/>
    </row>
    <row r="5" spans="1:136" x14ac:dyDescent="0.25">
      <c r="A5" s="10" t="s">
        <v>7</v>
      </c>
      <c r="B5" s="11" t="s">
        <v>8</v>
      </c>
      <c r="C5" s="11" t="s">
        <v>9</v>
      </c>
      <c r="D5" s="12" t="s">
        <v>10</v>
      </c>
      <c r="E5" s="39" t="s">
        <v>1578</v>
      </c>
      <c r="F5" s="1"/>
      <c r="G5" s="1"/>
      <c r="H5" s="10" t="s">
        <v>271</v>
      </c>
      <c r="I5" s="11" t="s">
        <v>272</v>
      </c>
      <c r="J5" s="16" t="s">
        <v>272</v>
      </c>
      <c r="K5" s="11" t="s">
        <v>272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164</v>
      </c>
      <c r="AJ5" s="6" t="s">
        <v>247</v>
      </c>
      <c r="AK5" s="6" t="s">
        <v>248</v>
      </c>
      <c r="AL5" s="6" t="s">
        <v>250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292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 t="str">
        <f>IF(INDEX(rngLoadCombinations,5,1)="","",INDEX(rngLoadCombinations,5,1))</f>
        <v/>
      </c>
      <c r="DK5" s="1"/>
      <c r="DL5" s="1"/>
      <c r="DM5" s="1"/>
      <c r="DN5" s="1"/>
      <c r="DO5" s="1"/>
      <c r="DP5" s="1" t="s">
        <v>415</v>
      </c>
      <c r="DQ5" s="1"/>
      <c r="DR5" s="1"/>
      <c r="DS5" s="1"/>
      <c r="DT5" s="1" t="s">
        <v>559</v>
      </c>
      <c r="DU5" s="1"/>
      <c r="DV5" s="1"/>
      <c r="DW5" s="1"/>
      <c r="DX5" s="1"/>
      <c r="DY5" s="1"/>
      <c r="DZ5" s="1"/>
      <c r="EA5" s="1"/>
      <c r="EB5" s="1"/>
      <c r="EC5" s="1" t="s">
        <v>307</v>
      </c>
      <c r="ED5" s="1"/>
      <c r="EE5" s="1"/>
      <c r="EF5" s="1"/>
    </row>
    <row r="6" spans="1:136" x14ac:dyDescent="0.25">
      <c r="A6" s="10" t="s">
        <v>11</v>
      </c>
      <c r="B6" s="11" t="s">
        <v>12</v>
      </c>
      <c r="C6" s="11" t="s">
        <v>9</v>
      </c>
      <c r="D6" s="12" t="s">
        <v>13</v>
      </c>
      <c r="E6" s="39" t="s">
        <v>1578</v>
      </c>
      <c r="F6" s="1"/>
      <c r="G6" s="1"/>
      <c r="H6" s="10" t="s">
        <v>273</v>
      </c>
      <c r="I6" s="11" t="s">
        <v>274</v>
      </c>
      <c r="J6" s="16" t="s">
        <v>275</v>
      </c>
      <c r="K6" s="11" t="s">
        <v>274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164</v>
      </c>
      <c r="AJ6" s="6" t="s">
        <v>247</v>
      </c>
      <c r="AK6" s="6" t="s">
        <v>248</v>
      </c>
      <c r="AL6" s="6" t="s">
        <v>251</v>
      </c>
      <c r="AM6" s="6">
        <f>INDEX(rngConcreteMaterialParameters,MATCH("Concrete.TwoLine.Eb1Red",INDEX(rngConcreteMaterialParameters,,1),0),3)</f>
        <v>8.0000000000000007E-5</v>
      </c>
      <c r="AN6" s="6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 t="str">
        <f>IF(INDEX(rngLoadCombinations,6,1)="","",INDEX(rngLoadCombinations,6,1))</f>
        <v/>
      </c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0" t="s">
        <v>14</v>
      </c>
      <c r="B7" s="11">
        <v>5.0000000000000001E-4</v>
      </c>
      <c r="C7" s="11" t="str">
        <f>INDEX(rngUnitSettings,MATCH("Moment",INDEX(rngUnitSettings,,1),0),2)&amp;"/"&amp;INDEX(rngUnitSettings,MATCH("Length",INDEX(rngUnitSettings,,1),0),2)</f>
        <v>tf*m/mm</v>
      </c>
      <c r="D7" s="12" t="s">
        <v>15</v>
      </c>
      <c r="E7" s="39" t="s">
        <v>1578</v>
      </c>
      <c r="F7" s="1"/>
      <c r="G7" s="1"/>
      <c r="H7" s="10" t="s">
        <v>276</v>
      </c>
      <c r="I7" s="11" t="s">
        <v>277</v>
      </c>
      <c r="J7" s="16" t="s">
        <v>278</v>
      </c>
      <c r="K7" s="11" t="s">
        <v>277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164</v>
      </c>
      <c r="AJ7" s="6" t="s">
        <v>247</v>
      </c>
      <c r="AK7" s="6" t="s">
        <v>248</v>
      </c>
      <c r="AL7" s="6" t="s">
        <v>251</v>
      </c>
      <c r="AM7" s="6">
        <f>INDEX(rngConcreteMaterialParameters,MATCH("Concrete.TwoThreeLine.Eb2",INDEX(rngConcreteMaterialParameters,,1),0),3)</f>
        <v>1.4999999999999999E-4</v>
      </c>
      <c r="AN7" s="6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 t="str">
        <f>IF(INDEX(rngLoadCombinations,7,1)="","",INDEX(rngLoadCombinations,7,1))</f>
        <v/>
      </c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0"/>
      <c r="B8" s="11"/>
      <c r="C8" s="11"/>
      <c r="D8" s="12"/>
      <c r="E8" s="11"/>
      <c r="F8" s="1"/>
      <c r="G8" s="1"/>
      <c r="H8" s="10" t="s">
        <v>279</v>
      </c>
      <c r="I8" s="11" t="s">
        <v>280</v>
      </c>
      <c r="J8" s="16" t="s">
        <v>280</v>
      </c>
      <c r="K8" s="11" t="s">
        <v>280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164</v>
      </c>
      <c r="AJ8" s="6" t="s">
        <v>247</v>
      </c>
      <c r="AK8" s="6" t="s">
        <v>252</v>
      </c>
      <c r="AL8" s="6" t="s">
        <v>249</v>
      </c>
      <c r="AM8" s="6">
        <f>-INDEX(rngConcreteMaterialParameters,MATCH("Concrete.TwoThreeLine.Eb2",INDEX(rngConcreteMaterialParameters,,1),0),2)</f>
        <v>-3.5000000000000001E-3</v>
      </c>
      <c r="AN8" s="6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 t="str">
        <f>IF(INDEX(rngLoadCombinations,8,1)="","",INDEX(rngLoadCombinations,8,1))</f>
        <v/>
      </c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7" t="s">
        <v>16</v>
      </c>
      <c r="B9" s="8"/>
      <c r="C9" s="8"/>
      <c r="D9" s="9"/>
      <c r="E9" s="8"/>
      <c r="F9" s="1"/>
      <c r="G9" s="1"/>
      <c r="H9" s="10" t="s">
        <v>281</v>
      </c>
      <c r="I9" s="11" t="s">
        <v>282</v>
      </c>
      <c r="J9" s="16" t="s">
        <v>282</v>
      </c>
      <c r="K9" s="11" t="s">
        <v>282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164</v>
      </c>
      <c r="AJ9" s="6" t="s">
        <v>247</v>
      </c>
      <c r="AK9" s="6" t="s">
        <v>252</v>
      </c>
      <c r="AL9" s="6" t="s">
        <v>249</v>
      </c>
      <c r="AM9" s="6">
        <f>-INDEX(rngConcreteMaterialParameters,MATCH("Concrete.ThreeLine.Eb0",INDEX(rngConcreteMaterialParameters,,1),0),2)</f>
        <v>-2E-3</v>
      </c>
      <c r="AN9" s="6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 t="str">
        <f>IF(INDEX(rngLoadCombinations,9,1)="","",INDEX(rngLoadCombinations,9,1))</f>
        <v/>
      </c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0" t="s">
        <v>17</v>
      </c>
      <c r="B10" s="11" t="s">
        <v>534</v>
      </c>
      <c r="C10" s="11" t="s">
        <v>9</v>
      </c>
      <c r="D10" s="12" t="s">
        <v>19</v>
      </c>
      <c r="E10" s="39" t="s">
        <v>1578</v>
      </c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164</v>
      </c>
      <c r="AJ10" s="6" t="s">
        <v>247</v>
      </c>
      <c r="AK10" s="6" t="s">
        <v>252</v>
      </c>
      <c r="AL10" s="6" t="s">
        <v>249</v>
      </c>
      <c r="AM10" s="6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6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 t="str">
        <f>IF(INDEX(rngLoadCombinations,10,1)="","",INDEX(rngLoadCombinations,10,1))</f>
        <v/>
      </c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0" t="s">
        <v>20</v>
      </c>
      <c r="B11" s="11" t="s">
        <v>21</v>
      </c>
      <c r="C11" s="11" t="s">
        <v>9</v>
      </c>
      <c r="D11" s="12" t="s">
        <v>22</v>
      </c>
      <c r="E11" s="39" t="s">
        <v>1578</v>
      </c>
      <c r="F11" s="1"/>
      <c r="G11" s="1"/>
      <c r="H11" s="41" t="s">
        <v>1586</v>
      </c>
      <c r="I11" s="42"/>
      <c r="J11" s="4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164</v>
      </c>
      <c r="AJ11" s="6" t="s">
        <v>247</v>
      </c>
      <c r="AK11" s="6" t="s">
        <v>252</v>
      </c>
      <c r="AL11" s="6" t="s">
        <v>250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 t="str">
        <f>IF(INDEX(rngLoadCombinations,11,1)="","",INDEX(rngLoadCombinations,11,1))</f>
        <v/>
      </c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0" t="s">
        <v>23</v>
      </c>
      <c r="B12" s="11">
        <v>50</v>
      </c>
      <c r="C12" s="11" t="str">
        <f>INDEX(rngUnitSettings,MATCH("Length",INDEX(rngUnitSettings,,1),0),2)</f>
        <v>mm</v>
      </c>
      <c r="D12" s="12" t="s">
        <v>25</v>
      </c>
      <c r="E12" s="39" t="s">
        <v>1578</v>
      </c>
      <c r="F12" s="1"/>
      <c r="G12" s="1"/>
      <c r="H12" s="7" t="s">
        <v>265</v>
      </c>
      <c r="I12" s="7" t="s">
        <v>311</v>
      </c>
      <c r="J12" s="8" t="s">
        <v>267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164</v>
      </c>
      <c r="AJ12" s="6" t="s">
        <v>247</v>
      </c>
      <c r="AK12" s="6" t="s">
        <v>252</v>
      </c>
      <c r="AL12" s="6" t="s">
        <v>251</v>
      </c>
      <c r="AM12" s="6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6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 t="str">
        <f>IF(INDEX(rngLoadCombinations,12,1)="","",INDEX(rngLoadCombinations,12,1))</f>
        <v/>
      </c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0" t="s">
        <v>26</v>
      </c>
      <c r="B13" s="11">
        <v>1</v>
      </c>
      <c r="C13" s="11" t="s">
        <v>27</v>
      </c>
      <c r="D13" s="12" t="s">
        <v>28</v>
      </c>
      <c r="E13" s="39" t="s">
        <v>1578</v>
      </c>
      <c r="F13" s="1"/>
      <c r="G13" s="1"/>
      <c r="H13" s="10" t="s">
        <v>312</v>
      </c>
      <c r="I13" s="11" t="s">
        <v>249</v>
      </c>
      <c r="J13" s="16" t="s">
        <v>251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164</v>
      </c>
      <c r="AJ13" s="6" t="s">
        <v>247</v>
      </c>
      <c r="AK13" s="6" t="s">
        <v>252</v>
      </c>
      <c r="AL13" s="6" t="s">
        <v>251</v>
      </c>
      <c r="AM13" s="6">
        <f>INDEX(rngConcreteMaterialParameters,MATCH("Concrete.ThreeLine.Eb0",INDEX(rngConcreteMaterialParameters,,1),0),3)</f>
        <v>1E-4</v>
      </c>
      <c r="AN13" s="6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 t="str">
        <f>IF(INDEX(rngLoadCombinations,13,1)="","",INDEX(rngLoadCombinations,13,1))</f>
        <v/>
      </c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0" t="s">
        <v>29</v>
      </c>
      <c r="B14" s="11">
        <v>0</v>
      </c>
      <c r="C14" s="11" t="str">
        <f>INDEX(rngUnitSettings,MATCH("Length",INDEX(rngUnitSettings,,1),0),2)</f>
        <v>mm</v>
      </c>
      <c r="D14" s="12" t="s">
        <v>30</v>
      </c>
      <c r="E14" s="39" t="s">
        <v>1578</v>
      </c>
      <c r="F14" s="1"/>
      <c r="G14" s="1"/>
      <c r="H14" s="10" t="s">
        <v>313</v>
      </c>
      <c r="I14" s="11" t="s">
        <v>314</v>
      </c>
      <c r="J14" s="16" t="s">
        <v>314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164</v>
      </c>
      <c r="AJ14" s="6" t="s">
        <v>247</v>
      </c>
      <c r="AK14" s="6" t="s">
        <v>252</v>
      </c>
      <c r="AL14" s="6" t="s">
        <v>251</v>
      </c>
      <c r="AM14" s="6">
        <f>INDEX(rngConcreteMaterialParameters,MATCH("Concrete.TwoThreeLine.Eb2",INDEX(rngConcreteMaterialParameters,,1),0),3)</f>
        <v>1.4999999999999999E-4</v>
      </c>
      <c r="AN14" s="6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 t="str">
        <f>IF(INDEX(rngLoadCombinations,14,1)="","",INDEX(rngLoadCombinations,14,1))</f>
        <v/>
      </c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0" t="s">
        <v>31</v>
      </c>
      <c r="B15" s="11">
        <v>0</v>
      </c>
      <c r="C15" s="11" t="str">
        <f>INDEX(rngUnitSettings,MATCH("Length",INDEX(rngUnitSettings,,1),0),2)</f>
        <v>mm</v>
      </c>
      <c r="D15" s="12" t="s">
        <v>32</v>
      </c>
      <c r="E15" s="39" t="s">
        <v>1578</v>
      </c>
      <c r="F15" s="1"/>
      <c r="G15" s="1"/>
      <c r="H15" s="10" t="s">
        <v>315</v>
      </c>
      <c r="I15" s="11" t="s">
        <v>316</v>
      </c>
      <c r="J15" s="16" t="s">
        <v>316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164</v>
      </c>
      <c r="AJ15" s="6" t="s">
        <v>253</v>
      </c>
      <c r="AK15" s="6" t="s">
        <v>248</v>
      </c>
      <c r="AL15" s="6" t="s">
        <v>249</v>
      </c>
      <c r="AM15" s="6">
        <f>-INDEX(rngConcreteMaterialParameters,MATCH("Concrete.TwoThreeLine.Eb2",INDEX(rngConcreteMaterialParameters,,1),0),2)</f>
        <v>-3.5000000000000001E-3</v>
      </c>
      <c r="AN15" s="6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 t="str">
        <f>IF(INDEX(rngLoadCombinations,15,1)="","",INDEX(rngLoadCombinations,15,1))</f>
        <v/>
      </c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0"/>
      <c r="B16" s="11"/>
      <c r="C16" s="11"/>
      <c r="D16" s="12"/>
      <c r="E16" s="11"/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164</v>
      </c>
      <c r="AJ16" s="6" t="s">
        <v>253</v>
      </c>
      <c r="AK16" s="6" t="s">
        <v>248</v>
      </c>
      <c r="AL16" s="6" t="s">
        <v>249</v>
      </c>
      <c r="AM16" s="6">
        <f>-INDEX(rngConcreteMaterialParameters,MATCH("Concrete.TwoLine.Eb1Red",INDEX(rngConcreteMaterialParameters,,1),0),2)</f>
        <v>-1.5E-3</v>
      </c>
      <c r="AN16" s="6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 t="str">
        <f>IF(INDEX(rngLoadCombinations,16,1)="","",INDEX(rngLoadCombinations,16,1))</f>
        <v/>
      </c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7" t="s">
        <v>33</v>
      </c>
      <c r="B17" s="8"/>
      <c r="C17" s="8"/>
      <c r="D17" s="9"/>
      <c r="E17" s="8"/>
      <c r="F17" s="1"/>
      <c r="G17" s="1"/>
      <c r="H17" s="41" t="s">
        <v>1587</v>
      </c>
      <c r="I17" s="42"/>
      <c r="J17" s="42"/>
      <c r="K17" s="42"/>
      <c r="L17" s="42"/>
      <c r="M17" s="4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164</v>
      </c>
      <c r="AJ17" s="6" t="s">
        <v>253</v>
      </c>
      <c r="AK17" s="6" t="s">
        <v>248</v>
      </c>
      <c r="AL17" s="6" t="s">
        <v>250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 t="str">
        <f>IF(INDEX(rngLoadCombinations,17,1)="","",INDEX(rngLoadCombinations,17,1))</f>
        <v/>
      </c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34</v>
      </c>
      <c r="B18" s="11" t="s">
        <v>35</v>
      </c>
      <c r="C18" s="11" t="s">
        <v>9</v>
      </c>
      <c r="D18" s="12" t="s">
        <v>36</v>
      </c>
      <c r="E18" s="39" t="s">
        <v>1578</v>
      </c>
      <c r="F18" s="1"/>
      <c r="G18" s="1"/>
      <c r="H18" s="7" t="s">
        <v>1</v>
      </c>
      <c r="I18" s="7" t="s">
        <v>319</v>
      </c>
      <c r="J18" s="7" t="s">
        <v>320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164</v>
      </c>
      <c r="AJ18" s="6" t="s">
        <v>253</v>
      </c>
      <c r="AK18" s="6" t="s">
        <v>248</v>
      </c>
      <c r="AL18" s="6" t="s">
        <v>251</v>
      </c>
      <c r="AM18" s="6">
        <f>INDEX(rngConcreteMaterialParameters,MATCH("Concrete.TwoLine.Eb1Red",INDEX(rngConcreteMaterialParameters,,1),0),3)</f>
        <v>8.0000000000000007E-5</v>
      </c>
      <c r="AN18" s="6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 t="str">
        <f>IF(INDEX(rngLoadCombinations,18,1)="","",INDEX(rngLoadCombinations,18,1))</f>
        <v/>
      </c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 t="s">
        <v>37</v>
      </c>
      <c r="B19" s="11">
        <v>80</v>
      </c>
      <c r="C19" s="11" t="s">
        <v>27</v>
      </c>
      <c r="D19" s="12" t="s">
        <v>38</v>
      </c>
      <c r="E19" s="39" t="s">
        <v>1578</v>
      </c>
      <c r="F19" s="1"/>
      <c r="G19" s="1"/>
      <c r="H19" s="10" t="s">
        <v>321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322</v>
      </c>
      <c r="M19" s="39" t="s">
        <v>1578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164</v>
      </c>
      <c r="AJ19" s="6" t="s">
        <v>253</v>
      </c>
      <c r="AK19" s="6" t="s">
        <v>248</v>
      </c>
      <c r="AL19" s="6" t="s">
        <v>251</v>
      </c>
      <c r="AM19" s="6">
        <f>INDEX(rngConcreteMaterialParameters,MATCH("Concrete.TwoThreeLine.Eb2",INDEX(rngConcreteMaterialParameters,,1),0),3)</f>
        <v>1.4999999999999999E-4</v>
      </c>
      <c r="AN19" s="6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 t="str">
        <f>IF(INDEX(rngLoadCombinations,19,1)="","",INDEX(rngLoadCombinations,19,1))</f>
        <v/>
      </c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0" t="s">
        <v>39</v>
      </c>
      <c r="B20" s="11">
        <v>1</v>
      </c>
      <c r="C20" s="11" t="s">
        <v>27</v>
      </c>
      <c r="D20" s="12" t="s">
        <v>40</v>
      </c>
      <c r="E20" s="39" t="s">
        <v>1578</v>
      </c>
      <c r="F20" s="1"/>
      <c r="G20" s="1"/>
      <c r="H20" s="10" t="s">
        <v>323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324</v>
      </c>
      <c r="M20" s="39" t="s">
        <v>1578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164</v>
      </c>
      <c r="AJ20" s="6" t="s">
        <v>253</v>
      </c>
      <c r="AK20" s="6" t="s">
        <v>252</v>
      </c>
      <c r="AL20" s="6" t="s">
        <v>249</v>
      </c>
      <c r="AM20" s="6">
        <f>-INDEX(rngConcreteMaterialParameters,MATCH("Concrete.TwoThreeLine.Eb2",INDEX(rngConcreteMaterialParameters,,1),0),2)</f>
        <v>-3.5000000000000001E-3</v>
      </c>
      <c r="AN20" s="6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 t="str">
        <f>IF(INDEX(rngLoadCombinations,20,1)="","",INDEX(rngLoadCombinations,20,1))</f>
        <v/>
      </c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0" t="s">
        <v>41</v>
      </c>
      <c r="B21" s="11" t="s">
        <v>12</v>
      </c>
      <c r="C21" s="11" t="s">
        <v>9</v>
      </c>
      <c r="D21" s="12" t="s">
        <v>42</v>
      </c>
      <c r="E21" s="39" t="s">
        <v>1578</v>
      </c>
      <c r="F21" s="1"/>
      <c r="G21" s="1"/>
      <c r="H21" s="10" t="s">
        <v>325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326</v>
      </c>
      <c r="M21" s="39" t="s">
        <v>1578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164</v>
      </c>
      <c r="AJ21" s="6" t="s">
        <v>253</v>
      </c>
      <c r="AK21" s="6" t="s">
        <v>252</v>
      </c>
      <c r="AL21" s="6" t="s">
        <v>249</v>
      </c>
      <c r="AM21" s="6">
        <f>-INDEX(rngConcreteMaterialParameters,MATCH("Concrete.ThreeLine.Eb0",INDEX(rngConcreteMaterialParameters,,1),0),2)</f>
        <v>-2E-3</v>
      </c>
      <c r="AN21" s="6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 t="str">
        <f>IF(INDEX(rngLoadCombinations,21,1)="","",INDEX(rngLoadCombinations,21,1))</f>
        <v/>
      </c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43</v>
      </c>
      <c r="B22" s="11">
        <v>1E-4</v>
      </c>
      <c r="C22" s="11" t="str">
        <f>INDEX(rngUnitSettings,MATCH("Force",INDEX(rngUnitSettings,,1),0),2)</f>
        <v>tf</v>
      </c>
      <c r="D22" s="12" t="s">
        <v>44</v>
      </c>
      <c r="E22" s="39" t="s">
        <v>1578</v>
      </c>
      <c r="F22" s="1"/>
      <c r="G22" s="1"/>
      <c r="H22" s="10" t="s">
        <v>327</v>
      </c>
      <c r="I22" s="11">
        <v>2.5000000000000001E-2</v>
      </c>
      <c r="J22" s="11">
        <v>2.5000000000000001E-2</v>
      </c>
      <c r="K22" s="11" t="s">
        <v>9</v>
      </c>
      <c r="L22" s="12" t="s">
        <v>328</v>
      </c>
      <c r="M22" s="39" t="s">
        <v>1578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164</v>
      </c>
      <c r="AJ22" s="6" t="s">
        <v>253</v>
      </c>
      <c r="AK22" s="6" t="s">
        <v>252</v>
      </c>
      <c r="AL22" s="6" t="s">
        <v>249</v>
      </c>
      <c r="AM22" s="6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6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45</v>
      </c>
      <c r="B23" s="11">
        <v>1E-4</v>
      </c>
      <c r="C23" s="11" t="str">
        <f>INDEX(rngUnitSettings,MATCH("Moment",INDEX(rngUnitSettings,,1),0),2)</f>
        <v>tf*m</v>
      </c>
      <c r="D23" s="12" t="s">
        <v>46</v>
      </c>
      <c r="E23" s="39" t="s">
        <v>1578</v>
      </c>
      <c r="F23" s="1"/>
      <c r="G23" s="1"/>
      <c r="H23" s="10" t="s">
        <v>329</v>
      </c>
      <c r="I23" s="11">
        <v>1.4999999999999999E-2</v>
      </c>
      <c r="J23" s="11">
        <v>1.4999999999999999E-2</v>
      </c>
      <c r="K23" s="11" t="s">
        <v>9</v>
      </c>
      <c r="L23" s="12" t="s">
        <v>330</v>
      </c>
      <c r="M23" s="39" t="s">
        <v>1578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164</v>
      </c>
      <c r="AJ23" s="6" t="s">
        <v>253</v>
      </c>
      <c r="AK23" s="6" t="s">
        <v>252</v>
      </c>
      <c r="AL23" s="6" t="s">
        <v>250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47</v>
      </c>
      <c r="B24" s="11">
        <v>1E-4</v>
      </c>
      <c r="C24" s="11" t="str">
        <f>INDEX(rngUnitSettings,MATCH("Moment",INDEX(rngUnitSettings,,1),0),2)</f>
        <v>tf*m</v>
      </c>
      <c r="D24" s="12" t="s">
        <v>48</v>
      </c>
      <c r="E24" s="39" t="s">
        <v>1578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164</v>
      </c>
      <c r="AJ24" s="6" t="s">
        <v>253</v>
      </c>
      <c r="AK24" s="6" t="s">
        <v>252</v>
      </c>
      <c r="AL24" s="6" t="s">
        <v>251</v>
      </c>
      <c r="AM24" s="6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6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49</v>
      </c>
      <c r="B25" s="11" t="s">
        <v>12</v>
      </c>
      <c r="C25" s="11" t="s">
        <v>9</v>
      </c>
      <c r="D25" s="12" t="s">
        <v>50</v>
      </c>
      <c r="E25" s="39" t="s">
        <v>1578</v>
      </c>
      <c r="F25" s="1"/>
      <c r="G25" s="1"/>
      <c r="H25" s="41" t="s">
        <v>1588</v>
      </c>
      <c r="I25" s="42"/>
      <c r="J25" s="42"/>
      <c r="K25" s="42"/>
      <c r="L25" s="42"/>
      <c r="M25" s="42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164</v>
      </c>
      <c r="AJ25" s="6" t="s">
        <v>253</v>
      </c>
      <c r="AK25" s="6" t="s">
        <v>252</v>
      </c>
      <c r="AL25" s="6" t="s">
        <v>251</v>
      </c>
      <c r="AM25" s="6">
        <f>INDEX(rngConcreteMaterialParameters,MATCH("Concrete.ThreeLine.Eb0",INDEX(rngConcreteMaterialParameters,,1),0),3)</f>
        <v>1E-4</v>
      </c>
      <c r="AN25" s="6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51</v>
      </c>
      <c r="B26" s="11">
        <v>1</v>
      </c>
      <c r="C26" s="11" t="s">
        <v>9</v>
      </c>
      <c r="D26" s="12" t="s">
        <v>52</v>
      </c>
      <c r="E26" s="39" t="s">
        <v>1578</v>
      </c>
      <c r="F26" s="1"/>
      <c r="G26" s="1"/>
      <c r="H26" s="7" t="s">
        <v>1</v>
      </c>
      <c r="I26" s="7" t="s">
        <v>319</v>
      </c>
      <c r="J26" s="7" t="s">
        <v>320</v>
      </c>
      <c r="K26" s="8" t="s">
        <v>3</v>
      </c>
      <c r="L26" s="9" t="s">
        <v>4</v>
      </c>
      <c r="M26" s="8" t="s">
        <v>5</v>
      </c>
      <c r="N26" s="1"/>
      <c r="O26" s="1"/>
      <c r="P26" s="41" t="s">
        <v>1589</v>
      </c>
      <c r="Q26" s="42"/>
      <c r="R26" s="42"/>
      <c r="S26" s="42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164</v>
      </c>
      <c r="AJ26" s="6" t="s">
        <v>253</v>
      </c>
      <c r="AK26" s="6" t="s">
        <v>252</v>
      </c>
      <c r="AL26" s="6" t="s">
        <v>251</v>
      </c>
      <c r="AM26" s="6">
        <f>INDEX(rngConcreteMaterialParameters,MATCH("Concrete.TwoThreeLine.Eb2",INDEX(rngConcreteMaterialParameters,,1),0),3)</f>
        <v>1.4999999999999999E-4</v>
      </c>
      <c r="AN26" s="6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53</v>
      </c>
      <c r="B27" s="11">
        <v>3.125E-2</v>
      </c>
      <c r="C27" s="11" t="s">
        <v>9</v>
      </c>
      <c r="D27" s="12" t="s">
        <v>54</v>
      </c>
      <c r="E27" s="39" t="s">
        <v>1578</v>
      </c>
      <c r="F27" s="1"/>
      <c r="G27" s="1"/>
      <c r="H27" s="10" t="s">
        <v>331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332</v>
      </c>
      <c r="M27" s="39" t="s">
        <v>1578</v>
      </c>
      <c r="N27" s="1"/>
      <c r="O27" s="1"/>
      <c r="P27" s="7" t="s">
        <v>309</v>
      </c>
      <c r="Q27" s="7" t="str">
        <f>"N, "&amp;INDEX(rngUnitSettings,MATCH("Force",INDEX(rngUnitSettings,,1),0),2)</f>
        <v>N, tf</v>
      </c>
      <c r="R27" s="7" t="str">
        <f>"Mx, "&amp;INDEX(rngUnitSettings,MATCH("Moment",INDEX(rngUnitSettings,,1),0),2)</f>
        <v>Mx, tf*m</v>
      </c>
      <c r="S27" s="7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254</v>
      </c>
      <c r="AJ27" s="6" t="s">
        <v>247</v>
      </c>
      <c r="AK27" s="6" t="s">
        <v>248</v>
      </c>
      <c r="AL27" s="6" t="s">
        <v>249</v>
      </c>
      <c r="AM27" s="6">
        <f>-INDEX(rngSteelMaterialParameters,MATCH("Steel.TwoLine.Es2",INDEX(rngSteelMaterialParameters,,1),0),2)</f>
        <v>-2.5000000000000001E-2</v>
      </c>
      <c r="AN27" s="6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0" t="s">
        <v>55</v>
      </c>
      <c r="B28" s="11">
        <v>5.0000000000000001E-4</v>
      </c>
      <c r="C28" s="11" t="s">
        <v>9</v>
      </c>
      <c r="D28" s="12" t="s">
        <v>56</v>
      </c>
      <c r="E28" s="39" t="s">
        <v>1578</v>
      </c>
      <c r="F28" s="1"/>
      <c r="G28" s="1"/>
      <c r="H28" s="10" t="s">
        <v>333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334</v>
      </c>
      <c r="M28" s="39" t="s">
        <v>1578</v>
      </c>
      <c r="N28" s="1"/>
      <c r="O28" s="1"/>
      <c r="P28" s="11" t="str">
        <f>IF(INDEX(rngLoadCombinations,2,1)="","",INDEX(rngLoadCombinations,2,1))</f>
        <v/>
      </c>
      <c r="Q28" s="11">
        <v>0</v>
      </c>
      <c r="R28" s="11">
        <v>0</v>
      </c>
      <c r="S28" s="11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254</v>
      </c>
      <c r="AJ28" s="6" t="s">
        <v>247</v>
      </c>
      <c r="AK28" s="6" t="s">
        <v>248</v>
      </c>
      <c r="AL28" s="6" t="s">
        <v>249</v>
      </c>
      <c r="AM28" s="6">
        <f>-INDEX(rngSteelMaterialParameters,MATCH("Steel.R.ULS(I)",INDEX(rngSteelMaterialParameters,,1),0),2)/INDEX(rngSteelMaterialParameters,MATCH("Steel.E",INDEX(rngSteelMaterialParameters,,1),0),2)</f>
        <v>-1.75E-3</v>
      </c>
      <c r="AN28" s="6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57</v>
      </c>
      <c r="B29" s="11">
        <v>1.0000000000000001E-5</v>
      </c>
      <c r="C29" s="11" t="str">
        <f>INDEX(rngUnitSettings,MATCH("Curvature",INDEX(rngUnitSettings,,1),0),2)</f>
        <v>1/mm</v>
      </c>
      <c r="D29" s="12" t="s">
        <v>58</v>
      </c>
      <c r="E29" s="39" t="s">
        <v>1578</v>
      </c>
      <c r="F29" s="1"/>
      <c r="G29" s="1"/>
      <c r="H29" s="10" t="s">
        <v>335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336</v>
      </c>
      <c r="M29" s="39" t="s">
        <v>1578</v>
      </c>
      <c r="N29" s="1"/>
      <c r="O29" s="1"/>
      <c r="P29" s="11" t="str">
        <f>IF(INDEX(rngLoadCombinations,3,1)="","",INDEX(rngLoadCombinations,3,1))</f>
        <v/>
      </c>
      <c r="Q29" s="11">
        <v>0</v>
      </c>
      <c r="R29" s="11">
        <v>0</v>
      </c>
      <c r="S29" s="11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254</v>
      </c>
      <c r="AJ29" s="6" t="s">
        <v>247</v>
      </c>
      <c r="AK29" s="6" t="s">
        <v>248</v>
      </c>
      <c r="AL29" s="6" t="s">
        <v>250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59</v>
      </c>
      <c r="B30" s="11">
        <v>2</v>
      </c>
      <c r="C30" s="11" t="s">
        <v>27</v>
      </c>
      <c r="D30" s="12" t="s">
        <v>60</v>
      </c>
      <c r="E30" s="39" t="s">
        <v>1578</v>
      </c>
      <c r="F30" s="1"/>
      <c r="G30" s="1"/>
      <c r="H30" s="10" t="s">
        <v>337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338</v>
      </c>
      <c r="M30" s="39" t="s">
        <v>1578</v>
      </c>
      <c r="N30" s="1"/>
      <c r="O30" s="1"/>
      <c r="P30" s="11" t="str">
        <f>IF(INDEX(rngLoadCombinations,4,1)="","",INDEX(rngLoadCombinations,4,1))</f>
        <v/>
      </c>
      <c r="Q30" s="11">
        <v>0</v>
      </c>
      <c r="R30" s="11">
        <v>0</v>
      </c>
      <c r="S30" s="11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254</v>
      </c>
      <c r="AJ30" s="6" t="s">
        <v>247</v>
      </c>
      <c r="AK30" s="6" t="s">
        <v>248</v>
      </c>
      <c r="AL30" s="6" t="s">
        <v>251</v>
      </c>
      <c r="AM30" s="6">
        <f>INDEX(rngSteelMaterialParameters,MATCH("Steel.R.ULS(I)",INDEX(rngSteelMaterialParameters,,1),0),3)/INDEX(rngSteelMaterialParameters,MATCH("Steel.E",INDEX(rngSteelMaterialParameters,,1),0),3)</f>
        <v>1.75E-3</v>
      </c>
      <c r="AN30" s="6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61</v>
      </c>
      <c r="B31" s="11">
        <v>9.9999999999999998E-13</v>
      </c>
      <c r="C31" s="11" t="s">
        <v>9</v>
      </c>
      <c r="D31" s="12" t="s">
        <v>62</v>
      </c>
      <c r="E31" s="39" t="s">
        <v>1578</v>
      </c>
      <c r="F31" s="1"/>
      <c r="G31" s="1"/>
      <c r="H31" s="10" t="s">
        <v>339</v>
      </c>
      <c r="I31" s="11">
        <v>1.5E-3</v>
      </c>
      <c r="J31" s="11">
        <v>8.0000000000000007E-5</v>
      </c>
      <c r="K31" s="11" t="s">
        <v>9</v>
      </c>
      <c r="L31" s="12" t="s">
        <v>340</v>
      </c>
      <c r="M31" s="39" t="s">
        <v>1578</v>
      </c>
      <c r="N31" s="1"/>
      <c r="O31" s="1"/>
      <c r="P31" s="11" t="str">
        <f>IF(INDEX(rngLoadCombinations,5,1)="","",INDEX(rngLoadCombinations,5,1))</f>
        <v/>
      </c>
      <c r="Q31" s="11">
        <v>0</v>
      </c>
      <c r="R31" s="11">
        <v>0</v>
      </c>
      <c r="S31" s="11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254</v>
      </c>
      <c r="AJ31" s="6" t="s">
        <v>247</v>
      </c>
      <c r="AK31" s="6" t="s">
        <v>248</v>
      </c>
      <c r="AL31" s="6" t="s">
        <v>251</v>
      </c>
      <c r="AM31" s="6">
        <f>INDEX(rngSteelMaterialParameters,MATCH("Steel.TwoLine.Es2",INDEX(rngSteelMaterialParameters,,1),0),3)</f>
        <v>2.5000000000000001E-2</v>
      </c>
      <c r="AN31" s="6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/>
      <c r="B32" s="11"/>
      <c r="C32" s="11"/>
      <c r="D32" s="12"/>
      <c r="E32" s="11"/>
      <c r="F32" s="1"/>
      <c r="G32" s="1"/>
      <c r="H32" s="10" t="s">
        <v>341</v>
      </c>
      <c r="I32" s="11">
        <v>2E-3</v>
      </c>
      <c r="J32" s="11">
        <v>1E-4</v>
      </c>
      <c r="K32" s="11" t="s">
        <v>9</v>
      </c>
      <c r="L32" s="12" t="s">
        <v>342</v>
      </c>
      <c r="M32" s="39" t="s">
        <v>1578</v>
      </c>
      <c r="N32" s="1"/>
      <c r="O32" s="1"/>
      <c r="P32" s="11" t="str">
        <f>IF(INDEX(rngLoadCombinations,6,1)="","",INDEX(rngLoadCombinations,6,1))</f>
        <v/>
      </c>
      <c r="Q32" s="11">
        <v>0</v>
      </c>
      <c r="R32" s="11">
        <v>0</v>
      </c>
      <c r="S32" s="11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254</v>
      </c>
      <c r="AJ32" s="6" t="s">
        <v>247</v>
      </c>
      <c r="AK32" s="6" t="s">
        <v>252</v>
      </c>
      <c r="AL32" s="6" t="s">
        <v>249</v>
      </c>
      <c r="AM32" s="6">
        <f>-INDEX(rngSteelMaterialParameters,MATCH("Steel.ThreeLine.Es2",INDEX(rngSteelMaterialParameters,,1),0),2)</f>
        <v>-1.4999999999999999E-2</v>
      </c>
      <c r="AN32" s="6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7" t="s">
        <v>63</v>
      </c>
      <c r="B33" s="8"/>
      <c r="C33" s="8"/>
      <c r="D33" s="9"/>
      <c r="E33" s="8"/>
      <c r="F33" s="1"/>
      <c r="G33" s="1"/>
      <c r="H33" s="10" t="s">
        <v>343</v>
      </c>
      <c r="I33" s="11">
        <v>3.5000000000000001E-3</v>
      </c>
      <c r="J33" s="11">
        <v>1.4999999999999999E-4</v>
      </c>
      <c r="K33" s="11" t="s">
        <v>9</v>
      </c>
      <c r="L33" s="12" t="s">
        <v>344</v>
      </c>
      <c r="M33" s="39" t="s">
        <v>1578</v>
      </c>
      <c r="N33" s="1"/>
      <c r="O33" s="1"/>
      <c r="P33" s="11" t="str">
        <f>IF(INDEX(rngLoadCombinations,7,1)="","",INDEX(rngLoadCombinations,7,1))</f>
        <v/>
      </c>
      <c r="Q33" s="11">
        <v>0</v>
      </c>
      <c r="R33" s="11">
        <v>0</v>
      </c>
      <c r="S33" s="11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254</v>
      </c>
      <c r="AJ33" s="6" t="s">
        <v>247</v>
      </c>
      <c r="AK33" s="6" t="s">
        <v>252</v>
      </c>
      <c r="AL33" s="6" t="s">
        <v>249</v>
      </c>
      <c r="AM33" s="6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6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64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1" t="str">
        <f>IF(INDEX(rngLoadCombinations,8,1)="","",INDEX(rngLoadCombinations,8,1))</f>
        <v/>
      </c>
      <c r="Q34" s="11">
        <v>0</v>
      </c>
      <c r="R34" s="11">
        <v>0</v>
      </c>
      <c r="S34" s="11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254</v>
      </c>
      <c r="AJ34" s="6" t="s">
        <v>247</v>
      </c>
      <c r="AK34" s="6" t="s">
        <v>252</v>
      </c>
      <c r="AL34" s="6" t="s">
        <v>249</v>
      </c>
      <c r="AM34" s="6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6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65</v>
      </c>
      <c r="B35" s="11" t="s">
        <v>66</v>
      </c>
      <c r="C35" s="11" t="s">
        <v>9</v>
      </c>
      <c r="D35" s="12" t="s">
        <v>67</v>
      </c>
      <c r="E35" s="39" t="s">
        <v>1578</v>
      </c>
      <c r="F35" s="1"/>
      <c r="G35" s="1"/>
      <c r="H35" s="41" t="s">
        <v>1590</v>
      </c>
      <c r="I35" s="42"/>
      <c r="J35" s="42"/>
      <c r="K35" s="42"/>
      <c r="L35" s="42"/>
      <c r="M35" s="42"/>
      <c r="N35" s="42"/>
      <c r="O35" s="1"/>
      <c r="P35" s="11" t="str">
        <f>IF(INDEX(rngLoadCombinations,9,1)="","",INDEX(rngLoadCombinations,9,1))</f>
        <v/>
      </c>
      <c r="Q35" s="11">
        <v>0</v>
      </c>
      <c r="R35" s="11">
        <v>0</v>
      </c>
      <c r="S35" s="11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254</v>
      </c>
      <c r="AJ35" s="6" t="s">
        <v>247</v>
      </c>
      <c r="AK35" s="6" t="s">
        <v>252</v>
      </c>
      <c r="AL35" s="6" t="s">
        <v>249</v>
      </c>
      <c r="AM35" s="6">
        <f>-(0.9*INDEX(rngSteelMaterialParameters,MATCH("Steel.R.ULS(I)",INDEX(rngSteelMaterialParameters,,1),0),2)/INDEX(rngSteelMaterialParameters,MATCH("Steel.E",INDEX(rngSteelMaterialParameters,,1),0),2))</f>
        <v>-1.575E-3</v>
      </c>
      <c r="AN35" s="6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64</v>
      </c>
      <c r="C36" s="11" t="s">
        <v>9</v>
      </c>
      <c r="D36" s="12" t="s">
        <v>69</v>
      </c>
      <c r="E36" s="39" t="s">
        <v>1578</v>
      </c>
      <c r="F36" s="1"/>
      <c r="G36" s="1"/>
      <c r="H36" s="24"/>
      <c r="I36" s="24"/>
      <c r="J36" s="44" t="s">
        <v>296</v>
      </c>
      <c r="K36" s="44"/>
      <c r="L36" s="44"/>
      <c r="M36" s="44"/>
      <c r="N36" s="24"/>
      <c r="O36" s="1"/>
      <c r="P36" s="11" t="str">
        <f>IF(INDEX(rngLoadCombinations,10,1)="","",INDEX(rngLoadCombinations,10,1))</f>
        <v/>
      </c>
      <c r="Q36" s="11">
        <v>0</v>
      </c>
      <c r="R36" s="11">
        <v>0</v>
      </c>
      <c r="S36" s="11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254</v>
      </c>
      <c r="AJ36" s="6" t="s">
        <v>247</v>
      </c>
      <c r="AK36" s="6" t="s">
        <v>252</v>
      </c>
      <c r="AL36" s="6" t="s">
        <v>250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 t="s">
        <v>70</v>
      </c>
      <c r="B37" s="11">
        <v>60</v>
      </c>
      <c r="C37" s="11" t="s">
        <v>27</v>
      </c>
      <c r="D37" s="12" t="s">
        <v>71</v>
      </c>
      <c r="E37" s="39" t="s">
        <v>1578</v>
      </c>
      <c r="F37" s="1"/>
      <c r="G37" s="1"/>
      <c r="H37" s="24" t="s">
        <v>1</v>
      </c>
      <c r="I37" s="24" t="s">
        <v>346</v>
      </c>
      <c r="J37" s="8" t="s">
        <v>299</v>
      </c>
      <c r="K37" s="8" t="s">
        <v>300</v>
      </c>
      <c r="L37" s="8" t="s">
        <v>301</v>
      </c>
      <c r="M37" s="8" t="s">
        <v>302</v>
      </c>
      <c r="N37" s="9" t="s">
        <v>4</v>
      </c>
      <c r="O37" s="1"/>
      <c r="P37" s="11" t="str">
        <f>IF(INDEX(rngLoadCombinations,11,1)="","",INDEX(rngLoadCombinations,11,1))</f>
        <v/>
      </c>
      <c r="Q37" s="11">
        <v>0</v>
      </c>
      <c r="R37" s="11">
        <v>0</v>
      </c>
      <c r="S37" s="11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254</v>
      </c>
      <c r="AJ37" s="6" t="s">
        <v>247</v>
      </c>
      <c r="AK37" s="6" t="s">
        <v>252</v>
      </c>
      <c r="AL37" s="6" t="s">
        <v>251</v>
      </c>
      <c r="AM37" s="6">
        <f>(0.9*INDEX(rngSteelMaterialParameters,MATCH("Steel.R.ULS(I)",INDEX(rngSteelMaterialParameters,,1),0),3)/INDEX(rngSteelMaterialParameters,MATCH("Steel.E",INDEX(rngSteelMaterialParameters,,1),0),3))</f>
        <v>1.575E-3</v>
      </c>
      <c r="AN37" s="6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3" t="s">
        <v>72</v>
      </c>
      <c r="B38" s="14"/>
      <c r="C38" s="14" t="s">
        <v>9</v>
      </c>
      <c r="D38" s="15"/>
      <c r="E38" s="14"/>
      <c r="F38" s="1"/>
      <c r="G38" s="1"/>
      <c r="H38" s="13" t="s">
        <v>347</v>
      </c>
      <c r="I38" s="13"/>
      <c r="J38" s="14"/>
      <c r="K38" s="14"/>
      <c r="L38" s="14"/>
      <c r="M38" s="14"/>
      <c r="N38" s="25"/>
      <c r="O38" s="1"/>
      <c r="P38" s="11" t="str">
        <f>IF(INDEX(rngLoadCombinations,12,1)="","",INDEX(rngLoadCombinations,12,1))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254</v>
      </c>
      <c r="AJ38" s="6" t="s">
        <v>247</v>
      </c>
      <c r="AK38" s="6" t="s">
        <v>252</v>
      </c>
      <c r="AL38" s="6" t="s">
        <v>251</v>
      </c>
      <c r="AM38" s="6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6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0" t="s">
        <v>73</v>
      </c>
      <c r="B39" s="11">
        <v>1.0000000000000001E-5</v>
      </c>
      <c r="C39" s="11" t="s">
        <v>9</v>
      </c>
      <c r="D39" s="12" t="s">
        <v>74</v>
      </c>
      <c r="E39" s="39" t="s">
        <v>1578</v>
      </c>
      <c r="F39" s="1"/>
      <c r="G39" s="1"/>
      <c r="H39" s="10" t="s">
        <v>348</v>
      </c>
      <c r="I39" s="10" t="s">
        <v>349</v>
      </c>
      <c r="J39" s="11" t="s">
        <v>350</v>
      </c>
      <c r="K39" s="11" t="s">
        <v>351</v>
      </c>
      <c r="L39" s="11" t="s">
        <v>352</v>
      </c>
      <c r="M39" s="11" t="s">
        <v>353</v>
      </c>
      <c r="N39" s="17" t="s">
        <v>354</v>
      </c>
      <c r="O39" s="1"/>
      <c r="P39" s="11" t="str">
        <f>IF(INDEX(rngLoadCombinations,13,1)="","",INDEX(rngLoadCombinations,13,1))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254</v>
      </c>
      <c r="AJ39" s="6" t="s">
        <v>247</v>
      </c>
      <c r="AK39" s="6" t="s">
        <v>252</v>
      </c>
      <c r="AL39" s="6" t="s">
        <v>251</v>
      </c>
      <c r="AM39" s="6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6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3" t="s">
        <v>75</v>
      </c>
      <c r="B40" s="14"/>
      <c r="C40" s="14" t="s">
        <v>9</v>
      </c>
      <c r="D40" s="15"/>
      <c r="E40" s="14"/>
      <c r="F40" s="1"/>
      <c r="G40" s="1"/>
      <c r="H40" s="10" t="s">
        <v>355</v>
      </c>
      <c r="I40" s="10" t="s">
        <v>356</v>
      </c>
      <c r="J40" s="11" t="s">
        <v>357</v>
      </c>
      <c r="K40" s="11" t="s">
        <v>358</v>
      </c>
      <c r="L40" s="11" t="s">
        <v>359</v>
      </c>
      <c r="M40" s="11" t="s">
        <v>360</v>
      </c>
      <c r="N40" s="17" t="s">
        <v>361</v>
      </c>
      <c r="O40" s="1"/>
      <c r="P40" s="11" t="str">
        <f>IF(INDEX(rngLoadCombinations,14,1)="","",INDEX(rngLoadCombinations,14,1))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254</v>
      </c>
      <c r="AJ40" s="6" t="s">
        <v>247</v>
      </c>
      <c r="AK40" s="6" t="s">
        <v>252</v>
      </c>
      <c r="AL40" s="6" t="s">
        <v>251</v>
      </c>
      <c r="AM40" s="6">
        <f>INDEX(rngSteelMaterialParameters,MATCH("Steel.ThreeLine.Es2",INDEX(rngSteelMaterialParameters,,1),0),3)</f>
        <v>1.4999999999999999E-2</v>
      </c>
      <c r="AN40" s="6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76</v>
      </c>
      <c r="B41" s="11" t="s">
        <v>77</v>
      </c>
      <c r="C41" s="11" t="s">
        <v>9</v>
      </c>
      <c r="D41" s="12" t="s">
        <v>78</v>
      </c>
      <c r="E41" s="39" t="s">
        <v>1578</v>
      </c>
      <c r="F41" s="1"/>
      <c r="G41" s="1"/>
      <c r="H41" s="13" t="s">
        <v>362</v>
      </c>
      <c r="I41" s="13"/>
      <c r="J41" s="14"/>
      <c r="K41" s="14"/>
      <c r="L41" s="14"/>
      <c r="M41" s="14"/>
      <c r="N41" s="25"/>
      <c r="O41" s="1"/>
      <c r="P41" s="11" t="str">
        <f>IF(INDEX(rngLoadCombinations,15,1)="","",INDEX(rngLoadCombinations,15,1))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254</v>
      </c>
      <c r="AJ41" s="6" t="s">
        <v>253</v>
      </c>
      <c r="AK41" s="6" t="s">
        <v>248</v>
      </c>
      <c r="AL41" s="6" t="s">
        <v>249</v>
      </c>
      <c r="AM41" s="6">
        <f>-INDEX(rngSteelMaterialParameters,MATCH("Steel.TwoLine.Es2",INDEX(rngSteelMaterialParameters,,1),0),2)</f>
        <v>-2.5000000000000001E-2</v>
      </c>
      <c r="AN41" s="6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0" t="s">
        <v>79</v>
      </c>
      <c r="B42" s="11">
        <v>1</v>
      </c>
      <c r="C42" s="11" t="s">
        <v>9</v>
      </c>
      <c r="D42" s="12" t="s">
        <v>80</v>
      </c>
      <c r="E42" s="39" t="s">
        <v>1578</v>
      </c>
      <c r="F42" s="1"/>
      <c r="G42" s="1"/>
      <c r="H42" s="10" t="s">
        <v>363</v>
      </c>
      <c r="I42" s="10" t="s">
        <v>364</v>
      </c>
      <c r="J42" s="11" t="s">
        <v>12</v>
      </c>
      <c r="K42" s="11" t="s">
        <v>8</v>
      </c>
      <c r="L42" s="11" t="s">
        <v>12</v>
      </c>
      <c r="M42" s="11" t="s">
        <v>12</v>
      </c>
      <c r="N42" s="17" t="s">
        <v>365</v>
      </c>
      <c r="O42" s="1"/>
      <c r="P42" s="11" t="str">
        <f>IF(INDEX(rngLoadCombinations,16,1)="","",INDEX(rngLoadCombinations,16,1))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254</v>
      </c>
      <c r="AJ42" s="6" t="s">
        <v>253</v>
      </c>
      <c r="AK42" s="6" t="s">
        <v>248</v>
      </c>
      <c r="AL42" s="6" t="s">
        <v>249</v>
      </c>
      <c r="AM42" s="6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6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81</v>
      </c>
      <c r="B43" s="11">
        <v>0.01</v>
      </c>
      <c r="C43" s="11" t="s">
        <v>9</v>
      </c>
      <c r="D43" s="12" t="s">
        <v>82</v>
      </c>
      <c r="E43" s="39" t="s">
        <v>1578</v>
      </c>
      <c r="F43" s="1"/>
      <c r="G43" s="1"/>
      <c r="H43" s="10" t="s">
        <v>366</v>
      </c>
      <c r="I43" s="10" t="s">
        <v>367</v>
      </c>
      <c r="J43" s="11" t="s">
        <v>12</v>
      </c>
      <c r="K43" s="11" t="s">
        <v>8</v>
      </c>
      <c r="L43" s="11" t="s">
        <v>12</v>
      </c>
      <c r="M43" s="11" t="s">
        <v>8</v>
      </c>
      <c r="N43" s="17" t="s">
        <v>368</v>
      </c>
      <c r="O43" s="1"/>
      <c r="P43" s="11" t="str">
        <f>IF(INDEX(rngLoadCombinations,17,1)="","",INDEX(rngLoadCombinations,17,1))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254</v>
      </c>
      <c r="AJ43" s="6" t="s">
        <v>253</v>
      </c>
      <c r="AK43" s="6" t="s">
        <v>248</v>
      </c>
      <c r="AL43" s="6" t="s">
        <v>250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0" t="s">
        <v>83</v>
      </c>
      <c r="B44" s="11">
        <v>0</v>
      </c>
      <c r="C44" s="11" t="s">
        <v>27</v>
      </c>
      <c r="D44" s="12" t="s">
        <v>84</v>
      </c>
      <c r="E44" s="39" t="s">
        <v>1578</v>
      </c>
      <c r="F44" s="1"/>
      <c r="G44" s="1"/>
      <c r="H44" s="10" t="s">
        <v>369</v>
      </c>
      <c r="I44" s="10" t="s">
        <v>370</v>
      </c>
      <c r="J44" s="11" t="s">
        <v>8</v>
      </c>
      <c r="K44" s="11" t="s">
        <v>12</v>
      </c>
      <c r="L44" s="11" t="s">
        <v>12</v>
      </c>
      <c r="M44" s="11" t="s">
        <v>8</v>
      </c>
      <c r="N44" s="17" t="s">
        <v>371</v>
      </c>
      <c r="O44" s="1"/>
      <c r="P44" s="11" t="str">
        <f>IF(INDEX(rngLoadCombinations,18,1)="","",INDEX(rngLoadCombinations,18,1))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254</v>
      </c>
      <c r="AJ44" s="6" t="s">
        <v>253</v>
      </c>
      <c r="AK44" s="6" t="s">
        <v>248</v>
      </c>
      <c r="AL44" s="6" t="s">
        <v>251</v>
      </c>
      <c r="AM44" s="6">
        <f>INDEX(rngSteelMaterialParameters,MATCH("Steel.R.SLS(II)",INDEX(rngSteelMaterialParameters,,1),0),3)/INDEX(rngSteelMaterialParameters,MATCH("Steel.E",INDEX(rngSteelMaterialParameters,,1),0),3)</f>
        <v>1.9499999999999999E-3</v>
      </c>
      <c r="AN44" s="6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85</v>
      </c>
      <c r="B45" s="11">
        <v>1</v>
      </c>
      <c r="C45" s="11" t="s">
        <v>27</v>
      </c>
      <c r="D45" s="12" t="s">
        <v>86</v>
      </c>
      <c r="E45" s="39" t="s">
        <v>1578</v>
      </c>
      <c r="F45" s="1"/>
      <c r="G45" s="1"/>
      <c r="H45" s="10" t="s">
        <v>372</v>
      </c>
      <c r="I45" s="10" t="s">
        <v>373</v>
      </c>
      <c r="J45" s="11" t="s">
        <v>8</v>
      </c>
      <c r="K45" s="11" t="s">
        <v>8</v>
      </c>
      <c r="L45" s="11" t="s">
        <v>8</v>
      </c>
      <c r="M45" s="11" t="s">
        <v>8</v>
      </c>
      <c r="N45" s="17" t="s">
        <v>374</v>
      </c>
      <c r="O45" s="1"/>
      <c r="P45" s="11" t="str">
        <f>IF(INDEX(rngLoadCombinations,19,1)="","",INDEX(rngLoadCombinations,19,1))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254</v>
      </c>
      <c r="AJ45" s="6" t="s">
        <v>253</v>
      </c>
      <c r="AK45" s="6" t="s">
        <v>248</v>
      </c>
      <c r="AL45" s="6" t="s">
        <v>251</v>
      </c>
      <c r="AM45" s="6">
        <f>INDEX(rngSteelMaterialParameters,MATCH("Steel.TwoLine.Es2",INDEX(rngSteelMaterialParameters,,1),0),3)</f>
        <v>2.5000000000000001E-2</v>
      </c>
      <c r="AN45" s="6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/>
      <c r="B46" s="11"/>
      <c r="C46" s="11"/>
      <c r="D46" s="12"/>
      <c r="E46" s="11"/>
      <c r="F46" s="1"/>
      <c r="G46" s="1"/>
      <c r="H46" s="13" t="s">
        <v>375</v>
      </c>
      <c r="I46" s="13"/>
      <c r="J46" s="14"/>
      <c r="K46" s="14"/>
      <c r="L46" s="14"/>
      <c r="M46" s="14"/>
      <c r="N46" s="25"/>
      <c r="O46" s="1"/>
      <c r="P46" s="11" t="str">
        <f>IF(INDEX(rngLoadCombinations,20,1)="","",INDEX(rngLoadCombinations,20,1))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254</v>
      </c>
      <c r="AJ46" s="6" t="s">
        <v>253</v>
      </c>
      <c r="AK46" s="6" t="s">
        <v>252</v>
      </c>
      <c r="AL46" s="6" t="s">
        <v>249</v>
      </c>
      <c r="AM46" s="6">
        <f>-INDEX(rngSteelMaterialParameters,MATCH("Steel.ThreeLine.Es2",INDEX(rngSteelMaterialParameters,,1),0),2)</f>
        <v>-1.4999999999999999E-2</v>
      </c>
      <c r="AN46" s="6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7" t="s">
        <v>87</v>
      </c>
      <c r="B47" s="8"/>
      <c r="C47" s="8"/>
      <c r="D47" s="9"/>
      <c r="E47" s="8"/>
      <c r="F47" s="1"/>
      <c r="G47" s="1"/>
      <c r="H47" s="10" t="s">
        <v>376</v>
      </c>
      <c r="I47" s="10" t="s">
        <v>377</v>
      </c>
      <c r="J47" s="11" t="s">
        <v>378</v>
      </c>
      <c r="K47" s="11" t="s">
        <v>378</v>
      </c>
      <c r="L47" s="11" t="s">
        <v>378</v>
      </c>
      <c r="M47" s="11" t="s">
        <v>378</v>
      </c>
      <c r="N47" s="17" t="s">
        <v>379</v>
      </c>
      <c r="O47" s="1"/>
      <c r="P47" s="11" t="str">
        <f>IF(INDEX(rngLoadCombinations,21,1)="","",INDEX(rngLoadCombinations,21,1))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254</v>
      </c>
      <c r="AJ47" s="6" t="s">
        <v>253</v>
      </c>
      <c r="AK47" s="6" t="s">
        <v>252</v>
      </c>
      <c r="AL47" s="6" t="s">
        <v>249</v>
      </c>
      <c r="AM47" s="6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6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3" t="s">
        <v>64</v>
      </c>
      <c r="B48" s="14"/>
      <c r="C48" s="14" t="s">
        <v>9</v>
      </c>
      <c r="D48" s="15"/>
      <c r="E48" s="14"/>
      <c r="F48" s="1"/>
      <c r="G48" s="1"/>
      <c r="H48" s="13" t="s">
        <v>380</v>
      </c>
      <c r="I48" s="13"/>
      <c r="J48" s="14"/>
      <c r="K48" s="14"/>
      <c r="L48" s="14"/>
      <c r="M48" s="14"/>
      <c r="N48" s="25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254</v>
      </c>
      <c r="AJ48" s="6" t="s">
        <v>253</v>
      </c>
      <c r="AK48" s="6" t="s">
        <v>252</v>
      </c>
      <c r="AL48" s="6" t="s">
        <v>249</v>
      </c>
      <c r="AM48" s="6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6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88</v>
      </c>
      <c r="B49" s="11" t="s">
        <v>89</v>
      </c>
      <c r="C49" s="11" t="s">
        <v>9</v>
      </c>
      <c r="D49" s="12" t="s">
        <v>90</v>
      </c>
      <c r="E49" s="39" t="s">
        <v>1578</v>
      </c>
      <c r="F49" s="1"/>
      <c r="G49" s="1"/>
      <c r="H49" s="10" t="s">
        <v>376</v>
      </c>
      <c r="I49" s="10" t="s">
        <v>381</v>
      </c>
      <c r="J49" s="11" t="s">
        <v>378</v>
      </c>
      <c r="K49" s="11" t="s">
        <v>378</v>
      </c>
      <c r="L49" s="11" t="s">
        <v>378</v>
      </c>
      <c r="M49" s="11" t="s">
        <v>378</v>
      </c>
      <c r="N49" s="17" t="s">
        <v>382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254</v>
      </c>
      <c r="AJ49" s="6" t="s">
        <v>253</v>
      </c>
      <c r="AK49" s="6" t="s">
        <v>252</v>
      </c>
      <c r="AL49" s="6" t="s">
        <v>249</v>
      </c>
      <c r="AM49" s="6">
        <f>-(0.9*INDEX(rngSteelMaterialParameters,MATCH("Steel.R.SLS(II)",INDEX(rngSteelMaterialParameters,,1),0),2)/INDEX(rngSteelMaterialParameters,MATCH("Steel.E",INDEX(rngSteelMaterialParameters,,1),0),2))</f>
        <v>-1.755E-3</v>
      </c>
      <c r="AN49" s="6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3000</v>
      </c>
      <c r="C50" s="11" t="str">
        <f>INDEX(rngUnitSettings,MATCH("Length",INDEX(rngUnitSettings,,1),0),2)</f>
        <v>mm</v>
      </c>
      <c r="D50" s="12" t="s">
        <v>92</v>
      </c>
      <c r="E50" s="39" t="s">
        <v>1578</v>
      </c>
      <c r="F50" s="1"/>
      <c r="G50" s="1"/>
      <c r="H50" s="10" t="s">
        <v>383</v>
      </c>
      <c r="I50" s="10" t="s">
        <v>384</v>
      </c>
      <c r="J50" s="11" t="s">
        <v>248</v>
      </c>
      <c r="K50" s="11" t="s">
        <v>248</v>
      </c>
      <c r="L50" s="11" t="s">
        <v>248</v>
      </c>
      <c r="M50" s="11" t="s">
        <v>248</v>
      </c>
      <c r="N50" s="17" t="s">
        <v>385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254</v>
      </c>
      <c r="AJ50" s="6" t="s">
        <v>253</v>
      </c>
      <c r="AK50" s="6" t="s">
        <v>252</v>
      </c>
      <c r="AL50" s="6" t="s">
        <v>250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 t="s">
        <v>93</v>
      </c>
      <c r="B51" s="11">
        <v>1</v>
      </c>
      <c r="C51" s="11" t="s">
        <v>9</v>
      </c>
      <c r="D51" s="12" t="s">
        <v>94</v>
      </c>
      <c r="E51" s="39" t="s">
        <v>1578</v>
      </c>
      <c r="F51" s="1"/>
      <c r="G51" s="1"/>
      <c r="H51" s="10" t="s">
        <v>386</v>
      </c>
      <c r="I51" s="10" t="s">
        <v>387</v>
      </c>
      <c r="J51" s="11" t="s">
        <v>388</v>
      </c>
      <c r="K51" s="11" t="s">
        <v>388</v>
      </c>
      <c r="L51" s="11" t="s">
        <v>388</v>
      </c>
      <c r="M51" s="11" t="s">
        <v>388</v>
      </c>
      <c r="N51" s="17" t="s">
        <v>389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254</v>
      </c>
      <c r="AJ51" s="6" t="s">
        <v>253</v>
      </c>
      <c r="AK51" s="6" t="s">
        <v>252</v>
      </c>
      <c r="AL51" s="6" t="s">
        <v>251</v>
      </c>
      <c r="AM51" s="6">
        <f>(0.9*INDEX(rngSteelMaterialParameters,MATCH("Steel.R.SLS(II)",INDEX(rngSteelMaterialParameters,,1),0),3)/INDEX(rngSteelMaterialParameters,MATCH("Steel.E",INDEX(rngSteelMaterialParameters,,1),0),3))</f>
        <v>1.755E-3</v>
      </c>
      <c r="AN51" s="6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0" t="s">
        <v>95</v>
      </c>
      <c r="B52" s="11">
        <v>1</v>
      </c>
      <c r="C52" s="11" t="s">
        <v>9</v>
      </c>
      <c r="D52" s="12" t="s">
        <v>96</v>
      </c>
      <c r="E52" s="39" t="s">
        <v>1578</v>
      </c>
      <c r="F52" s="1"/>
      <c r="G52" s="1"/>
      <c r="H52" s="10" t="s">
        <v>390</v>
      </c>
      <c r="I52" s="10" t="s">
        <v>391</v>
      </c>
      <c r="J52" s="11" t="s">
        <v>248</v>
      </c>
      <c r="K52" s="11" t="s">
        <v>248</v>
      </c>
      <c r="L52" s="11" t="s">
        <v>248</v>
      </c>
      <c r="M52" s="11" t="s">
        <v>248</v>
      </c>
      <c r="N52" s="17" t="s">
        <v>392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254</v>
      </c>
      <c r="AJ52" s="6" t="s">
        <v>253</v>
      </c>
      <c r="AK52" s="6" t="s">
        <v>252</v>
      </c>
      <c r="AL52" s="6" t="s">
        <v>251</v>
      </c>
      <c r="AM52" s="6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6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0" t="s">
        <v>97</v>
      </c>
      <c r="B53" s="11" t="s">
        <v>98</v>
      </c>
      <c r="C53" s="11" t="s">
        <v>9</v>
      </c>
      <c r="D53" s="12" t="s">
        <v>99</v>
      </c>
      <c r="E53" s="39" t="s">
        <v>1578</v>
      </c>
      <c r="F53" s="1"/>
      <c r="G53" s="1"/>
      <c r="H53" s="13" t="s">
        <v>393</v>
      </c>
      <c r="I53" s="13"/>
      <c r="J53" s="14"/>
      <c r="K53" s="14"/>
      <c r="L53" s="14"/>
      <c r="M53" s="14"/>
      <c r="N53" s="25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254</v>
      </c>
      <c r="AJ53" s="6" t="s">
        <v>253</v>
      </c>
      <c r="AK53" s="6" t="s">
        <v>252</v>
      </c>
      <c r="AL53" s="6" t="s">
        <v>251</v>
      </c>
      <c r="AM53" s="6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6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100</v>
      </c>
      <c r="B54" s="11">
        <v>1</v>
      </c>
      <c r="C54" s="11" t="s">
        <v>9</v>
      </c>
      <c r="D54" s="12" t="s">
        <v>101</v>
      </c>
      <c r="E54" s="39" t="s">
        <v>1578</v>
      </c>
      <c r="F54" s="1"/>
      <c r="G54" s="1"/>
      <c r="H54" s="10" t="s">
        <v>376</v>
      </c>
      <c r="I54" s="10" t="s">
        <v>394</v>
      </c>
      <c r="J54" s="11" t="s">
        <v>395</v>
      </c>
      <c r="K54" s="11" t="s">
        <v>395</v>
      </c>
      <c r="L54" s="11" t="s">
        <v>395</v>
      </c>
      <c r="M54" s="11" t="s">
        <v>395</v>
      </c>
      <c r="N54" s="17" t="s">
        <v>396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254</v>
      </c>
      <c r="AJ54" s="6" t="s">
        <v>253</v>
      </c>
      <c r="AK54" s="6" t="s">
        <v>252</v>
      </c>
      <c r="AL54" s="6" t="s">
        <v>251</v>
      </c>
      <c r="AM54" s="6">
        <f>INDEX(rngSteelMaterialParameters,MATCH("Steel.ThreeLine.Es2",INDEX(rngSteelMaterialParameters,,1),0),3)</f>
        <v>1.4999999999999999E-2</v>
      </c>
      <c r="AN54" s="6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102</v>
      </c>
      <c r="B55" s="11">
        <v>1</v>
      </c>
      <c r="C55" s="11" t="s">
        <v>9</v>
      </c>
      <c r="D55" s="12" t="s">
        <v>103</v>
      </c>
      <c r="E55" s="39" t="s">
        <v>1578</v>
      </c>
      <c r="F55" s="1"/>
      <c r="G55" s="1"/>
      <c r="H55" s="10" t="s">
        <v>383</v>
      </c>
      <c r="I55" s="10" t="s">
        <v>397</v>
      </c>
      <c r="J55" s="11" t="s">
        <v>252</v>
      </c>
      <c r="K55" s="11" t="s">
        <v>252</v>
      </c>
      <c r="L55" s="11" t="s">
        <v>252</v>
      </c>
      <c r="M55" s="11" t="s">
        <v>252</v>
      </c>
      <c r="N55" s="17" t="s">
        <v>398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104</v>
      </c>
      <c r="B56" s="11" t="s">
        <v>105</v>
      </c>
      <c r="C56" s="11" t="s">
        <v>9</v>
      </c>
      <c r="D56" s="12" t="s">
        <v>106</v>
      </c>
      <c r="E56" s="39" t="s">
        <v>1578</v>
      </c>
      <c r="F56" s="1"/>
      <c r="G56" s="1"/>
      <c r="H56" s="10" t="s">
        <v>386</v>
      </c>
      <c r="I56" s="10" t="s">
        <v>399</v>
      </c>
      <c r="J56" s="11" t="s">
        <v>400</v>
      </c>
      <c r="K56" s="11" t="s">
        <v>400</v>
      </c>
      <c r="L56" s="11" t="s">
        <v>400</v>
      </c>
      <c r="M56" s="11" t="s">
        <v>400</v>
      </c>
      <c r="N56" s="17" t="s">
        <v>401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107</v>
      </c>
      <c r="B57" s="11">
        <v>10</v>
      </c>
      <c r="C57" s="11" t="str">
        <f>INDEX(rngUnitSettings,MATCH("Length",INDEX(rngUnitSettings,,1),0),2)</f>
        <v>mm</v>
      </c>
      <c r="D57" s="12" t="s">
        <v>108</v>
      </c>
      <c r="E57" s="39" t="s">
        <v>1578</v>
      </c>
      <c r="F57" s="1"/>
      <c r="G57" s="1"/>
      <c r="H57" s="10" t="s">
        <v>390</v>
      </c>
      <c r="I57" s="10" t="s">
        <v>402</v>
      </c>
      <c r="J57" s="11" t="s">
        <v>248</v>
      </c>
      <c r="K57" s="11" t="s">
        <v>248</v>
      </c>
      <c r="L57" s="11" t="s">
        <v>248</v>
      </c>
      <c r="M57" s="11" t="s">
        <v>248</v>
      </c>
      <c r="N57" s="17" t="s">
        <v>392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109</v>
      </c>
      <c r="B58" s="11">
        <v>10</v>
      </c>
      <c r="C58" s="11" t="str">
        <f>INDEX(rngUnitSettings,MATCH("Length",INDEX(rngUnitSettings,,1),0),2)</f>
        <v>mm</v>
      </c>
      <c r="D58" s="12" t="s">
        <v>110</v>
      </c>
      <c r="E58" s="39" t="s">
        <v>1578</v>
      </c>
      <c r="F58" s="1"/>
      <c r="G58" s="1"/>
      <c r="H58" s="13" t="s">
        <v>403</v>
      </c>
      <c r="I58" s="13"/>
      <c r="J58" s="14"/>
      <c r="K58" s="14"/>
      <c r="L58" s="14"/>
      <c r="M58" s="14"/>
      <c r="N58" s="25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3" t="s">
        <v>1580</v>
      </c>
      <c r="AJ58" s="42"/>
      <c r="AK58" s="42"/>
      <c r="AL58" s="42"/>
      <c r="AM58" s="42"/>
      <c r="AN58" s="42"/>
      <c r="AO58" s="42"/>
      <c r="AP58" s="4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111</v>
      </c>
      <c r="B59" s="11" t="s">
        <v>112</v>
      </c>
      <c r="C59" s="11" t="s">
        <v>9</v>
      </c>
      <c r="D59" s="12" t="s">
        <v>113</v>
      </c>
      <c r="E59" s="39" t="s">
        <v>1578</v>
      </c>
      <c r="F59" s="1"/>
      <c r="G59" s="1"/>
      <c r="H59" s="10" t="s">
        <v>376</v>
      </c>
      <c r="I59" s="10" t="s">
        <v>404</v>
      </c>
      <c r="J59" s="11" t="s">
        <v>395</v>
      </c>
      <c r="K59" s="11" t="s">
        <v>395</v>
      </c>
      <c r="L59" s="11" t="s">
        <v>395</v>
      </c>
      <c r="M59" s="11" t="s">
        <v>395</v>
      </c>
      <c r="N59" s="17" t="s">
        <v>405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2" t="s">
        <v>255</v>
      </c>
      <c r="AJ59" s="42"/>
      <c r="AK59" s="42"/>
      <c r="AL59" s="42"/>
      <c r="AM59" s="42"/>
      <c r="AN59" s="42"/>
      <c r="AO59" s="42"/>
      <c r="AP59" s="4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114</v>
      </c>
      <c r="B60" s="11" t="s">
        <v>66</v>
      </c>
      <c r="C60" s="11" t="s">
        <v>9</v>
      </c>
      <c r="D60" s="12" t="s">
        <v>115</v>
      </c>
      <c r="E60" s="39" t="s">
        <v>1578</v>
      </c>
      <c r="F60" s="1"/>
      <c r="G60" s="1"/>
      <c r="H60" s="10" t="s">
        <v>383</v>
      </c>
      <c r="I60" s="10" t="s">
        <v>406</v>
      </c>
      <c r="J60" s="11" t="s">
        <v>248</v>
      </c>
      <c r="K60" s="11" t="s">
        <v>248</v>
      </c>
      <c r="L60" s="11" t="s">
        <v>248</v>
      </c>
      <c r="M60" s="11" t="s">
        <v>248</v>
      </c>
      <c r="N60" s="17" t="s">
        <v>407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256</v>
      </c>
      <c r="AJ60" s="7" t="s">
        <v>257</v>
      </c>
      <c r="AK60" s="7" t="s">
        <v>258</v>
      </c>
      <c r="AL60" s="7" t="s">
        <v>259</v>
      </c>
      <c r="AM60" s="7" t="s">
        <v>260</v>
      </c>
      <c r="AN60" s="7" t="s">
        <v>261</v>
      </c>
      <c r="AO60" s="7" t="s">
        <v>262</v>
      </c>
      <c r="AP60" s="7" t="s">
        <v>263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3" t="s">
        <v>116</v>
      </c>
      <c r="B61" s="14"/>
      <c r="C61" s="14" t="s">
        <v>9</v>
      </c>
      <c r="D61" s="15"/>
      <c r="E61" s="14"/>
      <c r="F61" s="1"/>
      <c r="G61" s="1"/>
      <c r="H61" s="10" t="s">
        <v>386</v>
      </c>
      <c r="I61" s="10" t="s">
        <v>408</v>
      </c>
      <c r="J61" s="11" t="s">
        <v>388</v>
      </c>
      <c r="K61" s="11" t="s">
        <v>388</v>
      </c>
      <c r="L61" s="11" t="s">
        <v>388</v>
      </c>
      <c r="M61" s="11" t="s">
        <v>388</v>
      </c>
      <c r="N61" s="17" t="s">
        <v>409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117</v>
      </c>
      <c r="B62" s="11">
        <v>0.7</v>
      </c>
      <c r="C62" s="11" t="s">
        <v>9</v>
      </c>
      <c r="D62" s="12" t="s">
        <v>118</v>
      </c>
      <c r="E62" s="39" t="s">
        <v>1578</v>
      </c>
      <c r="F62" s="1"/>
      <c r="G62" s="1"/>
      <c r="H62" s="10" t="s">
        <v>390</v>
      </c>
      <c r="I62" s="10" t="s">
        <v>410</v>
      </c>
      <c r="J62" s="11" t="s">
        <v>248</v>
      </c>
      <c r="K62" s="11" t="s">
        <v>248</v>
      </c>
      <c r="L62" s="11" t="s">
        <v>248</v>
      </c>
      <c r="M62" s="11" t="s">
        <v>248</v>
      </c>
      <c r="N62" s="17" t="s">
        <v>392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119</v>
      </c>
      <c r="B63" s="11">
        <v>0.15</v>
      </c>
      <c r="C63" s="11" t="s">
        <v>9</v>
      </c>
      <c r="D63" s="12" t="s">
        <v>120</v>
      </c>
      <c r="E63" s="39" t="s">
        <v>1578</v>
      </c>
      <c r="F63" s="1"/>
      <c r="G63" s="1"/>
      <c r="H63" s="13" t="s">
        <v>411</v>
      </c>
      <c r="I63" s="13"/>
      <c r="J63" s="14"/>
      <c r="K63" s="14"/>
      <c r="L63" s="14"/>
      <c r="M63" s="14"/>
      <c r="N63" s="25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121</v>
      </c>
      <c r="B64" s="11">
        <v>1.5</v>
      </c>
      <c r="C64" s="11" t="s">
        <v>9</v>
      </c>
      <c r="D64" s="12" t="s">
        <v>122</v>
      </c>
      <c r="E64" s="39" t="s">
        <v>1578</v>
      </c>
      <c r="F64" s="1"/>
      <c r="G64" s="1"/>
      <c r="H64" s="10" t="s">
        <v>412</v>
      </c>
      <c r="I64" s="10" t="s">
        <v>413</v>
      </c>
      <c r="J64" s="11" t="s">
        <v>414</v>
      </c>
      <c r="K64" s="11" t="s">
        <v>415</v>
      </c>
      <c r="L64" s="11" t="s">
        <v>414</v>
      </c>
      <c r="M64" s="11" t="s">
        <v>414</v>
      </c>
      <c r="N64" s="17" t="s">
        <v>416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3" t="s">
        <v>123</v>
      </c>
      <c r="B65" s="14"/>
      <c r="C65" s="14" t="s">
        <v>9</v>
      </c>
      <c r="D65" s="15"/>
      <c r="E65" s="14"/>
      <c r="F65" s="1"/>
      <c r="G65" s="1"/>
      <c r="H65" s="10" t="s">
        <v>417</v>
      </c>
      <c r="I65" s="10" t="s">
        <v>418</v>
      </c>
      <c r="J65" s="11" t="s">
        <v>279</v>
      </c>
      <c r="K65" s="11" t="s">
        <v>279</v>
      </c>
      <c r="L65" s="11" t="s">
        <v>279</v>
      </c>
      <c r="M65" s="11" t="s">
        <v>419</v>
      </c>
      <c r="N65" s="17" t="s">
        <v>420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0" t="s">
        <v>124</v>
      </c>
      <c r="B66" s="11">
        <v>1</v>
      </c>
      <c r="C66" s="11" t="s">
        <v>9</v>
      </c>
      <c r="D66" s="12" t="s">
        <v>125</v>
      </c>
      <c r="E66" s="39" t="s">
        <v>1578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126</v>
      </c>
      <c r="B67" s="11">
        <v>0.7</v>
      </c>
      <c r="C67" s="11" t="s">
        <v>9</v>
      </c>
      <c r="D67" s="12" t="s">
        <v>127</v>
      </c>
      <c r="E67" s="39" t="s">
        <v>1578</v>
      </c>
      <c r="F67" s="1"/>
      <c r="G67" s="1"/>
      <c r="H67" s="41" t="s">
        <v>1591</v>
      </c>
      <c r="I67" s="42"/>
      <c r="J67" s="42"/>
      <c r="K67" s="42"/>
      <c r="L67" s="42"/>
      <c r="M67" s="42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/>
      <c r="B68" s="11"/>
      <c r="C68" s="11"/>
      <c r="D68" s="12"/>
      <c r="E68" s="11"/>
      <c r="F68" s="1"/>
      <c r="G68" s="1"/>
      <c r="H68" s="7" t="s">
        <v>1</v>
      </c>
      <c r="I68" s="7" t="s">
        <v>422</v>
      </c>
      <c r="J68" s="7" t="s">
        <v>423</v>
      </c>
      <c r="K68" s="8" t="s">
        <v>3</v>
      </c>
      <c r="L68" s="9" t="s">
        <v>4</v>
      </c>
      <c r="M68" s="8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7" t="s">
        <v>128</v>
      </c>
      <c r="B69" s="8"/>
      <c r="C69" s="8"/>
      <c r="D69" s="9"/>
      <c r="E69" s="8"/>
      <c r="F69" s="1"/>
      <c r="G69" s="1"/>
      <c r="H69" s="10" t="s">
        <v>424</v>
      </c>
      <c r="I69" s="11" t="s">
        <v>12</v>
      </c>
      <c r="J69" s="11" t="s">
        <v>12</v>
      </c>
      <c r="K69" s="11" t="s">
        <v>425</v>
      </c>
      <c r="L69" s="12" t="s">
        <v>426</v>
      </c>
      <c r="M69" s="39" t="s">
        <v>1578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0" t="s">
        <v>129</v>
      </c>
      <c r="B70" s="11">
        <v>0.3</v>
      </c>
      <c r="C70" s="11" t="str">
        <f>INDEX(rngUnitSettings,MATCH("Length",INDEX(rngUnitSettings,,1),0),2)</f>
        <v>mm</v>
      </c>
      <c r="D70" s="12" t="s">
        <v>130</v>
      </c>
      <c r="E70" s="39" t="s">
        <v>1578</v>
      </c>
      <c r="F70" s="1"/>
      <c r="G70" s="1"/>
      <c r="H70" s="10" t="s">
        <v>427</v>
      </c>
      <c r="I70" s="11" t="s">
        <v>428</v>
      </c>
      <c r="J70" s="11" t="s">
        <v>428</v>
      </c>
      <c r="K70" s="11" t="s">
        <v>9</v>
      </c>
      <c r="L70" s="12" t="s">
        <v>429</v>
      </c>
      <c r="M70" s="39" t="s">
        <v>1578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131</v>
      </c>
      <c r="B71" s="11" t="s">
        <v>132</v>
      </c>
      <c r="C71" s="11" t="s">
        <v>9</v>
      </c>
      <c r="D71" s="12" t="s">
        <v>133</v>
      </c>
      <c r="E71" s="39" t="s">
        <v>1578</v>
      </c>
      <c r="F71" s="1"/>
      <c r="G71" s="1"/>
      <c r="H71" s="10" t="s">
        <v>430</v>
      </c>
      <c r="I71" s="11">
        <v>60</v>
      </c>
      <c r="J71" s="11">
        <v>100</v>
      </c>
      <c r="K71" s="11" t="s">
        <v>24</v>
      </c>
      <c r="L71" s="12" t="s">
        <v>431</v>
      </c>
      <c r="M71" s="39" t="s">
        <v>1578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134</v>
      </c>
      <c r="B72" s="11" t="s">
        <v>135</v>
      </c>
      <c r="C72" s="11" t="s">
        <v>9</v>
      </c>
      <c r="D72" s="12" t="s">
        <v>136</v>
      </c>
      <c r="E72" s="39" t="s">
        <v>1578</v>
      </c>
      <c r="F72" s="1"/>
      <c r="G72" s="1"/>
      <c r="H72" s="10" t="s">
        <v>432</v>
      </c>
      <c r="I72" s="11" t="s">
        <v>12</v>
      </c>
      <c r="J72" s="11" t="s">
        <v>9</v>
      </c>
      <c r="K72" s="11" t="s">
        <v>425</v>
      </c>
      <c r="L72" s="12" t="s">
        <v>433</v>
      </c>
      <c r="M72" s="39" t="s">
        <v>1578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 t="s">
        <v>137</v>
      </c>
      <c r="B73" s="11">
        <v>1.4</v>
      </c>
      <c r="C73" s="11" t="s">
        <v>9</v>
      </c>
      <c r="D73" s="12" t="s">
        <v>138</v>
      </c>
      <c r="E73" s="39" t="s">
        <v>1578</v>
      </c>
      <c r="F73" s="1"/>
      <c r="G73" s="1"/>
      <c r="H73" s="10" t="s">
        <v>434</v>
      </c>
      <c r="I73" s="11">
        <v>1.35</v>
      </c>
      <c r="J73" s="11">
        <v>1.75</v>
      </c>
      <c r="K73" s="11" t="s">
        <v>435</v>
      </c>
      <c r="L73" s="12" t="s">
        <v>436</v>
      </c>
      <c r="M73" s="39" t="s">
        <v>1578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0" t="s">
        <v>139</v>
      </c>
      <c r="B74" s="11">
        <v>0.5</v>
      </c>
      <c r="C74" s="11" t="s">
        <v>9</v>
      </c>
      <c r="D74" s="12" t="s">
        <v>140</v>
      </c>
      <c r="E74" s="39" t="s">
        <v>1578</v>
      </c>
      <c r="F74" s="1"/>
      <c r="G74" s="1"/>
      <c r="H74" s="10" t="s">
        <v>437</v>
      </c>
      <c r="I74" s="11" t="s">
        <v>9</v>
      </c>
      <c r="J74" s="11">
        <v>0.85</v>
      </c>
      <c r="K74" s="11" t="s">
        <v>435</v>
      </c>
      <c r="L74" s="12" t="s">
        <v>438</v>
      </c>
      <c r="M74" s="39" t="s">
        <v>1578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141</v>
      </c>
      <c r="B75" s="11" t="s">
        <v>66</v>
      </c>
      <c r="C75" s="11" t="s">
        <v>9</v>
      </c>
      <c r="D75" s="12" t="s">
        <v>142</v>
      </c>
      <c r="E75" s="39" t="s">
        <v>1578</v>
      </c>
      <c r="F75" s="1"/>
      <c r="G75" s="1"/>
      <c r="H75" s="10" t="s">
        <v>439</v>
      </c>
      <c r="I75" s="11" t="s">
        <v>435</v>
      </c>
      <c r="J75" s="11" t="s">
        <v>435</v>
      </c>
      <c r="K75" s="11" t="s">
        <v>9</v>
      </c>
      <c r="L75" s="12" t="s">
        <v>440</v>
      </c>
      <c r="M75" s="39" t="s">
        <v>1578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143</v>
      </c>
      <c r="B76" s="11">
        <v>1</v>
      </c>
      <c r="C76" s="11" t="s">
        <v>9</v>
      </c>
      <c r="D76" s="12" t="s">
        <v>144</v>
      </c>
      <c r="E76" s="39" t="s">
        <v>1578</v>
      </c>
      <c r="F76" s="1"/>
      <c r="G76" s="1"/>
      <c r="H76" s="10" t="s">
        <v>441</v>
      </c>
      <c r="I76" s="11">
        <v>13</v>
      </c>
      <c r="J76" s="11">
        <v>13</v>
      </c>
      <c r="K76" s="11" t="str">
        <f>IF(I75=J75,IF(I75="pt","pt","мм"),"арм.="&amp;IF(I75="pt","pt","мм")&amp;"; разм.="&amp;IF(J75="pt","pt","мм"))</f>
        <v>pt</v>
      </c>
      <c r="L76" s="12" t="s">
        <v>442</v>
      </c>
      <c r="M76" s="39" t="s">
        <v>1578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145</v>
      </c>
      <c r="B77" s="11" t="s">
        <v>146</v>
      </c>
      <c r="C77" s="11" t="s">
        <v>9</v>
      </c>
      <c r="D77" s="12" t="s">
        <v>147</v>
      </c>
      <c r="E77" s="39" t="s">
        <v>1578</v>
      </c>
      <c r="F77" s="1"/>
      <c r="G77" s="1"/>
      <c r="H77" s="10" t="s">
        <v>443</v>
      </c>
      <c r="I77" s="11">
        <v>9</v>
      </c>
      <c r="J77" s="11">
        <v>9</v>
      </c>
      <c r="K77" s="11" t="str">
        <f>IF(I75=J75,IF(I75="pt","pt","мм"),"арм.="&amp;IF(I75="pt","pt","мм")&amp;"; разм.="&amp;IF(J75="pt","pt","мм"))</f>
        <v>pt</v>
      </c>
      <c r="L77" s="12" t="s">
        <v>444</v>
      </c>
      <c r="M77" s="39" t="s">
        <v>1578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148</v>
      </c>
      <c r="B78" s="11">
        <v>1</v>
      </c>
      <c r="C78" s="11" t="s">
        <v>9</v>
      </c>
      <c r="D78" s="12" t="s">
        <v>149</v>
      </c>
      <c r="E78" s="39" t="s">
        <v>1578</v>
      </c>
      <c r="F78" s="1"/>
      <c r="G78" s="1"/>
      <c r="H78" s="10" t="s">
        <v>445</v>
      </c>
      <c r="I78" s="11" t="s">
        <v>9</v>
      </c>
      <c r="J78" s="11" t="s">
        <v>446</v>
      </c>
      <c r="K78" s="11" t="s">
        <v>9</v>
      </c>
      <c r="L78" s="12" t="s">
        <v>447</v>
      </c>
      <c r="M78" s="39" t="s">
        <v>1578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/>
      <c r="B79" s="11"/>
      <c r="C79" s="11"/>
      <c r="D79" s="12"/>
      <c r="E79" s="11"/>
      <c r="F79" s="1"/>
      <c r="G79" s="1"/>
      <c r="H79" s="10" t="s">
        <v>448</v>
      </c>
      <c r="I79" s="11" t="s">
        <v>9</v>
      </c>
      <c r="J79" s="11" t="s">
        <v>449</v>
      </c>
      <c r="K79" s="11" t="s">
        <v>9</v>
      </c>
      <c r="L79" s="12" t="s">
        <v>450</v>
      </c>
      <c r="M79" s="39" t="s">
        <v>1578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7" t="s">
        <v>150</v>
      </c>
      <c r="B80" s="8"/>
      <c r="C80" s="8"/>
      <c r="D80" s="9"/>
      <c r="E80" s="8"/>
      <c r="F80" s="1"/>
      <c r="G80" s="1"/>
      <c r="H80" s="10" t="s">
        <v>451</v>
      </c>
      <c r="I80" s="26" t="s">
        <v>452</v>
      </c>
      <c r="J80" s="26" t="s">
        <v>452</v>
      </c>
      <c r="K80" s="11" t="s">
        <v>229</v>
      </c>
      <c r="L80" s="12" t="s">
        <v>453</v>
      </c>
      <c r="M80" s="39" t="s">
        <v>1578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151</v>
      </c>
      <c r="B81" s="11" t="s">
        <v>152</v>
      </c>
      <c r="C81" s="11" t="s">
        <v>9</v>
      </c>
      <c r="D81" s="12" t="s">
        <v>153</v>
      </c>
      <c r="E81" s="37" t="s">
        <v>1578</v>
      </c>
      <c r="F81" s="1"/>
      <c r="G81" s="1"/>
      <c r="H81" s="10" t="s">
        <v>454</v>
      </c>
      <c r="I81" s="26" t="s">
        <v>9</v>
      </c>
      <c r="J81" s="26" t="s">
        <v>455</v>
      </c>
      <c r="K81" s="11" t="s">
        <v>229</v>
      </c>
      <c r="L81" s="12" t="s">
        <v>456</v>
      </c>
      <c r="M81" s="37" t="s">
        <v>1578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154</v>
      </c>
      <c r="B82" s="11" t="s">
        <v>12</v>
      </c>
      <c r="C82" s="11" t="s">
        <v>9</v>
      </c>
      <c r="D82" s="12" t="s">
        <v>155</v>
      </c>
      <c r="E82" s="37" t="s">
        <v>1578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156</v>
      </c>
      <c r="B83" s="11" t="s">
        <v>12</v>
      </c>
      <c r="C83" s="11" t="s">
        <v>9</v>
      </c>
      <c r="D83" s="12" t="s">
        <v>157</v>
      </c>
      <c r="E83" s="37" t="s">
        <v>1578</v>
      </c>
      <c r="F83" s="1"/>
      <c r="G83" s="1"/>
      <c r="H83" s="43" t="s">
        <v>1581</v>
      </c>
      <c r="I83" s="42"/>
      <c r="J83" s="42"/>
      <c r="K83" s="42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158</v>
      </c>
      <c r="B84" s="11" t="s">
        <v>12</v>
      </c>
      <c r="C84" s="11" t="s">
        <v>9</v>
      </c>
      <c r="D84" s="12" t="s">
        <v>159</v>
      </c>
      <c r="E84" s="37" t="s">
        <v>1578</v>
      </c>
      <c r="F84" s="1"/>
      <c r="G84" s="1"/>
      <c r="H84" s="7" t="s">
        <v>1</v>
      </c>
      <c r="I84" s="8" t="s">
        <v>2</v>
      </c>
      <c r="J84" s="8" t="s">
        <v>3</v>
      </c>
      <c r="K84" s="9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160</v>
      </c>
      <c r="B85" s="11" t="s">
        <v>161</v>
      </c>
      <c r="C85" s="11" t="s">
        <v>9</v>
      </c>
      <c r="D85" s="12" t="s">
        <v>162</v>
      </c>
      <c r="E85" s="37" t="s">
        <v>1578</v>
      </c>
      <c r="F85" s="1"/>
      <c r="G85" s="1"/>
      <c r="H85" s="10" t="s">
        <v>458</v>
      </c>
      <c r="I85" s="11">
        <v>300</v>
      </c>
      <c r="J85" s="11" t="str">
        <f>INDEX(rngUnitSettings,MATCH("Length",INDEX(rngUnitSettings,,1),0),2)</f>
        <v>mm</v>
      </c>
      <c r="K85" s="17" t="s">
        <v>459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163</v>
      </c>
      <c r="B86" s="11" t="s">
        <v>164</v>
      </c>
      <c r="C86" s="11" t="s">
        <v>9</v>
      </c>
      <c r="D86" s="12" t="s">
        <v>165</v>
      </c>
      <c r="E86" s="37" t="s">
        <v>1578</v>
      </c>
      <c r="F86" s="1"/>
      <c r="G86" s="1"/>
      <c r="H86" s="10" t="s">
        <v>460</v>
      </c>
      <c r="I86" s="11">
        <v>40</v>
      </c>
      <c r="J86" s="11" t="str">
        <f>INDEX(rngUnitSettings,MATCH("Length",INDEX(rngUnitSettings,,1),0),2)</f>
        <v>mm</v>
      </c>
      <c r="K86" s="17" t="s">
        <v>461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 t="s">
        <v>166</v>
      </c>
      <c r="B87" s="11" t="s">
        <v>167</v>
      </c>
      <c r="C87" s="11" t="s">
        <v>9</v>
      </c>
      <c r="D87" s="12" t="s">
        <v>168</v>
      </c>
      <c r="E87" s="37" t="s">
        <v>1578</v>
      </c>
      <c r="F87" s="1"/>
      <c r="G87" s="1"/>
      <c r="H87" s="10" t="s">
        <v>462</v>
      </c>
      <c r="I87" s="11">
        <v>8</v>
      </c>
      <c r="J87" s="11" t="s">
        <v>27</v>
      </c>
      <c r="K87" s="17" t="s">
        <v>463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0" t="s">
        <v>169</v>
      </c>
      <c r="B88" s="11" t="s">
        <v>170</v>
      </c>
      <c r="C88" s="11" t="s">
        <v>9</v>
      </c>
      <c r="D88" s="12" t="s">
        <v>171</v>
      </c>
      <c r="E88" s="37" t="s">
        <v>1578</v>
      </c>
      <c r="F88" s="1"/>
      <c r="G88" s="1"/>
      <c r="H88" s="10" t="s">
        <v>464</v>
      </c>
      <c r="I88" s="11">
        <v>20</v>
      </c>
      <c r="J88" s="11" t="str">
        <f>INDEX(rngUnitSettings,MATCH("Length",INDEX(rngUnitSettings,,1),0),2)</f>
        <v>mm</v>
      </c>
      <c r="K88" s="17" t="s">
        <v>465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172</v>
      </c>
      <c r="B89" s="11" t="s">
        <v>173</v>
      </c>
      <c r="C89" s="11" t="s">
        <v>9</v>
      </c>
      <c r="D89" s="12" t="s">
        <v>174</v>
      </c>
      <c r="E89" s="37" t="s">
        <v>1578</v>
      </c>
      <c r="F89" s="1"/>
      <c r="G89" s="1"/>
      <c r="H89" s="18" t="s">
        <v>466</v>
      </c>
      <c r="I89" s="19"/>
      <c r="J89" s="19"/>
      <c r="K89" s="20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175</v>
      </c>
      <c r="B90" s="11" t="s">
        <v>176</v>
      </c>
      <c r="C90" s="11" t="s">
        <v>9</v>
      </c>
      <c r="D90" s="12" t="s">
        <v>177</v>
      </c>
      <c r="E90" s="37" t="s">
        <v>1578</v>
      </c>
      <c r="F90" s="1"/>
      <c r="G90" s="1"/>
      <c r="H90" s="10" t="s">
        <v>467</v>
      </c>
      <c r="I90" s="11"/>
      <c r="J90" s="11" t="str">
        <f>INDEX(rngUnitSettings,MATCH("Length",INDEX(rngUnitSettings,,1),0),2)</f>
        <v>mm</v>
      </c>
      <c r="K90" s="17" t="s">
        <v>468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178</v>
      </c>
      <c r="B91" s="11" t="s">
        <v>179</v>
      </c>
      <c r="C91" s="11" t="s">
        <v>9</v>
      </c>
      <c r="D91" s="12" t="s">
        <v>180</v>
      </c>
      <c r="E91" s="37" t="s">
        <v>1578</v>
      </c>
      <c r="F91" s="1"/>
      <c r="G91" s="1"/>
      <c r="H91" s="10" t="s">
        <v>469</v>
      </c>
      <c r="I91" s="11"/>
      <c r="J91" s="11" t="str">
        <f>INDEX(rngUnitSettings,MATCH("Length",INDEX(rngUnitSettings,,1),0),2)</f>
        <v>mm</v>
      </c>
      <c r="K91" s="17" t="s">
        <v>470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181</v>
      </c>
      <c r="B92" s="11">
        <v>9</v>
      </c>
      <c r="C92" s="11" t="s">
        <v>182</v>
      </c>
      <c r="D92" s="12" t="s">
        <v>183</v>
      </c>
      <c r="E92" s="37" t="s">
        <v>1578</v>
      </c>
      <c r="F92" s="1"/>
      <c r="G92" s="1"/>
      <c r="H92" s="10" t="s">
        <v>471</v>
      </c>
      <c r="I92" s="11" t="s">
        <v>472</v>
      </c>
      <c r="J92" s="11" t="s">
        <v>9</v>
      </c>
      <c r="K92" s="17" t="s">
        <v>473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184</v>
      </c>
      <c r="B93" s="11">
        <v>5</v>
      </c>
      <c r="C93" s="11" t="s">
        <v>182</v>
      </c>
      <c r="D93" s="12" t="s">
        <v>185</v>
      </c>
      <c r="E93" s="37" t="s">
        <v>1578</v>
      </c>
      <c r="F93" s="1"/>
      <c r="G93" s="1"/>
      <c r="H93" s="10" t="s">
        <v>474</v>
      </c>
      <c r="I93" s="11" t="s">
        <v>472</v>
      </c>
      <c r="J93" s="11" t="s">
        <v>9</v>
      </c>
      <c r="K93" s="17" t="s">
        <v>475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186</v>
      </c>
      <c r="B94" s="11">
        <v>1</v>
      </c>
      <c r="C94" s="11" t="s">
        <v>182</v>
      </c>
      <c r="D94" s="12" t="s">
        <v>187</v>
      </c>
      <c r="E94" s="37" t="s">
        <v>1578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188</v>
      </c>
      <c r="B95" s="11">
        <v>6</v>
      </c>
      <c r="C95" s="11" t="s">
        <v>182</v>
      </c>
      <c r="D95" s="12" t="s">
        <v>189</v>
      </c>
      <c r="E95" s="37" t="s">
        <v>1578</v>
      </c>
      <c r="F95" s="1"/>
      <c r="G95" s="1"/>
      <c r="H95" s="43" t="s">
        <v>1582</v>
      </c>
      <c r="I95" s="42"/>
      <c r="J95" s="42"/>
      <c r="K95" s="42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190</v>
      </c>
      <c r="B96" s="11">
        <v>8</v>
      </c>
      <c r="C96" s="11" t="s">
        <v>182</v>
      </c>
      <c r="D96" s="12" t="s">
        <v>191</v>
      </c>
      <c r="E96" s="37" t="s">
        <v>1578</v>
      </c>
      <c r="F96" s="1"/>
      <c r="G96" s="1"/>
      <c r="H96" s="7" t="s">
        <v>1</v>
      </c>
      <c r="I96" s="8" t="s">
        <v>2</v>
      </c>
      <c r="J96" s="8" t="s">
        <v>3</v>
      </c>
      <c r="K96" s="9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/>
      <c r="B97" s="11"/>
      <c r="C97" s="11"/>
      <c r="D97" s="12"/>
      <c r="E97" s="11"/>
      <c r="F97" s="1"/>
      <c r="G97" s="1"/>
      <c r="H97" s="10" t="s">
        <v>478</v>
      </c>
      <c r="I97" s="11">
        <v>300</v>
      </c>
      <c r="J97" s="11" t="str">
        <f t="shared" ref="J97:J102" si="0">INDEX(rngUnitSettings,MATCH("Length",INDEX(rngUnitSettings,,1),0),2)</f>
        <v>mm</v>
      </c>
      <c r="K97" s="17" t="s">
        <v>479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7" t="s">
        <v>192</v>
      </c>
      <c r="B98" s="8"/>
      <c r="C98" s="8"/>
      <c r="D98" s="9"/>
      <c r="E98" s="8"/>
      <c r="F98" s="1"/>
      <c r="G98" s="1"/>
      <c r="H98" s="10" t="s">
        <v>480</v>
      </c>
      <c r="I98" s="11">
        <v>200</v>
      </c>
      <c r="J98" s="11" t="str">
        <f t="shared" si="0"/>
        <v>mm</v>
      </c>
      <c r="K98" s="17" t="s">
        <v>481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193</v>
      </c>
      <c r="B99" s="11" t="s">
        <v>164</v>
      </c>
      <c r="C99" s="11" t="s">
        <v>9</v>
      </c>
      <c r="D99" s="12" t="s">
        <v>194</v>
      </c>
      <c r="E99" s="37" t="s">
        <v>1578</v>
      </c>
      <c r="F99" s="1"/>
      <c r="G99" s="1"/>
      <c r="H99" s="10" t="s">
        <v>482</v>
      </c>
      <c r="I99" s="11">
        <v>0</v>
      </c>
      <c r="J99" s="11" t="str">
        <f t="shared" si="0"/>
        <v>mm</v>
      </c>
      <c r="K99" s="17" t="s">
        <v>483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195</v>
      </c>
      <c r="B100" s="11" t="s">
        <v>167</v>
      </c>
      <c r="C100" s="11" t="s">
        <v>9</v>
      </c>
      <c r="D100" s="12" t="s">
        <v>196</v>
      </c>
      <c r="E100" s="37" t="s">
        <v>1578</v>
      </c>
      <c r="F100" s="1"/>
      <c r="G100" s="1"/>
      <c r="H100" s="10" t="s">
        <v>484</v>
      </c>
      <c r="I100" s="11">
        <v>0</v>
      </c>
      <c r="J100" s="11" t="str">
        <f t="shared" si="0"/>
        <v>mm</v>
      </c>
      <c r="K100" s="17" t="s">
        <v>485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>
        <v>9.9999999999999995E-7</v>
      </c>
      <c r="C101" s="11" t="str">
        <f>INDEX(rngUnitSettings,MATCH("Area",INDEX(rngUnitSettings,,1),0),2)</f>
        <v>mm2</v>
      </c>
      <c r="D101" s="12" t="s">
        <v>198</v>
      </c>
      <c r="E101" s="37" t="s">
        <v>1578</v>
      </c>
      <c r="F101" s="1"/>
      <c r="G101" s="1"/>
      <c r="H101" s="10" t="s">
        <v>486</v>
      </c>
      <c r="I101" s="11">
        <v>0</v>
      </c>
      <c r="J101" s="11" t="str">
        <f t="shared" si="0"/>
        <v>mm</v>
      </c>
      <c r="K101" s="17" t="s">
        <v>487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/>
      <c r="B102" s="11"/>
      <c r="C102" s="11"/>
      <c r="D102" s="12"/>
      <c r="E102" s="11"/>
      <c r="F102" s="1"/>
      <c r="G102" s="1"/>
      <c r="H102" s="10" t="s">
        <v>488</v>
      </c>
      <c r="I102" s="11">
        <v>0</v>
      </c>
      <c r="J102" s="11" t="str">
        <f t="shared" si="0"/>
        <v>mm</v>
      </c>
      <c r="K102" s="17" t="s">
        <v>489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7" t="s">
        <v>199</v>
      </c>
      <c r="B103" s="8"/>
      <c r="C103" s="8"/>
      <c r="D103" s="9"/>
      <c r="E103" s="8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200</v>
      </c>
      <c r="B104" s="11" t="s">
        <v>12</v>
      </c>
      <c r="C104" s="11" t="s">
        <v>9</v>
      </c>
      <c r="D104" s="12" t="s">
        <v>201</v>
      </c>
      <c r="E104" s="37" t="s">
        <v>1578</v>
      </c>
      <c r="F104" s="1"/>
      <c r="G104" s="1"/>
      <c r="H104" s="43" t="s">
        <v>1583</v>
      </c>
      <c r="I104" s="42"/>
      <c r="J104" s="42"/>
      <c r="K104" s="42"/>
      <c r="L104" s="42"/>
      <c r="M104" s="42"/>
      <c r="N104" s="42"/>
      <c r="O104" s="42"/>
      <c r="P104" s="42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202</v>
      </c>
      <c r="B105" s="11" t="s">
        <v>12</v>
      </c>
      <c r="C105" s="11" t="s">
        <v>9</v>
      </c>
      <c r="D105" s="12" t="s">
        <v>203</v>
      </c>
      <c r="E105" s="37" t="s">
        <v>1578</v>
      </c>
      <c r="F105" s="1"/>
      <c r="G105" s="1"/>
      <c r="H105" s="21" t="s">
        <v>491</v>
      </c>
      <c r="I105" s="10"/>
      <c r="J105" s="10"/>
      <c r="K105" s="10"/>
      <c r="L105" s="10"/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204</v>
      </c>
      <c r="B106" s="11" t="s">
        <v>152</v>
      </c>
      <c r="C106" s="11" t="s">
        <v>9</v>
      </c>
      <c r="D106" s="12" t="s">
        <v>205</v>
      </c>
      <c r="E106" s="37" t="s">
        <v>1578</v>
      </c>
      <c r="F106" s="1"/>
      <c r="G106" s="1"/>
      <c r="H106" s="8" t="s">
        <v>492</v>
      </c>
      <c r="I106" s="8" t="s">
        <v>493</v>
      </c>
      <c r="J106" s="8" t="s">
        <v>494</v>
      </c>
      <c r="K106" s="8" t="s">
        <v>495</v>
      </c>
      <c r="L106" s="8" t="s">
        <v>3</v>
      </c>
      <c r="M106" s="10"/>
      <c r="N106" s="10"/>
      <c r="O106" s="1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 t="s">
        <v>206</v>
      </c>
      <c r="B107" s="11" t="s">
        <v>12</v>
      </c>
      <c r="C107" s="11" t="s">
        <v>9</v>
      </c>
      <c r="D107" s="12" t="s">
        <v>207</v>
      </c>
      <c r="E107" s="37" t="s">
        <v>1578</v>
      </c>
      <c r="F107" s="1"/>
      <c r="G107" s="1"/>
      <c r="H107" s="11">
        <v>550</v>
      </c>
      <c r="I107" s="11">
        <v>250</v>
      </c>
      <c r="J107" s="11">
        <v>250</v>
      </c>
      <c r="K107" s="11">
        <v>600</v>
      </c>
      <c r="L107" s="10" t="str">
        <f>INDEX(rngUnitSettings,MATCH("Length",INDEX(rngUnitSettings,,1),0),2)</f>
        <v>mm</v>
      </c>
      <c r="M107" s="10"/>
      <c r="N107" s="10"/>
      <c r="O107" s="10"/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0" t="s">
        <v>208</v>
      </c>
      <c r="B108" s="11" t="s">
        <v>8</v>
      </c>
      <c r="C108" s="11" t="s">
        <v>9</v>
      </c>
      <c r="D108" s="12" t="s">
        <v>209</v>
      </c>
      <c r="E108" s="37" t="s">
        <v>1578</v>
      </c>
      <c r="F108" s="1"/>
      <c r="G108" s="1"/>
      <c r="H108" s="22" t="s">
        <v>496</v>
      </c>
      <c r="I108" s="22"/>
      <c r="J108" s="22"/>
      <c r="K108" s="22"/>
      <c r="L108" s="22"/>
      <c r="M108" s="22"/>
      <c r="N108" s="22"/>
      <c r="O108" s="22"/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210</v>
      </c>
      <c r="B109" s="11">
        <v>100</v>
      </c>
      <c r="C109" s="11" t="str">
        <f>INDEX(rngUnitSettings,MATCH("Length",INDEX(rngUnitSettings,,1),0),2)</f>
        <v>mm</v>
      </c>
      <c r="D109" s="12" t="s">
        <v>211</v>
      </c>
      <c r="E109" s="37" t="s">
        <v>1578</v>
      </c>
      <c r="F109" s="1"/>
      <c r="G109" s="1"/>
      <c r="H109" s="7" t="s">
        <v>497</v>
      </c>
      <c r="I109" s="8" t="s">
        <v>498</v>
      </c>
      <c r="J109" s="8" t="s">
        <v>499</v>
      </c>
      <c r="K109" s="8" t="s">
        <v>500</v>
      </c>
      <c r="L109" s="8" t="s">
        <v>501</v>
      </c>
      <c r="M109" s="8" t="s">
        <v>502</v>
      </c>
      <c r="N109" s="8" t="s">
        <v>3</v>
      </c>
      <c r="O109" s="23" t="s">
        <v>4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212</v>
      </c>
      <c r="B110" s="11">
        <v>1</v>
      </c>
      <c r="C110" s="11" t="s">
        <v>27</v>
      </c>
      <c r="D110" s="12" t="s">
        <v>213</v>
      </c>
      <c r="E110" s="37" t="s">
        <v>1578</v>
      </c>
      <c r="F110" s="1"/>
      <c r="G110" s="1"/>
      <c r="H110" s="10" t="s">
        <v>503</v>
      </c>
      <c r="I110" s="11">
        <v>40</v>
      </c>
      <c r="J110" s="11">
        <v>32</v>
      </c>
      <c r="K110" s="11">
        <v>5</v>
      </c>
      <c r="L110" s="11">
        <v>80</v>
      </c>
      <c r="M110" s="11">
        <v>80</v>
      </c>
      <c r="N110" s="11" t="str">
        <f t="shared" ref="N110:N117" si="1">INDEX(rngUnitSettings,MATCH("Length",INDEX(rngUnitSettings,,1),0),2)</f>
        <v>mm</v>
      </c>
      <c r="O110" s="17" t="s">
        <v>504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214</v>
      </c>
      <c r="B111" s="11" t="s">
        <v>12</v>
      </c>
      <c r="C111" s="11" t="s">
        <v>9</v>
      </c>
      <c r="D111" s="12" t="s">
        <v>215</v>
      </c>
      <c r="E111" s="37" t="s">
        <v>1578</v>
      </c>
      <c r="F111" s="1"/>
      <c r="G111" s="1"/>
      <c r="H111" s="10" t="s">
        <v>505</v>
      </c>
      <c r="I111" s="11">
        <v>40</v>
      </c>
      <c r="J111" s="11">
        <v>32</v>
      </c>
      <c r="K111" s="11">
        <v>5</v>
      </c>
      <c r="L111" s="11">
        <v>80</v>
      </c>
      <c r="M111" s="11">
        <v>80</v>
      </c>
      <c r="N111" s="11" t="str">
        <f t="shared" si="1"/>
        <v>mm</v>
      </c>
      <c r="O111" s="17" t="s">
        <v>506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 t="s">
        <v>216</v>
      </c>
      <c r="B112" s="11" t="s">
        <v>12</v>
      </c>
      <c r="C112" s="11" t="s">
        <v>9</v>
      </c>
      <c r="D112" s="12" t="s">
        <v>217</v>
      </c>
      <c r="E112" s="37" t="s">
        <v>1578</v>
      </c>
      <c r="F112" s="1"/>
      <c r="G112" s="1"/>
      <c r="H112" s="10" t="s">
        <v>507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1"/>
        <v>mm</v>
      </c>
      <c r="O112" s="17" t="s">
        <v>508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0" t="s">
        <v>218</v>
      </c>
      <c r="B113" s="11" t="s">
        <v>12</v>
      </c>
      <c r="C113" s="11" t="s">
        <v>9</v>
      </c>
      <c r="D113" s="12" t="s">
        <v>219</v>
      </c>
      <c r="E113" s="37" t="s">
        <v>1578</v>
      </c>
      <c r="F113" s="1"/>
      <c r="G113" s="1"/>
      <c r="H113" s="10" t="s">
        <v>509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1"/>
        <v>mm</v>
      </c>
      <c r="O113" s="17" t="s">
        <v>510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220</v>
      </c>
      <c r="B114" s="11" t="s">
        <v>12</v>
      </c>
      <c r="C114" s="11" t="s">
        <v>9</v>
      </c>
      <c r="D114" s="12" t="s">
        <v>221</v>
      </c>
      <c r="E114" s="37" t="s">
        <v>1578</v>
      </c>
      <c r="F114" s="1"/>
      <c r="G114" s="1"/>
      <c r="H114" s="10" t="s">
        <v>511</v>
      </c>
      <c r="I114" s="11">
        <v>40</v>
      </c>
      <c r="J114" s="11">
        <v>32</v>
      </c>
      <c r="K114" s="11">
        <v>2</v>
      </c>
      <c r="L114" s="11">
        <v>80</v>
      </c>
      <c r="M114" s="11">
        <v>80</v>
      </c>
      <c r="N114" s="11" t="str">
        <f t="shared" si="1"/>
        <v>mm</v>
      </c>
      <c r="O114" s="17" t="s">
        <v>512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222</v>
      </c>
      <c r="B115" s="11" t="s">
        <v>12</v>
      </c>
      <c r="C115" s="11" t="s">
        <v>9</v>
      </c>
      <c r="D115" s="12" t="s">
        <v>223</v>
      </c>
      <c r="E115" s="37" t="s">
        <v>1578</v>
      </c>
      <c r="F115" s="1"/>
      <c r="G115" s="1"/>
      <c r="H115" s="10" t="s">
        <v>513</v>
      </c>
      <c r="I115" s="11">
        <v>40</v>
      </c>
      <c r="J115" s="11">
        <v>32</v>
      </c>
      <c r="K115" s="11">
        <v>2</v>
      </c>
      <c r="L115" s="11">
        <v>80</v>
      </c>
      <c r="M115" s="11">
        <v>80</v>
      </c>
      <c r="N115" s="11" t="str">
        <f t="shared" si="1"/>
        <v>mm</v>
      </c>
      <c r="O115" s="17" t="s">
        <v>514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224</v>
      </c>
      <c r="B116" s="11" t="s">
        <v>225</v>
      </c>
      <c r="C116" s="11" t="s">
        <v>9</v>
      </c>
      <c r="D116" s="12" t="s">
        <v>226</v>
      </c>
      <c r="E116" s="37" t="s">
        <v>1578</v>
      </c>
      <c r="F116" s="1"/>
      <c r="G116" s="1"/>
      <c r="H116" s="10" t="s">
        <v>515</v>
      </c>
      <c r="I116" s="11">
        <v>40</v>
      </c>
      <c r="J116" s="11">
        <v>32</v>
      </c>
      <c r="K116" s="11">
        <v>5</v>
      </c>
      <c r="L116" s="11">
        <v>80</v>
      </c>
      <c r="M116" s="11">
        <v>80</v>
      </c>
      <c r="N116" s="11" t="str">
        <f t="shared" si="1"/>
        <v>mm</v>
      </c>
      <c r="O116" s="17" t="s">
        <v>516</v>
      </c>
      <c r="P116" s="10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227</v>
      </c>
      <c r="B117" s="11" t="s">
        <v>228</v>
      </c>
      <c r="C117" s="11" t="s">
        <v>229</v>
      </c>
      <c r="D117" s="12" t="s">
        <v>230</v>
      </c>
      <c r="E117" s="37" t="s">
        <v>1578</v>
      </c>
      <c r="F117" s="1"/>
      <c r="G117" s="1"/>
      <c r="H117" s="10" t="s">
        <v>517</v>
      </c>
      <c r="I117" s="11">
        <v>40</v>
      </c>
      <c r="J117" s="11">
        <v>32</v>
      </c>
      <c r="K117" s="11">
        <v>5</v>
      </c>
      <c r="L117" s="11">
        <v>80</v>
      </c>
      <c r="M117" s="11">
        <v>80</v>
      </c>
      <c r="N117" s="11" t="str">
        <f t="shared" si="1"/>
        <v>mm</v>
      </c>
      <c r="O117" s="17" t="s">
        <v>518</v>
      </c>
      <c r="P117" s="10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231</v>
      </c>
      <c r="B118" s="11" t="s">
        <v>232</v>
      </c>
      <c r="C118" s="11" t="s">
        <v>229</v>
      </c>
      <c r="D118" s="12" t="s">
        <v>233</v>
      </c>
      <c r="E118" s="37" t="s">
        <v>1578</v>
      </c>
      <c r="F118" s="1"/>
      <c r="G118" s="1"/>
      <c r="H118" s="22" t="s">
        <v>519</v>
      </c>
      <c r="I118" s="22"/>
      <c r="J118" s="22"/>
      <c r="K118" s="22"/>
      <c r="L118" s="22"/>
      <c r="M118" s="22"/>
      <c r="N118" s="22"/>
      <c r="O118" s="22"/>
      <c r="P118" s="22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234</v>
      </c>
      <c r="B119" s="11" t="s">
        <v>235</v>
      </c>
      <c r="C119" s="11" t="s">
        <v>229</v>
      </c>
      <c r="D119" s="12" t="s">
        <v>236</v>
      </c>
      <c r="E119" s="37" t="s">
        <v>1578</v>
      </c>
      <c r="F119" s="1"/>
      <c r="G119" s="1"/>
      <c r="H119" s="7" t="s">
        <v>497</v>
      </c>
      <c r="I119" s="8" t="s">
        <v>520</v>
      </c>
      <c r="J119" s="8" t="s">
        <v>521</v>
      </c>
      <c r="K119" s="8" t="s">
        <v>522</v>
      </c>
      <c r="L119" s="8" t="s">
        <v>523</v>
      </c>
      <c r="M119" s="8" t="s">
        <v>521</v>
      </c>
      <c r="N119" s="8" t="s">
        <v>522</v>
      </c>
      <c r="O119" s="8" t="s">
        <v>3</v>
      </c>
      <c r="P119" s="23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237</v>
      </c>
      <c r="B120" s="11" t="s">
        <v>238</v>
      </c>
      <c r="C120" s="11" t="s">
        <v>229</v>
      </c>
      <c r="D120" s="12" t="s">
        <v>239</v>
      </c>
      <c r="E120" s="37" t="s">
        <v>1578</v>
      </c>
      <c r="F120" s="1"/>
      <c r="G120" s="1"/>
      <c r="H120" s="10" t="s">
        <v>503</v>
      </c>
      <c r="I120" s="11"/>
      <c r="J120" s="11" t="s">
        <v>472</v>
      </c>
      <c r="K120" s="11" t="s">
        <v>524</v>
      </c>
      <c r="L120" s="11"/>
      <c r="M120" s="11" t="s">
        <v>472</v>
      </c>
      <c r="N120" s="11" t="s">
        <v>524</v>
      </c>
      <c r="O120" s="11" t="str">
        <f t="shared" ref="O120:O127" si="2">INDEX(rngUnitSettings,MATCH("Length",INDEX(rngUnitSettings,,1),0),2)</f>
        <v>mm</v>
      </c>
      <c r="P120" s="17" t="s">
        <v>525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0" t="s">
        <v>505</v>
      </c>
      <c r="I121" s="11"/>
      <c r="J121" s="11" t="s">
        <v>472</v>
      </c>
      <c r="K121" s="11" t="s">
        <v>524</v>
      </c>
      <c r="L121" s="11"/>
      <c r="M121" s="11" t="s">
        <v>472</v>
      </c>
      <c r="N121" s="11" t="s">
        <v>524</v>
      </c>
      <c r="O121" s="11" t="str">
        <f t="shared" si="2"/>
        <v>mm</v>
      </c>
      <c r="P121" s="17" t="s">
        <v>526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0" t="s">
        <v>507</v>
      </c>
      <c r="I122" s="11"/>
      <c r="J122" s="11" t="s">
        <v>472</v>
      </c>
      <c r="K122" s="11" t="s">
        <v>524</v>
      </c>
      <c r="L122" s="11"/>
      <c r="M122" s="11" t="s">
        <v>472</v>
      </c>
      <c r="N122" s="11" t="s">
        <v>524</v>
      </c>
      <c r="O122" s="11" t="str">
        <f t="shared" si="2"/>
        <v>mm</v>
      </c>
      <c r="P122" s="17" t="s">
        <v>527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0" t="s">
        <v>509</v>
      </c>
      <c r="I123" s="11"/>
      <c r="J123" s="11" t="s">
        <v>472</v>
      </c>
      <c r="K123" s="11" t="s">
        <v>524</v>
      </c>
      <c r="L123" s="11"/>
      <c r="M123" s="11" t="s">
        <v>472</v>
      </c>
      <c r="N123" s="11" t="s">
        <v>524</v>
      </c>
      <c r="O123" s="11" t="str">
        <f t="shared" si="2"/>
        <v>mm</v>
      </c>
      <c r="P123" s="17" t="s">
        <v>528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0" t="s">
        <v>511</v>
      </c>
      <c r="I124" s="11"/>
      <c r="J124" s="11" t="s">
        <v>472</v>
      </c>
      <c r="K124" s="11" t="s">
        <v>524</v>
      </c>
      <c r="L124" s="11"/>
      <c r="M124" s="11" t="s">
        <v>472</v>
      </c>
      <c r="N124" s="11" t="s">
        <v>524</v>
      </c>
      <c r="O124" s="11" t="str">
        <f t="shared" si="2"/>
        <v>mm</v>
      </c>
      <c r="P124" s="17" t="s">
        <v>529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0" t="s">
        <v>513</v>
      </c>
      <c r="I125" s="11"/>
      <c r="J125" s="11" t="s">
        <v>472</v>
      </c>
      <c r="K125" s="11" t="s">
        <v>524</v>
      </c>
      <c r="L125" s="11"/>
      <c r="M125" s="11" t="s">
        <v>472</v>
      </c>
      <c r="N125" s="11" t="s">
        <v>524</v>
      </c>
      <c r="O125" s="11" t="str">
        <f t="shared" si="2"/>
        <v>mm</v>
      </c>
      <c r="P125" s="17" t="s">
        <v>530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0" t="s">
        <v>515</v>
      </c>
      <c r="I126" s="11"/>
      <c r="J126" s="11" t="s">
        <v>472</v>
      </c>
      <c r="K126" s="11" t="s">
        <v>524</v>
      </c>
      <c r="L126" s="11"/>
      <c r="M126" s="11" t="s">
        <v>472</v>
      </c>
      <c r="N126" s="11" t="s">
        <v>524</v>
      </c>
      <c r="O126" s="11" t="str">
        <f t="shared" si="2"/>
        <v>mm</v>
      </c>
      <c r="P126" s="17" t="s">
        <v>531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0" t="s">
        <v>517</v>
      </c>
      <c r="I127" s="11"/>
      <c r="J127" s="11" t="s">
        <v>472</v>
      </c>
      <c r="K127" s="11" t="s">
        <v>524</v>
      </c>
      <c r="L127" s="11"/>
      <c r="M127" s="11" t="s">
        <v>472</v>
      </c>
      <c r="N127" s="11" t="s">
        <v>524</v>
      </c>
      <c r="O127" s="11" t="str">
        <f t="shared" si="2"/>
        <v>mm</v>
      </c>
      <c r="P127" s="17" t="s">
        <v>532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35:N35"/>
    <mergeCell ref="J36:M36"/>
    <mergeCell ref="H2:K2"/>
    <mergeCell ref="O2:U2"/>
    <mergeCell ref="P26:S26"/>
    <mergeCell ref="H11:J11"/>
    <mergeCell ref="H17:M17"/>
    <mergeCell ref="H25:M25"/>
    <mergeCell ref="H67:M67"/>
    <mergeCell ref="H83:K83"/>
    <mergeCell ref="H95:K95"/>
    <mergeCell ref="H104:P104"/>
    <mergeCell ref="AI58:AP58"/>
    <mergeCell ref="AI59:AP59"/>
  </mergeCells>
  <dataValidations count="61">
    <dataValidation type="list" showInputMessage="1" showErrorMessage="1" sqref="I4 K4" xr:uid="{382B518F-0374-4C2C-B82A-A1709AD11747}">
      <formula1>$BR$1:$BR$3</formula1>
    </dataValidation>
    <dataValidation type="list" showInputMessage="1" showErrorMessage="1" sqref="I5 K5" xr:uid="{E0BAE825-5C5A-45CC-A6F7-ABE287E51661}">
      <formula1>$BS$1:$BS$3</formula1>
    </dataValidation>
    <dataValidation type="list" showInputMessage="1" showErrorMessage="1" sqref="I6 K6" xr:uid="{AB215239-DB97-4780-8F07-7FB4CA4241E7}">
      <formula1>$BT$1:$BT$3</formula1>
    </dataValidation>
    <dataValidation type="list" showInputMessage="1" showErrorMessage="1" sqref="I7 K7" xr:uid="{6AE78000-5D0B-4BCD-A5F4-ED5DF843BC7C}">
      <formula1>$BU$1:$BU$3</formula1>
    </dataValidation>
    <dataValidation type="list" showInputMessage="1" showErrorMessage="1" sqref="I8 K8" xr:uid="{F9B49B96-E1B6-427C-B1A1-673F23EB9358}">
      <formula1>$BV$1:$BV$5</formula1>
    </dataValidation>
    <dataValidation type="list" showInputMessage="1" showErrorMessage="1" sqref="I9 K9" xr:uid="{1ABD387B-FE1F-4E95-9980-1D3F28F42F16}">
      <formula1>$BW$1:$BW$2</formula1>
    </dataValidation>
    <dataValidation type="list" showInputMessage="1" showErrorMessage="1" sqref="S4:S23" xr:uid="{27CE3534-6D35-4773-8A56-DAFD3142FF01}">
      <formula1>$EB$1:$EB$4</formula1>
    </dataValidation>
    <dataValidation type="list" allowBlank="1" showInputMessage="1" showErrorMessage="1" sqref="T4:T23" xr:uid="{FE04E1A6-4401-4DDB-AE80-A0953D324BC9}">
      <formula1>$EC$1:$EC$5</formula1>
    </dataValidation>
    <dataValidation type="list" showInputMessage="1" showErrorMessage="1" sqref="I13" xr:uid="{D6F3AD92-FD3F-4694-9F55-8A83BC648314}">
      <formula1>$BX$1:$BX$2</formula1>
    </dataValidation>
    <dataValidation type="list" showInputMessage="1" showErrorMessage="1" sqref="I14" xr:uid="{80EA9DD5-DB72-45DF-A43F-ED797CA37FAF}">
      <formula1>$BY$1:$BY$2</formula1>
    </dataValidation>
    <dataValidation type="list" showInputMessage="1" showErrorMessage="1" sqref="I15" xr:uid="{46691F0E-A815-4F45-87F5-9EF902413257}">
      <formula1>$BZ$1:$BZ$2</formula1>
    </dataValidation>
    <dataValidation type="list" allowBlank="1" showInputMessage="1" showErrorMessage="1" sqref="I92 I93" xr:uid="{0659FB9A-E17B-425E-BDB9-640616D81618}">
      <formula1>$BI$1:$BI$2</formula1>
    </dataValidation>
    <dataValidation type="list" allowBlank="1" showInputMessage="1" showErrorMessage="1" sqref="J120 M120 J121 M121 J122 M122 J123 M123 J124 M124 J125 M125 J126 M126 J127 M127" xr:uid="{3E9498AA-1EA1-4A68-B9B9-9BD5C986005C}">
      <formula1>$DZ$1:$DZ$2</formula1>
    </dataValidation>
    <dataValidation type="list" allowBlank="1" showInputMessage="1" showErrorMessage="1" sqref="K120 N120 K121 N121 K122 N122 K123 N123 K124 N124 K125 N125 K126 N126 K127 N127" xr:uid="{ADA4A9D4-9437-4B01-B49C-5D212C5F7E51}">
      <formula1>$EA$1:$EA$2</formula1>
    </dataValidation>
    <dataValidation type="list" allowBlank="1" showInputMessage="1" showErrorMessage="1" sqref="B10" xr:uid="{ACE46B91-E9DE-48A4-90E5-AD8716147529}">
      <formula1>$CB$1:$CB$2</formula1>
    </dataValidation>
    <dataValidation type="list" allowBlank="1" showInputMessage="1" showErrorMessage="1" sqref="B5" xr:uid="{241980CD-C3AB-44ED-AF3B-F29BF0ADF1A1}">
      <formula1>$CC$1:$CC$2</formula1>
    </dataValidation>
    <dataValidation type="list" allowBlank="1" showInputMessage="1" showErrorMessage="1" sqref="B6" xr:uid="{185EAE0C-8D2B-494F-85E5-7D591F08AC62}">
      <formula1>$CD$1:$CD$2</formula1>
    </dataValidation>
    <dataValidation type="list" allowBlank="1" showInputMessage="1" showErrorMessage="1" sqref="B49" xr:uid="{494DD448-3979-45AD-99F0-68F846B9191F}">
      <formula1>$CE$1:$CE$2</formula1>
    </dataValidation>
    <dataValidation type="list" allowBlank="1" showInputMessage="1" showErrorMessage="1" sqref="B53" xr:uid="{13B443FA-84F8-4DAE-B9A2-878F7F25E1FE}">
      <formula1>$CF$1:$CF$2</formula1>
    </dataValidation>
    <dataValidation type="list" allowBlank="1" showInputMessage="1" showErrorMessage="1" sqref="B54" xr:uid="{69C8BEF6-5588-4195-843E-760681D75581}">
      <formula1>$CG$1:$CG$2</formula1>
    </dataValidation>
    <dataValidation type="list" allowBlank="1" showInputMessage="1" showErrorMessage="1" sqref="B55" xr:uid="{54D21693-2D8C-44C3-BDAC-E183CF3C5936}">
      <formula1>$CH$1:$CH$2</formula1>
    </dataValidation>
    <dataValidation type="list" allowBlank="1" showInputMessage="1" showErrorMessage="1" sqref="B56" xr:uid="{31CD61CE-D6FF-4A49-ADD4-889AF3BF7909}">
      <formula1>$CI$1:$CI$3</formula1>
    </dataValidation>
    <dataValidation type="list" allowBlank="1" showInputMessage="1" showErrorMessage="1" sqref="B59" xr:uid="{F476E7BE-E68E-4855-A64D-AF60B2F4DDD9}">
      <formula1>$CJ$1:$CJ$2</formula1>
    </dataValidation>
    <dataValidation type="list" allowBlank="1" showInputMessage="1" showErrorMessage="1" sqref="B60" xr:uid="{6B4B58A4-ABD5-4F34-B2BB-0FC16F99A2F5}">
      <formula1>$CK$1:$CK$2</formula1>
    </dataValidation>
    <dataValidation type="list" allowBlank="1" showInputMessage="1" showErrorMessage="1" sqref="B11" xr:uid="{4918CF39-3702-4708-BEBC-A0F329070554}">
      <formula1>$CL$1:$CL$3</formula1>
    </dataValidation>
    <dataValidation type="list" allowBlank="1" showInputMessage="1" showErrorMessage="1" sqref="B18" xr:uid="{49AE684D-7F66-4BB5-9386-B303B1F00C8E}">
      <formula1>$CM$1:$CM$2</formula1>
    </dataValidation>
    <dataValidation type="list" allowBlank="1" showInputMessage="1" showErrorMessage="1" sqref="B21" xr:uid="{FF123883-1E3D-4073-9781-EC44CE36AD94}">
      <formula1>$CN$1:$CN$2</formula1>
    </dataValidation>
    <dataValidation type="list" allowBlank="1" showInputMessage="1" showErrorMessage="1" sqref="B35" xr:uid="{BA7633D3-41DA-42EA-9796-805E5893E79F}">
      <formula1>$CO$1:$CO$3</formula1>
    </dataValidation>
    <dataValidation type="list" allowBlank="1" showInputMessage="1" showErrorMessage="1" sqref="B41" xr:uid="{0465C7F2-E19B-4355-A69B-2A3B593B1208}">
      <formula1>$CP$1:$CP$3</formula1>
    </dataValidation>
    <dataValidation type="list" allowBlank="1" showInputMessage="1" showErrorMessage="1" sqref="B25" xr:uid="{684CD2B4-FEBE-481F-BC6A-27F74975886D}">
      <formula1>$CQ$1:$CQ$2</formula1>
    </dataValidation>
    <dataValidation type="list" allowBlank="1" showInputMessage="1" showErrorMessage="1" sqref="B75" xr:uid="{9E333797-E025-4D4C-B99B-9C9F12DB6984}">
      <formula1>$CR$1:$CR$2</formula1>
    </dataValidation>
    <dataValidation type="list" allowBlank="1" showInputMessage="1" showErrorMessage="1" sqref="B77" xr:uid="{F621E9E8-D9C8-4FC3-931D-3029334D6ABC}">
      <formula1>$CS$1:$CS$2</formula1>
    </dataValidation>
    <dataValidation type="list" allowBlank="1" showInputMessage="1" showErrorMessage="1" sqref="B71" xr:uid="{D32F93A4-52A6-4844-8B3A-72465D9489C9}">
      <formula1>$CT$1:$CT$2</formula1>
    </dataValidation>
    <dataValidation type="list" allowBlank="1" showInputMessage="1" showErrorMessage="1" sqref="B72" xr:uid="{47A22986-6FF6-4AFE-A0B5-C5C320B3F39E}">
      <formula1>$CU$1:$CU$2</formula1>
    </dataValidation>
    <dataValidation type="list" allowBlank="1" showInputMessage="1" showErrorMessage="1" sqref="B85" xr:uid="{E8E9E017-0215-4383-B322-6EE63310A7A2}">
      <formula1>$CV$1:$CV$2</formula1>
    </dataValidation>
    <dataValidation type="list" allowBlank="1" showInputMessage="1" showErrorMessage="1" sqref="B82" xr:uid="{352F947F-C0BF-4F73-8D58-FDF8F298F84D}">
      <formula1>$CW$1:$CW$2</formula1>
    </dataValidation>
    <dataValidation type="list" allowBlank="1" showInputMessage="1" showErrorMessage="1" sqref="B83" xr:uid="{6213C21B-63F9-433A-B4B6-54F98BCFADAB}">
      <formula1>$CX$1:$CX$2</formula1>
    </dataValidation>
    <dataValidation type="list" allowBlank="1" showInputMessage="1" showErrorMessage="1" sqref="B84" xr:uid="{946A9C62-D6CD-484A-B5D2-33A54E670C3B}">
      <formula1>$CY$1:$CY$2</formula1>
    </dataValidation>
    <dataValidation type="list" allowBlank="1" showInputMessage="1" showErrorMessage="1" sqref="B104" xr:uid="{73C7B9A0-5579-46EE-873C-FFCC94D7E130}">
      <formula1>$CZ$1:$CZ$2</formula1>
    </dataValidation>
    <dataValidation type="list" allowBlank="1" showInputMessage="1" showErrorMessage="1" sqref="B105" xr:uid="{56848F0C-0549-4DE1-B19D-81A95248D0BD}">
      <formula1>$DA$1:$DA$2</formula1>
    </dataValidation>
    <dataValidation type="list" allowBlank="1" showInputMessage="1" showErrorMessage="1" sqref="B107" xr:uid="{3DF89FA3-54BC-490F-BD53-A59B35267C4D}">
      <formula1>$DB$1:$DB$2</formula1>
    </dataValidation>
    <dataValidation type="list" allowBlank="1" showInputMessage="1" showErrorMessage="1" sqref="B108" xr:uid="{463A4766-3188-4981-9E2F-C22A550DB1A5}">
      <formula1>$DC$1:$DC$2</formula1>
    </dataValidation>
    <dataValidation type="list" allowBlank="1" showInputMessage="1" showErrorMessage="1" sqref="B111" xr:uid="{007DED48-FC04-4BC2-9773-F7F28214C0AD}">
      <formula1>$DD$1:$DD$2</formula1>
    </dataValidation>
    <dataValidation type="list" allowBlank="1" showInputMessage="1" showErrorMessage="1" sqref="B112" xr:uid="{E159B3EC-7A6F-4895-8318-66EF37EDA266}">
      <formula1>$DE$1:$DE$2</formula1>
    </dataValidation>
    <dataValidation type="list" allowBlank="1" showInputMessage="1" showErrorMessage="1" sqref="B113" xr:uid="{20448779-724E-4134-B697-6C4AB2F74845}">
      <formula1>$DF$1:$DF$2</formula1>
    </dataValidation>
    <dataValidation type="list" allowBlank="1" showInputMessage="1" showErrorMessage="1" sqref="B114" xr:uid="{EEE7BE0B-D7C2-433B-913B-AD1D3978F804}">
      <formula1>$DG$1:$DG$2</formula1>
    </dataValidation>
    <dataValidation type="list" allowBlank="1" showInputMessage="1" showErrorMessage="1" sqref="B115" xr:uid="{E291D531-3A75-4A8C-88EF-54B8CB4BED4A}">
      <formula1>$DH$1:$DH$2</formula1>
    </dataValidation>
    <dataValidation type="list" allowBlank="1" showInputMessage="1" showErrorMessage="1" sqref="B116" xr:uid="{25D79335-727E-461E-A42F-8E220F70F87B}">
      <formula1>$DI$1:$DI$2</formula1>
    </dataValidation>
    <dataValidation type="list" showInputMessage="1" showErrorMessage="1" sqref="B81 B106" xr:uid="{970CA94A-A3EF-477A-BD1A-2638B2156F42}">
      <formula1>$DJ$1:$DJ$21</formula1>
    </dataValidation>
    <dataValidation type="list" allowBlank="1" showInputMessage="1" showErrorMessage="1" sqref="J42 K42 L42 M42 J43 K43 L43 M43 J44 K44 L44 M44 J45 K45 L45 M45" xr:uid="{06AB01EB-6817-4EA0-9282-6B64F2B9AC2A}">
      <formula1>$DK$1:$DK$2</formula1>
    </dataValidation>
    <dataValidation type="list" allowBlank="1" showInputMessage="1" showErrorMessage="1" sqref="J47 K47 L47 M47 J49 K49 L49 M49 J54 K54 L54 M54 J59 K59 L59 M59" xr:uid="{29E69216-E4AC-4C9E-B39F-47436F021CFE}">
      <formula1>$DL$1:$DL$2</formula1>
    </dataValidation>
    <dataValidation type="list" allowBlank="1" showInputMessage="1" showErrorMessage="1" sqref="J50 K50 L50 M50 J55 K55 L55 M55 J60 K60 L60 M60" xr:uid="{6E2727A5-0739-4BCC-8BB4-73E255E97AD8}">
      <formula1>$DM$1:$DM$2</formula1>
    </dataValidation>
    <dataValidation type="list" allowBlank="1" showInputMessage="1" showErrorMessage="1" sqref="J51 K51 L51 M51" xr:uid="{4FD10F0E-8A55-473C-979C-9BCBA19FF2FD}">
      <formula1>$DN$1:$DN$2</formula1>
    </dataValidation>
    <dataValidation type="list" allowBlank="1" showInputMessage="1" showErrorMessage="1" sqref="J52 K52 L52 M52 J57 K57 L57 M57 J62 K62 L62 M62" xr:uid="{25CB93F7-4D52-4B37-BEFB-BEE18C67F095}">
      <formula1>$DO$1:$DO$2</formula1>
    </dataValidation>
    <dataValidation type="list" allowBlank="1" showInputMessage="1" showErrorMessage="1" sqref="J64 K64 L64 M64" xr:uid="{E214688E-0249-4CC5-9C86-55147518502D}">
      <formula1>$DP$1:$DP$5</formula1>
    </dataValidation>
    <dataValidation type="list" allowBlank="1" showInputMessage="1" showErrorMessage="1" sqref="J65 K65 L65 M65" xr:uid="{16A1F69F-4546-495A-942F-43BB15CF6C79}">
      <formula1>$DQ$1:$DQ$2</formula1>
    </dataValidation>
    <dataValidation type="list" showInputMessage="1" showErrorMessage="1" sqref="I72 I69:J69" xr:uid="{4866290B-0176-4A6B-A978-C170163B100E}">
      <formula1>$DR$1:$DR$2</formula1>
    </dataValidation>
    <dataValidation type="list" showInputMessage="1" showErrorMessage="1" sqref="I70:J70" xr:uid="{496C0C27-46E7-4664-81A8-641219C4CE30}">
      <formula1>$DS$1:$DS$2</formula1>
    </dataValidation>
    <dataValidation type="list" showInputMessage="1" showErrorMessage="1" sqref="I75:J75" xr:uid="{FF23F95C-2155-4FC4-89A9-C0DC445284A9}">
      <formula1>$DV$1:$DV$2</formula1>
    </dataValidation>
    <dataValidation type="list" showInputMessage="1" showErrorMessage="1" sqref="J78" xr:uid="{7E096ACC-5E25-4AFC-AC5D-DF676996E943}">
      <formula1>$DT$1:$DT$5</formula1>
    </dataValidation>
    <dataValidation type="list" showInputMessage="1" showErrorMessage="1" sqref="J79" xr:uid="{7CAE7D64-B946-424C-8217-5F522AC83DED}">
      <formula1>$DU$1:$DU$3</formula1>
    </dataValidation>
  </dataValidations>
  <hyperlinks>
    <hyperlink ref="E5" location="'Справка'!A553" display="Подробнее" xr:uid="{D3F222E5-6CA6-45E6-A8F7-1AAD4C9F64CD}"/>
    <hyperlink ref="E6" location="'Справка'!A561" display="Подробнее" xr:uid="{9F27867C-C2E5-4EBA-AB8D-D5AD92EDC9E8}"/>
    <hyperlink ref="E7" location="'Справка'!A567" display="Подробнее" xr:uid="{57B0951F-36E3-4629-9663-9925BB7C8772}"/>
    <hyperlink ref="E10" location="'Справка'!A576" display="Подробнее" xr:uid="{CABC75F9-776F-4AEA-AC2C-1E38EF72A907}"/>
    <hyperlink ref="E11" location="'Справка'!A584" display="Подробнее" xr:uid="{9C8F11C5-ECB1-49E4-9809-91898A96868C}"/>
    <hyperlink ref="E12" location="'Справка'!A590" display="Подробнее" xr:uid="{672E5476-EE68-4455-B366-9BEFCCF21851}"/>
    <hyperlink ref="E13" location="'Справка'!A599" display="Подробнее" xr:uid="{7BBB6F39-FD3F-42D7-96BC-BDAD0FC518D0}"/>
    <hyperlink ref="E14" location="'Справка'!A606" display="Подробнее" xr:uid="{07A208FA-2AE0-4AEC-A766-A3DA40A8D117}"/>
    <hyperlink ref="E15" location="'Справка'!A615" display="Подробнее" xr:uid="{4C716988-F991-4FD4-8387-085B0A548588}"/>
    <hyperlink ref="E18" location="'Справка'!A624" display="Подробнее" xr:uid="{F9F4F709-6BD5-4209-8723-E5B730109393}"/>
    <hyperlink ref="E19" location="'Справка'!A633" display="Подробнее" xr:uid="{66E580AB-DF41-4355-9342-B7261848EB93}"/>
    <hyperlink ref="E20" location="'Справка'!A640" display="Подробнее" xr:uid="{0B7AD20C-3350-4FAA-B890-E12D3B06EDD6}"/>
    <hyperlink ref="E21" location="'Справка'!A646" display="Подробнее" xr:uid="{EEFBC46C-58A3-48D8-A1DF-3617696E0DC9}"/>
    <hyperlink ref="E22" location="'Справка'!A654" display="Подробнее" xr:uid="{39626D52-8E8C-469E-ABB8-5DCDAE4DFE96}"/>
    <hyperlink ref="E23" location="'Справка'!A663" display="Подробнее" xr:uid="{CB3566AF-8BC1-471B-BF75-79B2C7B2F22C}"/>
    <hyperlink ref="E24" location="'Справка'!A672" display="Подробнее" xr:uid="{0685D62F-4C14-4913-A24F-8881AE5B2F84}"/>
    <hyperlink ref="E25" location="'Справка'!A681" display="Подробнее" xr:uid="{23F72DB5-B84F-4B11-9E31-E700603C71D6}"/>
    <hyperlink ref="E26" location="'Справка'!A687" display="Подробнее" xr:uid="{F0C5F613-1B13-4AE7-928B-2088F911BBA9}"/>
    <hyperlink ref="E27" location="'Справка'!A694" display="Подробнее" xr:uid="{831C446E-A504-46C9-B5F7-A78A62B984D8}"/>
    <hyperlink ref="E28" location="'Справка'!A701" display="Подробнее" xr:uid="{CD2F052E-109B-45A0-A958-A256CB243F22}"/>
    <hyperlink ref="E29" location="'Справка'!A708" display="Подробнее" xr:uid="{7479A425-F7C4-4C20-9B63-5F784DD772B9}"/>
    <hyperlink ref="E30" location="'Справка'!A716" display="Подробнее" xr:uid="{2CEB9CFA-C5CF-488C-9C0A-7AAE8C1664AB}"/>
    <hyperlink ref="E31" location="'Справка'!A722" display="Подробнее" xr:uid="{CC35A781-A517-4433-86A0-B40661FFD1FF}"/>
    <hyperlink ref="E35" location="'Справка'!A729" display="Подробнее" xr:uid="{5824B551-E4BC-4D2E-BDDD-FB46468AC533}"/>
    <hyperlink ref="E36" location="'Справка'!A747" display="Подробнее" xr:uid="{ED827404-5AD2-49B1-8075-7A4FAF2F5328}"/>
    <hyperlink ref="E37" location="'Справка'!A754" display="Подробнее" xr:uid="{59AF40B0-A0C6-4E4C-8C80-179891D87205}"/>
    <hyperlink ref="E39" location="'Справка'!A762" display="Подробнее" xr:uid="{11D41C7C-B3B8-4CA5-8B1A-BBFC5152F943}"/>
    <hyperlink ref="E41" location="'Справка'!A772" display="Подробнее" xr:uid="{3826E6CC-C7ED-4594-8FD4-2EF57A18FDE1}"/>
    <hyperlink ref="E42" location="'Справка'!A783" display="Подробнее" xr:uid="{560FB290-ED04-4752-BC78-FA5B9669BF2A}"/>
    <hyperlink ref="E43" location="'Справка'!A790" display="Подробнее" xr:uid="{EC0F1AF8-C857-49AF-8CD2-3152D33FE09B}"/>
    <hyperlink ref="E44" location="'Справка'!A797" display="Подробнее" xr:uid="{DC0640B7-0749-4824-AD97-A65244ED1EC4}"/>
    <hyperlink ref="E45" location="'Справка'!A804" display="Подробнее" xr:uid="{4B94587F-9EFA-42B7-90F8-651989E04F22}"/>
    <hyperlink ref="E49" location="'Справка'!A812" display="Подробнее" xr:uid="{2B3B7B12-AED4-4DDC-9048-B4749E5D82AF}"/>
    <hyperlink ref="E50" location="'Справка'!A819" display="Подробнее" xr:uid="{33D533B9-D272-40AA-A555-181963015E43}"/>
    <hyperlink ref="E51" location="'Справка'!A826" display="Подробнее" xr:uid="{B2EB0A7C-8B49-4222-917B-27B3DF2CD661}"/>
    <hyperlink ref="E52" location="'Справка'!A834" display="Подробнее" xr:uid="{2BBF1F74-0DA8-4988-8EB6-D0651F25AFD8}"/>
    <hyperlink ref="E53" location="'Справка'!A842" display="Подробнее" xr:uid="{24B1CE2C-A304-4840-BDC8-F4A4CBABAA97}"/>
    <hyperlink ref="E54" location="'Справка'!A849" display="Подробнее" xr:uid="{40AB1E30-DBA1-4766-8A1B-0275844805C2}"/>
    <hyperlink ref="E55" location="'Справка'!A857" display="Подробнее" xr:uid="{FD0B873C-570D-474B-BBD2-FC8EC26F5A78}"/>
    <hyperlink ref="E56" location="'Справка'!A865" display="Подробнее" xr:uid="{5E8988A4-1A9A-41F3-B121-AB35F0F3A41C}"/>
    <hyperlink ref="E57" location="'Справка'!A872" display="Подробнее" xr:uid="{960D5ADB-E005-43ED-ACBA-DF03989387B2}"/>
    <hyperlink ref="E58" location="'Справка'!A881" display="Подробнее" xr:uid="{02635E24-0918-4FC3-8099-FB3D0EFCD583}"/>
    <hyperlink ref="E59" location="'Справка'!A890" display="Подробнее" xr:uid="{727A8CC8-843C-4E71-B5CE-E1CEBA3F75A5}"/>
    <hyperlink ref="E60" location="'Справка'!A896" display="Подробнее" xr:uid="{2E661E7C-8861-438B-96D3-995171253835}"/>
    <hyperlink ref="E62" location="'Справка'!A906" display="Подробнее" xr:uid="{6FD6687E-4C9A-4931-B34D-A985F9E853AF}"/>
    <hyperlink ref="E63" location="'Справка'!A914" display="Подробнее" xr:uid="{9A13D3B3-0381-45E5-AAD0-A2AE0A1C3E68}"/>
    <hyperlink ref="E64" location="'Справка'!A922" display="Подробнее" xr:uid="{54757558-A15C-4400-A8FA-1D2A63BBCB61}"/>
    <hyperlink ref="E66" location="'Справка'!A930" display="Подробнее" xr:uid="{DBF4BC86-A2AE-4873-AF2E-F2944FBBBCD4}"/>
    <hyperlink ref="E67" location="'Справка'!A937" display="Подробнее" xr:uid="{ACB3E6D1-9F44-4BB8-B696-7CCA6922E500}"/>
    <hyperlink ref="E70" location="'Справка'!A944" display="Подробнее" xr:uid="{AA344440-EFEA-4808-9378-F5C9FD1B7F87}"/>
    <hyperlink ref="E71" location="'Справка'!A953" display="Подробнее" xr:uid="{C48BA2E3-EEB5-46B8-B664-D8BA3877EF76}"/>
    <hyperlink ref="E72" location="'Справка'!A965" display="Подробнее" xr:uid="{F94F39EA-990F-4060-9CA8-5560FD41587C}"/>
    <hyperlink ref="E73" location="'Справка'!A974" display="Подробнее" xr:uid="{EC602659-4C23-43A8-9134-8329A8B5DB28}"/>
    <hyperlink ref="E74" location="'Справка'!A981" display="Подробнее" xr:uid="{87D92B22-89DA-41D2-899D-FBDEBB712586}"/>
    <hyperlink ref="E75" location="'Справка'!A988" display="Подробнее" xr:uid="{A12C6659-108D-40E6-855D-3BA086599ECD}"/>
    <hyperlink ref="E76" location="'Справка'!A995" display="Подробнее" xr:uid="{C5D71B89-860C-4149-A050-6D7A9F3FCE91}"/>
    <hyperlink ref="E77" location="'Справка'!A1001" display="Подробнее" xr:uid="{2EB8FE22-7A36-4FD2-8CF3-ECEFE7817D74}"/>
    <hyperlink ref="E78" location="'Справка'!A1016" display="Подробнее" xr:uid="{424A4241-551E-45CB-902A-47C83DFF032B}"/>
    <hyperlink ref="E81" location="'Справка'!A1023" display="Подробнее" xr:uid="{50A49C03-E282-45AA-9B3F-A07C33E2E87E}"/>
    <hyperlink ref="E82" location="'Справка'!A1030" display="Подробнее" xr:uid="{DAD16F6F-8239-4F31-BB4D-2C81B2CD8FA3}"/>
    <hyperlink ref="E83" location="'Справка'!A1036" display="Подробнее" xr:uid="{3E9E6363-F744-4CAA-8BA9-7A46BE178572}"/>
    <hyperlink ref="E84" location="'Справка'!A1042" display="Подробнее" xr:uid="{9013822B-C6D0-408E-BCE6-A7D6823DBF6A}"/>
    <hyperlink ref="E85" location="'Справка'!A1048" display="Подробнее" xr:uid="{6D06E8DE-C944-4735-A638-541834FA09D0}"/>
    <hyperlink ref="E86" location="'Справка'!A1054" display="Подробнее" xr:uid="{AEE6C8CB-3400-4696-A9CC-EC25BB5BF697}"/>
    <hyperlink ref="E87" location="'Справка'!A1059" display="Подробнее" xr:uid="{66C836A6-4FA4-4A8F-94A4-75BD0B74E613}"/>
    <hyperlink ref="E88" location="'Справка'!A1064" display="Подробнее" xr:uid="{54829981-6E99-430B-92A4-FA87B32FFE7F}"/>
    <hyperlink ref="E89" location="'Справка'!A1069" display="Подробнее" xr:uid="{2F09FE7F-97B0-4271-9A9F-30C20F31FEEA}"/>
    <hyperlink ref="E90" location="'Справка'!A1074" display="Подробнее" xr:uid="{00D6779C-9270-4F93-A4BE-71C51E0B4CD7}"/>
    <hyperlink ref="E91" location="'Справка'!A1079" display="Подробнее" xr:uid="{286CB172-34CB-4964-A36B-7CFBE241AD61}"/>
    <hyperlink ref="E92" location="'Справка'!A1084" display="Подробнее" xr:uid="{9B994EE7-2C28-42E5-824E-03B10F005AE7}"/>
    <hyperlink ref="E93" location="'Справка'!A1088" display="Подробнее" xr:uid="{5A444AD4-3717-4EDC-B8CB-BB0A69AA1DA4}"/>
    <hyperlink ref="E94" location="'Справка'!A1092" display="Подробнее" xr:uid="{8EB307C1-F016-42E8-8486-065D4CC3801A}"/>
    <hyperlink ref="E95" location="'Справка'!A1096" display="Подробнее" xr:uid="{544907AA-E67C-40B5-8DE3-60848C292E7A}"/>
    <hyperlink ref="E96" location="'Справка'!A1100" display="Подробнее" xr:uid="{A856C17E-AC80-48DC-987D-1B55660A13FB}"/>
    <hyperlink ref="E99" location="'Справка'!A1104" display="Подробнее" xr:uid="{5E3896EB-98B1-41CD-9FB5-E3ACB87C2ABE}"/>
    <hyperlink ref="E100" location="'Справка'!A1114" display="Подробнее" xr:uid="{88612444-41D5-4C21-A294-4E2B3BA8D5D2}"/>
    <hyperlink ref="E101" location="'Справка'!A1121" display="Подробнее" xr:uid="{F4B93DC2-2135-4F1C-A640-16A59D6A63C3}"/>
    <hyperlink ref="E104" location="'Справка'!A1129" display="Подробнее" xr:uid="{68C77CCB-79A3-473C-8C31-FABA353D0324}"/>
    <hyperlink ref="E105" location="'Справка'!A1134" display="Подробнее" xr:uid="{39713B1D-E583-44E6-8F82-AB9C8F13A27D}"/>
    <hyperlink ref="E106" location="'Справка'!A1140" display="Подробнее" xr:uid="{646FBE44-1C75-4D1F-96EB-FF9A81722B82}"/>
    <hyperlink ref="E107" location="'Справка'!A1146" display="Подробнее" xr:uid="{4C354BCB-0667-46F0-9F51-5128D5C7B16B}"/>
    <hyperlink ref="E108" location="'Справка'!A1152" display="Подробнее" xr:uid="{EF47E351-CED2-491F-A71B-944A48A2FDF1}"/>
    <hyperlink ref="E109" location="'Справка'!A1158" display="Подробнее" xr:uid="{A6E3B084-81DD-4177-8D2A-6C4CE1642FB7}"/>
    <hyperlink ref="E110" location="'Справка'!A1164" display="Подробнее" xr:uid="{F65E9BF1-4C1F-413A-94BE-BD239B6304CB}"/>
    <hyperlink ref="E111" location="'Справка'!A1169" display="Подробнее" xr:uid="{EE1405DB-BF61-4250-AC5E-A8D7A0ADE5E5}"/>
    <hyperlink ref="E112" location="'Справка'!A1174" display="Подробнее" xr:uid="{F1D8FBE1-4325-4DF1-B463-816F707004DB}"/>
    <hyperlink ref="E113" location="'Справка'!A1179" display="Подробнее" xr:uid="{FD678557-23A4-418C-8E4C-7FEBBBD3684E}"/>
    <hyperlink ref="E114" location="'Справка'!A1184" display="Подробнее" xr:uid="{946BA640-7953-455F-986A-7C6FE44164E0}"/>
    <hyperlink ref="E115" location="'Справка'!A1189" display="Подробнее" xr:uid="{110DFBF0-7CE5-4925-B050-4DA2910E858E}"/>
    <hyperlink ref="E116" location="'Справка'!A1194" display="Подробнее" xr:uid="{C37F9348-F1E3-4D1F-A4E8-765910FBCF3C}"/>
    <hyperlink ref="E117" location="'Справка'!A1200" display="Подробнее" xr:uid="{9D77B482-FC59-4B9A-A96D-390D16A6DBDC}"/>
    <hyperlink ref="E118" location="'Справка'!A1206" display="Подробнее" xr:uid="{B83370B1-CA34-4F1E-A587-65D54191D02C}"/>
    <hyperlink ref="E119" location="'Справка'!A1212" display="Подробнее" xr:uid="{09B52B47-013A-4931-BB55-D2658D1AD592}"/>
    <hyperlink ref="E120" location="'Справка'!A1218" display="Подробнее" xr:uid="{26CDBA61-9F35-4F06-982A-9F3CBADDD40E}"/>
    <hyperlink ref="M19" location="'Справка'!A1359" display="Подробнее" xr:uid="{AC2FE649-FB74-4347-9424-905355263D98}"/>
    <hyperlink ref="M20" location="'Справка'!A1365" display="Подробнее" xr:uid="{91E2F09F-58AB-4B9C-B05E-74C7F9B3DEF8}"/>
    <hyperlink ref="M21" location="'Справка'!A1371" display="Подробнее" xr:uid="{2138E5E7-DAFE-47B4-9E01-45179C3F7479}"/>
    <hyperlink ref="M22" location="'Справка'!A1378" display="Подробнее" xr:uid="{B6BA82D2-EBEA-47F6-86BA-97ED3473C864}"/>
    <hyperlink ref="M23" location="'Справка'!A1386" display="Подробнее" xr:uid="{D306EC28-8FE9-4134-BFBA-7AADD3ED4743}"/>
    <hyperlink ref="M27" location="'Справка'!A1298" display="Подробнее" xr:uid="{8B610861-CA5E-4263-9801-27779F837D5B}"/>
    <hyperlink ref="M28" location="'Справка'!A1306" display="Подробнее" xr:uid="{3020EBCC-B3E8-4450-A1B3-E0836C449D09}"/>
    <hyperlink ref="M29" location="'Справка'!A1315" display="Подробнее" xr:uid="{634259E3-F748-4B16-8BDC-136098953F74}"/>
    <hyperlink ref="M30" location="'Справка'!A1325" display="Подробнее" xr:uid="{D41D495D-7184-4894-9E84-B9A5CAEDDE94}"/>
    <hyperlink ref="M31" location="'Справка'!A1332" display="Подробнее" xr:uid="{CE617D61-6A1F-4BDA-9508-4275F70594B3}"/>
    <hyperlink ref="M32" location="'Справка'!A1341" display="Подробнее" xr:uid="{6297FA5E-3AFD-4963-AE98-0339B0B9D390}"/>
    <hyperlink ref="M33" location="'Справка'!A1350" display="Подробнее" xr:uid="{6444B2A6-77A1-40CD-B784-B4597695D527}"/>
    <hyperlink ref="M69" location="'Справка'!A1224" display="Подробнее" xr:uid="{468C5F82-CF1E-4537-9880-6FB7385C5013}"/>
    <hyperlink ref="M70" location="'Справка'!A1229" display="Подробнее" xr:uid="{B7B42549-B95E-4C4A-A6A3-2CEC52A2028E}"/>
    <hyperlink ref="M71" location="'Справка'!A1234" display="Подробнее" xr:uid="{6D606DCA-2443-40BF-AD58-57D89D1E3EF9}"/>
    <hyperlink ref="M72" location="'Справка'!A1241" display="Подробнее" xr:uid="{522935EE-6675-4756-B468-C617A60EACC3}"/>
    <hyperlink ref="M73" location="'Справка'!A1246" display="Подробнее" xr:uid="{9CFC9D34-758C-4A3D-A68B-1AB98CC520E7}"/>
    <hyperlink ref="M74" location="'Справка'!A1251" display="Подробнее" xr:uid="{AC07EAAC-734F-480E-80D0-35D894E4079E}"/>
    <hyperlink ref="M75" location="'Справка'!A1256" display="Подробнее" xr:uid="{DD6841EB-6B53-46B7-A7DB-DA36CD165377}"/>
    <hyperlink ref="M76" location="'Справка'!A1264" display="Подробнее" xr:uid="{4B37BAC0-3760-44C3-81FC-9DDF01B2D987}"/>
    <hyperlink ref="M77" location="'Справка'!A1271" display="Подробнее" xr:uid="{209947DA-2E04-4C4F-A1EA-4D3BE93E12FD}"/>
    <hyperlink ref="M78" location="'Справка'!A1278" display="Подробнее" xr:uid="{2067B3DB-F18C-4191-BFA9-05D62399F3A4}"/>
    <hyperlink ref="M79" location="'Справка'!A1283" display="Подробнее" xr:uid="{0935D8F0-C77A-4A52-A41C-B1485F28144B}"/>
    <hyperlink ref="M80" location="'Справка'!A1288" display="Подробнее" xr:uid="{458BCF7D-7774-44E6-AD02-D01F9D301B4C}"/>
    <hyperlink ref="M81" location="'Справка'!A1293" display="Подробнее" xr:uid="{1531E429-FEAA-4685-A09D-E674054C2441}"/>
    <hyperlink ref="AI1" location="'Справка'!A443" display="Контрольные точки диаграмм (Подробнее)" xr:uid="{F71EB5C9-CE34-4CDB-A932-9D2688676B3C}"/>
    <hyperlink ref="H2" location="'Справка'!A336" display="Единицы измерения (Подробнее)" xr:uid="{FA1537E1-19F0-468F-862F-9B81DEA9E0CD}"/>
    <hyperlink ref="O2" location="'Справка'!A355" display="Сочетания нагрузок (Подробнее)" xr:uid="{BB0F0239-BF44-4698-A6F7-B48C79ACA4A7}"/>
    <hyperlink ref="H11" location="'Справка'!A346" display="Система знаков (Подробнее)" xr:uid="{812361B7-3653-4FC0-A893-24A87094AB66}"/>
    <hyperlink ref="H17" location="'Справка'!A411" display="Материал арматуры (Подробнее)" xr:uid="{0923895A-F612-4F5B-B223-8234151B3FC8}"/>
    <hyperlink ref="H25" location="'Справка'!A403" display="Материал бетона (Подробнее)" xr:uid="{202807CA-0E6C-445E-83FD-0AB2F14974AF}"/>
    <hyperlink ref="P26" location="'Справка'!A384" display="Нагрузки для устойчивости (Подробнее)" xr:uid="{5D10D406-9F2E-4AA1-988A-85B4197D407D}"/>
    <hyperlink ref="H35" location="'Справка'!A419" display="Настройка расчетных профилей (Подробнее)" xr:uid="{D8A0B099-5708-4D91-A0F5-E7E1051566FD}"/>
    <hyperlink ref="AI58" location="'Справка'!A393" display="СП 35.13330.2011, таблица 7.21 (Подробнее)" xr:uid="{FA3FAE62-E781-4B23-B8D8-4318143796DF}"/>
    <hyperlink ref="H67" location="'Справка'!A449" display="Аннотации схемы (Подробнее)" xr:uid="{E1D8EDDA-7C6F-47E4-85B4-1306E995AEBE}"/>
    <hyperlink ref="H83" location="'Справка'!A459" display="Круглое сечение (Подробнее)" xr:uid="{F63F196C-7A3F-4CC2-9FBA-5F605234FC29}"/>
    <hyperlink ref="H95" location="'Справка'!A466" display="Скругленный прямоугольник (Подробнее)" xr:uid="{0744EFF0-ECCE-4415-BE16-FAB4E3EFFDAE}"/>
    <hyperlink ref="H104" location="'Справка'!A472" display="Г-образное сечение (Подробнее)" xr:uid="{E539AE17-8222-473E-9659-4B76A8F4D37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3C717-C807-442D-8344-65AAC315758A}">
  <sheetPr codeName="Лист2"/>
  <dimension ref="A1:F1491"/>
  <sheetViews>
    <sheetView workbookViewId="0"/>
  </sheetViews>
  <sheetFormatPr defaultRowHeight="12.75" x14ac:dyDescent="0.2"/>
  <cols>
    <col min="1" max="1" width="34.7109375" style="28" customWidth="1"/>
    <col min="2" max="2" width="118.7109375" style="28" customWidth="1"/>
    <col min="3" max="4" width="18.7109375" style="28" customWidth="1"/>
    <col min="5" max="6" width="26.7109375" style="28" customWidth="1"/>
    <col min="7" max="16384" width="9.140625" style="27"/>
  </cols>
  <sheetData>
    <row r="1" spans="1:6" ht="20.25" x14ac:dyDescent="0.2">
      <c r="A1" s="48" t="s">
        <v>560</v>
      </c>
      <c r="B1" s="48"/>
      <c r="C1" s="48"/>
      <c r="D1" s="48"/>
      <c r="E1" s="48"/>
      <c r="F1" s="48"/>
    </row>
    <row r="2" spans="1:6" x14ac:dyDescent="0.2">
      <c r="A2" s="45" t="s">
        <v>561</v>
      </c>
      <c r="B2" s="45"/>
      <c r="C2" s="45"/>
      <c r="D2" s="45"/>
      <c r="E2" s="45"/>
      <c r="F2" s="45"/>
    </row>
    <row r="3" spans="1:6" x14ac:dyDescent="0.2">
      <c r="A3" s="45" t="s">
        <v>562</v>
      </c>
      <c r="B3" s="45"/>
      <c r="C3" s="45"/>
      <c r="D3" s="45"/>
      <c r="E3" s="45"/>
      <c r="F3" s="45"/>
    </row>
    <row r="4" spans="1:6" x14ac:dyDescent="0.2">
      <c r="A4" s="29"/>
      <c r="B4" s="29"/>
      <c r="C4" s="29"/>
      <c r="D4" s="29"/>
      <c r="E4" s="29"/>
      <c r="F4" s="29"/>
    </row>
    <row r="5" spans="1:6" ht="16.5" x14ac:dyDescent="0.2">
      <c r="A5" s="46" t="s">
        <v>563</v>
      </c>
      <c r="B5" s="46"/>
      <c r="C5" s="46"/>
      <c r="D5" s="46"/>
      <c r="E5" s="46"/>
      <c r="F5" s="46"/>
    </row>
    <row r="6" spans="1:6" x14ac:dyDescent="0.2">
      <c r="A6" s="45" t="s">
        <v>564</v>
      </c>
      <c r="B6" s="45"/>
      <c r="C6" s="45"/>
      <c r="D6" s="45"/>
      <c r="E6" s="45"/>
      <c r="F6" s="45"/>
    </row>
    <row r="7" spans="1:6" x14ac:dyDescent="0.2">
      <c r="A7" s="45" t="s">
        <v>565</v>
      </c>
      <c r="B7" s="45"/>
      <c r="C7" s="45"/>
      <c r="D7" s="45"/>
      <c r="E7" s="45"/>
      <c r="F7" s="45"/>
    </row>
    <row r="8" spans="1:6" x14ac:dyDescent="0.2">
      <c r="A8" s="45" t="s">
        <v>566</v>
      </c>
      <c r="B8" s="45"/>
      <c r="C8" s="45"/>
      <c r="D8" s="45"/>
      <c r="E8" s="45"/>
      <c r="F8" s="45"/>
    </row>
    <row r="9" spans="1:6" x14ac:dyDescent="0.2">
      <c r="A9" s="45" t="s">
        <v>567</v>
      </c>
      <c r="B9" s="45"/>
      <c r="C9" s="45"/>
      <c r="D9" s="45"/>
      <c r="E9" s="45"/>
      <c r="F9" s="45"/>
    </row>
    <row r="10" spans="1:6" x14ac:dyDescent="0.2">
      <c r="A10" s="45" t="s">
        <v>568</v>
      </c>
      <c r="B10" s="45"/>
      <c r="C10" s="45"/>
      <c r="D10" s="45"/>
      <c r="E10" s="45"/>
      <c r="F10" s="45"/>
    </row>
    <row r="11" spans="1:6" x14ac:dyDescent="0.2">
      <c r="A11" s="45" t="s">
        <v>569</v>
      </c>
      <c r="B11" s="45"/>
      <c r="C11" s="45"/>
      <c r="D11" s="45"/>
      <c r="E11" s="45"/>
      <c r="F11" s="45"/>
    </row>
    <row r="12" spans="1:6" ht="42" customHeight="1" x14ac:dyDescent="0.2">
      <c r="A12" s="47"/>
      <c r="B12" s="47"/>
      <c r="C12" s="47"/>
      <c r="D12" s="47"/>
      <c r="E12" s="47"/>
      <c r="F12" s="47"/>
    </row>
    <row r="13" spans="1:6" x14ac:dyDescent="0.2">
      <c r="A13" s="29"/>
      <c r="B13" s="29"/>
      <c r="C13" s="29"/>
      <c r="D13" s="29"/>
      <c r="E13" s="29"/>
      <c r="F13" s="29"/>
    </row>
    <row r="14" spans="1:6" ht="16.5" x14ac:dyDescent="0.2">
      <c r="A14" s="46" t="s">
        <v>570</v>
      </c>
      <c r="B14" s="46"/>
      <c r="C14" s="46"/>
      <c r="D14" s="46"/>
      <c r="E14" s="46"/>
      <c r="F14" s="46"/>
    </row>
    <row r="15" spans="1:6" x14ac:dyDescent="0.2">
      <c r="A15" s="45" t="s">
        <v>571</v>
      </c>
      <c r="B15" s="45"/>
      <c r="C15" s="45"/>
      <c r="D15" s="45"/>
      <c r="E15" s="45"/>
      <c r="F15" s="45"/>
    </row>
    <row r="16" spans="1:6" ht="42" customHeight="1" x14ac:dyDescent="0.2">
      <c r="A16" s="47"/>
      <c r="B16" s="47"/>
      <c r="C16" s="47"/>
      <c r="D16" s="47"/>
      <c r="E16" s="47"/>
      <c r="F16" s="47"/>
    </row>
    <row r="17" spans="1:6" x14ac:dyDescent="0.2">
      <c r="A17" s="45" t="s">
        <v>572</v>
      </c>
      <c r="B17" s="45"/>
      <c r="C17" s="45"/>
      <c r="D17" s="45"/>
      <c r="E17" s="45"/>
      <c r="F17" s="45"/>
    </row>
    <row r="18" spans="1:6" x14ac:dyDescent="0.2">
      <c r="A18" s="45" t="s">
        <v>573</v>
      </c>
      <c r="B18" s="45"/>
      <c r="C18" s="45"/>
      <c r="D18" s="45"/>
      <c r="E18" s="45"/>
      <c r="F18" s="45"/>
    </row>
    <row r="19" spans="1:6" x14ac:dyDescent="0.2">
      <c r="A19" s="45" t="s">
        <v>574</v>
      </c>
      <c r="B19" s="45"/>
      <c r="C19" s="45"/>
      <c r="D19" s="45"/>
      <c r="E19" s="45"/>
      <c r="F19" s="45"/>
    </row>
    <row r="20" spans="1:6" x14ac:dyDescent="0.2">
      <c r="A20" s="45" t="s">
        <v>575</v>
      </c>
      <c r="B20" s="45"/>
      <c r="C20" s="45"/>
      <c r="D20" s="45"/>
      <c r="E20" s="45"/>
      <c r="F20" s="45"/>
    </row>
    <row r="21" spans="1:6" x14ac:dyDescent="0.2">
      <c r="A21" s="45" t="s">
        <v>576</v>
      </c>
      <c r="B21" s="45"/>
      <c r="C21" s="45"/>
      <c r="D21" s="45"/>
      <c r="E21" s="45"/>
      <c r="F21" s="45"/>
    </row>
    <row r="22" spans="1:6" x14ac:dyDescent="0.2">
      <c r="A22" s="29"/>
      <c r="B22" s="29"/>
      <c r="C22" s="29"/>
      <c r="D22" s="29"/>
      <c r="E22" s="29"/>
      <c r="F22" s="29"/>
    </row>
    <row r="23" spans="1:6" ht="16.5" x14ac:dyDescent="0.2">
      <c r="A23" s="46" t="s">
        <v>577</v>
      </c>
      <c r="B23" s="46"/>
      <c r="C23" s="46"/>
      <c r="D23" s="46"/>
      <c r="E23" s="46"/>
      <c r="F23" s="46"/>
    </row>
    <row r="24" spans="1:6" x14ac:dyDescent="0.2">
      <c r="A24" s="45" t="s">
        <v>578</v>
      </c>
      <c r="B24" s="45"/>
      <c r="C24" s="45"/>
      <c r="D24" s="45"/>
      <c r="E24" s="45"/>
      <c r="F24" s="45"/>
    </row>
    <row r="25" spans="1:6" x14ac:dyDescent="0.2">
      <c r="A25" s="45" t="s">
        <v>579</v>
      </c>
      <c r="B25" s="45"/>
      <c r="C25" s="45"/>
      <c r="D25" s="45"/>
      <c r="E25" s="45"/>
      <c r="F25" s="45"/>
    </row>
    <row r="26" spans="1:6" ht="42" customHeight="1" x14ac:dyDescent="0.2">
      <c r="A26" s="47"/>
      <c r="B26" s="47"/>
      <c r="C26" s="47"/>
      <c r="D26" s="47"/>
      <c r="E26" s="47"/>
      <c r="F26" s="47"/>
    </row>
    <row r="27" spans="1:6" ht="42" customHeight="1" x14ac:dyDescent="0.2">
      <c r="A27" s="47"/>
      <c r="B27" s="47"/>
      <c r="C27" s="47"/>
      <c r="D27" s="47"/>
      <c r="E27" s="47"/>
      <c r="F27" s="47"/>
    </row>
    <row r="28" spans="1:6" x14ac:dyDescent="0.2">
      <c r="A28" s="45" t="s">
        <v>580</v>
      </c>
      <c r="B28" s="45"/>
      <c r="C28" s="45"/>
      <c r="D28" s="45"/>
      <c r="E28" s="45"/>
      <c r="F28" s="45"/>
    </row>
    <row r="29" spans="1:6" x14ac:dyDescent="0.2">
      <c r="A29" s="45" t="s">
        <v>581</v>
      </c>
      <c r="B29" s="45"/>
      <c r="C29" s="45"/>
      <c r="D29" s="45"/>
      <c r="E29" s="45"/>
      <c r="F29" s="45"/>
    </row>
    <row r="30" spans="1:6" x14ac:dyDescent="0.2">
      <c r="A30" s="45" t="s">
        <v>582</v>
      </c>
      <c r="B30" s="45"/>
      <c r="C30" s="45"/>
      <c r="D30" s="45"/>
      <c r="E30" s="45"/>
      <c r="F30" s="45"/>
    </row>
    <row r="31" spans="1:6" x14ac:dyDescent="0.2">
      <c r="A31" s="45" t="s">
        <v>583</v>
      </c>
      <c r="B31" s="45"/>
      <c r="C31" s="45"/>
      <c r="D31" s="45"/>
      <c r="E31" s="45"/>
      <c r="F31" s="45"/>
    </row>
    <row r="32" spans="1:6" x14ac:dyDescent="0.2">
      <c r="A32" s="45" t="s">
        <v>584</v>
      </c>
      <c r="B32" s="45"/>
      <c r="C32" s="45"/>
      <c r="D32" s="45"/>
      <c r="E32" s="45"/>
      <c r="F32" s="45"/>
    </row>
    <row r="33" spans="1:6" x14ac:dyDescent="0.2">
      <c r="A33" s="45" t="s">
        <v>585</v>
      </c>
      <c r="B33" s="45"/>
      <c r="C33" s="45"/>
      <c r="D33" s="45"/>
      <c r="E33" s="45"/>
      <c r="F33" s="45"/>
    </row>
    <row r="34" spans="1:6" x14ac:dyDescent="0.2">
      <c r="A34" s="45" t="s">
        <v>586</v>
      </c>
      <c r="B34" s="45"/>
      <c r="C34" s="45"/>
      <c r="D34" s="45"/>
      <c r="E34" s="45"/>
      <c r="F34" s="45"/>
    </row>
    <row r="35" spans="1:6" x14ac:dyDescent="0.2">
      <c r="A35" s="45" t="s">
        <v>587</v>
      </c>
      <c r="B35" s="45"/>
      <c r="C35" s="45"/>
      <c r="D35" s="45"/>
      <c r="E35" s="45"/>
      <c r="F35" s="45"/>
    </row>
    <row r="36" spans="1:6" x14ac:dyDescent="0.2">
      <c r="A36" s="45" t="s">
        <v>588</v>
      </c>
      <c r="B36" s="45"/>
      <c r="C36" s="45"/>
      <c r="D36" s="45"/>
      <c r="E36" s="45"/>
      <c r="F36" s="45"/>
    </row>
    <row r="37" spans="1:6" x14ac:dyDescent="0.2">
      <c r="A37" s="29"/>
      <c r="B37" s="29"/>
      <c r="C37" s="29"/>
      <c r="D37" s="29"/>
      <c r="E37" s="29"/>
      <c r="F37" s="29"/>
    </row>
    <row r="38" spans="1:6" ht="16.5" x14ac:dyDescent="0.2">
      <c r="A38" s="46" t="s">
        <v>589</v>
      </c>
      <c r="B38" s="46"/>
      <c r="C38" s="46"/>
      <c r="D38" s="46"/>
      <c r="E38" s="46"/>
      <c r="F38" s="46"/>
    </row>
    <row r="39" spans="1:6" x14ac:dyDescent="0.2">
      <c r="A39" s="45" t="s">
        <v>590</v>
      </c>
      <c r="B39" s="45"/>
      <c r="C39" s="45"/>
      <c r="D39" s="45"/>
      <c r="E39" s="45"/>
      <c r="F39" s="45"/>
    </row>
    <row r="40" spans="1:6" ht="42" customHeight="1" x14ac:dyDescent="0.2">
      <c r="A40" s="47"/>
      <c r="B40" s="47"/>
      <c r="C40" s="47"/>
      <c r="D40" s="47"/>
      <c r="E40" s="47"/>
      <c r="F40" s="47"/>
    </row>
    <row r="41" spans="1:6" x14ac:dyDescent="0.2">
      <c r="A41" s="45" t="s">
        <v>591</v>
      </c>
      <c r="B41" s="45"/>
      <c r="C41" s="45"/>
      <c r="D41" s="45"/>
      <c r="E41" s="45"/>
      <c r="F41" s="45"/>
    </row>
    <row r="42" spans="1:6" x14ac:dyDescent="0.2">
      <c r="A42" s="45" t="s">
        <v>592</v>
      </c>
      <c r="B42" s="45"/>
      <c r="C42" s="45"/>
      <c r="D42" s="45"/>
      <c r="E42" s="45"/>
      <c r="F42" s="45"/>
    </row>
    <row r="43" spans="1:6" ht="42" customHeight="1" x14ac:dyDescent="0.2">
      <c r="A43" s="47"/>
      <c r="B43" s="47"/>
      <c r="C43" s="47"/>
      <c r="D43" s="47"/>
      <c r="E43" s="47"/>
      <c r="F43" s="47"/>
    </row>
    <row r="44" spans="1:6" ht="66" customHeight="1" x14ac:dyDescent="0.2">
      <c r="A44" s="47"/>
      <c r="B44" s="47"/>
      <c r="C44" s="47"/>
      <c r="D44" s="47"/>
      <c r="E44" s="47"/>
      <c r="F44" s="47"/>
    </row>
    <row r="45" spans="1:6" x14ac:dyDescent="0.2">
      <c r="A45" s="45" t="s">
        <v>593</v>
      </c>
      <c r="B45" s="45"/>
      <c r="C45" s="45"/>
      <c r="D45" s="45"/>
      <c r="E45" s="45"/>
      <c r="F45" s="45"/>
    </row>
    <row r="46" spans="1:6" x14ac:dyDescent="0.2">
      <c r="A46" s="45" t="s">
        <v>594</v>
      </c>
      <c r="B46" s="45"/>
      <c r="C46" s="45"/>
      <c r="D46" s="45"/>
      <c r="E46" s="45"/>
      <c r="F46" s="45"/>
    </row>
    <row r="47" spans="1:6" x14ac:dyDescent="0.2">
      <c r="A47" s="45" t="s">
        <v>595</v>
      </c>
      <c r="B47" s="45"/>
      <c r="C47" s="45"/>
      <c r="D47" s="45"/>
      <c r="E47" s="45"/>
      <c r="F47" s="45"/>
    </row>
    <row r="48" spans="1:6" x14ac:dyDescent="0.2">
      <c r="A48" s="45" t="s">
        <v>596</v>
      </c>
      <c r="B48" s="45"/>
      <c r="C48" s="45"/>
      <c r="D48" s="45"/>
      <c r="E48" s="45"/>
      <c r="F48" s="45"/>
    </row>
    <row r="49" spans="1:6" x14ac:dyDescent="0.2">
      <c r="A49" s="45" t="s">
        <v>597</v>
      </c>
      <c r="B49" s="45"/>
      <c r="C49" s="45"/>
      <c r="D49" s="45"/>
      <c r="E49" s="45"/>
      <c r="F49" s="45"/>
    </row>
    <row r="50" spans="1:6" x14ac:dyDescent="0.2">
      <c r="A50" s="45" t="s">
        <v>598</v>
      </c>
      <c r="B50" s="45"/>
      <c r="C50" s="45"/>
      <c r="D50" s="45"/>
      <c r="E50" s="45"/>
      <c r="F50" s="45"/>
    </row>
    <row r="51" spans="1:6" x14ac:dyDescent="0.2">
      <c r="A51" s="45" t="s">
        <v>599</v>
      </c>
      <c r="B51" s="45"/>
      <c r="C51" s="45"/>
      <c r="D51" s="45"/>
      <c r="E51" s="45"/>
      <c r="F51" s="45"/>
    </row>
    <row r="52" spans="1:6" x14ac:dyDescent="0.2">
      <c r="A52" s="45" t="s">
        <v>600</v>
      </c>
      <c r="B52" s="45"/>
      <c r="C52" s="45"/>
      <c r="D52" s="45"/>
      <c r="E52" s="45"/>
      <c r="F52" s="45"/>
    </row>
    <row r="53" spans="1:6" ht="66" customHeight="1" x14ac:dyDescent="0.2">
      <c r="A53" s="47"/>
      <c r="B53" s="47"/>
      <c r="C53" s="47"/>
      <c r="D53" s="47"/>
      <c r="E53" s="47"/>
      <c r="F53" s="47"/>
    </row>
    <row r="54" spans="1:6" x14ac:dyDescent="0.2">
      <c r="A54" s="45" t="s">
        <v>601</v>
      </c>
      <c r="B54" s="45"/>
      <c r="C54" s="45"/>
      <c r="D54" s="45"/>
      <c r="E54" s="45"/>
      <c r="F54" s="45"/>
    </row>
    <row r="55" spans="1:6" x14ac:dyDescent="0.2">
      <c r="A55" s="45" t="s">
        <v>602</v>
      </c>
      <c r="B55" s="45"/>
      <c r="C55" s="45"/>
      <c r="D55" s="45"/>
      <c r="E55" s="45"/>
      <c r="F55" s="45"/>
    </row>
    <row r="56" spans="1:6" x14ac:dyDescent="0.2">
      <c r="A56" s="45" t="s">
        <v>603</v>
      </c>
      <c r="B56" s="45"/>
      <c r="C56" s="45"/>
      <c r="D56" s="45"/>
      <c r="E56" s="45"/>
      <c r="F56" s="45"/>
    </row>
    <row r="57" spans="1:6" x14ac:dyDescent="0.2">
      <c r="A57" s="45" t="s">
        <v>604</v>
      </c>
      <c r="B57" s="45"/>
      <c r="C57" s="45"/>
      <c r="D57" s="45"/>
      <c r="E57" s="45"/>
      <c r="F57" s="45"/>
    </row>
    <row r="58" spans="1:6" x14ac:dyDescent="0.2">
      <c r="A58" s="45" t="s">
        <v>605</v>
      </c>
      <c r="B58" s="45"/>
      <c r="C58" s="45"/>
      <c r="D58" s="45"/>
      <c r="E58" s="45"/>
      <c r="F58" s="45"/>
    </row>
    <row r="59" spans="1:6" x14ac:dyDescent="0.2">
      <c r="A59" s="45" t="s">
        <v>606</v>
      </c>
      <c r="B59" s="45"/>
      <c r="C59" s="45"/>
      <c r="D59" s="45"/>
      <c r="E59" s="45"/>
      <c r="F59" s="45"/>
    </row>
    <row r="60" spans="1:6" x14ac:dyDescent="0.2">
      <c r="A60" s="45" t="s">
        <v>607</v>
      </c>
      <c r="B60" s="45"/>
      <c r="C60" s="45"/>
      <c r="D60" s="45"/>
      <c r="E60" s="45"/>
      <c r="F60" s="45"/>
    </row>
    <row r="61" spans="1:6" x14ac:dyDescent="0.2">
      <c r="A61" s="45" t="s">
        <v>608</v>
      </c>
      <c r="B61" s="45"/>
      <c r="C61" s="45"/>
      <c r="D61" s="45"/>
      <c r="E61" s="45"/>
      <c r="F61" s="45"/>
    </row>
    <row r="62" spans="1:6" x14ac:dyDescent="0.2">
      <c r="A62" s="45" t="s">
        <v>609</v>
      </c>
      <c r="B62" s="45"/>
      <c r="C62" s="45"/>
      <c r="D62" s="45"/>
      <c r="E62" s="45"/>
      <c r="F62" s="45"/>
    </row>
    <row r="63" spans="1:6" x14ac:dyDescent="0.2">
      <c r="A63" s="29"/>
      <c r="B63" s="29"/>
      <c r="C63" s="29"/>
      <c r="D63" s="29"/>
      <c r="E63" s="29"/>
      <c r="F63" s="29"/>
    </row>
    <row r="64" spans="1:6" ht="16.5" x14ac:dyDescent="0.2">
      <c r="A64" s="46" t="s">
        <v>610</v>
      </c>
      <c r="B64" s="46"/>
      <c r="C64" s="46"/>
      <c r="D64" s="46"/>
      <c r="E64" s="46"/>
      <c r="F64" s="46"/>
    </row>
    <row r="65" spans="1:6" x14ac:dyDescent="0.2">
      <c r="A65" s="45" t="s">
        <v>611</v>
      </c>
      <c r="B65" s="45"/>
      <c r="C65" s="45"/>
      <c r="D65" s="45"/>
      <c r="E65" s="45"/>
      <c r="F65" s="45"/>
    </row>
    <row r="66" spans="1:6" ht="42" customHeight="1" x14ac:dyDescent="0.2">
      <c r="A66" s="47"/>
      <c r="B66" s="47"/>
      <c r="C66" s="47"/>
      <c r="D66" s="47"/>
      <c r="E66" s="47"/>
      <c r="F66" s="47"/>
    </row>
    <row r="67" spans="1:6" ht="42" customHeight="1" x14ac:dyDescent="0.2">
      <c r="A67" s="47"/>
      <c r="B67" s="47"/>
      <c r="C67" s="47"/>
      <c r="D67" s="47"/>
      <c r="E67" s="47"/>
      <c r="F67" s="47"/>
    </row>
    <row r="68" spans="1:6" x14ac:dyDescent="0.2">
      <c r="A68" s="45" t="s">
        <v>612</v>
      </c>
      <c r="B68" s="45"/>
      <c r="C68" s="45"/>
      <c r="D68" s="45"/>
      <c r="E68" s="45"/>
      <c r="F68" s="45"/>
    </row>
    <row r="69" spans="1:6" x14ac:dyDescent="0.2">
      <c r="A69" s="45" t="s">
        <v>613</v>
      </c>
      <c r="B69" s="45"/>
      <c r="C69" s="45"/>
      <c r="D69" s="45"/>
      <c r="E69" s="45"/>
      <c r="F69" s="45"/>
    </row>
    <row r="70" spans="1:6" x14ac:dyDescent="0.2">
      <c r="A70" s="45" t="s">
        <v>614</v>
      </c>
      <c r="B70" s="45"/>
      <c r="C70" s="45"/>
      <c r="D70" s="45"/>
      <c r="E70" s="45"/>
      <c r="F70" s="45"/>
    </row>
    <row r="71" spans="1:6" x14ac:dyDescent="0.2">
      <c r="A71" s="29"/>
      <c r="B71" s="29"/>
      <c r="C71" s="29"/>
      <c r="D71" s="29"/>
      <c r="E71" s="29"/>
      <c r="F71" s="29"/>
    </row>
    <row r="72" spans="1:6" ht="16.5" x14ac:dyDescent="0.2">
      <c r="A72" s="46" t="s">
        <v>615</v>
      </c>
      <c r="B72" s="46"/>
      <c r="C72" s="46"/>
      <c r="D72" s="46"/>
      <c r="E72" s="46"/>
      <c r="F72" s="46"/>
    </row>
    <row r="73" spans="1:6" x14ac:dyDescent="0.2">
      <c r="A73" s="45" t="s">
        <v>616</v>
      </c>
      <c r="B73" s="45"/>
      <c r="C73" s="45"/>
      <c r="D73" s="45"/>
      <c r="E73" s="45"/>
      <c r="F73" s="45"/>
    </row>
    <row r="74" spans="1:6" x14ac:dyDescent="0.2">
      <c r="A74" s="45" t="s">
        <v>617</v>
      </c>
      <c r="B74" s="45"/>
      <c r="C74" s="45"/>
      <c r="D74" s="45"/>
      <c r="E74" s="45"/>
      <c r="F74" s="45"/>
    </row>
    <row r="75" spans="1:6" x14ac:dyDescent="0.2">
      <c r="A75" s="45" t="s">
        <v>618</v>
      </c>
      <c r="B75" s="45"/>
      <c r="C75" s="45"/>
      <c r="D75" s="45"/>
      <c r="E75" s="45"/>
      <c r="F75" s="45"/>
    </row>
    <row r="76" spans="1:6" x14ac:dyDescent="0.2">
      <c r="A76" s="45" t="s">
        <v>619</v>
      </c>
      <c r="B76" s="45"/>
      <c r="C76" s="45"/>
      <c r="D76" s="45"/>
      <c r="E76" s="45"/>
      <c r="F76" s="45"/>
    </row>
    <row r="77" spans="1:6" x14ac:dyDescent="0.2">
      <c r="A77" s="45" t="s">
        <v>620</v>
      </c>
      <c r="B77" s="45"/>
      <c r="C77" s="45"/>
      <c r="D77" s="45"/>
      <c r="E77" s="45"/>
      <c r="F77" s="45"/>
    </row>
    <row r="78" spans="1:6" ht="42" customHeight="1" x14ac:dyDescent="0.2">
      <c r="A78" s="47"/>
      <c r="B78" s="47"/>
      <c r="C78" s="47"/>
      <c r="D78" s="47"/>
      <c r="E78" s="47"/>
      <c r="F78" s="47"/>
    </row>
    <row r="79" spans="1:6" ht="66" customHeight="1" x14ac:dyDescent="0.2">
      <c r="A79" s="47"/>
      <c r="B79" s="47"/>
      <c r="C79" s="47"/>
      <c r="D79" s="47"/>
      <c r="E79" s="47"/>
      <c r="F79" s="47"/>
    </row>
    <row r="80" spans="1:6" ht="42" customHeight="1" x14ac:dyDescent="0.2">
      <c r="A80" s="47"/>
      <c r="B80" s="47"/>
      <c r="C80" s="47"/>
      <c r="D80" s="47"/>
      <c r="E80" s="47"/>
      <c r="F80" s="47"/>
    </row>
    <row r="81" spans="1:6" x14ac:dyDescent="0.2">
      <c r="A81" s="45" t="s">
        <v>621</v>
      </c>
      <c r="B81" s="45"/>
      <c r="C81" s="45"/>
      <c r="D81" s="45"/>
      <c r="E81" s="45"/>
      <c r="F81" s="45"/>
    </row>
    <row r="82" spans="1:6" x14ac:dyDescent="0.2">
      <c r="A82" s="45" t="s">
        <v>622</v>
      </c>
      <c r="B82" s="45"/>
      <c r="C82" s="45"/>
      <c r="D82" s="45"/>
      <c r="E82" s="45"/>
      <c r="F82" s="45"/>
    </row>
    <row r="83" spans="1:6" x14ac:dyDescent="0.2">
      <c r="A83" s="45" t="s">
        <v>623</v>
      </c>
      <c r="B83" s="45"/>
      <c r="C83" s="45"/>
      <c r="D83" s="45"/>
      <c r="E83" s="45"/>
      <c r="F83" s="45"/>
    </row>
    <row r="84" spans="1:6" x14ac:dyDescent="0.2">
      <c r="A84" s="45" t="s">
        <v>624</v>
      </c>
      <c r="B84" s="45"/>
      <c r="C84" s="45"/>
      <c r="D84" s="45"/>
      <c r="E84" s="45"/>
      <c r="F84" s="45"/>
    </row>
    <row r="85" spans="1:6" x14ac:dyDescent="0.2">
      <c r="A85" s="29"/>
      <c r="B85" s="29"/>
      <c r="C85" s="29"/>
      <c r="D85" s="29"/>
      <c r="E85" s="29"/>
      <c r="F85" s="29"/>
    </row>
    <row r="86" spans="1:6" ht="16.5" x14ac:dyDescent="0.2">
      <c r="A86" s="46" t="s">
        <v>625</v>
      </c>
      <c r="B86" s="46"/>
      <c r="C86" s="46"/>
      <c r="D86" s="46"/>
      <c r="E86" s="46"/>
      <c r="F86" s="46"/>
    </row>
    <row r="87" spans="1:6" x14ac:dyDescent="0.2">
      <c r="A87" s="45" t="s">
        <v>626</v>
      </c>
      <c r="B87" s="45"/>
      <c r="C87" s="45"/>
      <c r="D87" s="45"/>
      <c r="E87" s="45"/>
      <c r="F87" s="45"/>
    </row>
    <row r="88" spans="1:6" x14ac:dyDescent="0.2">
      <c r="A88" s="45" t="s">
        <v>627</v>
      </c>
      <c r="B88" s="45"/>
      <c r="C88" s="45"/>
      <c r="D88" s="45"/>
      <c r="E88" s="45"/>
      <c r="F88" s="45"/>
    </row>
    <row r="89" spans="1:6" x14ac:dyDescent="0.2">
      <c r="A89" s="45" t="s">
        <v>628</v>
      </c>
      <c r="B89" s="45"/>
      <c r="C89" s="45"/>
      <c r="D89" s="45"/>
      <c r="E89" s="45"/>
      <c r="F89" s="45"/>
    </row>
    <row r="90" spans="1:6" x14ac:dyDescent="0.2">
      <c r="A90" s="45" t="s">
        <v>629</v>
      </c>
      <c r="B90" s="45"/>
      <c r="C90" s="45"/>
      <c r="D90" s="45"/>
      <c r="E90" s="45"/>
      <c r="F90" s="45"/>
    </row>
    <row r="91" spans="1:6" x14ac:dyDescent="0.2">
      <c r="A91" s="45" t="s">
        <v>630</v>
      </c>
      <c r="B91" s="45"/>
      <c r="C91" s="45"/>
      <c r="D91" s="45"/>
      <c r="E91" s="45"/>
      <c r="F91" s="45"/>
    </row>
    <row r="92" spans="1:6" ht="42" customHeight="1" x14ac:dyDescent="0.2">
      <c r="A92" s="47"/>
      <c r="B92" s="47"/>
      <c r="C92" s="47"/>
      <c r="D92" s="47"/>
      <c r="E92" s="47"/>
      <c r="F92" s="47"/>
    </row>
    <row r="93" spans="1:6" ht="42" customHeight="1" x14ac:dyDescent="0.2">
      <c r="A93" s="47"/>
      <c r="B93" s="47"/>
      <c r="C93" s="47"/>
      <c r="D93" s="47"/>
      <c r="E93" s="47"/>
      <c r="F93" s="47"/>
    </row>
    <row r="94" spans="1:6" x14ac:dyDescent="0.2">
      <c r="A94" s="45" t="s">
        <v>631</v>
      </c>
      <c r="B94" s="45"/>
      <c r="C94" s="45"/>
      <c r="D94" s="45"/>
      <c r="E94" s="45"/>
      <c r="F94" s="45"/>
    </row>
    <row r="95" spans="1:6" x14ac:dyDescent="0.2">
      <c r="A95" s="45" t="s">
        <v>632</v>
      </c>
      <c r="B95" s="45"/>
      <c r="C95" s="45"/>
      <c r="D95" s="45"/>
      <c r="E95" s="45"/>
      <c r="F95" s="45"/>
    </row>
    <row r="96" spans="1:6" x14ac:dyDescent="0.2">
      <c r="A96" s="45" t="s">
        <v>633</v>
      </c>
      <c r="B96" s="45"/>
      <c r="C96" s="45"/>
      <c r="D96" s="45"/>
      <c r="E96" s="45"/>
      <c r="F96" s="45"/>
    </row>
    <row r="97" spans="1:6" x14ac:dyDescent="0.2">
      <c r="A97" s="45" t="s">
        <v>634</v>
      </c>
      <c r="B97" s="45"/>
      <c r="C97" s="45"/>
      <c r="D97" s="45"/>
      <c r="E97" s="45"/>
      <c r="F97" s="45"/>
    </row>
    <row r="98" spans="1:6" x14ac:dyDescent="0.2">
      <c r="A98" s="45" t="s">
        <v>635</v>
      </c>
      <c r="B98" s="45"/>
      <c r="C98" s="45"/>
      <c r="D98" s="45"/>
      <c r="E98" s="45"/>
      <c r="F98" s="45"/>
    </row>
    <row r="99" spans="1:6" x14ac:dyDescent="0.2">
      <c r="A99" s="45" t="s">
        <v>636</v>
      </c>
      <c r="B99" s="45"/>
      <c r="C99" s="45"/>
      <c r="D99" s="45"/>
      <c r="E99" s="45"/>
      <c r="F99" s="45"/>
    </row>
    <row r="100" spans="1:6" x14ac:dyDescent="0.2">
      <c r="A100" s="45" t="s">
        <v>637</v>
      </c>
      <c r="B100" s="45"/>
      <c r="C100" s="45"/>
      <c r="D100" s="45"/>
      <c r="E100" s="45"/>
      <c r="F100" s="45"/>
    </row>
    <row r="101" spans="1:6" ht="42" customHeight="1" x14ac:dyDescent="0.2">
      <c r="A101" s="47"/>
      <c r="B101" s="47"/>
      <c r="C101" s="47"/>
      <c r="D101" s="47"/>
      <c r="E101" s="47"/>
      <c r="F101" s="47"/>
    </row>
    <row r="102" spans="1:6" x14ac:dyDescent="0.2">
      <c r="A102" s="45" t="s">
        <v>638</v>
      </c>
      <c r="B102" s="45"/>
      <c r="C102" s="45"/>
      <c r="D102" s="45"/>
      <c r="E102" s="45"/>
      <c r="F102" s="45"/>
    </row>
    <row r="103" spans="1:6" x14ac:dyDescent="0.2">
      <c r="A103" s="45" t="s">
        <v>639</v>
      </c>
      <c r="B103" s="45"/>
      <c r="C103" s="45"/>
      <c r="D103" s="45"/>
      <c r="E103" s="45"/>
      <c r="F103" s="45"/>
    </row>
    <row r="104" spans="1:6" x14ac:dyDescent="0.2">
      <c r="A104" s="45" t="s">
        <v>640</v>
      </c>
      <c r="B104" s="45"/>
      <c r="C104" s="45"/>
      <c r="D104" s="45"/>
      <c r="E104" s="45"/>
      <c r="F104" s="45"/>
    </row>
    <row r="105" spans="1:6" x14ac:dyDescent="0.2">
      <c r="A105" s="45" t="s">
        <v>641</v>
      </c>
      <c r="B105" s="45"/>
      <c r="C105" s="45"/>
      <c r="D105" s="45"/>
      <c r="E105" s="45"/>
      <c r="F105" s="45"/>
    </row>
    <row r="106" spans="1:6" x14ac:dyDescent="0.2">
      <c r="A106" s="45" t="s">
        <v>642</v>
      </c>
      <c r="B106" s="45"/>
      <c r="C106" s="45"/>
      <c r="D106" s="45"/>
      <c r="E106" s="45"/>
      <c r="F106" s="45"/>
    </row>
    <row r="107" spans="1:6" x14ac:dyDescent="0.2">
      <c r="A107" s="45" t="s">
        <v>643</v>
      </c>
      <c r="B107" s="45"/>
      <c r="C107" s="45"/>
      <c r="D107" s="45"/>
      <c r="E107" s="45"/>
      <c r="F107" s="45"/>
    </row>
    <row r="108" spans="1:6" x14ac:dyDescent="0.2">
      <c r="A108" s="45" t="s">
        <v>644</v>
      </c>
      <c r="B108" s="45"/>
      <c r="C108" s="45"/>
      <c r="D108" s="45"/>
      <c r="E108" s="45"/>
      <c r="F108" s="45"/>
    </row>
    <row r="109" spans="1:6" x14ac:dyDescent="0.2">
      <c r="A109" s="29"/>
      <c r="B109" s="29"/>
      <c r="C109" s="29"/>
      <c r="D109" s="29"/>
      <c r="E109" s="29"/>
      <c r="F109" s="29"/>
    </row>
    <row r="110" spans="1:6" ht="16.5" x14ac:dyDescent="0.2">
      <c r="A110" s="46" t="s">
        <v>645</v>
      </c>
      <c r="B110" s="46"/>
      <c r="C110" s="46"/>
      <c r="D110" s="46"/>
      <c r="E110" s="46"/>
      <c r="F110" s="46"/>
    </row>
    <row r="111" spans="1:6" x14ac:dyDescent="0.2">
      <c r="A111" s="45" t="s">
        <v>646</v>
      </c>
      <c r="B111" s="45"/>
      <c r="C111" s="45"/>
      <c r="D111" s="45"/>
      <c r="E111" s="45"/>
      <c r="F111" s="45"/>
    </row>
    <row r="112" spans="1:6" x14ac:dyDescent="0.2">
      <c r="A112" s="45" t="s">
        <v>647</v>
      </c>
      <c r="B112" s="45"/>
      <c r="C112" s="45"/>
      <c r="D112" s="45"/>
      <c r="E112" s="45"/>
      <c r="F112" s="45"/>
    </row>
    <row r="113" spans="1:6" x14ac:dyDescent="0.2">
      <c r="A113" s="45" t="s">
        <v>648</v>
      </c>
      <c r="B113" s="45"/>
      <c r="C113" s="45"/>
      <c r="D113" s="45"/>
      <c r="E113" s="45"/>
      <c r="F113" s="45"/>
    </row>
    <row r="114" spans="1:6" ht="66" customHeight="1" x14ac:dyDescent="0.2">
      <c r="A114" s="47"/>
      <c r="B114" s="47"/>
      <c r="C114" s="47"/>
      <c r="D114" s="47"/>
      <c r="E114" s="47"/>
      <c r="F114" s="47"/>
    </row>
    <row r="115" spans="1:6" x14ac:dyDescent="0.2">
      <c r="A115" s="45" t="s">
        <v>649</v>
      </c>
      <c r="B115" s="45"/>
      <c r="C115" s="45"/>
      <c r="D115" s="45"/>
      <c r="E115" s="45"/>
      <c r="F115" s="45"/>
    </row>
    <row r="116" spans="1:6" x14ac:dyDescent="0.2">
      <c r="A116" s="45" t="s">
        <v>650</v>
      </c>
      <c r="B116" s="45"/>
      <c r="C116" s="45"/>
      <c r="D116" s="45"/>
      <c r="E116" s="45"/>
      <c r="F116" s="45"/>
    </row>
    <row r="117" spans="1:6" x14ac:dyDescent="0.2">
      <c r="A117" s="45" t="s">
        <v>651</v>
      </c>
      <c r="B117" s="45"/>
      <c r="C117" s="45"/>
      <c r="D117" s="45"/>
      <c r="E117" s="45"/>
      <c r="F117" s="45"/>
    </row>
    <row r="118" spans="1:6" x14ac:dyDescent="0.2">
      <c r="A118" s="45" t="s">
        <v>652</v>
      </c>
      <c r="B118" s="45"/>
      <c r="C118" s="45"/>
      <c r="D118" s="45"/>
      <c r="E118" s="45"/>
      <c r="F118" s="45"/>
    </row>
    <row r="119" spans="1:6" x14ac:dyDescent="0.2">
      <c r="A119" s="29"/>
      <c r="B119" s="29"/>
      <c r="C119" s="29"/>
      <c r="D119" s="29"/>
      <c r="E119" s="29"/>
      <c r="F119" s="29"/>
    </row>
    <row r="120" spans="1:6" ht="16.5" x14ac:dyDescent="0.2">
      <c r="A120" s="46" t="s">
        <v>653</v>
      </c>
      <c r="B120" s="46"/>
      <c r="C120" s="46"/>
      <c r="D120" s="46"/>
      <c r="E120" s="46"/>
      <c r="F120" s="46"/>
    </row>
    <row r="121" spans="1:6" x14ac:dyDescent="0.2">
      <c r="A121" s="45" t="s">
        <v>654</v>
      </c>
      <c r="B121" s="45"/>
      <c r="C121" s="45"/>
      <c r="D121" s="45"/>
      <c r="E121" s="45"/>
      <c r="F121" s="45"/>
    </row>
    <row r="122" spans="1:6" ht="66" customHeight="1" x14ac:dyDescent="0.2">
      <c r="A122" s="47"/>
      <c r="B122" s="47"/>
      <c r="C122" s="47"/>
      <c r="D122" s="47"/>
      <c r="E122" s="47"/>
      <c r="F122" s="47"/>
    </row>
    <row r="123" spans="1:6" x14ac:dyDescent="0.2">
      <c r="A123" s="45" t="s">
        <v>655</v>
      </c>
      <c r="B123" s="45"/>
      <c r="C123" s="45"/>
      <c r="D123" s="45"/>
      <c r="E123" s="45"/>
      <c r="F123" s="45"/>
    </row>
    <row r="124" spans="1:6" x14ac:dyDescent="0.2">
      <c r="A124" s="45" t="s">
        <v>656</v>
      </c>
      <c r="B124" s="45"/>
      <c r="C124" s="45"/>
      <c r="D124" s="45"/>
      <c r="E124" s="45"/>
      <c r="F124" s="45"/>
    </row>
    <row r="125" spans="1:6" x14ac:dyDescent="0.2">
      <c r="A125" s="45" t="s">
        <v>657</v>
      </c>
      <c r="B125" s="45"/>
      <c r="C125" s="45"/>
      <c r="D125" s="45"/>
      <c r="E125" s="45"/>
      <c r="F125" s="45"/>
    </row>
    <row r="126" spans="1:6" x14ac:dyDescent="0.2">
      <c r="A126" s="29"/>
      <c r="B126" s="29"/>
      <c r="C126" s="29"/>
      <c r="D126" s="29"/>
      <c r="E126" s="29"/>
      <c r="F126" s="29"/>
    </row>
    <row r="127" spans="1:6" ht="16.5" x14ac:dyDescent="0.2">
      <c r="A127" s="46" t="s">
        <v>658</v>
      </c>
      <c r="B127" s="46"/>
      <c r="C127" s="46"/>
      <c r="D127" s="46"/>
      <c r="E127" s="46"/>
      <c r="F127" s="46"/>
    </row>
    <row r="128" spans="1:6" x14ac:dyDescent="0.2">
      <c r="A128" s="45" t="s">
        <v>659</v>
      </c>
      <c r="B128" s="45"/>
      <c r="C128" s="45"/>
      <c r="D128" s="45"/>
      <c r="E128" s="45"/>
      <c r="F128" s="45"/>
    </row>
    <row r="129" spans="1:6" ht="66" customHeight="1" x14ac:dyDescent="0.2">
      <c r="A129" s="47"/>
      <c r="B129" s="47"/>
      <c r="C129" s="47"/>
      <c r="D129" s="47"/>
      <c r="E129" s="47"/>
      <c r="F129" s="47"/>
    </row>
    <row r="130" spans="1:6" ht="42" customHeight="1" x14ac:dyDescent="0.2">
      <c r="A130" s="47"/>
      <c r="B130" s="47"/>
      <c r="C130" s="47"/>
      <c r="D130" s="47"/>
      <c r="E130" s="47"/>
      <c r="F130" s="47"/>
    </row>
    <row r="131" spans="1:6" ht="42" customHeight="1" x14ac:dyDescent="0.2">
      <c r="A131" s="47"/>
      <c r="B131" s="47"/>
      <c r="C131" s="47"/>
      <c r="D131" s="47"/>
      <c r="E131" s="47"/>
      <c r="F131" s="47"/>
    </row>
    <row r="132" spans="1:6" x14ac:dyDescent="0.2">
      <c r="A132" s="45" t="s">
        <v>660</v>
      </c>
      <c r="B132" s="45"/>
      <c r="C132" s="45"/>
      <c r="D132" s="45"/>
      <c r="E132" s="45"/>
      <c r="F132" s="45"/>
    </row>
    <row r="133" spans="1:6" x14ac:dyDescent="0.2">
      <c r="A133" s="45" t="s">
        <v>661</v>
      </c>
      <c r="B133" s="45"/>
      <c r="C133" s="45"/>
      <c r="D133" s="45"/>
      <c r="E133" s="45"/>
      <c r="F133" s="45"/>
    </row>
    <row r="134" spans="1:6" x14ac:dyDescent="0.2">
      <c r="A134" s="45" t="s">
        <v>662</v>
      </c>
      <c r="B134" s="45"/>
      <c r="C134" s="45"/>
      <c r="D134" s="45"/>
      <c r="E134" s="45"/>
      <c r="F134" s="45"/>
    </row>
    <row r="135" spans="1:6" x14ac:dyDescent="0.2">
      <c r="A135" s="29"/>
      <c r="B135" s="29"/>
      <c r="C135" s="29"/>
      <c r="D135" s="29"/>
      <c r="E135" s="29"/>
      <c r="F135" s="29"/>
    </row>
    <row r="136" spans="1:6" ht="16.5" x14ac:dyDescent="0.2">
      <c r="A136" s="46" t="s">
        <v>663</v>
      </c>
      <c r="B136" s="46"/>
      <c r="C136" s="46"/>
      <c r="D136" s="46"/>
      <c r="E136" s="46"/>
      <c r="F136" s="46"/>
    </row>
    <row r="137" spans="1:6" x14ac:dyDescent="0.2">
      <c r="A137" s="45" t="s">
        <v>664</v>
      </c>
      <c r="B137" s="45"/>
      <c r="C137" s="45"/>
      <c r="D137" s="45"/>
      <c r="E137" s="45"/>
      <c r="F137" s="45"/>
    </row>
    <row r="138" spans="1:6" ht="66" customHeight="1" x14ac:dyDescent="0.2">
      <c r="A138" s="47"/>
      <c r="B138" s="47"/>
      <c r="C138" s="47"/>
      <c r="D138" s="47"/>
      <c r="E138" s="47"/>
      <c r="F138" s="47"/>
    </row>
    <row r="139" spans="1:6" x14ac:dyDescent="0.2">
      <c r="A139" s="45" t="s">
        <v>665</v>
      </c>
      <c r="B139" s="45"/>
      <c r="C139" s="45"/>
      <c r="D139" s="45"/>
      <c r="E139" s="45"/>
      <c r="F139" s="45"/>
    </row>
    <row r="140" spans="1:6" x14ac:dyDescent="0.2">
      <c r="A140" s="45" t="s">
        <v>666</v>
      </c>
      <c r="B140" s="45"/>
      <c r="C140" s="45"/>
      <c r="D140" s="45"/>
      <c r="E140" s="45"/>
      <c r="F140" s="45"/>
    </row>
    <row r="141" spans="1:6" x14ac:dyDescent="0.2">
      <c r="A141" s="45" t="s">
        <v>667</v>
      </c>
      <c r="B141" s="45"/>
      <c r="C141" s="45"/>
      <c r="D141" s="45"/>
      <c r="E141" s="45"/>
      <c r="F141" s="45"/>
    </row>
    <row r="142" spans="1:6" x14ac:dyDescent="0.2">
      <c r="A142" s="45" t="s">
        <v>668</v>
      </c>
      <c r="B142" s="45"/>
      <c r="C142" s="45"/>
      <c r="D142" s="45"/>
      <c r="E142" s="45"/>
      <c r="F142" s="45"/>
    </row>
    <row r="143" spans="1:6" x14ac:dyDescent="0.2">
      <c r="A143" s="45" t="e">
        <f xml:space="preserve"> User берется SLS.Crack.Phi3.</f>
        <v>#NAME?</v>
      </c>
      <c r="B143" s="45"/>
      <c r="C143" s="45"/>
      <c r="D143" s="45"/>
      <c r="E143" s="45"/>
      <c r="F143" s="45"/>
    </row>
    <row r="144" spans="1:6" x14ac:dyDescent="0.2">
      <c r="A144" s="45" t="s">
        <v>669</v>
      </c>
      <c r="B144" s="45"/>
      <c r="C144" s="45"/>
      <c r="D144" s="45"/>
      <c r="E144" s="45"/>
      <c r="F144" s="45"/>
    </row>
    <row r="145" spans="1:6" x14ac:dyDescent="0.2">
      <c r="A145" s="45" t="s">
        <v>670</v>
      </c>
      <c r="B145" s="45"/>
      <c r="C145" s="45"/>
      <c r="D145" s="45"/>
      <c r="E145" s="45"/>
      <c r="F145" s="45"/>
    </row>
    <row r="146" spans="1:6" x14ac:dyDescent="0.2">
      <c r="A146" s="45" t="s">
        <v>671</v>
      </c>
      <c r="B146" s="45"/>
      <c r="C146" s="45"/>
      <c r="D146" s="45"/>
      <c r="E146" s="45"/>
      <c r="F146" s="45"/>
    </row>
    <row r="147" spans="1:6" x14ac:dyDescent="0.2">
      <c r="A147" s="45" t="s">
        <v>672</v>
      </c>
      <c r="B147" s="45"/>
      <c r="C147" s="45"/>
      <c r="D147" s="45"/>
      <c r="E147" s="45"/>
      <c r="F147" s="45"/>
    </row>
    <row r="148" spans="1:6" x14ac:dyDescent="0.2">
      <c r="A148" s="45" t="s">
        <v>673</v>
      </c>
      <c r="B148" s="45"/>
      <c r="C148" s="45"/>
      <c r="D148" s="45"/>
      <c r="E148" s="45"/>
      <c r="F148" s="45"/>
    </row>
    <row r="149" spans="1:6" x14ac:dyDescent="0.2">
      <c r="A149" s="45" t="s">
        <v>674</v>
      </c>
      <c r="B149" s="45"/>
      <c r="C149" s="45"/>
      <c r="D149" s="45"/>
      <c r="E149" s="45"/>
      <c r="F149" s="45"/>
    </row>
    <row r="150" spans="1:6" x14ac:dyDescent="0.2">
      <c r="A150" s="45" t="s">
        <v>675</v>
      </c>
      <c r="B150" s="45"/>
      <c r="C150" s="45"/>
      <c r="D150" s="45"/>
      <c r="E150" s="45"/>
      <c r="F150" s="45"/>
    </row>
    <row r="151" spans="1:6" x14ac:dyDescent="0.2">
      <c r="A151" s="45" t="s">
        <v>676</v>
      </c>
      <c r="B151" s="45"/>
      <c r="C151" s="45"/>
      <c r="D151" s="45"/>
      <c r="E151" s="45"/>
      <c r="F151" s="45"/>
    </row>
    <row r="152" spans="1:6" x14ac:dyDescent="0.2">
      <c r="A152" s="45" t="s">
        <v>677</v>
      </c>
      <c r="B152" s="45"/>
      <c r="C152" s="45"/>
      <c r="D152" s="45"/>
      <c r="E152" s="45"/>
      <c r="F152" s="45"/>
    </row>
    <row r="153" spans="1:6" ht="66" customHeight="1" x14ac:dyDescent="0.2">
      <c r="A153" s="47"/>
      <c r="B153" s="47"/>
      <c r="C153" s="47"/>
      <c r="D153" s="47"/>
      <c r="E153" s="47"/>
      <c r="F153" s="47"/>
    </row>
    <row r="154" spans="1:6" x14ac:dyDescent="0.2">
      <c r="A154" s="45" t="s">
        <v>678</v>
      </c>
      <c r="B154" s="45"/>
      <c r="C154" s="45"/>
      <c r="D154" s="45"/>
      <c r="E154" s="45"/>
      <c r="F154" s="45"/>
    </row>
    <row r="155" spans="1:6" x14ac:dyDescent="0.2">
      <c r="A155" s="45" t="s">
        <v>679</v>
      </c>
      <c r="B155" s="45"/>
      <c r="C155" s="45"/>
      <c r="D155" s="45"/>
      <c r="E155" s="45"/>
      <c r="F155" s="45"/>
    </row>
    <row r="156" spans="1:6" x14ac:dyDescent="0.2">
      <c r="A156" s="45" t="s">
        <v>680</v>
      </c>
      <c r="B156" s="45"/>
      <c r="C156" s="45"/>
      <c r="D156" s="45"/>
      <c r="E156" s="45"/>
      <c r="F156" s="45"/>
    </row>
    <row r="157" spans="1:6" x14ac:dyDescent="0.2">
      <c r="A157" s="45" t="s">
        <v>681</v>
      </c>
      <c r="B157" s="45"/>
      <c r="C157" s="45"/>
      <c r="D157" s="45"/>
      <c r="E157" s="45"/>
      <c r="F157" s="45"/>
    </row>
    <row r="158" spans="1:6" x14ac:dyDescent="0.2">
      <c r="A158" s="45" t="s">
        <v>682</v>
      </c>
      <c r="B158" s="45"/>
      <c r="C158" s="45"/>
      <c r="D158" s="45"/>
      <c r="E158" s="45"/>
      <c r="F158" s="45"/>
    </row>
    <row r="159" spans="1:6" ht="66" customHeight="1" x14ac:dyDescent="0.2">
      <c r="A159" s="47"/>
      <c r="B159" s="47"/>
      <c r="C159" s="47"/>
      <c r="D159" s="47"/>
      <c r="E159" s="47"/>
      <c r="F159" s="47"/>
    </row>
    <row r="160" spans="1:6" x14ac:dyDescent="0.2">
      <c r="A160" s="45" t="s">
        <v>683</v>
      </c>
      <c r="B160" s="45"/>
      <c r="C160" s="45"/>
      <c r="D160" s="45"/>
      <c r="E160" s="45"/>
      <c r="F160" s="45"/>
    </row>
    <row r="161" spans="1:6" x14ac:dyDescent="0.2">
      <c r="A161" s="45" t="s">
        <v>684</v>
      </c>
      <c r="B161" s="45"/>
      <c r="C161" s="45"/>
      <c r="D161" s="45"/>
      <c r="E161" s="45"/>
      <c r="F161" s="45"/>
    </row>
    <row r="162" spans="1:6" x14ac:dyDescent="0.2">
      <c r="A162" s="29"/>
      <c r="B162" s="29"/>
      <c r="C162" s="29"/>
      <c r="D162" s="29"/>
      <c r="E162" s="29"/>
      <c r="F162" s="29"/>
    </row>
    <row r="163" spans="1:6" ht="16.5" x14ac:dyDescent="0.2">
      <c r="A163" s="46" t="s">
        <v>685</v>
      </c>
      <c r="B163" s="46"/>
      <c r="C163" s="46"/>
      <c r="D163" s="46"/>
      <c r="E163" s="46"/>
      <c r="F163" s="46"/>
    </row>
    <row r="164" spans="1:6" x14ac:dyDescent="0.2">
      <c r="A164" s="45" t="s">
        <v>686</v>
      </c>
      <c r="B164" s="45"/>
      <c r="C164" s="45"/>
      <c r="D164" s="45"/>
      <c r="E164" s="45"/>
      <c r="F164" s="45"/>
    </row>
    <row r="165" spans="1:6" x14ac:dyDescent="0.2">
      <c r="A165" s="45" t="s">
        <v>687</v>
      </c>
      <c r="B165" s="45"/>
      <c r="C165" s="45"/>
      <c r="D165" s="45"/>
      <c r="E165" s="45"/>
      <c r="F165" s="45"/>
    </row>
    <row r="166" spans="1:6" ht="42" customHeight="1" x14ac:dyDescent="0.2">
      <c r="A166" s="47"/>
      <c r="B166" s="47"/>
      <c r="C166" s="47"/>
      <c r="D166" s="47"/>
      <c r="E166" s="47"/>
      <c r="F166" s="47"/>
    </row>
    <row r="167" spans="1:6" ht="66" customHeight="1" x14ac:dyDescent="0.2">
      <c r="A167" s="47"/>
      <c r="B167" s="47"/>
      <c r="C167" s="47"/>
      <c r="D167" s="47"/>
      <c r="E167" s="47"/>
      <c r="F167" s="47"/>
    </row>
    <row r="168" spans="1:6" x14ac:dyDescent="0.2">
      <c r="A168" s="45" t="s">
        <v>688</v>
      </c>
      <c r="B168" s="45"/>
      <c r="C168" s="45"/>
      <c r="D168" s="45"/>
      <c r="E168" s="45"/>
      <c r="F168" s="45"/>
    </row>
    <row r="169" spans="1:6" x14ac:dyDescent="0.2">
      <c r="A169" s="45" t="s">
        <v>689</v>
      </c>
      <c r="B169" s="45"/>
      <c r="C169" s="45"/>
      <c r="D169" s="45"/>
      <c r="E169" s="45"/>
      <c r="F169" s="45"/>
    </row>
    <row r="170" spans="1:6" x14ac:dyDescent="0.2">
      <c r="A170" s="45" t="s">
        <v>690</v>
      </c>
      <c r="B170" s="45"/>
      <c r="C170" s="45"/>
      <c r="D170" s="45"/>
      <c r="E170" s="45"/>
      <c r="F170" s="45"/>
    </row>
    <row r="171" spans="1:6" x14ac:dyDescent="0.2">
      <c r="A171" s="45" t="s">
        <v>691</v>
      </c>
      <c r="B171" s="45"/>
      <c r="C171" s="45"/>
      <c r="D171" s="45"/>
      <c r="E171" s="45"/>
      <c r="F171" s="45"/>
    </row>
    <row r="172" spans="1:6" x14ac:dyDescent="0.2">
      <c r="A172" s="29"/>
      <c r="B172" s="29"/>
      <c r="C172" s="29"/>
      <c r="D172" s="29"/>
      <c r="E172" s="29"/>
      <c r="F172" s="29"/>
    </row>
    <row r="173" spans="1:6" ht="16.5" x14ac:dyDescent="0.2">
      <c r="A173" s="46" t="s">
        <v>692</v>
      </c>
      <c r="B173" s="46"/>
      <c r="C173" s="46"/>
      <c r="D173" s="46"/>
      <c r="E173" s="46"/>
      <c r="F173" s="46"/>
    </row>
    <row r="174" spans="1:6" x14ac:dyDescent="0.2">
      <c r="A174" s="45" t="s">
        <v>693</v>
      </c>
      <c r="B174" s="45"/>
      <c r="C174" s="45"/>
      <c r="D174" s="45"/>
      <c r="E174" s="45"/>
      <c r="F174" s="45"/>
    </row>
    <row r="175" spans="1:6" x14ac:dyDescent="0.2">
      <c r="A175" s="45" t="s">
        <v>694</v>
      </c>
      <c r="B175" s="45"/>
      <c r="C175" s="45"/>
      <c r="D175" s="45"/>
      <c r="E175" s="45"/>
      <c r="F175" s="45"/>
    </row>
    <row r="176" spans="1:6" x14ac:dyDescent="0.2">
      <c r="A176" s="45" t="s">
        <v>695</v>
      </c>
      <c r="B176" s="45"/>
      <c r="C176" s="45"/>
      <c r="D176" s="45"/>
      <c r="E176" s="45"/>
      <c r="F176" s="45"/>
    </row>
    <row r="177" spans="1:6" x14ac:dyDescent="0.2">
      <c r="A177" s="45" t="s">
        <v>696</v>
      </c>
      <c r="B177" s="45"/>
      <c r="C177" s="45"/>
      <c r="D177" s="45"/>
      <c r="E177" s="45"/>
      <c r="F177" s="45"/>
    </row>
    <row r="178" spans="1:6" x14ac:dyDescent="0.2">
      <c r="A178" s="45" t="s">
        <v>697</v>
      </c>
      <c r="B178" s="45"/>
      <c r="C178" s="45"/>
      <c r="D178" s="45"/>
      <c r="E178" s="45"/>
      <c r="F178" s="45"/>
    </row>
    <row r="179" spans="1:6" ht="42" customHeight="1" x14ac:dyDescent="0.2">
      <c r="A179" s="47"/>
      <c r="B179" s="47"/>
      <c r="C179" s="47"/>
      <c r="D179" s="47"/>
      <c r="E179" s="47"/>
      <c r="F179" s="47"/>
    </row>
    <row r="180" spans="1:6" ht="66" customHeight="1" x14ac:dyDescent="0.2">
      <c r="A180" s="47"/>
      <c r="B180" s="47"/>
      <c r="C180" s="47"/>
      <c r="D180" s="47"/>
      <c r="E180" s="47"/>
      <c r="F180" s="47"/>
    </row>
    <row r="181" spans="1:6" x14ac:dyDescent="0.2">
      <c r="A181" s="45" t="s">
        <v>698</v>
      </c>
      <c r="B181" s="45"/>
      <c r="C181" s="45"/>
      <c r="D181" s="45"/>
      <c r="E181" s="45"/>
      <c r="F181" s="45"/>
    </row>
    <row r="182" spans="1:6" x14ac:dyDescent="0.2">
      <c r="A182" s="45" t="s">
        <v>687</v>
      </c>
      <c r="B182" s="45"/>
      <c r="C182" s="45"/>
      <c r="D182" s="45"/>
      <c r="E182" s="45"/>
      <c r="F182" s="45"/>
    </row>
    <row r="183" spans="1:6" x14ac:dyDescent="0.2">
      <c r="A183" s="45" t="s">
        <v>699</v>
      </c>
      <c r="B183" s="45"/>
      <c r="C183" s="45"/>
      <c r="D183" s="45"/>
      <c r="E183" s="45"/>
      <c r="F183" s="45"/>
    </row>
    <row r="184" spans="1:6" x14ac:dyDescent="0.2">
      <c r="A184" s="45" t="s">
        <v>700</v>
      </c>
      <c r="B184" s="45"/>
      <c r="C184" s="45"/>
      <c r="D184" s="45"/>
      <c r="E184" s="45"/>
      <c r="F184" s="45"/>
    </row>
    <row r="185" spans="1:6" x14ac:dyDescent="0.2">
      <c r="A185" s="45" t="s">
        <v>701</v>
      </c>
      <c r="B185" s="45"/>
      <c r="C185" s="45"/>
      <c r="D185" s="45"/>
      <c r="E185" s="45"/>
      <c r="F185" s="45"/>
    </row>
    <row r="186" spans="1:6" x14ac:dyDescent="0.2">
      <c r="A186" s="45" t="s">
        <v>702</v>
      </c>
      <c r="B186" s="45"/>
      <c r="C186" s="45"/>
      <c r="D186" s="45"/>
      <c r="E186" s="45"/>
      <c r="F186" s="45"/>
    </row>
    <row r="187" spans="1:6" x14ac:dyDescent="0.2">
      <c r="A187" s="45" t="s">
        <v>703</v>
      </c>
      <c r="B187" s="45"/>
      <c r="C187" s="45"/>
      <c r="D187" s="45"/>
      <c r="E187" s="45"/>
      <c r="F187" s="45"/>
    </row>
    <row r="188" spans="1:6" x14ac:dyDescent="0.2">
      <c r="A188" s="29"/>
      <c r="B188" s="29"/>
      <c r="C188" s="29"/>
      <c r="D188" s="29"/>
      <c r="E188" s="29"/>
      <c r="F188" s="29"/>
    </row>
    <row r="189" spans="1:6" ht="16.5" x14ac:dyDescent="0.2">
      <c r="A189" s="46" t="s">
        <v>704</v>
      </c>
      <c r="B189" s="46"/>
      <c r="C189" s="46"/>
      <c r="D189" s="46"/>
      <c r="E189" s="46"/>
      <c r="F189" s="46"/>
    </row>
    <row r="190" spans="1:6" x14ac:dyDescent="0.2">
      <c r="A190" s="45" t="s">
        <v>705</v>
      </c>
      <c r="B190" s="45"/>
      <c r="C190" s="45"/>
      <c r="D190" s="45"/>
      <c r="E190" s="45"/>
      <c r="F190" s="45"/>
    </row>
    <row r="191" spans="1:6" x14ac:dyDescent="0.2">
      <c r="A191" s="45" t="s">
        <v>706</v>
      </c>
      <c r="B191" s="45"/>
      <c r="C191" s="45"/>
      <c r="D191" s="45"/>
      <c r="E191" s="45"/>
      <c r="F191" s="45"/>
    </row>
    <row r="192" spans="1:6" x14ac:dyDescent="0.2">
      <c r="A192" s="45" t="s">
        <v>707</v>
      </c>
      <c r="B192" s="45"/>
      <c r="C192" s="45"/>
      <c r="D192" s="45"/>
      <c r="E192" s="45"/>
      <c r="F192" s="45"/>
    </row>
    <row r="193" spans="1:6" x14ac:dyDescent="0.2">
      <c r="A193" s="45" t="s">
        <v>708</v>
      </c>
      <c r="B193" s="45"/>
      <c r="C193" s="45"/>
      <c r="D193" s="45"/>
      <c r="E193" s="45"/>
      <c r="F193" s="45"/>
    </row>
    <row r="194" spans="1:6" x14ac:dyDescent="0.2">
      <c r="A194" s="29"/>
      <c r="B194" s="29"/>
      <c r="C194" s="29"/>
      <c r="D194" s="29"/>
      <c r="E194" s="29"/>
      <c r="F194" s="29"/>
    </row>
    <row r="195" spans="1:6" x14ac:dyDescent="0.2">
      <c r="A195" s="29"/>
      <c r="B195" s="29"/>
      <c r="C195" s="29"/>
      <c r="D195" s="29"/>
      <c r="E195" s="29"/>
      <c r="F195" s="29"/>
    </row>
    <row r="196" spans="1:6" ht="20.25" x14ac:dyDescent="0.2">
      <c r="A196" s="48" t="s">
        <v>709</v>
      </c>
      <c r="B196" s="48"/>
      <c r="C196" s="48"/>
      <c r="D196" s="48"/>
      <c r="E196" s="48"/>
      <c r="F196" s="48"/>
    </row>
    <row r="197" spans="1:6" x14ac:dyDescent="0.2">
      <c r="A197" s="45" t="s">
        <v>710</v>
      </c>
      <c r="B197" s="45"/>
      <c r="C197" s="45"/>
      <c r="D197" s="45"/>
      <c r="E197" s="45"/>
      <c r="F197" s="45"/>
    </row>
    <row r="198" spans="1:6" x14ac:dyDescent="0.2">
      <c r="A198" s="45" t="s">
        <v>711</v>
      </c>
      <c r="B198" s="45"/>
      <c r="C198" s="45"/>
      <c r="D198" s="45"/>
      <c r="E198" s="45"/>
      <c r="F198" s="45"/>
    </row>
    <row r="199" spans="1:6" x14ac:dyDescent="0.2">
      <c r="A199" s="45" t="s">
        <v>712</v>
      </c>
      <c r="B199" s="45"/>
      <c r="C199" s="45"/>
      <c r="D199" s="45"/>
      <c r="E199" s="45"/>
      <c r="F199" s="45"/>
    </row>
    <row r="200" spans="1:6" x14ac:dyDescent="0.2">
      <c r="A200" s="45" t="s">
        <v>713</v>
      </c>
      <c r="B200" s="45"/>
      <c r="C200" s="45"/>
      <c r="D200" s="45"/>
      <c r="E200" s="45"/>
      <c r="F200" s="45"/>
    </row>
    <row r="201" spans="1:6" x14ac:dyDescent="0.2">
      <c r="A201" s="45" t="s">
        <v>714</v>
      </c>
      <c r="B201" s="45"/>
      <c r="C201" s="45"/>
      <c r="D201" s="45"/>
      <c r="E201" s="45"/>
      <c r="F201" s="45"/>
    </row>
    <row r="202" spans="1:6" x14ac:dyDescent="0.2">
      <c r="A202" s="45" t="s">
        <v>715</v>
      </c>
      <c r="B202" s="45"/>
      <c r="C202" s="45"/>
      <c r="D202" s="45"/>
      <c r="E202" s="45"/>
      <c r="F202" s="45"/>
    </row>
    <row r="203" spans="1:6" x14ac:dyDescent="0.2">
      <c r="A203" s="29"/>
      <c r="B203" s="29"/>
      <c r="C203" s="29"/>
      <c r="D203" s="29"/>
      <c r="E203" s="29"/>
      <c r="F203" s="29"/>
    </row>
    <row r="204" spans="1:6" ht="16.5" x14ac:dyDescent="0.2">
      <c r="A204" s="46" t="s">
        <v>716</v>
      </c>
      <c r="B204" s="46"/>
      <c r="C204" s="46"/>
      <c r="D204" s="46"/>
      <c r="E204" s="46"/>
      <c r="F204" s="46"/>
    </row>
    <row r="205" spans="1:6" x14ac:dyDescent="0.2">
      <c r="A205" s="45" t="s">
        <v>717</v>
      </c>
      <c r="B205" s="45"/>
      <c r="C205" s="45"/>
      <c r="D205" s="45"/>
      <c r="E205" s="45"/>
      <c r="F205" s="45"/>
    </row>
    <row r="206" spans="1:6" x14ac:dyDescent="0.2">
      <c r="A206" s="45" t="s">
        <v>718</v>
      </c>
      <c r="B206" s="45"/>
      <c r="C206" s="45"/>
      <c r="D206" s="45"/>
      <c r="E206" s="45"/>
      <c r="F206" s="45"/>
    </row>
    <row r="207" spans="1:6" x14ac:dyDescent="0.2">
      <c r="A207" s="45" t="s">
        <v>719</v>
      </c>
      <c r="B207" s="45"/>
      <c r="C207" s="45"/>
      <c r="D207" s="45"/>
      <c r="E207" s="45"/>
      <c r="F207" s="45"/>
    </row>
    <row r="208" spans="1:6" x14ac:dyDescent="0.2">
      <c r="A208" s="45" t="s">
        <v>720</v>
      </c>
      <c r="B208" s="45"/>
      <c r="C208" s="45"/>
      <c r="D208" s="45"/>
      <c r="E208" s="45"/>
      <c r="F208" s="45"/>
    </row>
    <row r="209" spans="1:6" x14ac:dyDescent="0.2">
      <c r="A209" s="45" t="s">
        <v>721</v>
      </c>
      <c r="B209" s="45"/>
      <c r="C209" s="45"/>
      <c r="D209" s="45"/>
      <c r="E209" s="45"/>
      <c r="F209" s="45"/>
    </row>
    <row r="210" spans="1:6" x14ac:dyDescent="0.2">
      <c r="A210" s="45" t="s">
        <v>722</v>
      </c>
      <c r="B210" s="45"/>
      <c r="C210" s="45"/>
      <c r="D210" s="45"/>
      <c r="E210" s="45"/>
      <c r="F210" s="45"/>
    </row>
    <row r="211" spans="1:6" x14ac:dyDescent="0.2">
      <c r="A211" s="29"/>
      <c r="B211" s="29"/>
      <c r="C211" s="29"/>
      <c r="D211" s="29"/>
      <c r="E211" s="29"/>
      <c r="F211" s="29"/>
    </row>
    <row r="212" spans="1:6" ht="16.5" x14ac:dyDescent="0.2">
      <c r="A212" s="46" t="s">
        <v>723</v>
      </c>
      <c r="B212" s="46"/>
      <c r="C212" s="46"/>
      <c r="D212" s="46"/>
      <c r="E212" s="46"/>
      <c r="F212" s="46"/>
    </row>
    <row r="213" spans="1:6" x14ac:dyDescent="0.2">
      <c r="A213" s="45" t="s">
        <v>724</v>
      </c>
      <c r="B213" s="45"/>
      <c r="C213" s="45"/>
      <c r="D213" s="45"/>
      <c r="E213" s="45"/>
      <c r="F213" s="45"/>
    </row>
    <row r="214" spans="1:6" x14ac:dyDescent="0.2">
      <c r="A214" s="45" t="s">
        <v>725</v>
      </c>
      <c r="B214" s="45"/>
      <c r="C214" s="45"/>
      <c r="D214" s="45"/>
      <c r="E214" s="45"/>
      <c r="F214" s="45"/>
    </row>
    <row r="215" spans="1:6" ht="42" customHeight="1" x14ac:dyDescent="0.2">
      <c r="A215" s="47"/>
      <c r="B215" s="47"/>
      <c r="C215" s="47"/>
      <c r="D215" s="47"/>
      <c r="E215" s="47"/>
      <c r="F215" s="47"/>
    </row>
    <row r="216" spans="1:6" ht="42" customHeight="1" x14ac:dyDescent="0.2">
      <c r="A216" s="47"/>
      <c r="B216" s="47"/>
      <c r="C216" s="47"/>
      <c r="D216" s="47"/>
      <c r="E216" s="47"/>
      <c r="F216" s="47"/>
    </row>
    <row r="217" spans="1:6" x14ac:dyDescent="0.2">
      <c r="A217" s="45" t="s">
        <v>726</v>
      </c>
      <c r="B217" s="45"/>
      <c r="C217" s="45"/>
      <c r="D217" s="45"/>
      <c r="E217" s="45"/>
      <c r="F217" s="45"/>
    </row>
    <row r="218" spans="1:6" x14ac:dyDescent="0.2">
      <c r="A218" s="45" t="s">
        <v>727</v>
      </c>
      <c r="B218" s="45"/>
      <c r="C218" s="45"/>
      <c r="D218" s="45"/>
      <c r="E218" s="45"/>
      <c r="F218" s="45"/>
    </row>
    <row r="219" spans="1:6" ht="42" customHeight="1" x14ac:dyDescent="0.2">
      <c r="A219" s="47"/>
      <c r="B219" s="47"/>
      <c r="C219" s="47"/>
      <c r="D219" s="47"/>
      <c r="E219" s="47"/>
      <c r="F219" s="47"/>
    </row>
    <row r="220" spans="1:6" ht="42" customHeight="1" x14ac:dyDescent="0.2">
      <c r="A220" s="47"/>
      <c r="B220" s="47"/>
      <c r="C220" s="47"/>
      <c r="D220" s="47"/>
      <c r="E220" s="47"/>
      <c r="F220" s="47"/>
    </row>
    <row r="221" spans="1:6" x14ac:dyDescent="0.2">
      <c r="A221" s="45" t="s">
        <v>728</v>
      </c>
      <c r="B221" s="45"/>
      <c r="C221" s="45"/>
      <c r="D221" s="45"/>
      <c r="E221" s="45"/>
      <c r="F221" s="45"/>
    </row>
    <row r="222" spans="1:6" x14ac:dyDescent="0.2">
      <c r="A222" s="45" t="s">
        <v>729</v>
      </c>
      <c r="B222" s="45"/>
      <c r="C222" s="45"/>
      <c r="D222" s="45"/>
      <c r="E222" s="45"/>
      <c r="F222" s="45"/>
    </row>
    <row r="223" spans="1:6" x14ac:dyDescent="0.2">
      <c r="A223" s="45" t="s">
        <v>730</v>
      </c>
      <c r="B223" s="45"/>
      <c r="C223" s="45"/>
      <c r="D223" s="45"/>
      <c r="E223" s="45"/>
      <c r="F223" s="45"/>
    </row>
    <row r="224" spans="1:6" x14ac:dyDescent="0.2">
      <c r="A224" s="45" t="s">
        <v>731</v>
      </c>
      <c r="B224" s="45"/>
      <c r="C224" s="45"/>
      <c r="D224" s="45"/>
      <c r="E224" s="45"/>
      <c r="F224" s="45"/>
    </row>
    <row r="225" spans="1:6" ht="42" customHeight="1" x14ac:dyDescent="0.2">
      <c r="A225" s="47"/>
      <c r="B225" s="47"/>
      <c r="C225" s="47"/>
      <c r="D225" s="47"/>
      <c r="E225" s="47"/>
      <c r="F225" s="47"/>
    </row>
    <row r="226" spans="1:6" x14ac:dyDescent="0.2">
      <c r="A226" s="29"/>
      <c r="B226" s="29"/>
      <c r="C226" s="29"/>
      <c r="D226" s="29"/>
      <c r="E226" s="29"/>
      <c r="F226" s="29"/>
    </row>
    <row r="227" spans="1:6" ht="16.5" x14ac:dyDescent="0.2">
      <c r="A227" s="46" t="s">
        <v>732</v>
      </c>
      <c r="B227" s="46"/>
      <c r="C227" s="46"/>
      <c r="D227" s="46"/>
      <c r="E227" s="46"/>
      <c r="F227" s="46"/>
    </row>
    <row r="228" spans="1:6" x14ac:dyDescent="0.2">
      <c r="A228" s="45" t="s">
        <v>733</v>
      </c>
      <c r="B228" s="45"/>
      <c r="C228" s="45"/>
      <c r="D228" s="45"/>
      <c r="E228" s="45"/>
      <c r="F228" s="45"/>
    </row>
    <row r="229" spans="1:6" x14ac:dyDescent="0.2">
      <c r="A229" s="45" t="s">
        <v>734</v>
      </c>
      <c r="B229" s="45"/>
      <c r="C229" s="45"/>
      <c r="D229" s="45"/>
      <c r="E229" s="45"/>
      <c r="F229" s="45"/>
    </row>
    <row r="230" spans="1:6" ht="66" customHeight="1" x14ac:dyDescent="0.2">
      <c r="A230" s="47"/>
      <c r="B230" s="47"/>
      <c r="C230" s="47"/>
      <c r="D230" s="47"/>
      <c r="E230" s="47"/>
      <c r="F230" s="47"/>
    </row>
    <row r="231" spans="1:6" ht="42" customHeight="1" x14ac:dyDescent="0.2">
      <c r="A231" s="47"/>
      <c r="B231" s="47"/>
      <c r="C231" s="47"/>
      <c r="D231" s="47"/>
      <c r="E231" s="47"/>
      <c r="F231" s="47"/>
    </row>
    <row r="232" spans="1:6" ht="66" customHeight="1" x14ac:dyDescent="0.2">
      <c r="A232" s="47"/>
      <c r="B232" s="47"/>
      <c r="C232" s="47"/>
      <c r="D232" s="47"/>
      <c r="E232" s="47"/>
      <c r="F232" s="47"/>
    </row>
    <row r="233" spans="1:6" ht="66" customHeight="1" x14ac:dyDescent="0.2">
      <c r="A233" s="47"/>
      <c r="B233" s="47"/>
      <c r="C233" s="47"/>
      <c r="D233" s="47"/>
      <c r="E233" s="47"/>
      <c r="F233" s="47"/>
    </row>
    <row r="234" spans="1:6" x14ac:dyDescent="0.2">
      <c r="A234" s="45" t="s">
        <v>735</v>
      </c>
      <c r="B234" s="45"/>
      <c r="C234" s="45"/>
      <c r="D234" s="45"/>
      <c r="E234" s="45"/>
      <c r="F234" s="45"/>
    </row>
    <row r="235" spans="1:6" x14ac:dyDescent="0.2">
      <c r="A235" s="45" t="s">
        <v>736</v>
      </c>
      <c r="B235" s="45"/>
      <c r="C235" s="45"/>
      <c r="D235" s="45"/>
      <c r="E235" s="45"/>
      <c r="F235" s="45"/>
    </row>
    <row r="236" spans="1:6" x14ac:dyDescent="0.2">
      <c r="A236" s="45" t="s">
        <v>737</v>
      </c>
      <c r="B236" s="45"/>
      <c r="C236" s="45"/>
      <c r="D236" s="45"/>
      <c r="E236" s="45"/>
      <c r="F236" s="45"/>
    </row>
    <row r="237" spans="1:6" x14ac:dyDescent="0.2">
      <c r="A237" s="45" t="s">
        <v>738</v>
      </c>
      <c r="B237" s="45"/>
      <c r="C237" s="45"/>
      <c r="D237" s="45"/>
      <c r="E237" s="45"/>
      <c r="F237" s="45"/>
    </row>
    <row r="238" spans="1:6" ht="42" customHeight="1" x14ac:dyDescent="0.2">
      <c r="A238" s="47"/>
      <c r="B238" s="47"/>
      <c r="C238" s="47"/>
      <c r="D238" s="47"/>
      <c r="E238" s="47"/>
      <c r="F238" s="47"/>
    </row>
    <row r="239" spans="1:6" x14ac:dyDescent="0.2">
      <c r="A239" s="29"/>
      <c r="B239" s="29"/>
      <c r="C239" s="29"/>
      <c r="D239" s="29"/>
      <c r="E239" s="29"/>
      <c r="F239" s="29"/>
    </row>
    <row r="240" spans="1:6" ht="16.5" x14ac:dyDescent="0.2">
      <c r="A240" s="46" t="s">
        <v>739</v>
      </c>
      <c r="B240" s="46"/>
      <c r="C240" s="46"/>
      <c r="D240" s="46"/>
      <c r="E240" s="46"/>
      <c r="F240" s="46"/>
    </row>
    <row r="241" spans="1:6" x14ac:dyDescent="0.2">
      <c r="A241" s="45" t="s">
        <v>740</v>
      </c>
      <c r="B241" s="45"/>
      <c r="C241" s="45"/>
      <c r="D241" s="45"/>
      <c r="E241" s="45"/>
      <c r="F241" s="45"/>
    </row>
    <row r="242" spans="1:6" x14ac:dyDescent="0.2">
      <c r="A242" s="45" t="s">
        <v>741</v>
      </c>
      <c r="B242" s="45"/>
      <c r="C242" s="45"/>
      <c r="D242" s="45"/>
      <c r="E242" s="45"/>
      <c r="F242" s="45"/>
    </row>
    <row r="243" spans="1:6" ht="42" customHeight="1" x14ac:dyDescent="0.2">
      <c r="A243" s="47"/>
      <c r="B243" s="47"/>
      <c r="C243" s="47"/>
      <c r="D243" s="47"/>
      <c r="E243" s="47"/>
      <c r="F243" s="47"/>
    </row>
    <row r="244" spans="1:6" x14ac:dyDescent="0.2">
      <c r="A244" s="45" t="s">
        <v>742</v>
      </c>
      <c r="B244" s="45"/>
      <c r="C244" s="45"/>
      <c r="D244" s="45"/>
      <c r="E244" s="45"/>
      <c r="F244" s="45"/>
    </row>
    <row r="245" spans="1:6" x14ac:dyDescent="0.2">
      <c r="A245" s="45" t="s">
        <v>743</v>
      </c>
      <c r="B245" s="45"/>
      <c r="C245" s="45"/>
      <c r="D245" s="45"/>
      <c r="E245" s="45"/>
      <c r="F245" s="45"/>
    </row>
    <row r="246" spans="1:6" ht="66" customHeight="1" x14ac:dyDescent="0.2">
      <c r="A246" s="47"/>
      <c r="B246" s="47"/>
      <c r="C246" s="47"/>
      <c r="D246" s="47"/>
      <c r="E246" s="47"/>
      <c r="F246" s="47"/>
    </row>
    <row r="247" spans="1:6" ht="66" customHeight="1" x14ac:dyDescent="0.2">
      <c r="A247" s="47"/>
      <c r="B247" s="47"/>
      <c r="C247" s="47"/>
      <c r="D247" s="47"/>
      <c r="E247" s="47"/>
      <c r="F247" s="47"/>
    </row>
    <row r="248" spans="1:6" x14ac:dyDescent="0.2">
      <c r="A248" s="45" t="s">
        <v>744</v>
      </c>
      <c r="B248" s="45"/>
      <c r="C248" s="45"/>
      <c r="D248" s="45"/>
      <c r="E248" s="45"/>
      <c r="F248" s="45"/>
    </row>
    <row r="249" spans="1:6" x14ac:dyDescent="0.2">
      <c r="A249" s="45" t="s">
        <v>745</v>
      </c>
      <c r="B249" s="45"/>
      <c r="C249" s="45"/>
      <c r="D249" s="45"/>
      <c r="E249" s="45"/>
      <c r="F249" s="45"/>
    </row>
    <row r="250" spans="1:6" x14ac:dyDescent="0.2">
      <c r="A250" s="45" t="s">
        <v>746</v>
      </c>
      <c r="B250" s="45"/>
      <c r="C250" s="45"/>
      <c r="D250" s="45"/>
      <c r="E250" s="45"/>
      <c r="F250" s="45"/>
    </row>
    <row r="251" spans="1:6" x14ac:dyDescent="0.2">
      <c r="A251" s="45" t="s">
        <v>747</v>
      </c>
      <c r="B251" s="45"/>
      <c r="C251" s="45"/>
      <c r="D251" s="45"/>
      <c r="E251" s="45"/>
      <c r="F251" s="45"/>
    </row>
    <row r="252" spans="1:6" x14ac:dyDescent="0.2">
      <c r="A252" s="29"/>
      <c r="B252" s="29"/>
      <c r="C252" s="29"/>
      <c r="D252" s="29"/>
      <c r="E252" s="29"/>
      <c r="F252" s="29"/>
    </row>
    <row r="253" spans="1:6" ht="16.5" x14ac:dyDescent="0.2">
      <c r="A253" s="46" t="s">
        <v>748</v>
      </c>
      <c r="B253" s="46"/>
      <c r="C253" s="46"/>
      <c r="D253" s="46"/>
      <c r="E253" s="46"/>
      <c r="F253" s="46"/>
    </row>
    <row r="254" spans="1:6" x14ac:dyDescent="0.2">
      <c r="A254" s="45" t="s">
        <v>749</v>
      </c>
      <c r="B254" s="45"/>
      <c r="C254" s="45"/>
      <c r="D254" s="45"/>
      <c r="E254" s="45"/>
      <c r="F254" s="45"/>
    </row>
    <row r="255" spans="1:6" x14ac:dyDescent="0.2">
      <c r="A255" s="45" t="s">
        <v>750</v>
      </c>
      <c r="B255" s="45"/>
      <c r="C255" s="45"/>
      <c r="D255" s="45"/>
      <c r="E255" s="45"/>
      <c r="F255" s="45"/>
    </row>
    <row r="256" spans="1:6" ht="66" customHeight="1" x14ac:dyDescent="0.2">
      <c r="A256" s="47"/>
      <c r="B256" s="47"/>
      <c r="C256" s="47"/>
      <c r="D256" s="47"/>
      <c r="E256" s="47"/>
      <c r="F256" s="47"/>
    </row>
    <row r="257" spans="1:6" ht="42" customHeight="1" x14ac:dyDescent="0.2">
      <c r="A257" s="47"/>
      <c r="B257" s="47"/>
      <c r="C257" s="47"/>
      <c r="D257" s="47"/>
      <c r="E257" s="47"/>
      <c r="F257" s="47"/>
    </row>
    <row r="258" spans="1:6" ht="42" customHeight="1" x14ac:dyDescent="0.2">
      <c r="A258" s="47"/>
      <c r="B258" s="47"/>
      <c r="C258" s="47"/>
      <c r="D258" s="47"/>
      <c r="E258" s="47"/>
      <c r="F258" s="47"/>
    </row>
    <row r="259" spans="1:6" x14ac:dyDescent="0.2">
      <c r="A259" s="45" t="s">
        <v>751</v>
      </c>
      <c r="B259" s="45"/>
      <c r="C259" s="45"/>
      <c r="D259" s="45"/>
      <c r="E259" s="45"/>
      <c r="F259" s="45"/>
    </row>
    <row r="260" spans="1:6" x14ac:dyDescent="0.2">
      <c r="A260" s="29"/>
      <c r="B260" s="29"/>
      <c r="C260" s="29"/>
      <c r="D260" s="29"/>
      <c r="E260" s="29"/>
      <c r="F260" s="29"/>
    </row>
    <row r="261" spans="1:6" ht="16.5" x14ac:dyDescent="0.2">
      <c r="A261" s="46" t="s">
        <v>752</v>
      </c>
      <c r="B261" s="46"/>
      <c r="C261" s="46"/>
      <c r="D261" s="46"/>
      <c r="E261" s="46"/>
      <c r="F261" s="46"/>
    </row>
    <row r="262" spans="1:6" x14ac:dyDescent="0.2">
      <c r="A262" s="45" t="s">
        <v>753</v>
      </c>
      <c r="B262" s="45"/>
      <c r="C262" s="45"/>
      <c r="D262" s="45"/>
      <c r="E262" s="45"/>
      <c r="F262" s="45"/>
    </row>
    <row r="263" spans="1:6" x14ac:dyDescent="0.2">
      <c r="A263" s="45" t="s">
        <v>754</v>
      </c>
      <c r="B263" s="45"/>
      <c r="C263" s="45"/>
      <c r="D263" s="45"/>
      <c r="E263" s="45"/>
      <c r="F263" s="45"/>
    </row>
    <row r="264" spans="1:6" ht="66" customHeight="1" x14ac:dyDescent="0.2">
      <c r="A264" s="47"/>
      <c r="B264" s="47"/>
      <c r="C264" s="47"/>
      <c r="D264" s="47"/>
      <c r="E264" s="47"/>
      <c r="F264" s="47"/>
    </row>
    <row r="265" spans="1:6" x14ac:dyDescent="0.2">
      <c r="A265" s="45" t="s">
        <v>755</v>
      </c>
      <c r="B265" s="45"/>
      <c r="C265" s="45"/>
      <c r="D265" s="45"/>
      <c r="E265" s="45"/>
      <c r="F265" s="45"/>
    </row>
    <row r="266" spans="1:6" x14ac:dyDescent="0.2">
      <c r="A266" s="45" t="s">
        <v>756</v>
      </c>
      <c r="B266" s="45"/>
      <c r="C266" s="45"/>
      <c r="D266" s="45"/>
      <c r="E266" s="45"/>
      <c r="F266" s="45"/>
    </row>
    <row r="267" spans="1:6" ht="66" customHeight="1" x14ac:dyDescent="0.2">
      <c r="A267" s="47"/>
      <c r="B267" s="47"/>
      <c r="C267" s="47"/>
      <c r="D267" s="47"/>
      <c r="E267" s="47"/>
      <c r="F267" s="47"/>
    </row>
    <row r="268" spans="1:6" x14ac:dyDescent="0.2">
      <c r="A268" s="45" t="s">
        <v>757</v>
      </c>
      <c r="B268" s="45"/>
      <c r="C268" s="45"/>
      <c r="D268" s="45"/>
      <c r="E268" s="45"/>
      <c r="F268" s="45"/>
    </row>
    <row r="269" spans="1:6" ht="66" customHeight="1" x14ac:dyDescent="0.2">
      <c r="A269" s="47"/>
      <c r="B269" s="47"/>
      <c r="C269" s="47"/>
      <c r="D269" s="47"/>
      <c r="E269" s="47"/>
      <c r="F269" s="47"/>
    </row>
    <row r="270" spans="1:6" ht="42" customHeight="1" x14ac:dyDescent="0.2">
      <c r="A270" s="47"/>
      <c r="B270" s="47"/>
      <c r="C270" s="47"/>
      <c r="D270" s="47"/>
      <c r="E270" s="47"/>
      <c r="F270" s="47"/>
    </row>
    <row r="271" spans="1:6" ht="66" customHeight="1" x14ac:dyDescent="0.2">
      <c r="A271" s="47"/>
      <c r="B271" s="47"/>
      <c r="C271" s="47"/>
      <c r="D271" s="47"/>
      <c r="E271" s="47"/>
      <c r="F271" s="47"/>
    </row>
    <row r="272" spans="1:6" ht="66" customHeight="1" x14ac:dyDescent="0.2">
      <c r="A272" s="47"/>
      <c r="B272" s="47"/>
      <c r="C272" s="47"/>
      <c r="D272" s="47"/>
      <c r="E272" s="47"/>
      <c r="F272" s="47"/>
    </row>
    <row r="273" spans="1:6" ht="42" customHeight="1" x14ac:dyDescent="0.2">
      <c r="A273" s="47"/>
      <c r="B273" s="47"/>
      <c r="C273" s="47"/>
      <c r="D273" s="47"/>
      <c r="E273" s="47"/>
      <c r="F273" s="47"/>
    </row>
    <row r="274" spans="1:6" ht="42" customHeight="1" x14ac:dyDescent="0.2">
      <c r="A274" s="47"/>
      <c r="B274" s="47"/>
      <c r="C274" s="47"/>
      <c r="D274" s="47"/>
      <c r="E274" s="47"/>
      <c r="F274" s="47"/>
    </row>
    <row r="275" spans="1:6" x14ac:dyDescent="0.2">
      <c r="A275" s="45" t="s">
        <v>758</v>
      </c>
      <c r="B275" s="45"/>
      <c r="C275" s="45"/>
      <c r="D275" s="45"/>
      <c r="E275" s="45"/>
      <c r="F275" s="45"/>
    </row>
    <row r="276" spans="1:6" x14ac:dyDescent="0.2">
      <c r="A276" s="29"/>
      <c r="B276" s="29"/>
      <c r="C276" s="29"/>
      <c r="D276" s="29"/>
      <c r="E276" s="29"/>
      <c r="F276" s="29"/>
    </row>
    <row r="277" spans="1:6" ht="16.5" x14ac:dyDescent="0.2">
      <c r="A277" s="46" t="s">
        <v>759</v>
      </c>
      <c r="B277" s="46"/>
      <c r="C277" s="46"/>
      <c r="D277" s="46"/>
      <c r="E277" s="46"/>
      <c r="F277" s="46"/>
    </row>
    <row r="278" spans="1:6" x14ac:dyDescent="0.2">
      <c r="A278" s="45" t="s">
        <v>760</v>
      </c>
      <c r="B278" s="45"/>
      <c r="C278" s="45"/>
      <c r="D278" s="45"/>
      <c r="E278" s="45"/>
      <c r="F278" s="45"/>
    </row>
    <row r="279" spans="1:6" ht="42" customHeight="1" x14ac:dyDescent="0.2">
      <c r="A279" s="47"/>
      <c r="B279" s="47"/>
      <c r="C279" s="47"/>
      <c r="D279" s="47"/>
      <c r="E279" s="47"/>
      <c r="F279" s="47"/>
    </row>
    <row r="280" spans="1:6" ht="42" customHeight="1" x14ac:dyDescent="0.2">
      <c r="A280" s="47"/>
      <c r="B280" s="47"/>
      <c r="C280" s="47"/>
      <c r="D280" s="47"/>
      <c r="E280" s="47"/>
      <c r="F280" s="47"/>
    </row>
    <row r="281" spans="1:6" x14ac:dyDescent="0.2">
      <c r="A281" s="45" t="s">
        <v>761</v>
      </c>
      <c r="B281" s="45"/>
      <c r="C281" s="45"/>
      <c r="D281" s="45"/>
      <c r="E281" s="45"/>
      <c r="F281" s="45"/>
    </row>
    <row r="282" spans="1:6" x14ac:dyDescent="0.2">
      <c r="A282" s="29"/>
      <c r="B282" s="29"/>
      <c r="C282" s="29"/>
      <c r="D282" s="29"/>
      <c r="E282" s="29"/>
      <c r="F282" s="29"/>
    </row>
    <row r="283" spans="1:6" ht="16.5" x14ac:dyDescent="0.2">
      <c r="A283" s="46" t="s">
        <v>762</v>
      </c>
      <c r="B283" s="46"/>
      <c r="C283" s="46"/>
      <c r="D283" s="46"/>
      <c r="E283" s="46"/>
      <c r="F283" s="46"/>
    </row>
    <row r="284" spans="1:6" x14ac:dyDescent="0.2">
      <c r="A284" s="45" t="s">
        <v>763</v>
      </c>
      <c r="B284" s="45"/>
      <c r="C284" s="45"/>
      <c r="D284" s="45"/>
      <c r="E284" s="45"/>
      <c r="F284" s="45"/>
    </row>
    <row r="285" spans="1:6" ht="66" customHeight="1" x14ac:dyDescent="0.2">
      <c r="A285" s="47"/>
      <c r="B285" s="47"/>
      <c r="C285" s="47"/>
      <c r="D285" s="47"/>
      <c r="E285" s="47"/>
      <c r="F285" s="47"/>
    </row>
    <row r="286" spans="1:6" x14ac:dyDescent="0.2">
      <c r="A286" s="45" t="s">
        <v>764</v>
      </c>
      <c r="B286" s="45"/>
      <c r="C286" s="45"/>
      <c r="D286" s="45"/>
      <c r="E286" s="45"/>
      <c r="F286" s="45"/>
    </row>
    <row r="287" spans="1:6" ht="66" customHeight="1" x14ac:dyDescent="0.2">
      <c r="A287" s="47"/>
      <c r="B287" s="47"/>
      <c r="C287" s="47"/>
      <c r="D287" s="47"/>
      <c r="E287" s="47"/>
      <c r="F287" s="47"/>
    </row>
    <row r="288" spans="1:6" ht="66" customHeight="1" x14ac:dyDescent="0.2">
      <c r="A288" s="47"/>
      <c r="B288" s="47"/>
      <c r="C288" s="47"/>
      <c r="D288" s="47"/>
      <c r="E288" s="47"/>
      <c r="F288" s="47"/>
    </row>
    <row r="289" spans="1:6" ht="66" customHeight="1" x14ac:dyDescent="0.2">
      <c r="A289" s="47"/>
      <c r="B289" s="47"/>
      <c r="C289" s="47"/>
      <c r="D289" s="47"/>
      <c r="E289" s="47"/>
      <c r="F289" s="47"/>
    </row>
    <row r="290" spans="1:6" ht="66" customHeight="1" x14ac:dyDescent="0.2">
      <c r="A290" s="47"/>
      <c r="B290" s="47"/>
      <c r="C290" s="47"/>
      <c r="D290" s="47"/>
      <c r="E290" s="47"/>
      <c r="F290" s="47"/>
    </row>
    <row r="291" spans="1:6" ht="66" customHeight="1" x14ac:dyDescent="0.2">
      <c r="A291" s="47"/>
      <c r="B291" s="47"/>
      <c r="C291" s="47"/>
      <c r="D291" s="47"/>
      <c r="E291" s="47"/>
      <c r="F291" s="47"/>
    </row>
    <row r="292" spans="1:6" ht="66" customHeight="1" x14ac:dyDescent="0.2">
      <c r="A292" s="47"/>
      <c r="B292" s="47"/>
      <c r="C292" s="47"/>
      <c r="D292" s="47"/>
      <c r="E292" s="47"/>
      <c r="F292" s="47"/>
    </row>
    <row r="293" spans="1:6" ht="42" customHeight="1" x14ac:dyDescent="0.2">
      <c r="A293" s="47"/>
      <c r="B293" s="47"/>
      <c r="C293" s="47"/>
      <c r="D293" s="47"/>
      <c r="E293" s="47"/>
      <c r="F293" s="47"/>
    </row>
    <row r="294" spans="1:6" ht="42" customHeight="1" x14ac:dyDescent="0.2">
      <c r="A294" s="47"/>
      <c r="B294" s="47"/>
      <c r="C294" s="47"/>
      <c r="D294" s="47"/>
      <c r="E294" s="47"/>
      <c r="F294" s="47"/>
    </row>
    <row r="295" spans="1:6" x14ac:dyDescent="0.2">
      <c r="A295" s="45" t="s">
        <v>765</v>
      </c>
      <c r="B295" s="45"/>
      <c r="C295" s="45"/>
      <c r="D295" s="45"/>
      <c r="E295" s="45"/>
      <c r="F295" s="45"/>
    </row>
    <row r="296" spans="1:6" x14ac:dyDescent="0.2">
      <c r="A296" s="29"/>
      <c r="B296" s="29"/>
      <c r="C296" s="29"/>
      <c r="D296" s="29"/>
      <c r="E296" s="29"/>
      <c r="F296" s="29"/>
    </row>
    <row r="297" spans="1:6" ht="16.5" x14ac:dyDescent="0.2">
      <c r="A297" s="46" t="s">
        <v>766</v>
      </c>
      <c r="B297" s="46"/>
      <c r="C297" s="46"/>
      <c r="D297" s="46"/>
      <c r="E297" s="46"/>
      <c r="F297" s="46"/>
    </row>
    <row r="298" spans="1:6" x14ac:dyDescent="0.2">
      <c r="A298" s="45" t="s">
        <v>767</v>
      </c>
      <c r="B298" s="45"/>
      <c r="C298" s="45"/>
      <c r="D298" s="45"/>
      <c r="E298" s="45"/>
      <c r="F298" s="45"/>
    </row>
    <row r="299" spans="1:6" x14ac:dyDescent="0.2">
      <c r="A299" s="45" t="s">
        <v>768</v>
      </c>
      <c r="B299" s="45"/>
      <c r="C299" s="45"/>
      <c r="D299" s="45"/>
      <c r="E299" s="45"/>
      <c r="F299" s="45"/>
    </row>
    <row r="300" spans="1:6" ht="42" customHeight="1" x14ac:dyDescent="0.2">
      <c r="A300" s="47"/>
      <c r="B300" s="47"/>
      <c r="C300" s="47"/>
      <c r="D300" s="47"/>
      <c r="E300" s="47"/>
      <c r="F300" s="47"/>
    </row>
    <row r="301" spans="1:6" ht="42" customHeight="1" x14ac:dyDescent="0.2">
      <c r="A301" s="47"/>
      <c r="B301" s="47"/>
      <c r="C301" s="47"/>
      <c r="D301" s="47"/>
      <c r="E301" s="47"/>
      <c r="F301" s="47"/>
    </row>
    <row r="302" spans="1:6" ht="66" customHeight="1" x14ac:dyDescent="0.2">
      <c r="A302" s="47"/>
      <c r="B302" s="47"/>
      <c r="C302" s="47"/>
      <c r="D302" s="47"/>
      <c r="E302" s="47"/>
      <c r="F302" s="47"/>
    </row>
    <row r="303" spans="1:6" ht="66" customHeight="1" x14ac:dyDescent="0.2">
      <c r="A303" s="47"/>
      <c r="B303" s="47"/>
      <c r="C303" s="47"/>
      <c r="D303" s="47"/>
      <c r="E303" s="47"/>
      <c r="F303" s="47"/>
    </row>
    <row r="304" spans="1:6" ht="66" customHeight="1" x14ac:dyDescent="0.2">
      <c r="A304" s="47"/>
      <c r="B304" s="47"/>
      <c r="C304" s="47"/>
      <c r="D304" s="47"/>
      <c r="E304" s="47"/>
      <c r="F304" s="47"/>
    </row>
    <row r="305" spans="1:6" ht="42" customHeight="1" x14ac:dyDescent="0.2">
      <c r="A305" s="47"/>
      <c r="B305" s="47"/>
      <c r="C305" s="47"/>
      <c r="D305" s="47"/>
      <c r="E305" s="47"/>
      <c r="F305" s="47"/>
    </row>
    <row r="306" spans="1:6" ht="66" customHeight="1" x14ac:dyDescent="0.2">
      <c r="A306" s="47"/>
      <c r="B306" s="47"/>
      <c r="C306" s="47"/>
      <c r="D306" s="47"/>
      <c r="E306" s="47"/>
      <c r="F306" s="47"/>
    </row>
    <row r="307" spans="1:6" ht="42" customHeight="1" x14ac:dyDescent="0.2">
      <c r="A307" s="47"/>
      <c r="B307" s="47"/>
      <c r="C307" s="47"/>
      <c r="D307" s="47"/>
      <c r="E307" s="47"/>
      <c r="F307" s="47"/>
    </row>
    <row r="308" spans="1:6" x14ac:dyDescent="0.2">
      <c r="A308" s="45" t="s">
        <v>769</v>
      </c>
      <c r="B308" s="45"/>
      <c r="C308" s="45"/>
      <c r="D308" s="45"/>
      <c r="E308" s="45"/>
      <c r="F308" s="45"/>
    </row>
    <row r="309" spans="1:6" x14ac:dyDescent="0.2">
      <c r="A309" s="45" t="s">
        <v>770</v>
      </c>
      <c r="B309" s="45"/>
      <c r="C309" s="45"/>
      <c r="D309" s="45"/>
      <c r="E309" s="45"/>
      <c r="F309" s="45"/>
    </row>
    <row r="310" spans="1:6" x14ac:dyDescent="0.2">
      <c r="A310" s="29"/>
      <c r="B310" s="29"/>
      <c r="C310" s="29"/>
      <c r="D310" s="29"/>
      <c r="E310" s="29"/>
      <c r="F310" s="29"/>
    </row>
    <row r="311" spans="1:6" ht="16.5" x14ac:dyDescent="0.2">
      <c r="A311" s="46" t="s">
        <v>771</v>
      </c>
      <c r="B311" s="46"/>
      <c r="C311" s="46"/>
      <c r="D311" s="46"/>
      <c r="E311" s="46"/>
      <c r="F311" s="46"/>
    </row>
    <row r="312" spans="1:6" x14ac:dyDescent="0.2">
      <c r="A312" s="45" t="s">
        <v>772</v>
      </c>
      <c r="B312" s="45"/>
      <c r="C312" s="45"/>
      <c r="D312" s="45"/>
      <c r="E312" s="45"/>
      <c r="F312" s="45"/>
    </row>
    <row r="313" spans="1:6" x14ac:dyDescent="0.2">
      <c r="A313" s="45" t="s">
        <v>773</v>
      </c>
      <c r="B313" s="45"/>
      <c r="C313" s="45"/>
      <c r="D313" s="45"/>
      <c r="E313" s="45"/>
      <c r="F313" s="45"/>
    </row>
    <row r="314" spans="1:6" x14ac:dyDescent="0.2">
      <c r="A314" s="45" t="s">
        <v>774</v>
      </c>
      <c r="B314" s="45"/>
      <c r="C314" s="45"/>
      <c r="D314" s="45"/>
      <c r="E314" s="45"/>
      <c r="F314" s="45"/>
    </row>
    <row r="315" spans="1:6" x14ac:dyDescent="0.2">
      <c r="A315" s="45" t="s">
        <v>775</v>
      </c>
      <c r="B315" s="45"/>
      <c r="C315" s="45"/>
      <c r="D315" s="45"/>
      <c r="E315" s="45"/>
      <c r="F315" s="45"/>
    </row>
    <row r="316" spans="1:6" x14ac:dyDescent="0.2">
      <c r="A316" s="45" t="s">
        <v>776</v>
      </c>
      <c r="B316" s="45"/>
      <c r="C316" s="45"/>
      <c r="D316" s="45"/>
      <c r="E316" s="45"/>
      <c r="F316" s="45"/>
    </row>
    <row r="317" spans="1:6" x14ac:dyDescent="0.2">
      <c r="A317" s="45" t="s">
        <v>777</v>
      </c>
      <c r="B317" s="45"/>
      <c r="C317" s="45"/>
      <c r="D317" s="45"/>
      <c r="E317" s="45"/>
      <c r="F317" s="45"/>
    </row>
    <row r="318" spans="1:6" x14ac:dyDescent="0.2">
      <c r="A318" s="29"/>
      <c r="B318" s="29"/>
      <c r="C318" s="29"/>
      <c r="D318" s="29"/>
      <c r="E318" s="29"/>
      <c r="F318" s="29"/>
    </row>
    <row r="319" spans="1:6" x14ac:dyDescent="0.2">
      <c r="A319" s="29"/>
      <c r="B319" s="29"/>
      <c r="C319" s="29"/>
      <c r="D319" s="29"/>
      <c r="E319" s="29"/>
      <c r="F319" s="29"/>
    </row>
    <row r="320" spans="1:6" ht="40.5" x14ac:dyDescent="0.2">
      <c r="A320" s="33" t="s">
        <v>778</v>
      </c>
      <c r="B320" s="29"/>
      <c r="C320" s="29"/>
      <c r="D320" s="29"/>
      <c r="E320" s="29"/>
      <c r="F320" s="29"/>
    </row>
    <row r="321" spans="1:6" x14ac:dyDescent="0.2">
      <c r="A321" s="29"/>
      <c r="B321" s="29"/>
      <c r="C321" s="29"/>
      <c r="D321" s="29"/>
      <c r="E321" s="29"/>
      <c r="F321" s="29"/>
    </row>
    <row r="322" spans="1:6" x14ac:dyDescent="0.2">
      <c r="A322" s="34" t="s">
        <v>779</v>
      </c>
      <c r="B322" s="29"/>
      <c r="C322" s="29"/>
      <c r="D322" s="29"/>
      <c r="E322" s="29"/>
      <c r="F322" s="29"/>
    </row>
    <row r="323" spans="1:6" ht="25.5" x14ac:dyDescent="0.2">
      <c r="A323" s="29" t="s">
        <v>780</v>
      </c>
      <c r="B323" s="29" t="s">
        <v>781</v>
      </c>
      <c r="C323" s="29"/>
      <c r="D323" s="29"/>
      <c r="E323" s="29"/>
      <c r="F323" s="29"/>
    </row>
    <row r="324" spans="1:6" ht="25.5" x14ac:dyDescent="0.2">
      <c r="A324" s="29" t="s">
        <v>782</v>
      </c>
      <c r="B324" s="29" t="s">
        <v>783</v>
      </c>
      <c r="C324" s="29"/>
      <c r="D324" s="29"/>
      <c r="E324" s="29"/>
      <c r="F324" s="29"/>
    </row>
    <row r="325" spans="1:6" x14ac:dyDescent="0.2">
      <c r="A325" s="29"/>
      <c r="B325" s="29"/>
      <c r="C325" s="29"/>
      <c r="D325" s="29"/>
      <c r="E325" s="29"/>
      <c r="F325" s="29"/>
    </row>
    <row r="326" spans="1:6" ht="25.5" x14ac:dyDescent="0.2">
      <c r="A326" s="29" t="s">
        <v>784</v>
      </c>
      <c r="B326" s="29" t="s">
        <v>785</v>
      </c>
      <c r="C326" s="29"/>
      <c r="D326" s="29"/>
      <c r="E326" s="29"/>
      <c r="F326" s="29"/>
    </row>
    <row r="327" spans="1:6" x14ac:dyDescent="0.2">
      <c r="A327" s="29"/>
      <c r="B327" s="29"/>
      <c r="C327" s="29"/>
      <c r="D327" s="29"/>
      <c r="E327" s="29"/>
      <c r="F327" s="29"/>
    </row>
    <row r="328" spans="1:6" ht="25.5" x14ac:dyDescent="0.2">
      <c r="A328" s="30" t="s">
        <v>786</v>
      </c>
      <c r="B328" s="31"/>
      <c r="C328" s="29"/>
      <c r="D328" s="29"/>
      <c r="E328" s="29"/>
      <c r="F328" s="29"/>
    </row>
    <row r="329" spans="1:6" ht="25.5" x14ac:dyDescent="0.2">
      <c r="A329" s="29" t="s">
        <v>787</v>
      </c>
      <c r="B329" s="29" t="s">
        <v>788</v>
      </c>
      <c r="C329" s="29"/>
      <c r="D329" s="29"/>
      <c r="E329" s="29"/>
      <c r="F329" s="29"/>
    </row>
    <row r="330" spans="1:6" ht="38.25" x14ac:dyDescent="0.2">
      <c r="A330" s="29" t="s">
        <v>789</v>
      </c>
      <c r="B330" s="29" t="s">
        <v>790</v>
      </c>
      <c r="C330" s="29"/>
      <c r="D330" s="29"/>
      <c r="E330" s="29"/>
      <c r="F330" s="29"/>
    </row>
    <row r="331" spans="1:6" ht="25.5" x14ac:dyDescent="0.2">
      <c r="A331" s="29" t="s">
        <v>791</v>
      </c>
      <c r="B331" s="29" t="s">
        <v>792</v>
      </c>
      <c r="C331" s="29"/>
      <c r="D331" s="29"/>
      <c r="E331" s="29"/>
      <c r="F331" s="29"/>
    </row>
    <row r="332" spans="1:6" ht="25.5" x14ac:dyDescent="0.2">
      <c r="A332" s="29" t="s">
        <v>793</v>
      </c>
      <c r="B332" s="29" t="s">
        <v>794</v>
      </c>
      <c r="C332" s="29"/>
      <c r="D332" s="29"/>
      <c r="E332" s="29"/>
      <c r="F332" s="29"/>
    </row>
    <row r="333" spans="1:6" ht="25.5" x14ac:dyDescent="0.2">
      <c r="A333" s="29" t="s">
        <v>795</v>
      </c>
      <c r="B333" s="29" t="s">
        <v>796</v>
      </c>
      <c r="C333" s="29"/>
      <c r="D333" s="29"/>
      <c r="E333" s="29"/>
      <c r="F333" s="29"/>
    </row>
    <row r="334" spans="1:6" x14ac:dyDescent="0.2">
      <c r="A334" s="29"/>
      <c r="B334" s="29"/>
      <c r="C334" s="29"/>
      <c r="D334" s="29"/>
      <c r="E334" s="29"/>
      <c r="F334" s="29"/>
    </row>
    <row r="335" spans="1:6" x14ac:dyDescent="0.2">
      <c r="A335" s="29"/>
      <c r="B335" s="29"/>
      <c r="C335" s="29"/>
      <c r="D335" s="29"/>
      <c r="E335" s="29"/>
      <c r="F335" s="29"/>
    </row>
    <row r="336" spans="1:6" x14ac:dyDescent="0.2">
      <c r="A336" s="30" t="s">
        <v>264</v>
      </c>
      <c r="B336" s="31"/>
      <c r="C336" s="29"/>
      <c r="D336" s="29"/>
      <c r="E336" s="29"/>
      <c r="F336" s="29"/>
    </row>
    <row r="337" spans="1:6" ht="25.5" x14ac:dyDescent="0.2">
      <c r="A337" s="29">
        <v>1</v>
      </c>
      <c r="B337" s="35" t="s">
        <v>797</v>
      </c>
      <c r="C337" s="29"/>
      <c r="D337" s="29"/>
      <c r="E337" s="29"/>
      <c r="F337" s="29"/>
    </row>
    <row r="338" spans="1:6" x14ac:dyDescent="0.2">
      <c r="A338" s="29">
        <v>2</v>
      </c>
      <c r="B338" s="35" t="s">
        <v>798</v>
      </c>
      <c r="C338" s="29"/>
      <c r="D338" s="29"/>
      <c r="E338" s="29"/>
      <c r="F338" s="29"/>
    </row>
    <row r="339" spans="1:6" ht="14.25" x14ac:dyDescent="0.2">
      <c r="A339" s="29">
        <v>3</v>
      </c>
      <c r="B339" s="36" t="s">
        <v>799</v>
      </c>
      <c r="C339" s="29"/>
      <c r="D339" s="29"/>
      <c r="E339" s="29"/>
      <c r="F339" s="29"/>
    </row>
    <row r="340" spans="1:6" ht="14.25" x14ac:dyDescent="0.2">
      <c r="A340" s="29">
        <v>4</v>
      </c>
      <c r="B340" s="36" t="s">
        <v>800</v>
      </c>
      <c r="C340" s="29"/>
      <c r="D340" s="29"/>
      <c r="E340" s="29"/>
      <c r="F340" s="29"/>
    </row>
    <row r="341" spans="1:6" ht="25.5" x14ac:dyDescent="0.2">
      <c r="A341" s="29">
        <v>5</v>
      </c>
      <c r="B341" s="35" t="s">
        <v>801</v>
      </c>
      <c r="C341" s="29"/>
      <c r="D341" s="29"/>
      <c r="E341" s="29"/>
      <c r="F341" s="29"/>
    </row>
    <row r="342" spans="1:6" x14ac:dyDescent="0.2">
      <c r="A342" s="29">
        <v>6</v>
      </c>
      <c r="B342" s="35" t="s">
        <v>802</v>
      </c>
      <c r="C342" s="29"/>
      <c r="D342" s="29"/>
      <c r="E342" s="29"/>
      <c r="F342" s="29"/>
    </row>
    <row r="343" spans="1:6" ht="25.5" x14ac:dyDescent="0.2">
      <c r="A343" s="29">
        <v>7</v>
      </c>
      <c r="B343" s="35" t="s">
        <v>803</v>
      </c>
      <c r="C343" s="29"/>
      <c r="D343" s="29"/>
      <c r="E343" s="29"/>
      <c r="F343" s="29"/>
    </row>
    <row r="344" spans="1:6" ht="25.5" x14ac:dyDescent="0.2">
      <c r="A344" s="29">
        <v>8</v>
      </c>
      <c r="B344" s="35" t="s">
        <v>804</v>
      </c>
      <c r="C344" s="29"/>
      <c r="D344" s="29"/>
      <c r="E344" s="29"/>
      <c r="F344" s="29"/>
    </row>
    <row r="345" spans="1:6" x14ac:dyDescent="0.2">
      <c r="A345" s="29"/>
      <c r="B345" s="29"/>
      <c r="C345" s="29"/>
      <c r="D345" s="29"/>
      <c r="E345" s="29"/>
      <c r="F345" s="29"/>
    </row>
    <row r="346" spans="1:6" x14ac:dyDescent="0.2">
      <c r="A346" s="30" t="s">
        <v>310</v>
      </c>
      <c r="B346" s="31"/>
      <c r="C346" s="29"/>
      <c r="D346" s="29"/>
      <c r="E346" s="29"/>
      <c r="F346" s="29"/>
    </row>
    <row r="347" spans="1:6" x14ac:dyDescent="0.2">
      <c r="A347" s="29">
        <v>1</v>
      </c>
      <c r="B347" s="35" t="s">
        <v>805</v>
      </c>
      <c r="C347" s="29"/>
      <c r="D347" s="29"/>
      <c r="E347" s="29"/>
      <c r="F347" s="29"/>
    </row>
    <row r="348" spans="1:6" x14ac:dyDescent="0.2">
      <c r="A348" s="29">
        <v>2</v>
      </c>
      <c r="B348" s="35" t="s">
        <v>806</v>
      </c>
      <c r="C348" s="29"/>
      <c r="D348" s="29"/>
      <c r="E348" s="29"/>
      <c r="F348" s="29"/>
    </row>
    <row r="349" spans="1:6" ht="14.25" x14ac:dyDescent="0.2">
      <c r="A349" s="29">
        <v>3</v>
      </c>
      <c r="B349" s="36" t="s">
        <v>807</v>
      </c>
      <c r="C349" s="29"/>
      <c r="D349" s="29"/>
      <c r="E349" s="29"/>
      <c r="F349" s="29"/>
    </row>
    <row r="350" spans="1:6" ht="25.5" x14ac:dyDescent="0.2">
      <c r="A350" s="29">
        <v>4</v>
      </c>
      <c r="B350" s="35" t="s">
        <v>808</v>
      </c>
      <c r="C350" s="29"/>
      <c r="D350" s="29"/>
      <c r="E350" s="29"/>
      <c r="F350" s="29"/>
    </row>
    <row r="351" spans="1:6" ht="25.5" x14ac:dyDescent="0.2">
      <c r="A351" s="29">
        <v>5</v>
      </c>
      <c r="B351" s="35" t="s">
        <v>809</v>
      </c>
      <c r="C351" s="29"/>
      <c r="D351" s="29"/>
      <c r="E351" s="29"/>
      <c r="F351" s="29"/>
    </row>
    <row r="352" spans="1:6" ht="25.5" x14ac:dyDescent="0.2">
      <c r="A352" s="29">
        <v>6</v>
      </c>
      <c r="B352" s="35" t="s">
        <v>810</v>
      </c>
      <c r="C352" s="29"/>
      <c r="D352" s="29"/>
      <c r="E352" s="29"/>
      <c r="F352" s="29"/>
    </row>
    <row r="353" spans="1:6" ht="25.5" x14ac:dyDescent="0.2">
      <c r="A353" s="29">
        <v>7</v>
      </c>
      <c r="B353" s="35" t="s">
        <v>811</v>
      </c>
      <c r="C353" s="29"/>
      <c r="D353" s="29"/>
      <c r="E353" s="29"/>
      <c r="F353" s="29"/>
    </row>
    <row r="354" spans="1:6" x14ac:dyDescent="0.2">
      <c r="A354" s="29"/>
      <c r="B354" s="29"/>
      <c r="C354" s="29"/>
      <c r="D354" s="29"/>
      <c r="E354" s="29"/>
      <c r="F354" s="29"/>
    </row>
    <row r="355" spans="1:6" x14ac:dyDescent="0.2">
      <c r="A355" s="30" t="s">
        <v>294</v>
      </c>
      <c r="B355" s="31"/>
      <c r="C355" s="29"/>
      <c r="D355" s="29"/>
      <c r="E355" s="29"/>
      <c r="F355" s="29"/>
    </row>
    <row r="356" spans="1:6" x14ac:dyDescent="0.2">
      <c r="A356" s="29">
        <v>1</v>
      </c>
      <c r="B356" s="35" t="s">
        <v>812</v>
      </c>
      <c r="C356" s="29"/>
      <c r="D356" s="29"/>
      <c r="E356" s="29"/>
      <c r="F356" s="29"/>
    </row>
    <row r="357" spans="1:6" ht="25.5" x14ac:dyDescent="0.2">
      <c r="A357" s="29">
        <v>2</v>
      </c>
      <c r="B357" s="35" t="s">
        <v>813</v>
      </c>
      <c r="C357" s="29"/>
      <c r="D357" s="29"/>
      <c r="E357" s="29"/>
      <c r="F357" s="29"/>
    </row>
    <row r="358" spans="1:6" ht="25.5" x14ac:dyDescent="0.2">
      <c r="A358" s="29">
        <v>3</v>
      </c>
      <c r="B358" s="35" t="s">
        <v>814</v>
      </c>
      <c r="C358" s="29"/>
      <c r="D358" s="29"/>
      <c r="E358" s="29"/>
      <c r="F358" s="29"/>
    </row>
    <row r="359" spans="1:6" ht="25.5" x14ac:dyDescent="0.2">
      <c r="A359" s="29">
        <v>4</v>
      </c>
      <c r="B359" s="35" t="s">
        <v>815</v>
      </c>
      <c r="C359" s="29"/>
      <c r="D359" s="29"/>
      <c r="E359" s="29"/>
      <c r="F359" s="29"/>
    </row>
    <row r="360" spans="1:6" ht="25.5" x14ac:dyDescent="0.2">
      <c r="A360" s="29">
        <v>5</v>
      </c>
      <c r="B360" s="35" t="s">
        <v>816</v>
      </c>
      <c r="C360" s="29"/>
      <c r="D360" s="29"/>
      <c r="E360" s="29"/>
      <c r="F360" s="29"/>
    </row>
    <row r="361" spans="1:6" ht="25.5" x14ac:dyDescent="0.2">
      <c r="A361" s="29">
        <v>6</v>
      </c>
      <c r="B361" s="35" t="s">
        <v>817</v>
      </c>
      <c r="C361" s="29"/>
      <c r="D361" s="29"/>
      <c r="E361" s="29"/>
      <c r="F361" s="29"/>
    </row>
    <row r="362" spans="1:6" ht="25.5" x14ac:dyDescent="0.2">
      <c r="A362" s="29">
        <v>7</v>
      </c>
      <c r="B362" s="35" t="s">
        <v>818</v>
      </c>
      <c r="C362" s="29"/>
      <c r="D362" s="29"/>
      <c r="E362" s="29"/>
      <c r="F362" s="29"/>
    </row>
    <row r="363" spans="1:6" ht="25.5" x14ac:dyDescent="0.2">
      <c r="A363" s="29">
        <v>8</v>
      </c>
      <c r="B363" s="35" t="s">
        <v>819</v>
      </c>
      <c r="C363" s="29"/>
      <c r="D363" s="29"/>
      <c r="E363" s="29"/>
      <c r="F363" s="29"/>
    </row>
    <row r="364" spans="1:6" x14ac:dyDescent="0.2">
      <c r="A364" s="29">
        <v>9</v>
      </c>
      <c r="B364" s="35" t="s">
        <v>820</v>
      </c>
      <c r="C364" s="29"/>
      <c r="D364" s="29"/>
      <c r="E364" s="29"/>
      <c r="F364" s="29"/>
    </row>
    <row r="365" spans="1:6" x14ac:dyDescent="0.2">
      <c r="A365" s="29"/>
      <c r="B365" s="29"/>
      <c r="C365" s="29"/>
      <c r="D365" s="29"/>
      <c r="E365" s="29"/>
      <c r="F365" s="29"/>
    </row>
    <row r="366" spans="1:6" x14ac:dyDescent="0.2">
      <c r="A366" s="29"/>
      <c r="B366" s="30" t="s">
        <v>821</v>
      </c>
      <c r="C366" s="29"/>
      <c r="D366" s="29"/>
      <c r="E366" s="29"/>
      <c r="F366" s="29"/>
    </row>
    <row r="367" spans="1:6" ht="25.5" x14ac:dyDescent="0.2">
      <c r="A367" s="29"/>
      <c r="B367" s="32" t="s">
        <v>822</v>
      </c>
      <c r="C367" s="32" t="s">
        <v>823</v>
      </c>
      <c r="D367" s="32" t="s">
        <v>824</v>
      </c>
      <c r="E367" s="32" t="s">
        <v>825</v>
      </c>
      <c r="F367" s="32" t="s">
        <v>826</v>
      </c>
    </row>
    <row r="368" spans="1:6" ht="51" x14ac:dyDescent="0.2">
      <c r="A368" s="29"/>
      <c r="B368" s="29" t="s">
        <v>303</v>
      </c>
      <c r="C368" s="29" t="s">
        <v>827</v>
      </c>
      <c r="D368" s="29" t="s">
        <v>828</v>
      </c>
      <c r="E368" s="29" t="s">
        <v>829</v>
      </c>
      <c r="F368" s="29" t="s">
        <v>830</v>
      </c>
    </row>
    <row r="369" spans="1:6" ht="51" x14ac:dyDescent="0.2">
      <c r="A369" s="29"/>
      <c r="B369" s="29" t="s">
        <v>304</v>
      </c>
      <c r="C369" s="29" t="s">
        <v>831</v>
      </c>
      <c r="D369" s="29" t="s">
        <v>832</v>
      </c>
      <c r="E369" s="29" t="s">
        <v>833</v>
      </c>
      <c r="F369" s="29" t="s">
        <v>834</v>
      </c>
    </row>
    <row r="370" spans="1:6" ht="38.25" x14ac:dyDescent="0.2">
      <c r="A370" s="29"/>
      <c r="B370" s="29" t="s">
        <v>305</v>
      </c>
      <c r="C370" s="29" t="s">
        <v>835</v>
      </c>
      <c r="D370" s="29" t="s">
        <v>836</v>
      </c>
      <c r="E370" s="29" t="s">
        <v>837</v>
      </c>
      <c r="F370" s="29" t="s">
        <v>838</v>
      </c>
    </row>
    <row r="371" spans="1:6" ht="38.25" x14ac:dyDescent="0.2">
      <c r="A371" s="29"/>
      <c r="B371" s="29" t="s">
        <v>306</v>
      </c>
      <c r="C371" s="29" t="s">
        <v>839</v>
      </c>
      <c r="D371" s="29" t="s">
        <v>840</v>
      </c>
      <c r="E371" s="29" t="s">
        <v>841</v>
      </c>
      <c r="F371" s="29" t="s">
        <v>842</v>
      </c>
    </row>
    <row r="372" spans="1:6" ht="51" x14ac:dyDescent="0.2">
      <c r="A372" s="29"/>
      <c r="B372" s="29" t="s">
        <v>307</v>
      </c>
      <c r="C372" s="29" t="s">
        <v>843</v>
      </c>
      <c r="D372" s="29" t="s">
        <v>844</v>
      </c>
      <c r="E372" s="29" t="s">
        <v>845</v>
      </c>
      <c r="F372" s="29" t="s">
        <v>846</v>
      </c>
    </row>
    <row r="373" spans="1:6" x14ac:dyDescent="0.2">
      <c r="A373" s="29"/>
      <c r="B373" s="29"/>
      <c r="C373" s="29"/>
      <c r="D373" s="29"/>
      <c r="E373" s="29"/>
      <c r="F373" s="29"/>
    </row>
    <row r="374" spans="1:6" x14ac:dyDescent="0.2">
      <c r="A374" s="29"/>
      <c r="B374" s="29"/>
      <c r="C374" s="29"/>
      <c r="D374" s="29"/>
      <c r="E374" s="29"/>
      <c r="F374" s="29"/>
    </row>
    <row r="375" spans="1:6" x14ac:dyDescent="0.2">
      <c r="A375" s="29"/>
      <c r="B375" s="30" t="s">
        <v>847</v>
      </c>
      <c r="C375" s="29"/>
      <c r="D375" s="29"/>
      <c r="E375" s="29"/>
      <c r="F375" s="29"/>
    </row>
    <row r="376" spans="1:6" ht="25.5" x14ac:dyDescent="0.2">
      <c r="A376" s="29"/>
      <c r="B376" s="32" t="s">
        <v>848</v>
      </c>
      <c r="C376" s="32" t="s">
        <v>849</v>
      </c>
      <c r="D376" s="32" t="s">
        <v>850</v>
      </c>
      <c r="E376" s="32" t="s">
        <v>851</v>
      </c>
      <c r="F376" s="32" t="s">
        <v>4</v>
      </c>
    </row>
    <row r="377" spans="1:6" ht="76.5" x14ac:dyDescent="0.2">
      <c r="A377" s="29"/>
      <c r="B377" s="29" t="s">
        <v>852</v>
      </c>
      <c r="C377" s="29" t="s">
        <v>853</v>
      </c>
      <c r="D377" s="29" t="s">
        <v>854</v>
      </c>
      <c r="E377" s="29" t="s">
        <v>855</v>
      </c>
      <c r="F377" s="29" t="s">
        <v>856</v>
      </c>
    </row>
    <row r="378" spans="1:6" ht="51" x14ac:dyDescent="0.2">
      <c r="A378" s="29"/>
      <c r="B378" s="29" t="s">
        <v>857</v>
      </c>
      <c r="C378" s="29" t="s">
        <v>858</v>
      </c>
      <c r="D378" s="29" t="s">
        <v>859</v>
      </c>
      <c r="E378" s="29" t="s">
        <v>860</v>
      </c>
      <c r="F378" s="29" t="s">
        <v>861</v>
      </c>
    </row>
    <row r="379" spans="1:6" ht="63.75" x14ac:dyDescent="0.2">
      <c r="A379" s="29"/>
      <c r="B379" s="29" t="s">
        <v>862</v>
      </c>
      <c r="C379" s="29" t="s">
        <v>863</v>
      </c>
      <c r="D379" s="29" t="s">
        <v>859</v>
      </c>
      <c r="E379" s="29" t="s">
        <v>864</v>
      </c>
      <c r="F379" s="29" t="s">
        <v>865</v>
      </c>
    </row>
    <row r="380" spans="1:6" ht="63.75" x14ac:dyDescent="0.2">
      <c r="A380" s="29"/>
      <c r="B380" s="29" t="s">
        <v>866</v>
      </c>
      <c r="C380" s="29" t="s">
        <v>867</v>
      </c>
      <c r="D380" s="29" t="s">
        <v>868</v>
      </c>
      <c r="E380" s="29" t="s">
        <v>869</v>
      </c>
      <c r="F380" s="29" t="s">
        <v>870</v>
      </c>
    </row>
    <row r="381" spans="1:6" ht="25.5" x14ac:dyDescent="0.2">
      <c r="A381" s="29"/>
      <c r="B381" s="29" t="s">
        <v>871</v>
      </c>
      <c r="C381" s="29" t="s">
        <v>872</v>
      </c>
      <c r="D381" s="29" t="s">
        <v>873</v>
      </c>
      <c r="E381" s="29" t="s">
        <v>874</v>
      </c>
      <c r="F381" s="29" t="s">
        <v>875</v>
      </c>
    </row>
    <row r="382" spans="1:6" x14ac:dyDescent="0.2">
      <c r="A382" s="29"/>
      <c r="B382" s="29"/>
      <c r="C382" s="29"/>
      <c r="D382" s="29"/>
      <c r="E382" s="29"/>
      <c r="F382" s="29"/>
    </row>
    <row r="383" spans="1:6" x14ac:dyDescent="0.2">
      <c r="A383" s="29"/>
      <c r="B383" s="29"/>
      <c r="C383" s="29"/>
      <c r="D383" s="29"/>
      <c r="E383" s="29"/>
      <c r="F383" s="29"/>
    </row>
    <row r="384" spans="1:6" x14ac:dyDescent="0.2">
      <c r="A384" s="30" t="s">
        <v>308</v>
      </c>
      <c r="B384" s="31"/>
      <c r="C384" s="29"/>
      <c r="D384" s="29"/>
      <c r="E384" s="29"/>
      <c r="F384" s="29"/>
    </row>
    <row r="385" spans="1:6" x14ac:dyDescent="0.2">
      <c r="A385" s="29">
        <v>1</v>
      </c>
      <c r="B385" s="35" t="s">
        <v>876</v>
      </c>
      <c r="C385" s="29"/>
      <c r="D385" s="29"/>
      <c r="E385" s="29"/>
      <c r="F385" s="29"/>
    </row>
    <row r="386" spans="1:6" ht="25.5" x14ac:dyDescent="0.2">
      <c r="A386" s="29">
        <v>2</v>
      </c>
      <c r="B386" s="35" t="s">
        <v>877</v>
      </c>
      <c r="C386" s="29"/>
      <c r="D386" s="29"/>
      <c r="E386" s="29"/>
      <c r="F386" s="29"/>
    </row>
    <row r="387" spans="1:6" x14ac:dyDescent="0.2">
      <c r="A387" s="29">
        <v>3</v>
      </c>
      <c r="B387" s="35" t="s">
        <v>878</v>
      </c>
      <c r="C387" s="29"/>
      <c r="D387" s="29"/>
      <c r="E387" s="29"/>
      <c r="F387" s="29"/>
    </row>
    <row r="388" spans="1:6" x14ac:dyDescent="0.2">
      <c r="A388" s="29">
        <v>4</v>
      </c>
      <c r="B388" s="35" t="s">
        <v>879</v>
      </c>
      <c r="C388" s="29"/>
      <c r="D388" s="29"/>
      <c r="E388" s="29"/>
      <c r="F388" s="29"/>
    </row>
    <row r="389" spans="1:6" ht="25.5" x14ac:dyDescent="0.2">
      <c r="A389" s="29">
        <v>5</v>
      </c>
      <c r="B389" s="35" t="s">
        <v>880</v>
      </c>
      <c r="C389" s="29"/>
      <c r="D389" s="29"/>
      <c r="E389" s="29"/>
      <c r="F389" s="29"/>
    </row>
    <row r="390" spans="1:6" ht="25.5" x14ac:dyDescent="0.2">
      <c r="A390" s="29">
        <v>6</v>
      </c>
      <c r="B390" s="35" t="s">
        <v>881</v>
      </c>
      <c r="C390" s="29"/>
      <c r="D390" s="29"/>
      <c r="E390" s="29"/>
      <c r="F390" s="29"/>
    </row>
    <row r="391" spans="1:6" x14ac:dyDescent="0.2">
      <c r="A391" s="29">
        <v>7</v>
      </c>
      <c r="B391" s="35" t="s">
        <v>882</v>
      </c>
      <c r="C391" s="29"/>
      <c r="D391" s="29"/>
      <c r="E391" s="29"/>
      <c r="F391" s="29"/>
    </row>
    <row r="392" spans="1:6" x14ac:dyDescent="0.2">
      <c r="A392" s="29"/>
      <c r="B392" s="29"/>
      <c r="C392" s="29"/>
      <c r="D392" s="29"/>
      <c r="E392" s="29"/>
      <c r="F392" s="29"/>
    </row>
    <row r="393" spans="1:6" x14ac:dyDescent="0.2">
      <c r="A393" s="30" t="s">
        <v>883</v>
      </c>
      <c r="B393" s="31"/>
      <c r="C393" s="29"/>
      <c r="D393" s="29"/>
      <c r="E393" s="29"/>
      <c r="F393" s="29"/>
    </row>
    <row r="394" spans="1:6" x14ac:dyDescent="0.2">
      <c r="A394" s="29">
        <v>1</v>
      </c>
      <c r="B394" s="35" t="s">
        <v>884</v>
      </c>
      <c r="C394" s="29"/>
      <c r="D394" s="29"/>
      <c r="E394" s="29"/>
      <c r="F394" s="29"/>
    </row>
    <row r="395" spans="1:6" x14ac:dyDescent="0.2">
      <c r="A395" s="29">
        <v>2</v>
      </c>
      <c r="B395" s="35" t="s">
        <v>885</v>
      </c>
      <c r="C395" s="29"/>
      <c r="D395" s="29"/>
      <c r="E395" s="29"/>
      <c r="F395" s="29"/>
    </row>
    <row r="396" spans="1:6" x14ac:dyDescent="0.2">
      <c r="A396" s="29">
        <v>3</v>
      </c>
      <c r="B396" s="35" t="s">
        <v>886</v>
      </c>
      <c r="C396" s="29"/>
      <c r="D396" s="29"/>
      <c r="E396" s="29"/>
      <c r="F396" s="29"/>
    </row>
    <row r="397" spans="1:6" ht="25.5" x14ac:dyDescent="0.2">
      <c r="A397" s="29">
        <v>4</v>
      </c>
      <c r="B397" s="35" t="s">
        <v>887</v>
      </c>
      <c r="C397" s="29"/>
      <c r="D397" s="29"/>
      <c r="E397" s="29"/>
      <c r="F397" s="29"/>
    </row>
    <row r="398" spans="1:6" ht="25.5" x14ac:dyDescent="0.2">
      <c r="A398" s="29">
        <v>5</v>
      </c>
      <c r="B398" s="35" t="s">
        <v>888</v>
      </c>
      <c r="C398" s="29"/>
      <c r="D398" s="29"/>
      <c r="E398" s="29"/>
      <c r="F398" s="29"/>
    </row>
    <row r="399" spans="1:6" x14ac:dyDescent="0.2">
      <c r="A399" s="29">
        <v>6</v>
      </c>
      <c r="B399" s="35" t="s">
        <v>889</v>
      </c>
      <c r="C399" s="29"/>
      <c r="D399" s="29"/>
      <c r="E399" s="29"/>
      <c r="F399" s="29"/>
    </row>
    <row r="400" spans="1:6" ht="25.5" x14ac:dyDescent="0.2">
      <c r="A400" s="29">
        <v>7</v>
      </c>
      <c r="B400" s="35" t="s">
        <v>890</v>
      </c>
      <c r="C400" s="29"/>
      <c r="D400" s="29"/>
      <c r="E400" s="29"/>
      <c r="F400" s="29"/>
    </row>
    <row r="401" spans="1:6" ht="25.5" x14ac:dyDescent="0.2">
      <c r="A401" s="29">
        <v>8</v>
      </c>
      <c r="B401" s="35" t="s">
        <v>891</v>
      </c>
      <c r="C401" s="29"/>
      <c r="D401" s="29"/>
      <c r="E401" s="29"/>
      <c r="F401" s="29"/>
    </row>
    <row r="402" spans="1:6" x14ac:dyDescent="0.2">
      <c r="A402" s="29"/>
      <c r="B402" s="29"/>
      <c r="C402" s="29"/>
      <c r="D402" s="29"/>
      <c r="E402" s="29"/>
      <c r="F402" s="29"/>
    </row>
    <row r="403" spans="1:6" x14ac:dyDescent="0.2">
      <c r="A403" s="30" t="s">
        <v>892</v>
      </c>
      <c r="B403" s="31"/>
      <c r="C403" s="29"/>
      <c r="D403" s="29"/>
      <c r="E403" s="29"/>
      <c r="F403" s="29"/>
    </row>
    <row r="404" spans="1:6" ht="25.5" x14ac:dyDescent="0.2">
      <c r="A404" s="29">
        <v>1</v>
      </c>
      <c r="B404" s="35" t="s">
        <v>893</v>
      </c>
      <c r="C404" s="29"/>
      <c r="D404" s="29"/>
      <c r="E404" s="29"/>
      <c r="F404" s="29"/>
    </row>
    <row r="405" spans="1:6" x14ac:dyDescent="0.2">
      <c r="A405" s="29">
        <v>2</v>
      </c>
      <c r="B405" s="35" t="s">
        <v>894</v>
      </c>
      <c r="C405" s="29"/>
      <c r="D405" s="29"/>
      <c r="E405" s="29"/>
      <c r="F405" s="29"/>
    </row>
    <row r="406" spans="1:6" ht="25.5" x14ac:dyDescent="0.2">
      <c r="A406" s="29">
        <v>3</v>
      </c>
      <c r="B406" s="35" t="s">
        <v>895</v>
      </c>
      <c r="C406" s="29"/>
      <c r="D406" s="29"/>
      <c r="E406" s="29"/>
      <c r="F406" s="29"/>
    </row>
    <row r="407" spans="1:6" x14ac:dyDescent="0.2">
      <c r="A407" s="29">
        <v>4</v>
      </c>
      <c r="B407" s="35" t="s">
        <v>896</v>
      </c>
      <c r="C407" s="29"/>
      <c r="D407" s="29"/>
      <c r="E407" s="29"/>
      <c r="F407" s="29"/>
    </row>
    <row r="408" spans="1:6" ht="25.5" x14ac:dyDescent="0.2">
      <c r="A408" s="29">
        <v>5</v>
      </c>
      <c r="B408" s="35" t="s">
        <v>897</v>
      </c>
      <c r="C408" s="29"/>
      <c r="D408" s="29"/>
      <c r="E408" s="29"/>
      <c r="F408" s="29"/>
    </row>
    <row r="409" spans="1:6" ht="25.5" x14ac:dyDescent="0.2">
      <c r="A409" s="29">
        <v>6</v>
      </c>
      <c r="B409" s="35" t="s">
        <v>898</v>
      </c>
      <c r="C409" s="29"/>
      <c r="D409" s="29"/>
      <c r="E409" s="29"/>
      <c r="F409" s="29"/>
    </row>
    <row r="410" spans="1:6" x14ac:dyDescent="0.2">
      <c r="A410" s="29"/>
      <c r="B410" s="29"/>
      <c r="C410" s="29"/>
      <c r="D410" s="29"/>
      <c r="E410" s="29"/>
      <c r="F410" s="29"/>
    </row>
    <row r="411" spans="1:6" x14ac:dyDescent="0.2">
      <c r="A411" s="30" t="s">
        <v>899</v>
      </c>
      <c r="B411" s="31"/>
      <c r="C411" s="29"/>
      <c r="D411" s="29"/>
      <c r="E411" s="29"/>
      <c r="F411" s="29"/>
    </row>
    <row r="412" spans="1:6" ht="25.5" x14ac:dyDescent="0.2">
      <c r="A412" s="29">
        <v>1</v>
      </c>
      <c r="B412" s="35" t="s">
        <v>900</v>
      </c>
      <c r="C412" s="29"/>
      <c r="D412" s="29"/>
      <c r="E412" s="29"/>
      <c r="F412" s="29"/>
    </row>
    <row r="413" spans="1:6" ht="25.5" x14ac:dyDescent="0.2">
      <c r="A413" s="29">
        <v>2</v>
      </c>
      <c r="B413" s="35" t="s">
        <v>901</v>
      </c>
      <c r="C413" s="29"/>
      <c r="D413" s="29"/>
      <c r="E413" s="29"/>
      <c r="F413" s="29"/>
    </row>
    <row r="414" spans="1:6" ht="25.5" x14ac:dyDescent="0.2">
      <c r="A414" s="29">
        <v>3</v>
      </c>
      <c r="B414" s="35" t="s">
        <v>902</v>
      </c>
      <c r="C414" s="29"/>
      <c r="D414" s="29"/>
      <c r="E414" s="29"/>
      <c r="F414" s="29"/>
    </row>
    <row r="415" spans="1:6" ht="25.5" x14ac:dyDescent="0.2">
      <c r="A415" s="29">
        <v>4</v>
      </c>
      <c r="B415" s="35" t="s">
        <v>903</v>
      </c>
      <c r="C415" s="29"/>
      <c r="D415" s="29"/>
      <c r="E415" s="29"/>
      <c r="F415" s="29"/>
    </row>
    <row r="416" spans="1:6" ht="25.5" x14ac:dyDescent="0.2">
      <c r="A416" s="29">
        <v>5</v>
      </c>
      <c r="B416" s="35" t="s">
        <v>904</v>
      </c>
      <c r="C416" s="29"/>
      <c r="D416" s="29"/>
      <c r="E416" s="29"/>
      <c r="F416" s="29"/>
    </row>
    <row r="417" spans="1:6" ht="25.5" x14ac:dyDescent="0.2">
      <c r="A417" s="29">
        <v>6</v>
      </c>
      <c r="B417" s="35" t="s">
        <v>905</v>
      </c>
      <c r="C417" s="29"/>
      <c r="D417" s="29"/>
      <c r="E417" s="29"/>
      <c r="F417" s="29"/>
    </row>
    <row r="418" spans="1:6" x14ac:dyDescent="0.2">
      <c r="A418" s="29"/>
      <c r="B418" s="29"/>
      <c r="C418" s="29"/>
      <c r="D418" s="29"/>
      <c r="E418" s="29"/>
      <c r="F418" s="29"/>
    </row>
    <row r="419" spans="1:6" x14ac:dyDescent="0.2">
      <c r="A419" s="30" t="s">
        <v>345</v>
      </c>
      <c r="B419" s="31"/>
      <c r="C419" s="29"/>
      <c r="D419" s="29"/>
      <c r="E419" s="29"/>
      <c r="F419" s="29"/>
    </row>
    <row r="420" spans="1:6" ht="25.5" x14ac:dyDescent="0.2">
      <c r="A420" s="29">
        <v>1</v>
      </c>
      <c r="B420" s="35" t="s">
        <v>906</v>
      </c>
      <c r="C420" s="29"/>
      <c r="D420" s="29"/>
      <c r="E420" s="29"/>
      <c r="F420" s="29"/>
    </row>
    <row r="421" spans="1:6" ht="25.5" x14ac:dyDescent="0.2">
      <c r="A421" s="29">
        <v>2</v>
      </c>
      <c r="B421" s="35" t="s">
        <v>907</v>
      </c>
      <c r="C421" s="29"/>
      <c r="D421" s="29"/>
      <c r="E421" s="29"/>
      <c r="F421" s="29"/>
    </row>
    <row r="422" spans="1:6" ht="25.5" x14ac:dyDescent="0.2">
      <c r="A422" s="29">
        <v>3</v>
      </c>
      <c r="B422" s="35" t="s">
        <v>908</v>
      </c>
      <c r="C422" s="29"/>
      <c r="D422" s="29"/>
      <c r="E422" s="29"/>
      <c r="F422" s="29"/>
    </row>
    <row r="423" spans="1:6" ht="25.5" x14ac:dyDescent="0.2">
      <c r="A423" s="29">
        <v>4</v>
      </c>
      <c r="B423" s="35" t="s">
        <v>909</v>
      </c>
      <c r="C423" s="29"/>
      <c r="D423" s="29"/>
      <c r="E423" s="29"/>
      <c r="F423" s="29"/>
    </row>
    <row r="424" spans="1:6" x14ac:dyDescent="0.2">
      <c r="A424" s="29">
        <v>5</v>
      </c>
      <c r="B424" s="35" t="s">
        <v>910</v>
      </c>
      <c r="C424" s="29"/>
      <c r="D424" s="29"/>
      <c r="E424" s="29"/>
      <c r="F424" s="29"/>
    </row>
    <row r="425" spans="1:6" ht="38.25" x14ac:dyDescent="0.2">
      <c r="A425" s="29">
        <v>6</v>
      </c>
      <c r="B425" s="35" t="s">
        <v>911</v>
      </c>
      <c r="C425" s="29"/>
      <c r="D425" s="29"/>
      <c r="E425" s="29"/>
      <c r="F425" s="29"/>
    </row>
    <row r="426" spans="1:6" ht="25.5" x14ac:dyDescent="0.2">
      <c r="A426" s="29">
        <v>7</v>
      </c>
      <c r="B426" s="35" t="s">
        <v>912</v>
      </c>
      <c r="C426" s="29"/>
      <c r="D426" s="29"/>
      <c r="E426" s="29"/>
      <c r="F426" s="29"/>
    </row>
    <row r="427" spans="1:6" ht="25.5" x14ac:dyDescent="0.2">
      <c r="A427" s="29">
        <v>8</v>
      </c>
      <c r="B427" s="35" t="s">
        <v>913</v>
      </c>
      <c r="C427" s="29"/>
      <c r="D427" s="29"/>
      <c r="E427" s="29"/>
      <c r="F427" s="29"/>
    </row>
    <row r="428" spans="1:6" ht="25.5" x14ac:dyDescent="0.2">
      <c r="A428" s="29">
        <v>9</v>
      </c>
      <c r="B428" s="35" t="s">
        <v>914</v>
      </c>
      <c r="C428" s="29"/>
      <c r="D428" s="29"/>
      <c r="E428" s="29"/>
      <c r="F428" s="29"/>
    </row>
    <row r="429" spans="1:6" ht="25.5" x14ac:dyDescent="0.2">
      <c r="A429" s="29">
        <v>10</v>
      </c>
      <c r="B429" s="35" t="s">
        <v>915</v>
      </c>
      <c r="C429" s="29"/>
      <c r="D429" s="29"/>
      <c r="E429" s="29"/>
      <c r="F429" s="29"/>
    </row>
    <row r="430" spans="1:6" ht="25.5" x14ac:dyDescent="0.2">
      <c r="A430" s="29">
        <v>11</v>
      </c>
      <c r="B430" s="35" t="s">
        <v>916</v>
      </c>
      <c r="C430" s="29"/>
      <c r="D430" s="29"/>
      <c r="E430" s="29"/>
      <c r="F430" s="29"/>
    </row>
    <row r="431" spans="1:6" ht="25.5" x14ac:dyDescent="0.2">
      <c r="A431" s="29">
        <v>12</v>
      </c>
      <c r="B431" s="35" t="s">
        <v>917</v>
      </c>
      <c r="C431" s="29"/>
      <c r="D431" s="29"/>
      <c r="E431" s="29"/>
      <c r="F431" s="29"/>
    </row>
    <row r="432" spans="1:6" ht="25.5" x14ac:dyDescent="0.2">
      <c r="A432" s="29">
        <v>13</v>
      </c>
      <c r="B432" s="35" t="s">
        <v>918</v>
      </c>
      <c r="C432" s="29"/>
      <c r="D432" s="29"/>
      <c r="E432" s="29"/>
      <c r="F432" s="29"/>
    </row>
    <row r="433" spans="1:6" ht="25.5" x14ac:dyDescent="0.2">
      <c r="A433" s="29">
        <v>14</v>
      </c>
      <c r="B433" s="35" t="s">
        <v>919</v>
      </c>
      <c r="C433" s="29"/>
      <c r="D433" s="29"/>
      <c r="E433" s="29"/>
      <c r="F433" s="29"/>
    </row>
    <row r="434" spans="1:6" x14ac:dyDescent="0.2">
      <c r="A434" s="29">
        <v>15</v>
      </c>
      <c r="B434" s="35" t="s">
        <v>920</v>
      </c>
      <c r="C434" s="29"/>
      <c r="D434" s="29"/>
      <c r="E434" s="29"/>
      <c r="F434" s="29"/>
    </row>
    <row r="435" spans="1:6" ht="25.5" x14ac:dyDescent="0.2">
      <c r="A435" s="29">
        <v>16</v>
      </c>
      <c r="B435" s="35" t="s">
        <v>921</v>
      </c>
      <c r="C435" s="29"/>
      <c r="D435" s="29"/>
      <c r="E435" s="29"/>
      <c r="F435" s="29"/>
    </row>
    <row r="436" spans="1:6" ht="25.5" x14ac:dyDescent="0.2">
      <c r="A436" s="29">
        <v>17</v>
      </c>
      <c r="B436" s="35" t="s">
        <v>922</v>
      </c>
      <c r="C436" s="29"/>
      <c r="D436" s="29"/>
      <c r="E436" s="29"/>
      <c r="F436" s="29"/>
    </row>
    <row r="437" spans="1:6" ht="38.25" x14ac:dyDescent="0.2">
      <c r="A437" s="29">
        <v>18</v>
      </c>
      <c r="B437" s="35" t="s">
        <v>923</v>
      </c>
      <c r="C437" s="29"/>
      <c r="D437" s="29"/>
      <c r="E437" s="29"/>
      <c r="F437" s="29"/>
    </row>
    <row r="438" spans="1:6" ht="38.25" x14ac:dyDescent="0.2">
      <c r="A438" s="29">
        <v>19</v>
      </c>
      <c r="B438" s="35" t="s">
        <v>924</v>
      </c>
      <c r="C438" s="29"/>
      <c r="D438" s="29"/>
      <c r="E438" s="29"/>
      <c r="F438" s="29"/>
    </row>
    <row r="439" spans="1:6" ht="38.25" x14ac:dyDescent="0.2">
      <c r="A439" s="29">
        <v>20</v>
      </c>
      <c r="B439" s="35" t="s">
        <v>925</v>
      </c>
      <c r="C439" s="29"/>
      <c r="D439" s="29"/>
      <c r="E439" s="29"/>
      <c r="F439" s="29"/>
    </row>
    <row r="440" spans="1:6" ht="25.5" x14ac:dyDescent="0.2">
      <c r="A440" s="29">
        <v>21</v>
      </c>
      <c r="B440" s="35" t="s">
        <v>926</v>
      </c>
      <c r="C440" s="29"/>
      <c r="D440" s="29"/>
      <c r="E440" s="29"/>
      <c r="F440" s="29"/>
    </row>
    <row r="441" spans="1:6" ht="25.5" x14ac:dyDescent="0.2">
      <c r="A441" s="29">
        <v>22</v>
      </c>
      <c r="B441" s="35" t="s">
        <v>927</v>
      </c>
      <c r="C441" s="29"/>
      <c r="D441" s="29"/>
      <c r="E441" s="29"/>
      <c r="F441" s="29"/>
    </row>
    <row r="442" spans="1:6" x14ac:dyDescent="0.2">
      <c r="A442" s="29"/>
      <c r="B442" s="29"/>
      <c r="C442" s="29"/>
      <c r="D442" s="29"/>
      <c r="E442" s="29"/>
      <c r="F442" s="29"/>
    </row>
    <row r="443" spans="1:6" x14ac:dyDescent="0.2">
      <c r="A443" s="30" t="s">
        <v>240</v>
      </c>
      <c r="B443" s="31"/>
      <c r="C443" s="29"/>
      <c r="D443" s="29"/>
      <c r="E443" s="29"/>
      <c r="F443" s="29"/>
    </row>
    <row r="444" spans="1:6" ht="25.5" x14ac:dyDescent="0.2">
      <c r="A444" s="29">
        <v>1</v>
      </c>
      <c r="B444" s="35" t="s">
        <v>928</v>
      </c>
      <c r="C444" s="29"/>
      <c r="D444" s="29"/>
      <c r="E444" s="29"/>
      <c r="F444" s="29"/>
    </row>
    <row r="445" spans="1:6" x14ac:dyDescent="0.2">
      <c r="A445" s="29">
        <v>2</v>
      </c>
      <c r="B445" s="35" t="s">
        <v>929</v>
      </c>
      <c r="C445" s="29"/>
      <c r="D445" s="29"/>
      <c r="E445" s="29"/>
      <c r="F445" s="29"/>
    </row>
    <row r="446" spans="1:6" ht="25.5" x14ac:dyDescent="0.2">
      <c r="A446" s="29">
        <v>3</v>
      </c>
      <c r="B446" s="35" t="s">
        <v>930</v>
      </c>
      <c r="C446" s="29"/>
      <c r="D446" s="29"/>
      <c r="E446" s="29"/>
      <c r="F446" s="29"/>
    </row>
    <row r="447" spans="1:6" ht="25.5" x14ac:dyDescent="0.2">
      <c r="A447" s="29">
        <v>4</v>
      </c>
      <c r="B447" s="35" t="s">
        <v>931</v>
      </c>
      <c r="C447" s="29"/>
      <c r="D447" s="29"/>
      <c r="E447" s="29"/>
      <c r="F447" s="29"/>
    </row>
    <row r="448" spans="1:6" x14ac:dyDescent="0.2">
      <c r="A448" s="29"/>
      <c r="B448" s="29"/>
      <c r="C448" s="29"/>
      <c r="D448" s="29"/>
      <c r="E448" s="29"/>
      <c r="F448" s="29"/>
    </row>
    <row r="449" spans="1:6" x14ac:dyDescent="0.2">
      <c r="A449" s="30" t="s">
        <v>421</v>
      </c>
      <c r="B449" s="31"/>
      <c r="C449" s="29"/>
      <c r="D449" s="29"/>
      <c r="E449" s="29"/>
      <c r="F449" s="29"/>
    </row>
    <row r="450" spans="1:6" ht="25.5" x14ac:dyDescent="0.2">
      <c r="A450" s="29">
        <v>1</v>
      </c>
      <c r="B450" s="35" t="s">
        <v>932</v>
      </c>
      <c r="C450" s="29"/>
      <c r="D450" s="29"/>
      <c r="E450" s="29"/>
      <c r="F450" s="29"/>
    </row>
    <row r="451" spans="1:6" ht="25.5" x14ac:dyDescent="0.2">
      <c r="A451" s="29">
        <v>2</v>
      </c>
      <c r="B451" s="35" t="s">
        <v>933</v>
      </c>
      <c r="C451" s="29"/>
      <c r="D451" s="29"/>
      <c r="E451" s="29"/>
      <c r="F451" s="29"/>
    </row>
    <row r="452" spans="1:6" ht="25.5" x14ac:dyDescent="0.2">
      <c r="A452" s="29">
        <v>3</v>
      </c>
      <c r="B452" s="35" t="s">
        <v>934</v>
      </c>
      <c r="C452" s="29"/>
      <c r="D452" s="29"/>
      <c r="E452" s="29"/>
      <c r="F452" s="29"/>
    </row>
    <row r="453" spans="1:6" ht="38.25" x14ac:dyDescent="0.2">
      <c r="A453" s="29">
        <v>4</v>
      </c>
      <c r="B453" s="35" t="s">
        <v>935</v>
      </c>
      <c r="C453" s="29"/>
      <c r="D453" s="29"/>
      <c r="E453" s="29"/>
      <c r="F453" s="29"/>
    </row>
    <row r="454" spans="1:6" ht="25.5" x14ac:dyDescent="0.2">
      <c r="A454" s="29">
        <v>5</v>
      </c>
      <c r="B454" s="35" t="s">
        <v>936</v>
      </c>
      <c r="C454" s="29"/>
      <c r="D454" s="29"/>
      <c r="E454" s="29"/>
      <c r="F454" s="29"/>
    </row>
    <row r="455" spans="1:6" x14ac:dyDescent="0.2">
      <c r="A455" s="29">
        <v>6</v>
      </c>
      <c r="B455" s="35" t="s">
        <v>937</v>
      </c>
      <c r="C455" s="29"/>
      <c r="D455" s="29"/>
      <c r="E455" s="29"/>
      <c r="F455" s="29"/>
    </row>
    <row r="456" spans="1:6" ht="25.5" x14ac:dyDescent="0.2">
      <c r="A456" s="29">
        <v>7</v>
      </c>
      <c r="B456" s="35" t="s">
        <v>938</v>
      </c>
      <c r="C456" s="29"/>
      <c r="D456" s="29"/>
      <c r="E456" s="29"/>
      <c r="F456" s="29"/>
    </row>
    <row r="457" spans="1:6" x14ac:dyDescent="0.2">
      <c r="A457" s="29">
        <v>8</v>
      </c>
      <c r="B457" s="35" t="s">
        <v>939</v>
      </c>
      <c r="C457" s="29"/>
      <c r="D457" s="29"/>
      <c r="E457" s="29"/>
      <c r="F457" s="29"/>
    </row>
    <row r="458" spans="1:6" x14ac:dyDescent="0.2">
      <c r="A458" s="29"/>
      <c r="B458" s="29"/>
      <c r="C458" s="29"/>
      <c r="D458" s="29"/>
      <c r="E458" s="29"/>
      <c r="F458" s="29"/>
    </row>
    <row r="459" spans="1:6" x14ac:dyDescent="0.2">
      <c r="A459" s="30" t="s">
        <v>457</v>
      </c>
      <c r="B459" s="31"/>
      <c r="C459" s="29"/>
      <c r="D459" s="29"/>
      <c r="E459" s="29"/>
      <c r="F459" s="29"/>
    </row>
    <row r="460" spans="1:6" x14ac:dyDescent="0.2">
      <c r="A460" s="29">
        <v>1</v>
      </c>
      <c r="B460" s="35" t="s">
        <v>940</v>
      </c>
      <c r="C460" s="29"/>
      <c r="D460" s="29"/>
      <c r="E460" s="29"/>
      <c r="F460" s="29"/>
    </row>
    <row r="461" spans="1:6" ht="25.5" x14ac:dyDescent="0.2">
      <c r="A461" s="29">
        <v>2</v>
      </c>
      <c r="B461" s="35" t="s">
        <v>941</v>
      </c>
      <c r="C461" s="29"/>
      <c r="D461" s="29"/>
      <c r="E461" s="29"/>
      <c r="F461" s="29"/>
    </row>
    <row r="462" spans="1:6" ht="25.5" x14ac:dyDescent="0.2">
      <c r="A462" s="29">
        <v>3</v>
      </c>
      <c r="B462" s="35" t="s">
        <v>942</v>
      </c>
      <c r="C462" s="29"/>
      <c r="D462" s="29"/>
      <c r="E462" s="29"/>
      <c r="F462" s="29"/>
    </row>
    <row r="463" spans="1:6" ht="25.5" x14ac:dyDescent="0.2">
      <c r="A463" s="29">
        <v>4</v>
      </c>
      <c r="B463" s="35" t="s">
        <v>943</v>
      </c>
      <c r="C463" s="29"/>
      <c r="D463" s="29"/>
      <c r="E463" s="29"/>
      <c r="F463" s="29"/>
    </row>
    <row r="464" spans="1:6" ht="25.5" x14ac:dyDescent="0.2">
      <c r="A464" s="29">
        <v>5</v>
      </c>
      <c r="B464" s="35" t="s">
        <v>944</v>
      </c>
      <c r="C464" s="29"/>
      <c r="D464" s="29"/>
      <c r="E464" s="29"/>
      <c r="F464" s="29"/>
    </row>
    <row r="465" spans="1:6" x14ac:dyDescent="0.2">
      <c r="A465" s="29"/>
      <c r="B465" s="29"/>
      <c r="C465" s="29"/>
      <c r="D465" s="29"/>
      <c r="E465" s="29"/>
      <c r="F465" s="29"/>
    </row>
    <row r="466" spans="1:6" x14ac:dyDescent="0.2">
      <c r="A466" s="30" t="s">
        <v>477</v>
      </c>
      <c r="B466" s="31"/>
      <c r="C466" s="29"/>
      <c r="D466" s="29"/>
      <c r="E466" s="29"/>
      <c r="F466" s="29"/>
    </row>
    <row r="467" spans="1:6" x14ac:dyDescent="0.2">
      <c r="A467" s="29">
        <v>1</v>
      </c>
      <c r="B467" s="35" t="s">
        <v>945</v>
      </c>
      <c r="C467" s="29"/>
      <c r="D467" s="29"/>
      <c r="E467" s="29"/>
      <c r="F467" s="29"/>
    </row>
    <row r="468" spans="1:6" ht="25.5" x14ac:dyDescent="0.2">
      <c r="A468" s="29">
        <v>2</v>
      </c>
      <c r="B468" s="35" t="s">
        <v>946</v>
      </c>
      <c r="C468" s="29"/>
      <c r="D468" s="29"/>
      <c r="E468" s="29"/>
      <c r="F468" s="29"/>
    </row>
    <row r="469" spans="1:6" ht="25.5" x14ac:dyDescent="0.2">
      <c r="A469" s="29">
        <v>3</v>
      </c>
      <c r="B469" s="35" t="s">
        <v>947</v>
      </c>
      <c r="C469" s="29"/>
      <c r="D469" s="29"/>
      <c r="E469" s="29"/>
      <c r="F469" s="29"/>
    </row>
    <row r="470" spans="1:6" ht="25.5" x14ac:dyDescent="0.2">
      <c r="A470" s="29">
        <v>4</v>
      </c>
      <c r="B470" s="35" t="s">
        <v>948</v>
      </c>
      <c r="C470" s="29"/>
      <c r="D470" s="29"/>
      <c r="E470" s="29"/>
      <c r="F470" s="29"/>
    </row>
    <row r="471" spans="1:6" x14ac:dyDescent="0.2">
      <c r="A471" s="29"/>
      <c r="B471" s="29"/>
      <c r="C471" s="29"/>
      <c r="D471" s="29"/>
      <c r="E471" s="29"/>
      <c r="F471" s="29"/>
    </row>
    <row r="472" spans="1:6" x14ac:dyDescent="0.2">
      <c r="A472" s="30" t="s">
        <v>490</v>
      </c>
      <c r="B472" s="31"/>
      <c r="C472" s="29"/>
      <c r="D472" s="29"/>
      <c r="E472" s="29"/>
      <c r="F472" s="29"/>
    </row>
    <row r="473" spans="1:6" ht="25.5" x14ac:dyDescent="0.2">
      <c r="A473" s="29">
        <v>1</v>
      </c>
      <c r="B473" s="35" t="s">
        <v>949</v>
      </c>
      <c r="C473" s="29"/>
      <c r="D473" s="29"/>
      <c r="E473" s="29"/>
      <c r="F473" s="29"/>
    </row>
    <row r="474" spans="1:6" ht="25.5" x14ac:dyDescent="0.2">
      <c r="A474" s="29">
        <v>2</v>
      </c>
      <c r="B474" s="35" t="s">
        <v>950</v>
      </c>
      <c r="C474" s="29"/>
      <c r="D474" s="29"/>
      <c r="E474" s="29"/>
      <c r="F474" s="29"/>
    </row>
    <row r="475" spans="1:6" ht="25.5" x14ac:dyDescent="0.2">
      <c r="A475" s="29">
        <v>3</v>
      </c>
      <c r="B475" s="35" t="s">
        <v>951</v>
      </c>
      <c r="C475" s="29"/>
      <c r="D475" s="29"/>
      <c r="E475" s="29"/>
      <c r="F475" s="29"/>
    </row>
    <row r="476" spans="1:6" ht="14.25" x14ac:dyDescent="0.2">
      <c r="A476" s="29">
        <v>4</v>
      </c>
      <c r="B476" s="36" t="s">
        <v>952</v>
      </c>
      <c r="C476" s="29"/>
      <c r="D476" s="29"/>
      <c r="E476" s="29"/>
      <c r="F476" s="29"/>
    </row>
    <row r="477" spans="1:6" x14ac:dyDescent="0.2">
      <c r="A477" s="29">
        <v>5</v>
      </c>
      <c r="B477" s="35" t="s">
        <v>953</v>
      </c>
      <c r="C477" s="29"/>
      <c r="D477" s="29"/>
      <c r="E477" s="29"/>
      <c r="F477" s="29"/>
    </row>
    <row r="478" spans="1:6" ht="25.5" x14ac:dyDescent="0.2">
      <c r="A478" s="29">
        <v>6</v>
      </c>
      <c r="B478" s="35" t="s">
        <v>954</v>
      </c>
      <c r="C478" s="29"/>
      <c r="D478" s="29"/>
      <c r="E478" s="29"/>
      <c r="F478" s="29"/>
    </row>
    <row r="479" spans="1:6" ht="25.5" x14ac:dyDescent="0.2">
      <c r="A479" s="29">
        <v>7</v>
      </c>
      <c r="B479" s="35" t="s">
        <v>955</v>
      </c>
      <c r="C479" s="29"/>
      <c r="D479" s="29"/>
      <c r="E479" s="29"/>
      <c r="F479" s="29"/>
    </row>
    <row r="480" spans="1:6" ht="25.5" x14ac:dyDescent="0.2">
      <c r="A480" s="29">
        <v>8</v>
      </c>
      <c r="B480" s="35" t="s">
        <v>956</v>
      </c>
      <c r="C480" s="29"/>
      <c r="D480" s="29"/>
      <c r="E480" s="29"/>
      <c r="F480" s="29"/>
    </row>
    <row r="481" spans="1:6" x14ac:dyDescent="0.2">
      <c r="A481" s="29"/>
      <c r="B481" s="29"/>
      <c r="C481" s="29"/>
      <c r="D481" s="29"/>
      <c r="E481" s="29"/>
      <c r="F481" s="29"/>
    </row>
    <row r="482" spans="1:6" x14ac:dyDescent="0.2">
      <c r="A482" s="30" t="s">
        <v>957</v>
      </c>
      <c r="B482" s="31"/>
      <c r="C482" s="29"/>
      <c r="D482" s="29"/>
      <c r="E482" s="29"/>
      <c r="F482" s="29"/>
    </row>
    <row r="483" spans="1:6" ht="25.5" x14ac:dyDescent="0.2">
      <c r="A483" s="29">
        <v>1</v>
      </c>
      <c r="B483" s="35" t="s">
        <v>958</v>
      </c>
      <c r="C483" s="29"/>
      <c r="D483" s="29"/>
      <c r="E483" s="29"/>
      <c r="F483" s="29"/>
    </row>
    <row r="484" spans="1:6" ht="38.25" x14ac:dyDescent="0.2">
      <c r="A484" s="29">
        <v>2</v>
      </c>
      <c r="B484" s="35" t="s">
        <v>959</v>
      </c>
      <c r="C484" s="29"/>
      <c r="D484" s="29"/>
      <c r="E484" s="29"/>
      <c r="F484" s="29"/>
    </row>
    <row r="485" spans="1:6" ht="25.5" x14ac:dyDescent="0.2">
      <c r="A485" s="29">
        <v>3</v>
      </c>
      <c r="B485" s="35" t="s">
        <v>960</v>
      </c>
      <c r="C485" s="29"/>
      <c r="D485" s="29"/>
      <c r="E485" s="29"/>
      <c r="F485" s="29"/>
    </row>
    <row r="486" spans="1:6" ht="25.5" x14ac:dyDescent="0.2">
      <c r="A486" s="29">
        <v>4</v>
      </c>
      <c r="B486" s="35" t="s">
        <v>961</v>
      </c>
      <c r="C486" s="29"/>
      <c r="D486" s="29"/>
      <c r="E486" s="29"/>
      <c r="F486" s="29"/>
    </row>
    <row r="487" spans="1:6" x14ac:dyDescent="0.2">
      <c r="A487" s="29">
        <v>5</v>
      </c>
      <c r="B487" s="35" t="s">
        <v>962</v>
      </c>
      <c r="C487" s="29"/>
      <c r="D487" s="29"/>
      <c r="E487" s="29"/>
      <c r="F487" s="29"/>
    </row>
    <row r="488" spans="1:6" x14ac:dyDescent="0.2">
      <c r="A488" s="29">
        <v>6</v>
      </c>
      <c r="B488" s="35" t="s">
        <v>963</v>
      </c>
      <c r="C488" s="29"/>
      <c r="D488" s="29"/>
      <c r="E488" s="29"/>
      <c r="F488" s="29"/>
    </row>
    <row r="489" spans="1:6" ht="25.5" x14ac:dyDescent="0.2">
      <c r="A489" s="29">
        <v>7</v>
      </c>
      <c r="B489" s="35" t="s">
        <v>964</v>
      </c>
      <c r="C489" s="29"/>
      <c r="D489" s="29"/>
      <c r="E489" s="29"/>
      <c r="F489" s="29"/>
    </row>
    <row r="490" spans="1:6" ht="25.5" x14ac:dyDescent="0.2">
      <c r="A490" s="29">
        <v>8</v>
      </c>
      <c r="B490" s="35" t="s">
        <v>965</v>
      </c>
      <c r="C490" s="29"/>
      <c r="D490" s="29"/>
      <c r="E490" s="29"/>
      <c r="F490" s="29"/>
    </row>
    <row r="491" spans="1:6" ht="25.5" x14ac:dyDescent="0.2">
      <c r="A491" s="29">
        <v>9</v>
      </c>
      <c r="B491" s="35" t="s">
        <v>966</v>
      </c>
      <c r="C491" s="29"/>
      <c r="D491" s="29"/>
      <c r="E491" s="29"/>
      <c r="F491" s="29"/>
    </row>
    <row r="492" spans="1:6" ht="25.5" x14ac:dyDescent="0.2">
      <c r="A492" s="29">
        <v>10</v>
      </c>
      <c r="B492" s="35" t="s">
        <v>967</v>
      </c>
      <c r="C492" s="29"/>
      <c r="D492" s="29"/>
      <c r="E492" s="29"/>
      <c r="F492" s="29"/>
    </row>
    <row r="493" spans="1:6" ht="25.5" x14ac:dyDescent="0.2">
      <c r="A493" s="29">
        <v>11</v>
      </c>
      <c r="B493" s="35" t="s">
        <v>968</v>
      </c>
      <c r="C493" s="29"/>
      <c r="D493" s="29"/>
      <c r="E493" s="29"/>
      <c r="F493" s="29"/>
    </row>
    <row r="494" spans="1:6" x14ac:dyDescent="0.2">
      <c r="A494" s="29">
        <v>12</v>
      </c>
      <c r="B494" s="35" t="s">
        <v>969</v>
      </c>
      <c r="C494" s="29"/>
      <c r="D494" s="29"/>
      <c r="E494" s="29"/>
      <c r="F494" s="29"/>
    </row>
    <row r="495" spans="1:6" x14ac:dyDescent="0.2">
      <c r="A495" s="29">
        <v>13</v>
      </c>
      <c r="B495" s="35" t="s">
        <v>970</v>
      </c>
      <c r="C495" s="29"/>
      <c r="D495" s="29"/>
      <c r="E495" s="29"/>
      <c r="F495" s="29"/>
    </row>
    <row r="496" spans="1:6" x14ac:dyDescent="0.2">
      <c r="A496" s="29">
        <v>14</v>
      </c>
      <c r="B496" s="35" t="s">
        <v>971</v>
      </c>
      <c r="C496" s="29"/>
      <c r="D496" s="29"/>
      <c r="E496" s="29"/>
      <c r="F496" s="29"/>
    </row>
    <row r="497" spans="1:6" x14ac:dyDescent="0.2">
      <c r="A497" s="29">
        <v>15</v>
      </c>
      <c r="B497" s="35" t="s">
        <v>972</v>
      </c>
      <c r="C497" s="29"/>
      <c r="D497" s="29"/>
      <c r="E497" s="29"/>
      <c r="F497" s="29"/>
    </row>
    <row r="498" spans="1:6" ht="25.5" x14ac:dyDescent="0.2">
      <c r="A498" s="29">
        <v>16</v>
      </c>
      <c r="B498" s="35" t="s">
        <v>973</v>
      </c>
      <c r="C498" s="29"/>
      <c r="D498" s="29"/>
      <c r="E498" s="29"/>
      <c r="F498" s="29"/>
    </row>
    <row r="499" spans="1:6" ht="25.5" x14ac:dyDescent="0.2">
      <c r="A499" s="29">
        <v>17</v>
      </c>
      <c r="B499" s="35" t="s">
        <v>974</v>
      </c>
      <c r="C499" s="29"/>
      <c r="D499" s="29"/>
      <c r="E499" s="29"/>
      <c r="F499" s="29"/>
    </row>
    <row r="500" spans="1:6" ht="25.5" x14ac:dyDescent="0.2">
      <c r="A500" s="29">
        <v>18</v>
      </c>
      <c r="B500" s="35" t="s">
        <v>975</v>
      </c>
      <c r="C500" s="29"/>
      <c r="D500" s="29"/>
      <c r="E500" s="29"/>
      <c r="F500" s="29"/>
    </row>
    <row r="501" spans="1:6" ht="25.5" x14ac:dyDescent="0.2">
      <c r="A501" s="29">
        <v>19</v>
      </c>
      <c r="B501" s="35" t="s">
        <v>976</v>
      </c>
      <c r="C501" s="29"/>
      <c r="D501" s="29"/>
      <c r="E501" s="29"/>
      <c r="F501" s="29"/>
    </row>
    <row r="502" spans="1:6" ht="25.5" x14ac:dyDescent="0.2">
      <c r="A502" s="29">
        <v>20</v>
      </c>
      <c r="B502" s="35" t="s">
        <v>977</v>
      </c>
      <c r="C502" s="29"/>
      <c r="D502" s="29"/>
      <c r="E502" s="29"/>
      <c r="F502" s="29"/>
    </row>
    <row r="503" spans="1:6" ht="25.5" x14ac:dyDescent="0.2">
      <c r="A503" s="29">
        <v>21</v>
      </c>
      <c r="B503" s="35" t="s">
        <v>978</v>
      </c>
      <c r="C503" s="29"/>
      <c r="D503" s="29"/>
      <c r="E503" s="29"/>
      <c r="F503" s="29"/>
    </row>
    <row r="504" spans="1:6" ht="25.5" x14ac:dyDescent="0.2">
      <c r="A504" s="29">
        <v>22</v>
      </c>
      <c r="B504" s="35" t="s">
        <v>979</v>
      </c>
      <c r="C504" s="29"/>
      <c r="D504" s="29"/>
      <c r="E504" s="29"/>
      <c r="F504" s="29"/>
    </row>
    <row r="505" spans="1:6" ht="25.5" x14ac:dyDescent="0.2">
      <c r="A505" s="29">
        <v>23</v>
      </c>
      <c r="B505" s="35" t="s">
        <v>980</v>
      </c>
      <c r="C505" s="29"/>
      <c r="D505" s="29"/>
      <c r="E505" s="29"/>
      <c r="F505" s="29"/>
    </row>
    <row r="506" spans="1:6" ht="25.5" x14ac:dyDescent="0.2">
      <c r="A506" s="29">
        <v>24</v>
      </c>
      <c r="B506" s="35" t="s">
        <v>981</v>
      </c>
      <c r="C506" s="29"/>
      <c r="D506" s="29"/>
      <c r="E506" s="29"/>
      <c r="F506" s="29"/>
    </row>
    <row r="507" spans="1:6" ht="38.25" x14ac:dyDescent="0.2">
      <c r="A507" s="29">
        <v>25</v>
      </c>
      <c r="B507" s="35" t="s">
        <v>982</v>
      </c>
      <c r="C507" s="29"/>
      <c r="D507" s="29"/>
      <c r="E507" s="29"/>
      <c r="F507" s="29"/>
    </row>
    <row r="508" spans="1:6" x14ac:dyDescent="0.2">
      <c r="A508" s="29">
        <v>26</v>
      </c>
      <c r="B508" s="35" t="s">
        <v>983</v>
      </c>
      <c r="C508" s="29"/>
      <c r="D508" s="29"/>
      <c r="E508" s="29"/>
      <c r="F508" s="29"/>
    </row>
    <row r="509" spans="1:6" ht="25.5" x14ac:dyDescent="0.2">
      <c r="A509" s="29">
        <v>27</v>
      </c>
      <c r="B509" s="35" t="s">
        <v>984</v>
      </c>
      <c r="C509" s="29"/>
      <c r="D509" s="29"/>
      <c r="E509" s="29"/>
      <c r="F509" s="29"/>
    </row>
    <row r="510" spans="1:6" ht="25.5" x14ac:dyDescent="0.2">
      <c r="A510" s="29">
        <v>28</v>
      </c>
      <c r="B510" s="35" t="s">
        <v>985</v>
      </c>
      <c r="C510" s="29"/>
      <c r="D510" s="29"/>
      <c r="E510" s="29"/>
      <c r="F510" s="29"/>
    </row>
    <row r="511" spans="1:6" ht="25.5" x14ac:dyDescent="0.2">
      <c r="A511" s="29">
        <v>29</v>
      </c>
      <c r="B511" s="35" t="s">
        <v>986</v>
      </c>
      <c r="C511" s="29"/>
      <c r="D511" s="29"/>
      <c r="E511" s="29"/>
      <c r="F511" s="29"/>
    </row>
    <row r="512" spans="1:6" ht="25.5" x14ac:dyDescent="0.2">
      <c r="A512" s="29">
        <v>30</v>
      </c>
      <c r="B512" s="35" t="s">
        <v>987</v>
      </c>
      <c r="C512" s="29"/>
      <c r="D512" s="29"/>
      <c r="E512" s="29"/>
      <c r="F512" s="29"/>
    </row>
    <row r="513" spans="1:6" ht="25.5" x14ac:dyDescent="0.2">
      <c r="A513" s="29">
        <v>31</v>
      </c>
      <c r="B513" s="35" t="s">
        <v>988</v>
      </c>
      <c r="C513" s="29"/>
      <c r="D513" s="29"/>
      <c r="E513" s="29"/>
      <c r="F513" s="29"/>
    </row>
    <row r="514" spans="1:6" ht="25.5" x14ac:dyDescent="0.2">
      <c r="A514" s="29">
        <v>32</v>
      </c>
      <c r="B514" s="35" t="s">
        <v>989</v>
      </c>
      <c r="C514" s="29"/>
      <c r="D514" s="29"/>
      <c r="E514" s="29"/>
      <c r="F514" s="29"/>
    </row>
    <row r="515" spans="1:6" ht="25.5" x14ac:dyDescent="0.2">
      <c r="A515" s="29">
        <v>33</v>
      </c>
      <c r="B515" s="35" t="s">
        <v>990</v>
      </c>
      <c r="C515" s="29"/>
      <c r="D515" s="29"/>
      <c r="E515" s="29"/>
      <c r="F515" s="29"/>
    </row>
    <row r="516" spans="1:6" ht="25.5" x14ac:dyDescent="0.2">
      <c r="A516" s="29">
        <v>34</v>
      </c>
      <c r="B516" s="35" t="s">
        <v>991</v>
      </c>
      <c r="C516" s="29"/>
      <c r="D516" s="29"/>
      <c r="E516" s="29"/>
      <c r="F516" s="29"/>
    </row>
    <row r="517" spans="1:6" ht="25.5" x14ac:dyDescent="0.2">
      <c r="A517" s="29">
        <v>35</v>
      </c>
      <c r="B517" s="35" t="s">
        <v>992</v>
      </c>
      <c r="C517" s="29"/>
      <c r="D517" s="29"/>
      <c r="E517" s="29"/>
      <c r="F517" s="29"/>
    </row>
    <row r="518" spans="1:6" x14ac:dyDescent="0.2">
      <c r="A518" s="29">
        <v>36</v>
      </c>
      <c r="B518" s="35" t="s">
        <v>993</v>
      </c>
      <c r="C518" s="29"/>
      <c r="D518" s="29"/>
      <c r="E518" s="29"/>
      <c r="F518" s="29"/>
    </row>
    <row r="519" spans="1:6" ht="38.25" x14ac:dyDescent="0.2">
      <c r="A519" s="29">
        <v>37</v>
      </c>
      <c r="B519" s="35" t="s">
        <v>994</v>
      </c>
      <c r="C519" s="29"/>
      <c r="D519" s="29"/>
      <c r="E519" s="29"/>
      <c r="F519" s="29"/>
    </row>
    <row r="520" spans="1:6" x14ac:dyDescent="0.2">
      <c r="A520" s="29">
        <v>38</v>
      </c>
      <c r="B520" s="35" t="s">
        <v>995</v>
      </c>
      <c r="C520" s="29"/>
      <c r="D520" s="29"/>
      <c r="E520" s="29"/>
      <c r="F520" s="29"/>
    </row>
    <row r="521" spans="1:6" ht="25.5" x14ac:dyDescent="0.2">
      <c r="A521" s="29">
        <v>39</v>
      </c>
      <c r="B521" s="35" t="s">
        <v>996</v>
      </c>
      <c r="C521" s="29"/>
      <c r="D521" s="29"/>
      <c r="E521" s="29"/>
      <c r="F521" s="29"/>
    </row>
    <row r="522" spans="1:6" ht="25.5" x14ac:dyDescent="0.2">
      <c r="A522" s="29">
        <v>40</v>
      </c>
      <c r="B522" s="35" t="s">
        <v>997</v>
      </c>
      <c r="C522" s="29"/>
      <c r="D522" s="29"/>
      <c r="E522" s="29"/>
      <c r="F522" s="29"/>
    </row>
    <row r="523" spans="1:6" ht="25.5" x14ac:dyDescent="0.2">
      <c r="A523" s="29">
        <v>41</v>
      </c>
      <c r="B523" s="35" t="s">
        <v>998</v>
      </c>
      <c r="C523" s="29"/>
      <c r="D523" s="29"/>
      <c r="E523" s="29"/>
      <c r="F523" s="29"/>
    </row>
    <row r="524" spans="1:6" ht="25.5" x14ac:dyDescent="0.2">
      <c r="A524" s="29">
        <v>42</v>
      </c>
      <c r="B524" s="35" t="s">
        <v>999</v>
      </c>
      <c r="C524" s="29"/>
      <c r="D524" s="29"/>
      <c r="E524" s="29"/>
      <c r="F524" s="29"/>
    </row>
    <row r="525" spans="1:6" ht="25.5" x14ac:dyDescent="0.2">
      <c r="A525" s="29">
        <v>43</v>
      </c>
      <c r="B525" s="35" t="s">
        <v>1000</v>
      </c>
      <c r="C525" s="29"/>
      <c r="D525" s="29"/>
      <c r="E525" s="29"/>
      <c r="F525" s="29"/>
    </row>
    <row r="526" spans="1:6" ht="38.25" x14ac:dyDescent="0.2">
      <c r="A526" s="29">
        <v>44</v>
      </c>
      <c r="B526" s="35" t="s">
        <v>1001</v>
      </c>
      <c r="C526" s="29"/>
      <c r="D526" s="29"/>
      <c r="E526" s="29"/>
      <c r="F526" s="29"/>
    </row>
    <row r="527" spans="1:6" x14ac:dyDescent="0.2">
      <c r="A527" s="29">
        <v>45</v>
      </c>
      <c r="B527" s="35" t="s">
        <v>1002</v>
      </c>
      <c r="C527" s="29"/>
      <c r="D527" s="29"/>
      <c r="E527" s="29"/>
      <c r="F527" s="29"/>
    </row>
    <row r="528" spans="1:6" ht="25.5" x14ac:dyDescent="0.2">
      <c r="A528" s="29">
        <v>46</v>
      </c>
      <c r="B528" s="35" t="s">
        <v>1003</v>
      </c>
      <c r="C528" s="29"/>
      <c r="D528" s="29"/>
      <c r="E528" s="29"/>
      <c r="F528" s="29"/>
    </row>
    <row r="529" spans="1:6" ht="25.5" x14ac:dyDescent="0.2">
      <c r="A529" s="29">
        <v>47</v>
      </c>
      <c r="B529" s="35" t="s">
        <v>1004</v>
      </c>
      <c r="C529" s="29"/>
      <c r="D529" s="29"/>
      <c r="E529" s="29"/>
      <c r="F529" s="29"/>
    </row>
    <row r="530" spans="1:6" x14ac:dyDescent="0.2">
      <c r="A530" s="29">
        <v>48</v>
      </c>
      <c r="B530" s="35" t="s">
        <v>1005</v>
      </c>
      <c r="C530" s="29"/>
      <c r="D530" s="29"/>
      <c r="E530" s="29"/>
      <c r="F530" s="29"/>
    </row>
    <row r="531" spans="1:6" x14ac:dyDescent="0.2">
      <c r="A531" s="29">
        <v>49</v>
      </c>
      <c r="B531" s="35" t="s">
        <v>1006</v>
      </c>
      <c r="C531" s="29"/>
      <c r="D531" s="29"/>
      <c r="E531" s="29"/>
      <c r="F531" s="29"/>
    </row>
    <row r="532" spans="1:6" ht="25.5" x14ac:dyDescent="0.2">
      <c r="A532" s="29">
        <v>50</v>
      </c>
      <c r="B532" s="35" t="s">
        <v>1007</v>
      </c>
      <c r="C532" s="29"/>
      <c r="D532" s="29"/>
      <c r="E532" s="29"/>
      <c r="F532" s="29"/>
    </row>
    <row r="533" spans="1:6" ht="38.25" x14ac:dyDescent="0.2">
      <c r="A533" s="29">
        <v>51</v>
      </c>
      <c r="B533" s="35" t="s">
        <v>1008</v>
      </c>
      <c r="C533" s="29"/>
      <c r="D533" s="29"/>
      <c r="E533" s="29"/>
      <c r="F533" s="29"/>
    </row>
    <row r="534" spans="1:6" ht="25.5" x14ac:dyDescent="0.2">
      <c r="A534" s="29">
        <v>52</v>
      </c>
      <c r="B534" s="35" t="s">
        <v>1009</v>
      </c>
      <c r="C534" s="29"/>
      <c r="D534" s="29"/>
      <c r="E534" s="29"/>
      <c r="F534" s="29"/>
    </row>
    <row r="535" spans="1:6" x14ac:dyDescent="0.2">
      <c r="A535" s="29">
        <v>53</v>
      </c>
      <c r="B535" s="35" t="s">
        <v>1010</v>
      </c>
      <c r="C535" s="29"/>
      <c r="D535" s="29"/>
      <c r="E535" s="29"/>
      <c r="F535" s="29"/>
    </row>
    <row r="536" spans="1:6" x14ac:dyDescent="0.2">
      <c r="A536" s="29">
        <v>54</v>
      </c>
      <c r="B536" s="35" t="s">
        <v>1011</v>
      </c>
      <c r="C536" s="29"/>
      <c r="D536" s="29"/>
      <c r="E536" s="29"/>
      <c r="F536" s="29"/>
    </row>
    <row r="537" spans="1:6" ht="14.25" x14ac:dyDescent="0.2">
      <c r="A537" s="29">
        <v>55</v>
      </c>
      <c r="B537" s="36" t="s">
        <v>1012</v>
      </c>
      <c r="C537" s="29"/>
      <c r="D537" s="29"/>
      <c r="E537" s="29"/>
      <c r="F537" s="29"/>
    </row>
    <row r="538" spans="1:6" x14ac:dyDescent="0.2">
      <c r="A538" s="29">
        <v>56</v>
      </c>
      <c r="B538" s="35" t="s">
        <v>1013</v>
      </c>
      <c r="C538" s="29"/>
      <c r="D538" s="29"/>
      <c r="E538" s="29"/>
      <c r="F538" s="29"/>
    </row>
    <row r="539" spans="1:6" ht="25.5" x14ac:dyDescent="0.2">
      <c r="A539" s="29">
        <v>57</v>
      </c>
      <c r="B539" s="35" t="s">
        <v>1014</v>
      </c>
      <c r="C539" s="29"/>
      <c r="D539" s="29"/>
      <c r="E539" s="29"/>
      <c r="F539" s="29"/>
    </row>
    <row r="540" spans="1:6" ht="38.25" x14ac:dyDescent="0.2">
      <c r="A540" s="29">
        <v>58</v>
      </c>
      <c r="B540" s="35" t="s">
        <v>1015</v>
      </c>
      <c r="C540" s="29"/>
      <c r="D540" s="29"/>
      <c r="E540" s="29"/>
      <c r="F540" s="29"/>
    </row>
    <row r="541" spans="1:6" ht="25.5" x14ac:dyDescent="0.2">
      <c r="A541" s="29">
        <v>59</v>
      </c>
      <c r="B541" s="35" t="s">
        <v>1016</v>
      </c>
      <c r="C541" s="29"/>
      <c r="D541" s="29"/>
      <c r="E541" s="29"/>
      <c r="F541" s="29"/>
    </row>
    <row r="542" spans="1:6" ht="25.5" x14ac:dyDescent="0.2">
      <c r="A542" s="29">
        <v>60</v>
      </c>
      <c r="B542" s="35" t="s">
        <v>1017</v>
      </c>
      <c r="C542" s="29"/>
      <c r="D542" s="29"/>
      <c r="E542" s="29"/>
      <c r="F542" s="29"/>
    </row>
    <row r="543" spans="1:6" ht="25.5" x14ac:dyDescent="0.2">
      <c r="A543" s="29">
        <v>61</v>
      </c>
      <c r="B543" s="35" t="s">
        <v>1018</v>
      </c>
      <c r="C543" s="29"/>
      <c r="D543" s="29"/>
      <c r="E543" s="29"/>
      <c r="F543" s="29"/>
    </row>
    <row r="544" spans="1:6" ht="25.5" x14ac:dyDescent="0.2">
      <c r="A544" s="29">
        <v>62</v>
      </c>
      <c r="B544" s="35" t="s">
        <v>1019</v>
      </c>
      <c r="C544" s="29"/>
      <c r="D544" s="29"/>
      <c r="E544" s="29"/>
      <c r="F544" s="29"/>
    </row>
    <row r="545" spans="1:6" ht="51" x14ac:dyDescent="0.2">
      <c r="A545" s="29">
        <v>63</v>
      </c>
      <c r="B545" s="35" t="s">
        <v>1020</v>
      </c>
      <c r="C545" s="29"/>
      <c r="D545" s="29"/>
      <c r="E545" s="29"/>
      <c r="F545" s="29"/>
    </row>
    <row r="546" spans="1:6" ht="25.5" x14ac:dyDescent="0.2">
      <c r="A546" s="29">
        <v>64</v>
      </c>
      <c r="B546" s="35" t="s">
        <v>1021</v>
      </c>
      <c r="C546" s="29"/>
      <c r="D546" s="29"/>
      <c r="E546" s="29"/>
      <c r="F546" s="29"/>
    </row>
    <row r="547" spans="1:6" ht="25.5" x14ac:dyDescent="0.2">
      <c r="A547" s="29">
        <v>65</v>
      </c>
      <c r="B547" s="35" t="s">
        <v>1022</v>
      </c>
      <c r="C547" s="29"/>
      <c r="D547" s="29"/>
      <c r="E547" s="29"/>
      <c r="F547" s="29"/>
    </row>
    <row r="548" spans="1:6" x14ac:dyDescent="0.2">
      <c r="A548" s="29">
        <v>66</v>
      </c>
      <c r="B548" s="35" t="s">
        <v>1023</v>
      </c>
      <c r="C548" s="29"/>
      <c r="D548" s="29"/>
      <c r="E548" s="29"/>
      <c r="F548" s="29"/>
    </row>
    <row r="549" spans="1:6" ht="25.5" x14ac:dyDescent="0.2">
      <c r="A549" s="29">
        <v>67</v>
      </c>
      <c r="B549" s="35" t="s">
        <v>1024</v>
      </c>
      <c r="C549" s="29"/>
      <c r="D549" s="29"/>
      <c r="E549" s="29"/>
      <c r="F549" s="29"/>
    </row>
    <row r="550" spans="1:6" ht="25.5" x14ac:dyDescent="0.2">
      <c r="A550" s="29">
        <v>68</v>
      </c>
      <c r="B550" s="35" t="s">
        <v>1025</v>
      </c>
      <c r="C550" s="29"/>
      <c r="D550" s="29"/>
      <c r="E550" s="29"/>
      <c r="F550" s="29"/>
    </row>
    <row r="551" spans="1:6" ht="25.5" x14ac:dyDescent="0.2">
      <c r="A551" s="29">
        <v>69</v>
      </c>
      <c r="B551" s="35" t="s">
        <v>1026</v>
      </c>
      <c r="C551" s="29"/>
      <c r="D551" s="29"/>
      <c r="E551" s="29"/>
      <c r="F551" s="29"/>
    </row>
    <row r="552" spans="1:6" x14ac:dyDescent="0.2">
      <c r="A552" s="29"/>
      <c r="B552" s="29"/>
      <c r="C552" s="29"/>
      <c r="D552" s="29"/>
      <c r="E552" s="29"/>
      <c r="F552" s="29"/>
    </row>
    <row r="553" spans="1:6" x14ac:dyDescent="0.2">
      <c r="A553" s="30" t="s">
        <v>7</v>
      </c>
      <c r="B553" s="31"/>
      <c r="C553" s="29"/>
      <c r="D553" s="29"/>
      <c r="E553" s="29"/>
      <c r="F553" s="29"/>
    </row>
    <row r="554" spans="1:6" ht="25.5" x14ac:dyDescent="0.2">
      <c r="A554" s="29">
        <v>1</v>
      </c>
      <c r="B554" s="35" t="s">
        <v>1027</v>
      </c>
      <c r="C554" s="29"/>
      <c r="D554" s="29"/>
      <c r="E554" s="29"/>
      <c r="F554" s="29"/>
    </row>
    <row r="555" spans="1:6" x14ac:dyDescent="0.2">
      <c r="A555" s="29">
        <v>2</v>
      </c>
      <c r="B555" s="35" t="s">
        <v>1028</v>
      </c>
      <c r="C555" s="29"/>
      <c r="D555" s="29"/>
      <c r="E555" s="29"/>
      <c r="F555" s="29"/>
    </row>
    <row r="556" spans="1:6" ht="25.5" x14ac:dyDescent="0.2">
      <c r="A556" s="29">
        <v>3</v>
      </c>
      <c r="B556" s="35" t="s">
        <v>1029</v>
      </c>
      <c r="C556" s="29"/>
      <c r="D556" s="29"/>
      <c r="E556" s="29"/>
      <c r="F556" s="29"/>
    </row>
    <row r="557" spans="1:6" ht="25.5" x14ac:dyDescent="0.2">
      <c r="A557" s="29">
        <v>4</v>
      </c>
      <c r="B557" s="35" t="s">
        <v>1030</v>
      </c>
      <c r="C557" s="29"/>
      <c r="D557" s="29"/>
      <c r="E557" s="29"/>
      <c r="F557" s="29"/>
    </row>
    <row r="558" spans="1:6" ht="25.5" x14ac:dyDescent="0.2">
      <c r="A558" s="29">
        <v>5</v>
      </c>
      <c r="B558" s="35" t="s">
        <v>1031</v>
      </c>
      <c r="C558" s="29"/>
      <c r="D558" s="29"/>
      <c r="E558" s="29"/>
      <c r="F558" s="29"/>
    </row>
    <row r="559" spans="1:6" x14ac:dyDescent="0.2">
      <c r="A559" s="29">
        <v>6</v>
      </c>
      <c r="B559" s="35" t="s">
        <v>1032</v>
      </c>
      <c r="C559" s="29"/>
      <c r="D559" s="29"/>
      <c r="E559" s="29"/>
      <c r="F559" s="29"/>
    </row>
    <row r="560" spans="1:6" x14ac:dyDescent="0.2">
      <c r="A560" s="29"/>
      <c r="B560" s="29"/>
      <c r="C560" s="29"/>
      <c r="D560" s="29"/>
      <c r="E560" s="29"/>
      <c r="F560" s="29"/>
    </row>
    <row r="561" spans="1:6" ht="25.5" x14ac:dyDescent="0.2">
      <c r="A561" s="30" t="s">
        <v>11</v>
      </c>
      <c r="B561" s="31"/>
      <c r="C561" s="29"/>
      <c r="D561" s="29"/>
      <c r="E561" s="29"/>
      <c r="F561" s="29"/>
    </row>
    <row r="562" spans="1:6" ht="25.5" x14ac:dyDescent="0.2">
      <c r="A562" s="29">
        <v>1</v>
      </c>
      <c r="B562" s="35" t="s">
        <v>1033</v>
      </c>
      <c r="C562" s="29"/>
      <c r="D562" s="29"/>
      <c r="E562" s="29"/>
      <c r="F562" s="29"/>
    </row>
    <row r="563" spans="1:6" ht="25.5" x14ac:dyDescent="0.2">
      <c r="A563" s="29">
        <v>2</v>
      </c>
      <c r="B563" s="35" t="s">
        <v>1034</v>
      </c>
      <c r="C563" s="29"/>
      <c r="D563" s="29"/>
      <c r="E563" s="29"/>
      <c r="F563" s="29"/>
    </row>
    <row r="564" spans="1:6" x14ac:dyDescent="0.2">
      <c r="A564" s="29">
        <v>3</v>
      </c>
      <c r="B564" s="35" t="s">
        <v>1035</v>
      </c>
      <c r="C564" s="29"/>
      <c r="D564" s="29"/>
      <c r="E564" s="29"/>
      <c r="F564" s="29"/>
    </row>
    <row r="565" spans="1:6" x14ac:dyDescent="0.2">
      <c r="A565" s="29">
        <v>4</v>
      </c>
      <c r="B565" s="35" t="s">
        <v>1036</v>
      </c>
      <c r="C565" s="29"/>
      <c r="D565" s="29"/>
      <c r="E565" s="29"/>
      <c r="F565" s="29"/>
    </row>
    <row r="566" spans="1:6" x14ac:dyDescent="0.2">
      <c r="A566" s="29"/>
      <c r="B566" s="29"/>
      <c r="C566" s="29"/>
      <c r="D566" s="29"/>
      <c r="E566" s="29"/>
      <c r="F566" s="29"/>
    </row>
    <row r="567" spans="1:6" x14ac:dyDescent="0.2">
      <c r="A567" s="30" t="s">
        <v>14</v>
      </c>
      <c r="B567" s="31"/>
      <c r="C567" s="29"/>
      <c r="D567" s="29"/>
      <c r="E567" s="29"/>
      <c r="F567" s="29"/>
    </row>
    <row r="568" spans="1:6" ht="25.5" x14ac:dyDescent="0.2">
      <c r="A568" s="29">
        <v>1</v>
      </c>
      <c r="B568" s="35" t="s">
        <v>1037</v>
      </c>
      <c r="C568" s="29"/>
      <c r="D568" s="29"/>
      <c r="E568" s="29"/>
      <c r="F568" s="29"/>
    </row>
    <row r="569" spans="1:6" ht="38.25" x14ac:dyDescent="0.2">
      <c r="A569" s="29">
        <v>2</v>
      </c>
      <c r="B569" s="35" t="s">
        <v>1038</v>
      </c>
      <c r="C569" s="29"/>
      <c r="D569" s="29"/>
      <c r="E569" s="29"/>
      <c r="F569" s="29"/>
    </row>
    <row r="570" spans="1:6" x14ac:dyDescent="0.2">
      <c r="A570" s="29">
        <v>3</v>
      </c>
      <c r="B570" s="35" t="s">
        <v>1039</v>
      </c>
      <c r="C570" s="29"/>
      <c r="D570" s="29"/>
      <c r="E570" s="29"/>
      <c r="F570" s="29"/>
    </row>
    <row r="571" spans="1:6" ht="25.5" x14ac:dyDescent="0.2">
      <c r="A571" s="29">
        <v>4</v>
      </c>
      <c r="B571" s="35" t="s">
        <v>1040</v>
      </c>
      <c r="C571" s="29"/>
      <c r="D571" s="29"/>
      <c r="E571" s="29"/>
      <c r="F571" s="29"/>
    </row>
    <row r="572" spans="1:6" ht="25.5" x14ac:dyDescent="0.2">
      <c r="A572" s="29">
        <v>5</v>
      </c>
      <c r="B572" s="35" t="s">
        <v>1041</v>
      </c>
      <c r="C572" s="29"/>
      <c r="D572" s="29"/>
      <c r="E572" s="29"/>
      <c r="F572" s="29"/>
    </row>
    <row r="573" spans="1:6" x14ac:dyDescent="0.2">
      <c r="A573" s="29">
        <v>6</v>
      </c>
      <c r="B573" s="35" t="s">
        <v>1042</v>
      </c>
      <c r="C573" s="29"/>
      <c r="D573" s="29"/>
      <c r="E573" s="29"/>
      <c r="F573" s="29"/>
    </row>
    <row r="574" spans="1:6" ht="38.25" x14ac:dyDescent="0.2">
      <c r="A574" s="29">
        <v>7</v>
      </c>
      <c r="B574" s="35" t="s">
        <v>1043</v>
      </c>
      <c r="C574" s="29"/>
      <c r="D574" s="29"/>
      <c r="E574" s="29"/>
      <c r="F574" s="29"/>
    </row>
    <row r="575" spans="1:6" x14ac:dyDescent="0.2">
      <c r="A575" s="29"/>
      <c r="B575" s="29"/>
      <c r="C575" s="29"/>
      <c r="D575" s="29"/>
      <c r="E575" s="29"/>
      <c r="F575" s="29"/>
    </row>
    <row r="576" spans="1:6" x14ac:dyDescent="0.2">
      <c r="A576" s="30" t="s">
        <v>17</v>
      </c>
      <c r="B576" s="31"/>
      <c r="C576" s="29"/>
      <c r="D576" s="29"/>
      <c r="E576" s="29"/>
      <c r="F576" s="29"/>
    </row>
    <row r="577" spans="1:6" ht="25.5" x14ac:dyDescent="0.2">
      <c r="A577" s="29">
        <v>1</v>
      </c>
      <c r="B577" s="35" t="s">
        <v>1044</v>
      </c>
      <c r="C577" s="29"/>
      <c r="D577" s="29"/>
      <c r="E577" s="29"/>
      <c r="F577" s="29"/>
    </row>
    <row r="578" spans="1:6" ht="25.5" x14ac:dyDescent="0.2">
      <c r="A578" s="29">
        <v>2</v>
      </c>
      <c r="B578" s="35" t="s">
        <v>1045</v>
      </c>
      <c r="C578" s="29"/>
      <c r="D578" s="29"/>
      <c r="E578" s="29"/>
      <c r="F578" s="29"/>
    </row>
    <row r="579" spans="1:6" ht="38.25" x14ac:dyDescent="0.2">
      <c r="A579" s="29">
        <v>3</v>
      </c>
      <c r="B579" s="35" t="s">
        <v>1046</v>
      </c>
      <c r="C579" s="29"/>
      <c r="D579" s="29"/>
      <c r="E579" s="29"/>
      <c r="F579" s="29"/>
    </row>
    <row r="580" spans="1:6" ht="38.25" x14ac:dyDescent="0.2">
      <c r="A580" s="29">
        <v>4</v>
      </c>
      <c r="B580" s="35" t="s">
        <v>1047</v>
      </c>
      <c r="C580" s="29"/>
      <c r="D580" s="29"/>
      <c r="E580" s="29"/>
      <c r="F580" s="29"/>
    </row>
    <row r="581" spans="1:6" ht="25.5" x14ac:dyDescent="0.2">
      <c r="A581" s="29">
        <v>5</v>
      </c>
      <c r="B581" s="35" t="s">
        <v>1048</v>
      </c>
      <c r="C581" s="29"/>
      <c r="D581" s="29"/>
      <c r="E581" s="29"/>
      <c r="F581" s="29"/>
    </row>
    <row r="582" spans="1:6" ht="25.5" x14ac:dyDescent="0.2">
      <c r="A582" s="29">
        <v>6</v>
      </c>
      <c r="B582" s="35" t="s">
        <v>1049</v>
      </c>
      <c r="C582" s="29"/>
      <c r="D582" s="29"/>
      <c r="E582" s="29"/>
      <c r="F582" s="29"/>
    </row>
    <row r="583" spans="1:6" x14ac:dyDescent="0.2">
      <c r="A583" s="29"/>
      <c r="B583" s="29"/>
      <c r="C583" s="29"/>
      <c r="D583" s="29"/>
      <c r="E583" s="29"/>
      <c r="F583" s="29"/>
    </row>
    <row r="584" spans="1:6" x14ac:dyDescent="0.2">
      <c r="A584" s="30" t="s">
        <v>20</v>
      </c>
      <c r="B584" s="31"/>
      <c r="C584" s="29"/>
      <c r="D584" s="29"/>
      <c r="E584" s="29"/>
      <c r="F584" s="29"/>
    </row>
    <row r="585" spans="1:6" x14ac:dyDescent="0.2">
      <c r="A585" s="29">
        <v>1</v>
      </c>
      <c r="B585" s="35" t="s">
        <v>1050</v>
      </c>
      <c r="C585" s="29"/>
      <c r="D585" s="29"/>
      <c r="E585" s="29"/>
      <c r="F585" s="29"/>
    </row>
    <row r="586" spans="1:6" ht="25.5" x14ac:dyDescent="0.2">
      <c r="A586" s="29">
        <v>2</v>
      </c>
      <c r="B586" s="35" t="s">
        <v>1051</v>
      </c>
      <c r="C586" s="29"/>
      <c r="D586" s="29"/>
      <c r="E586" s="29"/>
      <c r="F586" s="29"/>
    </row>
    <row r="587" spans="1:6" x14ac:dyDescent="0.2">
      <c r="A587" s="29">
        <v>3</v>
      </c>
      <c r="B587" s="35" t="s">
        <v>1052</v>
      </c>
      <c r="C587" s="29"/>
      <c r="D587" s="29"/>
      <c r="E587" s="29"/>
      <c r="F587" s="29"/>
    </row>
    <row r="588" spans="1:6" ht="25.5" x14ac:dyDescent="0.2">
      <c r="A588" s="29">
        <v>4</v>
      </c>
      <c r="B588" s="35" t="s">
        <v>1053</v>
      </c>
      <c r="C588" s="29"/>
      <c r="D588" s="29"/>
      <c r="E588" s="29"/>
      <c r="F588" s="29"/>
    </row>
    <row r="589" spans="1:6" x14ac:dyDescent="0.2">
      <c r="A589" s="29"/>
      <c r="B589" s="29"/>
      <c r="C589" s="29"/>
      <c r="D589" s="29"/>
      <c r="E589" s="29"/>
      <c r="F589" s="29"/>
    </row>
    <row r="590" spans="1:6" x14ac:dyDescent="0.2">
      <c r="A590" s="30" t="s">
        <v>23</v>
      </c>
      <c r="B590" s="31"/>
      <c r="C590" s="29"/>
      <c r="D590" s="29"/>
      <c r="E590" s="29"/>
      <c r="F590" s="29"/>
    </row>
    <row r="591" spans="1:6" ht="25.5" x14ac:dyDescent="0.2">
      <c r="A591" s="29">
        <v>1</v>
      </c>
      <c r="B591" s="35" t="s">
        <v>1054</v>
      </c>
      <c r="C591" s="29"/>
      <c r="D591" s="29"/>
      <c r="E591" s="29"/>
      <c r="F591" s="29"/>
    </row>
    <row r="592" spans="1:6" ht="25.5" x14ac:dyDescent="0.2">
      <c r="A592" s="29">
        <v>2</v>
      </c>
      <c r="B592" s="35" t="s">
        <v>1055</v>
      </c>
      <c r="C592" s="29"/>
      <c r="D592" s="29"/>
      <c r="E592" s="29"/>
      <c r="F592" s="29"/>
    </row>
    <row r="593" spans="1:6" ht="25.5" x14ac:dyDescent="0.2">
      <c r="A593" s="29">
        <v>3</v>
      </c>
      <c r="B593" s="35" t="s">
        <v>1056</v>
      </c>
      <c r="C593" s="29"/>
      <c r="D593" s="29"/>
      <c r="E593" s="29"/>
      <c r="F593" s="29"/>
    </row>
    <row r="594" spans="1:6" ht="14.25" x14ac:dyDescent="0.2">
      <c r="A594" s="29">
        <v>4</v>
      </c>
      <c r="B594" s="36" t="s">
        <v>1057</v>
      </c>
      <c r="C594" s="29"/>
      <c r="D594" s="29"/>
      <c r="E594" s="29"/>
      <c r="F594" s="29"/>
    </row>
    <row r="595" spans="1:6" ht="14.25" x14ac:dyDescent="0.2">
      <c r="A595" s="29">
        <v>5</v>
      </c>
      <c r="B595" s="36" t="s">
        <v>1058</v>
      </c>
      <c r="C595" s="29"/>
      <c r="D595" s="29"/>
      <c r="E595" s="29"/>
      <c r="F595" s="29"/>
    </row>
    <row r="596" spans="1:6" ht="25.5" x14ac:dyDescent="0.2">
      <c r="A596" s="29">
        <v>6</v>
      </c>
      <c r="B596" s="35" t="s">
        <v>1059</v>
      </c>
      <c r="C596" s="29"/>
      <c r="D596" s="29"/>
      <c r="E596" s="29"/>
      <c r="F596" s="29"/>
    </row>
    <row r="597" spans="1:6" ht="25.5" x14ac:dyDescent="0.2">
      <c r="A597" s="29">
        <v>7</v>
      </c>
      <c r="B597" s="35" t="s">
        <v>1060</v>
      </c>
      <c r="C597" s="29"/>
      <c r="D597" s="29"/>
      <c r="E597" s="29"/>
      <c r="F597" s="29"/>
    </row>
    <row r="598" spans="1:6" x14ac:dyDescent="0.2">
      <c r="A598" s="29"/>
      <c r="B598" s="29"/>
      <c r="C598" s="29"/>
      <c r="D598" s="29"/>
      <c r="E598" s="29"/>
      <c r="F598" s="29"/>
    </row>
    <row r="599" spans="1:6" x14ac:dyDescent="0.2">
      <c r="A599" s="30" t="s">
        <v>26</v>
      </c>
      <c r="B599" s="31"/>
      <c r="C599" s="29"/>
      <c r="D599" s="29"/>
      <c r="E599" s="29"/>
      <c r="F599" s="29"/>
    </row>
    <row r="600" spans="1:6" ht="25.5" x14ac:dyDescent="0.2">
      <c r="A600" s="29">
        <v>1</v>
      </c>
      <c r="B600" s="35" t="s">
        <v>1061</v>
      </c>
      <c r="C600" s="29"/>
      <c r="D600" s="29"/>
      <c r="E600" s="29"/>
      <c r="F600" s="29"/>
    </row>
    <row r="601" spans="1:6" ht="25.5" x14ac:dyDescent="0.2">
      <c r="A601" s="29">
        <v>2</v>
      </c>
      <c r="B601" s="35" t="s">
        <v>1062</v>
      </c>
      <c r="C601" s="29"/>
      <c r="D601" s="29"/>
      <c r="E601" s="29"/>
      <c r="F601" s="29"/>
    </row>
    <row r="602" spans="1:6" ht="25.5" x14ac:dyDescent="0.2">
      <c r="A602" s="29">
        <v>3</v>
      </c>
      <c r="B602" s="35" t="s">
        <v>1063</v>
      </c>
      <c r="C602" s="29"/>
      <c r="D602" s="29"/>
      <c r="E602" s="29"/>
      <c r="F602" s="29"/>
    </row>
    <row r="603" spans="1:6" ht="25.5" x14ac:dyDescent="0.2">
      <c r="A603" s="29">
        <v>4</v>
      </c>
      <c r="B603" s="35" t="s">
        <v>1064</v>
      </c>
      <c r="C603" s="29"/>
      <c r="D603" s="29"/>
      <c r="E603" s="29"/>
      <c r="F603" s="29"/>
    </row>
    <row r="604" spans="1:6" x14ac:dyDescent="0.2">
      <c r="A604" s="29">
        <v>5</v>
      </c>
      <c r="B604" s="35" t="s">
        <v>1065</v>
      </c>
      <c r="C604" s="29"/>
      <c r="D604" s="29"/>
      <c r="E604" s="29"/>
      <c r="F604" s="29"/>
    </row>
    <row r="605" spans="1:6" x14ac:dyDescent="0.2">
      <c r="A605" s="29"/>
      <c r="B605" s="29"/>
      <c r="C605" s="29"/>
      <c r="D605" s="29"/>
      <c r="E605" s="29"/>
      <c r="F605" s="29"/>
    </row>
    <row r="606" spans="1:6" x14ac:dyDescent="0.2">
      <c r="A606" s="30" t="s">
        <v>29</v>
      </c>
      <c r="B606" s="31"/>
      <c r="C606" s="29"/>
      <c r="D606" s="29"/>
      <c r="E606" s="29"/>
      <c r="F606" s="29"/>
    </row>
    <row r="607" spans="1:6" ht="25.5" x14ac:dyDescent="0.2">
      <c r="A607" s="29">
        <v>1</v>
      </c>
      <c r="B607" s="35" t="s">
        <v>1066</v>
      </c>
      <c r="C607" s="29"/>
      <c r="D607" s="29"/>
      <c r="E607" s="29"/>
      <c r="F607" s="29"/>
    </row>
    <row r="608" spans="1:6" ht="38.25" x14ac:dyDescent="0.2">
      <c r="A608" s="29">
        <v>2</v>
      </c>
      <c r="B608" s="35" t="s">
        <v>1067</v>
      </c>
      <c r="C608" s="29"/>
      <c r="D608" s="29"/>
      <c r="E608" s="29"/>
      <c r="F608" s="29"/>
    </row>
    <row r="609" spans="1:6" ht="25.5" x14ac:dyDescent="0.2">
      <c r="A609" s="29">
        <v>3</v>
      </c>
      <c r="B609" s="35" t="s">
        <v>1068</v>
      </c>
      <c r="C609" s="29"/>
      <c r="D609" s="29"/>
      <c r="E609" s="29"/>
      <c r="F609" s="29"/>
    </row>
    <row r="610" spans="1:6" ht="25.5" x14ac:dyDescent="0.2">
      <c r="A610" s="29">
        <v>4</v>
      </c>
      <c r="B610" s="35" t="s">
        <v>1069</v>
      </c>
      <c r="C610" s="29"/>
      <c r="D610" s="29"/>
      <c r="E610" s="29"/>
      <c r="F610" s="29"/>
    </row>
    <row r="611" spans="1:6" ht="25.5" x14ac:dyDescent="0.2">
      <c r="A611" s="29">
        <v>5</v>
      </c>
      <c r="B611" s="35" t="s">
        <v>1070</v>
      </c>
      <c r="C611" s="29"/>
      <c r="D611" s="29"/>
      <c r="E611" s="29"/>
      <c r="F611" s="29"/>
    </row>
    <row r="612" spans="1:6" ht="25.5" x14ac:dyDescent="0.2">
      <c r="A612" s="29">
        <v>6</v>
      </c>
      <c r="B612" s="35" t="s">
        <v>1071</v>
      </c>
      <c r="C612" s="29"/>
      <c r="D612" s="29"/>
      <c r="E612" s="29"/>
      <c r="F612" s="29"/>
    </row>
    <row r="613" spans="1:6" ht="38.25" x14ac:dyDescent="0.2">
      <c r="A613" s="29">
        <v>7</v>
      </c>
      <c r="B613" s="35" t="s">
        <v>1072</v>
      </c>
      <c r="C613" s="29"/>
      <c r="D613" s="29"/>
      <c r="E613" s="29"/>
      <c r="F613" s="29"/>
    </row>
    <row r="614" spans="1:6" x14ac:dyDescent="0.2">
      <c r="A614" s="29"/>
      <c r="B614" s="29"/>
      <c r="C614" s="29"/>
      <c r="D614" s="29"/>
      <c r="E614" s="29"/>
      <c r="F614" s="29"/>
    </row>
    <row r="615" spans="1:6" x14ac:dyDescent="0.2">
      <c r="A615" s="30" t="s">
        <v>31</v>
      </c>
      <c r="B615" s="31"/>
      <c r="C615" s="29"/>
      <c r="D615" s="29"/>
      <c r="E615" s="29"/>
      <c r="F615" s="29"/>
    </row>
    <row r="616" spans="1:6" ht="25.5" x14ac:dyDescent="0.2">
      <c r="A616" s="29">
        <v>1</v>
      </c>
      <c r="B616" s="35" t="s">
        <v>1073</v>
      </c>
      <c r="C616" s="29"/>
      <c r="D616" s="29"/>
      <c r="E616" s="29"/>
      <c r="F616" s="29"/>
    </row>
    <row r="617" spans="1:6" ht="38.25" x14ac:dyDescent="0.2">
      <c r="A617" s="29">
        <v>2</v>
      </c>
      <c r="B617" s="35" t="s">
        <v>1067</v>
      </c>
      <c r="C617" s="29"/>
      <c r="D617" s="29"/>
      <c r="E617" s="29"/>
      <c r="F617" s="29"/>
    </row>
    <row r="618" spans="1:6" ht="25.5" x14ac:dyDescent="0.2">
      <c r="A618" s="29">
        <v>3</v>
      </c>
      <c r="B618" s="35" t="s">
        <v>1068</v>
      </c>
      <c r="C618" s="29"/>
      <c r="D618" s="29"/>
      <c r="E618" s="29"/>
      <c r="F618" s="29"/>
    </row>
    <row r="619" spans="1:6" ht="25.5" x14ac:dyDescent="0.2">
      <c r="A619" s="29">
        <v>4</v>
      </c>
      <c r="B619" s="35" t="s">
        <v>1069</v>
      </c>
      <c r="C619" s="29"/>
      <c r="D619" s="29"/>
      <c r="E619" s="29"/>
      <c r="F619" s="29"/>
    </row>
    <row r="620" spans="1:6" ht="25.5" x14ac:dyDescent="0.2">
      <c r="A620" s="29">
        <v>5</v>
      </c>
      <c r="B620" s="35" t="s">
        <v>1070</v>
      </c>
      <c r="C620" s="29"/>
      <c r="D620" s="29"/>
      <c r="E620" s="29"/>
      <c r="F620" s="29"/>
    </row>
    <row r="621" spans="1:6" ht="25.5" x14ac:dyDescent="0.2">
      <c r="A621" s="29">
        <v>6</v>
      </c>
      <c r="B621" s="35" t="s">
        <v>1071</v>
      </c>
      <c r="C621" s="29"/>
      <c r="D621" s="29"/>
      <c r="E621" s="29"/>
      <c r="F621" s="29"/>
    </row>
    <row r="622" spans="1:6" ht="38.25" x14ac:dyDescent="0.2">
      <c r="A622" s="29">
        <v>7</v>
      </c>
      <c r="B622" s="35" t="s">
        <v>1072</v>
      </c>
      <c r="C622" s="29"/>
      <c r="D622" s="29"/>
      <c r="E622" s="29"/>
      <c r="F622" s="29"/>
    </row>
    <row r="623" spans="1:6" x14ac:dyDescent="0.2">
      <c r="A623" s="29"/>
      <c r="B623" s="29"/>
      <c r="C623" s="29"/>
      <c r="D623" s="29"/>
      <c r="E623" s="29"/>
      <c r="F623" s="29"/>
    </row>
    <row r="624" spans="1:6" x14ac:dyDescent="0.2">
      <c r="A624" s="30" t="s">
        <v>34</v>
      </c>
      <c r="B624" s="31"/>
      <c r="C624" s="29"/>
      <c r="D624" s="29"/>
      <c r="E624" s="29"/>
      <c r="F624" s="29"/>
    </row>
    <row r="625" spans="1:6" ht="25.5" x14ac:dyDescent="0.2">
      <c r="A625" s="29">
        <v>1</v>
      </c>
      <c r="B625" s="35" t="s">
        <v>1074</v>
      </c>
      <c r="C625" s="29"/>
      <c r="D625" s="29"/>
      <c r="E625" s="29"/>
      <c r="F625" s="29"/>
    </row>
    <row r="626" spans="1:6" x14ac:dyDescent="0.2">
      <c r="A626" s="29">
        <v>2</v>
      </c>
      <c r="B626" s="35" t="s">
        <v>1075</v>
      </c>
      <c r="C626" s="29"/>
      <c r="D626" s="29"/>
      <c r="E626" s="29"/>
      <c r="F626" s="29"/>
    </row>
    <row r="627" spans="1:6" ht="25.5" x14ac:dyDescent="0.2">
      <c r="A627" s="29">
        <v>3</v>
      </c>
      <c r="B627" s="35" t="s">
        <v>1076</v>
      </c>
      <c r="C627" s="29"/>
      <c r="D627" s="29"/>
      <c r="E627" s="29"/>
      <c r="F627" s="29"/>
    </row>
    <row r="628" spans="1:6" ht="25.5" x14ac:dyDescent="0.2">
      <c r="A628" s="29">
        <v>4</v>
      </c>
      <c r="B628" s="35" t="s">
        <v>1077</v>
      </c>
      <c r="C628" s="29"/>
      <c r="D628" s="29"/>
      <c r="E628" s="29"/>
      <c r="F628" s="29"/>
    </row>
    <row r="629" spans="1:6" ht="38.25" x14ac:dyDescent="0.2">
      <c r="A629" s="29">
        <v>5</v>
      </c>
      <c r="B629" s="35" t="s">
        <v>1078</v>
      </c>
      <c r="C629" s="29"/>
      <c r="D629" s="29"/>
      <c r="E629" s="29"/>
      <c r="F629" s="29"/>
    </row>
    <row r="630" spans="1:6" ht="25.5" x14ac:dyDescent="0.2">
      <c r="A630" s="29">
        <v>6</v>
      </c>
      <c r="B630" s="35" t="s">
        <v>1079</v>
      </c>
      <c r="C630" s="29"/>
      <c r="D630" s="29"/>
      <c r="E630" s="29"/>
      <c r="F630" s="29"/>
    </row>
    <row r="631" spans="1:6" x14ac:dyDescent="0.2">
      <c r="A631" s="29">
        <v>7</v>
      </c>
      <c r="B631" s="35" t="s">
        <v>1080</v>
      </c>
      <c r="C631" s="29"/>
      <c r="D631" s="29"/>
      <c r="E631" s="29"/>
      <c r="F631" s="29"/>
    </row>
    <row r="632" spans="1:6" x14ac:dyDescent="0.2">
      <c r="A632" s="29"/>
      <c r="B632" s="29"/>
      <c r="C632" s="29"/>
      <c r="D632" s="29"/>
      <c r="E632" s="29"/>
      <c r="F632" s="29"/>
    </row>
    <row r="633" spans="1:6" x14ac:dyDescent="0.2">
      <c r="A633" s="30" t="s">
        <v>37</v>
      </c>
      <c r="B633" s="31"/>
      <c r="C633" s="29"/>
      <c r="D633" s="29"/>
      <c r="E633" s="29"/>
      <c r="F633" s="29"/>
    </row>
    <row r="634" spans="1:6" ht="25.5" x14ac:dyDescent="0.2">
      <c r="A634" s="29">
        <v>1</v>
      </c>
      <c r="B634" s="35" t="s">
        <v>1081</v>
      </c>
      <c r="C634" s="29"/>
      <c r="D634" s="29"/>
      <c r="E634" s="29"/>
      <c r="F634" s="29"/>
    </row>
    <row r="635" spans="1:6" x14ac:dyDescent="0.2">
      <c r="A635" s="29">
        <v>2</v>
      </c>
      <c r="B635" s="35" t="s">
        <v>1082</v>
      </c>
      <c r="C635" s="29"/>
      <c r="D635" s="29"/>
      <c r="E635" s="29"/>
      <c r="F635" s="29"/>
    </row>
    <row r="636" spans="1:6" ht="25.5" x14ac:dyDescent="0.2">
      <c r="A636" s="29">
        <v>3</v>
      </c>
      <c r="B636" s="35" t="s">
        <v>1083</v>
      </c>
      <c r="C636" s="29"/>
      <c r="D636" s="29"/>
      <c r="E636" s="29"/>
      <c r="F636" s="29"/>
    </row>
    <row r="637" spans="1:6" ht="38.25" x14ac:dyDescent="0.2">
      <c r="A637" s="29">
        <v>4</v>
      </c>
      <c r="B637" s="35" t="s">
        <v>1084</v>
      </c>
      <c r="C637" s="29"/>
      <c r="D637" s="29"/>
      <c r="E637" s="29"/>
      <c r="F637" s="29"/>
    </row>
    <row r="638" spans="1:6" x14ac:dyDescent="0.2">
      <c r="A638" s="29">
        <v>5</v>
      </c>
      <c r="B638" s="35" t="s">
        <v>1085</v>
      </c>
      <c r="C638" s="29"/>
      <c r="D638" s="29"/>
      <c r="E638" s="29"/>
      <c r="F638" s="29"/>
    </row>
    <row r="639" spans="1:6" x14ac:dyDescent="0.2">
      <c r="A639" s="29"/>
      <c r="B639" s="29"/>
      <c r="C639" s="29"/>
      <c r="D639" s="29"/>
      <c r="E639" s="29"/>
      <c r="F639" s="29"/>
    </row>
    <row r="640" spans="1:6" x14ac:dyDescent="0.2">
      <c r="A640" s="30" t="s">
        <v>39</v>
      </c>
      <c r="B640" s="31"/>
      <c r="C640" s="29"/>
      <c r="D640" s="29"/>
      <c r="E640" s="29"/>
      <c r="F640" s="29"/>
    </row>
    <row r="641" spans="1:6" ht="25.5" x14ac:dyDescent="0.2">
      <c r="A641" s="29">
        <v>1</v>
      </c>
      <c r="B641" s="35" t="s">
        <v>1086</v>
      </c>
      <c r="C641" s="29"/>
      <c r="D641" s="29"/>
      <c r="E641" s="29"/>
      <c r="F641" s="29"/>
    </row>
    <row r="642" spans="1:6" x14ac:dyDescent="0.2">
      <c r="A642" s="29">
        <v>2</v>
      </c>
      <c r="B642" s="35" t="s">
        <v>1087</v>
      </c>
      <c r="C642" s="29"/>
      <c r="D642" s="29"/>
      <c r="E642" s="29"/>
      <c r="F642" s="29"/>
    </row>
    <row r="643" spans="1:6" ht="25.5" x14ac:dyDescent="0.2">
      <c r="A643" s="29">
        <v>3</v>
      </c>
      <c r="B643" s="35" t="s">
        <v>1088</v>
      </c>
      <c r="C643" s="29"/>
      <c r="D643" s="29"/>
      <c r="E643" s="29"/>
      <c r="F643" s="29"/>
    </row>
    <row r="644" spans="1:6" x14ac:dyDescent="0.2">
      <c r="A644" s="29">
        <v>4</v>
      </c>
      <c r="B644" s="35" t="s">
        <v>1089</v>
      </c>
      <c r="C644" s="29"/>
      <c r="D644" s="29"/>
      <c r="E644" s="29"/>
      <c r="F644" s="29"/>
    </row>
    <row r="645" spans="1:6" x14ac:dyDescent="0.2">
      <c r="A645" s="29"/>
      <c r="B645" s="29"/>
      <c r="C645" s="29"/>
      <c r="D645" s="29"/>
      <c r="E645" s="29"/>
      <c r="F645" s="29"/>
    </row>
    <row r="646" spans="1:6" ht="25.5" x14ac:dyDescent="0.2">
      <c r="A646" s="30" t="s">
        <v>41</v>
      </c>
      <c r="B646" s="31"/>
      <c r="C646" s="29"/>
      <c r="D646" s="29"/>
      <c r="E646" s="29"/>
      <c r="F646" s="29"/>
    </row>
    <row r="647" spans="1:6" ht="25.5" x14ac:dyDescent="0.2">
      <c r="A647" s="29">
        <v>1</v>
      </c>
      <c r="B647" s="35" t="s">
        <v>1090</v>
      </c>
      <c r="C647" s="29"/>
      <c r="D647" s="29"/>
      <c r="E647" s="29"/>
      <c r="F647" s="29"/>
    </row>
    <row r="648" spans="1:6" x14ac:dyDescent="0.2">
      <c r="A648" s="29">
        <v>2</v>
      </c>
      <c r="B648" s="35" t="s">
        <v>1091</v>
      </c>
      <c r="C648" s="29"/>
      <c r="D648" s="29"/>
      <c r="E648" s="29"/>
      <c r="F648" s="29"/>
    </row>
    <row r="649" spans="1:6" ht="38.25" x14ac:dyDescent="0.2">
      <c r="A649" s="29">
        <v>3</v>
      </c>
      <c r="B649" s="35" t="s">
        <v>1092</v>
      </c>
      <c r="C649" s="29"/>
      <c r="D649" s="29"/>
      <c r="E649" s="29"/>
      <c r="F649" s="29"/>
    </row>
    <row r="650" spans="1:6" ht="25.5" x14ac:dyDescent="0.2">
      <c r="A650" s="29">
        <v>4</v>
      </c>
      <c r="B650" s="35" t="s">
        <v>1093</v>
      </c>
      <c r="C650" s="29"/>
      <c r="D650" s="29"/>
      <c r="E650" s="29"/>
      <c r="F650" s="29"/>
    </row>
    <row r="651" spans="1:6" ht="25.5" x14ac:dyDescent="0.2">
      <c r="A651" s="29">
        <v>5</v>
      </c>
      <c r="B651" s="35" t="s">
        <v>1094</v>
      </c>
      <c r="C651" s="29"/>
      <c r="D651" s="29"/>
      <c r="E651" s="29"/>
      <c r="F651" s="29"/>
    </row>
    <row r="652" spans="1:6" ht="25.5" x14ac:dyDescent="0.2">
      <c r="A652" s="29">
        <v>6</v>
      </c>
      <c r="B652" s="35" t="s">
        <v>1095</v>
      </c>
      <c r="C652" s="29"/>
      <c r="D652" s="29"/>
      <c r="E652" s="29"/>
      <c r="F652" s="29"/>
    </row>
    <row r="653" spans="1:6" x14ac:dyDescent="0.2">
      <c r="A653" s="29"/>
      <c r="B653" s="29"/>
      <c r="C653" s="29"/>
      <c r="D653" s="29"/>
      <c r="E653" s="29"/>
      <c r="F653" s="29"/>
    </row>
    <row r="654" spans="1:6" x14ac:dyDescent="0.2">
      <c r="A654" s="30" t="s">
        <v>43</v>
      </c>
      <c r="B654" s="31"/>
      <c r="C654" s="29"/>
      <c r="D654" s="29"/>
      <c r="E654" s="29"/>
      <c r="F654" s="29"/>
    </row>
    <row r="655" spans="1:6" ht="25.5" x14ac:dyDescent="0.2">
      <c r="A655" s="29">
        <v>1</v>
      </c>
      <c r="B655" s="35" t="s">
        <v>1096</v>
      </c>
      <c r="C655" s="29"/>
      <c r="D655" s="29"/>
      <c r="E655" s="29"/>
      <c r="F655" s="29"/>
    </row>
    <row r="656" spans="1:6" ht="25.5" x14ac:dyDescent="0.2">
      <c r="A656" s="29">
        <v>2</v>
      </c>
      <c r="B656" s="35" t="s">
        <v>1097</v>
      </c>
      <c r="C656" s="29"/>
      <c r="D656" s="29"/>
      <c r="E656" s="29"/>
      <c r="F656" s="29"/>
    </row>
    <row r="657" spans="1:6" x14ac:dyDescent="0.2">
      <c r="A657" s="29">
        <v>3</v>
      </c>
      <c r="B657" s="35" t="s">
        <v>1098</v>
      </c>
      <c r="C657" s="29"/>
      <c r="D657" s="29"/>
      <c r="E657" s="29"/>
      <c r="F657" s="29"/>
    </row>
    <row r="658" spans="1:6" x14ac:dyDescent="0.2">
      <c r="A658" s="29">
        <v>4</v>
      </c>
      <c r="B658" s="35" t="s">
        <v>1099</v>
      </c>
      <c r="C658" s="29"/>
      <c r="D658" s="29"/>
      <c r="E658" s="29"/>
      <c r="F658" s="29"/>
    </row>
    <row r="659" spans="1:6" ht="25.5" x14ac:dyDescent="0.2">
      <c r="A659" s="29">
        <v>5</v>
      </c>
      <c r="B659" s="35" t="s">
        <v>1100</v>
      </c>
      <c r="C659" s="29"/>
      <c r="D659" s="29"/>
      <c r="E659" s="29"/>
      <c r="F659" s="29"/>
    </row>
    <row r="660" spans="1:6" ht="25.5" x14ac:dyDescent="0.2">
      <c r="A660" s="29">
        <v>6</v>
      </c>
      <c r="B660" s="35" t="s">
        <v>1101</v>
      </c>
      <c r="C660" s="29"/>
      <c r="D660" s="29"/>
      <c r="E660" s="29"/>
      <c r="F660" s="29"/>
    </row>
    <row r="661" spans="1:6" x14ac:dyDescent="0.2">
      <c r="A661" s="29">
        <v>7</v>
      </c>
      <c r="B661" s="35" t="s">
        <v>1102</v>
      </c>
      <c r="C661" s="29"/>
      <c r="D661" s="29"/>
      <c r="E661" s="29"/>
      <c r="F661" s="29"/>
    </row>
    <row r="662" spans="1:6" x14ac:dyDescent="0.2">
      <c r="A662" s="29"/>
      <c r="B662" s="29"/>
      <c r="C662" s="29"/>
      <c r="D662" s="29"/>
      <c r="E662" s="29"/>
      <c r="F662" s="29"/>
    </row>
    <row r="663" spans="1:6" x14ac:dyDescent="0.2">
      <c r="A663" s="30" t="s">
        <v>45</v>
      </c>
      <c r="B663" s="31"/>
      <c r="C663" s="29"/>
      <c r="D663" s="29"/>
      <c r="E663" s="29"/>
      <c r="F663" s="29"/>
    </row>
    <row r="664" spans="1:6" ht="25.5" x14ac:dyDescent="0.2">
      <c r="A664" s="29">
        <v>1</v>
      </c>
      <c r="B664" s="35" t="s">
        <v>1103</v>
      </c>
      <c r="C664" s="29"/>
      <c r="D664" s="29"/>
      <c r="E664" s="29"/>
      <c r="F664" s="29"/>
    </row>
    <row r="665" spans="1:6" ht="25.5" x14ac:dyDescent="0.2">
      <c r="A665" s="29">
        <v>2</v>
      </c>
      <c r="B665" s="35" t="s">
        <v>1104</v>
      </c>
      <c r="C665" s="29"/>
      <c r="D665" s="29"/>
      <c r="E665" s="29"/>
      <c r="F665" s="29"/>
    </row>
    <row r="666" spans="1:6" x14ac:dyDescent="0.2">
      <c r="A666" s="29">
        <v>3</v>
      </c>
      <c r="B666" s="35" t="s">
        <v>1105</v>
      </c>
      <c r="C666" s="29"/>
      <c r="D666" s="29"/>
      <c r="E666" s="29"/>
      <c r="F666" s="29"/>
    </row>
    <row r="667" spans="1:6" x14ac:dyDescent="0.2">
      <c r="A667" s="29">
        <v>4</v>
      </c>
      <c r="B667" s="35" t="s">
        <v>1106</v>
      </c>
      <c r="C667" s="29"/>
      <c r="D667" s="29"/>
      <c r="E667" s="29"/>
      <c r="F667" s="29"/>
    </row>
    <row r="668" spans="1:6" ht="25.5" x14ac:dyDescent="0.2">
      <c r="A668" s="29">
        <v>5</v>
      </c>
      <c r="B668" s="35" t="s">
        <v>1107</v>
      </c>
      <c r="C668" s="29"/>
      <c r="D668" s="29"/>
      <c r="E668" s="29"/>
      <c r="F668" s="29"/>
    </row>
    <row r="669" spans="1:6" ht="25.5" x14ac:dyDescent="0.2">
      <c r="A669" s="29">
        <v>6</v>
      </c>
      <c r="B669" s="35" t="s">
        <v>1108</v>
      </c>
      <c r="C669" s="29"/>
      <c r="D669" s="29"/>
      <c r="E669" s="29"/>
      <c r="F669" s="29"/>
    </row>
    <row r="670" spans="1:6" x14ac:dyDescent="0.2">
      <c r="A670" s="29">
        <v>7</v>
      </c>
      <c r="B670" s="35" t="s">
        <v>1109</v>
      </c>
      <c r="C670" s="29"/>
      <c r="D670" s="29"/>
      <c r="E670" s="29"/>
      <c r="F670" s="29"/>
    </row>
    <row r="671" spans="1:6" x14ac:dyDescent="0.2">
      <c r="A671" s="29"/>
      <c r="B671" s="29"/>
      <c r="C671" s="29"/>
      <c r="D671" s="29"/>
      <c r="E671" s="29"/>
      <c r="F671" s="29"/>
    </row>
    <row r="672" spans="1:6" x14ac:dyDescent="0.2">
      <c r="A672" s="30" t="s">
        <v>47</v>
      </c>
      <c r="B672" s="31"/>
      <c r="C672" s="29"/>
      <c r="D672" s="29"/>
      <c r="E672" s="29"/>
      <c r="F672" s="29"/>
    </row>
    <row r="673" spans="1:6" ht="25.5" x14ac:dyDescent="0.2">
      <c r="A673" s="29">
        <v>1</v>
      </c>
      <c r="B673" s="35" t="s">
        <v>1110</v>
      </c>
      <c r="C673" s="29"/>
      <c r="D673" s="29"/>
      <c r="E673" s="29"/>
      <c r="F673" s="29"/>
    </row>
    <row r="674" spans="1:6" ht="25.5" x14ac:dyDescent="0.2">
      <c r="A674" s="29">
        <v>2</v>
      </c>
      <c r="B674" s="35" t="s">
        <v>1111</v>
      </c>
      <c r="C674" s="29"/>
      <c r="D674" s="29"/>
      <c r="E674" s="29"/>
      <c r="F674" s="29"/>
    </row>
    <row r="675" spans="1:6" x14ac:dyDescent="0.2">
      <c r="A675" s="29">
        <v>3</v>
      </c>
      <c r="B675" s="35" t="s">
        <v>1105</v>
      </c>
      <c r="C675" s="29"/>
      <c r="D675" s="29"/>
      <c r="E675" s="29"/>
      <c r="F675" s="29"/>
    </row>
    <row r="676" spans="1:6" x14ac:dyDescent="0.2">
      <c r="A676" s="29">
        <v>4</v>
      </c>
      <c r="B676" s="35" t="s">
        <v>1112</v>
      </c>
      <c r="C676" s="29"/>
      <c r="D676" s="29"/>
      <c r="E676" s="29"/>
      <c r="F676" s="29"/>
    </row>
    <row r="677" spans="1:6" ht="25.5" x14ac:dyDescent="0.2">
      <c r="A677" s="29">
        <v>5</v>
      </c>
      <c r="B677" s="35" t="s">
        <v>1113</v>
      </c>
      <c r="C677" s="29"/>
      <c r="D677" s="29"/>
      <c r="E677" s="29"/>
      <c r="F677" s="29"/>
    </row>
    <row r="678" spans="1:6" x14ac:dyDescent="0.2">
      <c r="A678" s="29">
        <v>6</v>
      </c>
      <c r="B678" s="35" t="s">
        <v>1114</v>
      </c>
      <c r="C678" s="29"/>
      <c r="D678" s="29"/>
      <c r="E678" s="29"/>
      <c r="F678" s="29"/>
    </row>
    <row r="679" spans="1:6" x14ac:dyDescent="0.2">
      <c r="A679" s="29">
        <v>7</v>
      </c>
      <c r="B679" s="35" t="s">
        <v>1115</v>
      </c>
      <c r="C679" s="29"/>
      <c r="D679" s="29"/>
      <c r="E679" s="29"/>
      <c r="F679" s="29"/>
    </row>
    <row r="680" spans="1:6" x14ac:dyDescent="0.2">
      <c r="A680" s="29"/>
      <c r="B680" s="29"/>
      <c r="C680" s="29"/>
      <c r="D680" s="29"/>
      <c r="E680" s="29"/>
      <c r="F680" s="29"/>
    </row>
    <row r="681" spans="1:6" x14ac:dyDescent="0.2">
      <c r="A681" s="30" t="s">
        <v>49</v>
      </c>
      <c r="B681" s="31"/>
      <c r="C681" s="29"/>
      <c r="D681" s="29"/>
      <c r="E681" s="29"/>
      <c r="F681" s="29"/>
    </row>
    <row r="682" spans="1:6" ht="25.5" x14ac:dyDescent="0.2">
      <c r="A682" s="29">
        <v>1</v>
      </c>
      <c r="B682" s="35" t="s">
        <v>1116</v>
      </c>
      <c r="C682" s="29"/>
      <c r="D682" s="29"/>
      <c r="E682" s="29"/>
      <c r="F682" s="29"/>
    </row>
    <row r="683" spans="1:6" x14ac:dyDescent="0.2">
      <c r="A683" s="29">
        <v>2</v>
      </c>
      <c r="B683" s="35" t="s">
        <v>1117</v>
      </c>
      <c r="C683" s="29"/>
      <c r="D683" s="29"/>
      <c r="E683" s="29"/>
      <c r="F683" s="29"/>
    </row>
    <row r="684" spans="1:6" x14ac:dyDescent="0.2">
      <c r="A684" s="29">
        <v>3</v>
      </c>
      <c r="B684" s="35" t="s">
        <v>1118</v>
      </c>
      <c r="C684" s="29"/>
      <c r="D684" s="29"/>
      <c r="E684" s="29"/>
      <c r="F684" s="29"/>
    </row>
    <row r="685" spans="1:6" x14ac:dyDescent="0.2">
      <c r="A685" s="29">
        <v>4</v>
      </c>
      <c r="B685" s="35" t="s">
        <v>1119</v>
      </c>
      <c r="C685" s="29"/>
      <c r="D685" s="29"/>
      <c r="E685" s="29"/>
      <c r="F685" s="29"/>
    </row>
    <row r="686" spans="1:6" x14ac:dyDescent="0.2">
      <c r="A686" s="29"/>
      <c r="B686" s="29"/>
      <c r="C686" s="29"/>
      <c r="D686" s="29"/>
      <c r="E686" s="29"/>
      <c r="F686" s="29"/>
    </row>
    <row r="687" spans="1:6" x14ac:dyDescent="0.2">
      <c r="A687" s="30" t="s">
        <v>51</v>
      </c>
      <c r="B687" s="31"/>
      <c r="C687" s="29"/>
      <c r="D687" s="29"/>
      <c r="E687" s="29"/>
      <c r="F687" s="29"/>
    </row>
    <row r="688" spans="1:6" ht="25.5" x14ac:dyDescent="0.2">
      <c r="A688" s="29">
        <v>1</v>
      </c>
      <c r="B688" s="35" t="s">
        <v>1120</v>
      </c>
      <c r="C688" s="29"/>
      <c r="D688" s="29"/>
      <c r="E688" s="29"/>
      <c r="F688" s="29"/>
    </row>
    <row r="689" spans="1:6" x14ac:dyDescent="0.2">
      <c r="A689" s="29">
        <v>2</v>
      </c>
      <c r="B689" s="35" t="s">
        <v>1121</v>
      </c>
      <c r="C689" s="29"/>
      <c r="D689" s="29"/>
      <c r="E689" s="29"/>
      <c r="F689" s="29"/>
    </row>
    <row r="690" spans="1:6" ht="14.25" x14ac:dyDescent="0.2">
      <c r="A690" s="29">
        <v>3</v>
      </c>
      <c r="B690" s="36" t="s">
        <v>1122</v>
      </c>
      <c r="C690" s="29"/>
      <c r="D690" s="29"/>
      <c r="E690" s="29"/>
      <c r="F690" s="29"/>
    </row>
    <row r="691" spans="1:6" x14ac:dyDescent="0.2">
      <c r="A691" s="29">
        <v>4</v>
      </c>
      <c r="B691" s="35" t="s">
        <v>1123</v>
      </c>
      <c r="C691" s="29"/>
      <c r="D691" s="29"/>
      <c r="E691" s="29"/>
      <c r="F691" s="29"/>
    </row>
    <row r="692" spans="1:6" ht="25.5" x14ac:dyDescent="0.2">
      <c r="A692" s="29">
        <v>5</v>
      </c>
      <c r="B692" s="35" t="s">
        <v>1124</v>
      </c>
      <c r="C692" s="29"/>
      <c r="D692" s="29"/>
      <c r="E692" s="29"/>
      <c r="F692" s="29"/>
    </row>
    <row r="693" spans="1:6" x14ac:dyDescent="0.2">
      <c r="A693" s="29"/>
      <c r="B693" s="29"/>
      <c r="C693" s="29"/>
      <c r="D693" s="29"/>
      <c r="E693" s="29"/>
      <c r="F693" s="29"/>
    </row>
    <row r="694" spans="1:6" x14ac:dyDescent="0.2">
      <c r="A694" s="30" t="s">
        <v>53</v>
      </c>
      <c r="B694" s="31"/>
      <c r="C694" s="29"/>
      <c r="D694" s="29"/>
      <c r="E694" s="29"/>
      <c r="F694" s="29"/>
    </row>
    <row r="695" spans="1:6" ht="25.5" x14ac:dyDescent="0.2">
      <c r="A695" s="29">
        <v>1</v>
      </c>
      <c r="B695" s="35" t="s">
        <v>1125</v>
      </c>
      <c r="C695" s="29"/>
      <c r="D695" s="29"/>
      <c r="E695" s="29"/>
      <c r="F695" s="29"/>
    </row>
    <row r="696" spans="1:6" x14ac:dyDescent="0.2">
      <c r="A696" s="29">
        <v>2</v>
      </c>
      <c r="B696" s="35" t="s">
        <v>1126</v>
      </c>
      <c r="C696" s="29"/>
      <c r="D696" s="29"/>
      <c r="E696" s="29"/>
      <c r="F696" s="29"/>
    </row>
    <row r="697" spans="1:6" x14ac:dyDescent="0.2">
      <c r="A697" s="29">
        <v>3</v>
      </c>
      <c r="B697" s="35" t="s">
        <v>1127</v>
      </c>
      <c r="C697" s="29"/>
      <c r="D697" s="29"/>
      <c r="E697" s="29"/>
      <c r="F697" s="29"/>
    </row>
    <row r="698" spans="1:6" ht="25.5" x14ac:dyDescent="0.2">
      <c r="A698" s="29">
        <v>4</v>
      </c>
      <c r="B698" s="35" t="s">
        <v>1128</v>
      </c>
      <c r="C698" s="29"/>
      <c r="D698" s="29"/>
      <c r="E698" s="29"/>
      <c r="F698" s="29"/>
    </row>
    <row r="699" spans="1:6" ht="25.5" x14ac:dyDescent="0.2">
      <c r="A699" s="29">
        <v>5</v>
      </c>
      <c r="B699" s="35" t="s">
        <v>1129</v>
      </c>
      <c r="C699" s="29"/>
      <c r="D699" s="29"/>
      <c r="E699" s="29"/>
      <c r="F699" s="29"/>
    </row>
    <row r="700" spans="1:6" x14ac:dyDescent="0.2">
      <c r="A700" s="29"/>
      <c r="B700" s="29"/>
      <c r="C700" s="29"/>
      <c r="D700" s="29"/>
      <c r="E700" s="29"/>
      <c r="F700" s="29"/>
    </row>
    <row r="701" spans="1:6" x14ac:dyDescent="0.2">
      <c r="A701" s="30" t="s">
        <v>55</v>
      </c>
      <c r="B701" s="31"/>
      <c r="C701" s="29"/>
      <c r="D701" s="29"/>
      <c r="E701" s="29"/>
      <c r="F701" s="29"/>
    </row>
    <row r="702" spans="1:6" ht="25.5" x14ac:dyDescent="0.2">
      <c r="A702" s="29">
        <v>1</v>
      </c>
      <c r="B702" s="35" t="s">
        <v>1130</v>
      </c>
      <c r="C702" s="29"/>
      <c r="D702" s="29"/>
      <c r="E702" s="29"/>
      <c r="F702" s="29"/>
    </row>
    <row r="703" spans="1:6" x14ac:dyDescent="0.2">
      <c r="A703" s="29">
        <v>2</v>
      </c>
      <c r="B703" s="35" t="s">
        <v>1131</v>
      </c>
      <c r="C703" s="29"/>
      <c r="D703" s="29"/>
      <c r="E703" s="29"/>
      <c r="F703" s="29"/>
    </row>
    <row r="704" spans="1:6" x14ac:dyDescent="0.2">
      <c r="A704" s="29">
        <v>3</v>
      </c>
      <c r="B704" s="35" t="s">
        <v>1132</v>
      </c>
      <c r="C704" s="29"/>
      <c r="D704" s="29"/>
      <c r="E704" s="29"/>
      <c r="F704" s="29"/>
    </row>
    <row r="705" spans="1:6" ht="25.5" x14ac:dyDescent="0.2">
      <c r="A705" s="29">
        <v>4</v>
      </c>
      <c r="B705" s="35" t="s">
        <v>1133</v>
      </c>
      <c r="C705" s="29"/>
      <c r="D705" s="29"/>
      <c r="E705" s="29"/>
      <c r="F705" s="29"/>
    </row>
    <row r="706" spans="1:6" ht="25.5" x14ac:dyDescent="0.2">
      <c r="A706" s="29">
        <v>5</v>
      </c>
      <c r="B706" s="35" t="s">
        <v>1134</v>
      </c>
      <c r="C706" s="29"/>
      <c r="D706" s="29"/>
      <c r="E706" s="29"/>
      <c r="F706" s="29"/>
    </row>
    <row r="707" spans="1:6" x14ac:dyDescent="0.2">
      <c r="A707" s="29"/>
      <c r="B707" s="29"/>
      <c r="C707" s="29"/>
      <c r="D707" s="29"/>
      <c r="E707" s="29"/>
      <c r="F707" s="29"/>
    </row>
    <row r="708" spans="1:6" x14ac:dyDescent="0.2">
      <c r="A708" s="30" t="s">
        <v>57</v>
      </c>
      <c r="B708" s="31"/>
      <c r="C708" s="29"/>
      <c r="D708" s="29"/>
      <c r="E708" s="29"/>
      <c r="F708" s="29"/>
    </row>
    <row r="709" spans="1:6" ht="25.5" x14ac:dyDescent="0.2">
      <c r="A709" s="29">
        <v>1</v>
      </c>
      <c r="B709" s="35" t="s">
        <v>1135</v>
      </c>
      <c r="C709" s="29"/>
      <c r="D709" s="29"/>
      <c r="E709" s="29"/>
      <c r="F709" s="29"/>
    </row>
    <row r="710" spans="1:6" x14ac:dyDescent="0.2">
      <c r="A710" s="29">
        <v>2</v>
      </c>
      <c r="B710" s="35" t="s">
        <v>1136</v>
      </c>
      <c r="C710" s="29"/>
      <c r="D710" s="29"/>
      <c r="E710" s="29"/>
      <c r="F710" s="29"/>
    </row>
    <row r="711" spans="1:6" ht="25.5" x14ac:dyDescent="0.2">
      <c r="A711" s="29">
        <v>3</v>
      </c>
      <c r="B711" s="35" t="s">
        <v>1137</v>
      </c>
      <c r="C711" s="29"/>
      <c r="D711" s="29"/>
      <c r="E711" s="29"/>
      <c r="F711" s="29"/>
    </row>
    <row r="712" spans="1:6" ht="25.5" x14ac:dyDescent="0.2">
      <c r="A712" s="29">
        <v>4</v>
      </c>
      <c r="B712" s="35" t="s">
        <v>1138</v>
      </c>
      <c r="C712" s="29"/>
      <c r="D712" s="29"/>
      <c r="E712" s="29"/>
      <c r="F712" s="29"/>
    </row>
    <row r="713" spans="1:6" ht="25.5" x14ac:dyDescent="0.2">
      <c r="A713" s="29">
        <v>5</v>
      </c>
      <c r="B713" s="35" t="s">
        <v>1139</v>
      </c>
      <c r="C713" s="29"/>
      <c r="D713" s="29"/>
      <c r="E713" s="29"/>
      <c r="F713" s="29"/>
    </row>
    <row r="714" spans="1:6" ht="25.5" x14ac:dyDescent="0.2">
      <c r="A714" s="29">
        <v>6</v>
      </c>
      <c r="B714" s="35" t="s">
        <v>1140</v>
      </c>
      <c r="C714" s="29"/>
      <c r="D714" s="29"/>
      <c r="E714" s="29"/>
      <c r="F714" s="29"/>
    </row>
    <row r="715" spans="1:6" x14ac:dyDescent="0.2">
      <c r="A715" s="29"/>
      <c r="B715" s="29"/>
      <c r="C715" s="29"/>
      <c r="D715" s="29"/>
      <c r="E715" s="29"/>
      <c r="F715" s="29"/>
    </row>
    <row r="716" spans="1:6" x14ac:dyDescent="0.2">
      <c r="A716" s="30" t="s">
        <v>59</v>
      </c>
      <c r="B716" s="31"/>
      <c r="C716" s="29"/>
      <c r="D716" s="29"/>
      <c r="E716" s="29"/>
      <c r="F716" s="29"/>
    </row>
    <row r="717" spans="1:6" ht="25.5" x14ac:dyDescent="0.2">
      <c r="A717" s="29">
        <v>1</v>
      </c>
      <c r="B717" s="35" t="s">
        <v>1141</v>
      </c>
      <c r="C717" s="29"/>
      <c r="D717" s="29"/>
      <c r="E717" s="29"/>
      <c r="F717" s="29"/>
    </row>
    <row r="718" spans="1:6" x14ac:dyDescent="0.2">
      <c r="A718" s="29">
        <v>2</v>
      </c>
      <c r="B718" s="35" t="s">
        <v>1142</v>
      </c>
      <c r="C718" s="29"/>
      <c r="D718" s="29"/>
      <c r="E718" s="29"/>
      <c r="F718" s="29"/>
    </row>
    <row r="719" spans="1:6" x14ac:dyDescent="0.2">
      <c r="A719" s="29">
        <v>3</v>
      </c>
      <c r="B719" s="35" t="s">
        <v>1143</v>
      </c>
      <c r="C719" s="29"/>
      <c r="D719" s="29"/>
      <c r="E719" s="29"/>
      <c r="F719" s="29"/>
    </row>
    <row r="720" spans="1:6" x14ac:dyDescent="0.2">
      <c r="A720" s="29">
        <v>4</v>
      </c>
      <c r="B720" s="35" t="s">
        <v>1144</v>
      </c>
      <c r="C720" s="29"/>
      <c r="D720" s="29"/>
      <c r="E720" s="29"/>
      <c r="F720" s="29"/>
    </row>
    <row r="721" spans="1:6" x14ac:dyDescent="0.2">
      <c r="A721" s="29"/>
      <c r="B721" s="29"/>
      <c r="C721" s="29"/>
      <c r="D721" s="29"/>
      <c r="E721" s="29"/>
      <c r="F721" s="29"/>
    </row>
    <row r="722" spans="1:6" x14ac:dyDescent="0.2">
      <c r="A722" s="30" t="s">
        <v>61</v>
      </c>
      <c r="B722" s="31"/>
      <c r="C722" s="29"/>
      <c r="D722" s="29"/>
      <c r="E722" s="29"/>
      <c r="F722" s="29"/>
    </row>
    <row r="723" spans="1:6" ht="25.5" x14ac:dyDescent="0.2">
      <c r="A723" s="29">
        <v>1</v>
      </c>
      <c r="B723" s="35" t="s">
        <v>1145</v>
      </c>
      <c r="C723" s="29"/>
      <c r="D723" s="29"/>
      <c r="E723" s="29"/>
      <c r="F723" s="29"/>
    </row>
    <row r="724" spans="1:6" x14ac:dyDescent="0.2">
      <c r="A724" s="29">
        <v>2</v>
      </c>
      <c r="B724" s="35" t="s">
        <v>1146</v>
      </c>
      <c r="C724" s="29"/>
      <c r="D724" s="29"/>
      <c r="E724" s="29"/>
      <c r="F724" s="29"/>
    </row>
    <row r="725" spans="1:6" ht="25.5" x14ac:dyDescent="0.2">
      <c r="A725" s="29">
        <v>3</v>
      </c>
      <c r="B725" s="35" t="s">
        <v>1147</v>
      </c>
      <c r="C725" s="29"/>
      <c r="D725" s="29"/>
      <c r="E725" s="29"/>
      <c r="F725" s="29"/>
    </row>
    <row r="726" spans="1:6" x14ac:dyDescent="0.2">
      <c r="A726" s="29">
        <v>4</v>
      </c>
      <c r="B726" s="35" t="s">
        <v>1148</v>
      </c>
      <c r="C726" s="29"/>
      <c r="D726" s="29"/>
      <c r="E726" s="29"/>
      <c r="F726" s="29"/>
    </row>
    <row r="727" spans="1:6" ht="25.5" x14ac:dyDescent="0.2">
      <c r="A727" s="29">
        <v>5</v>
      </c>
      <c r="B727" s="35" t="s">
        <v>1149</v>
      </c>
      <c r="C727" s="29"/>
      <c r="D727" s="29"/>
      <c r="E727" s="29"/>
      <c r="F727" s="29"/>
    </row>
    <row r="728" spans="1:6" x14ac:dyDescent="0.2">
      <c r="A728" s="29"/>
      <c r="B728" s="29"/>
      <c r="C728" s="29"/>
      <c r="D728" s="29"/>
      <c r="E728" s="29"/>
      <c r="F728" s="29"/>
    </row>
    <row r="729" spans="1:6" x14ac:dyDescent="0.2">
      <c r="A729" s="30" t="s">
        <v>65</v>
      </c>
      <c r="B729" s="31"/>
      <c r="C729" s="29"/>
      <c r="D729" s="29"/>
      <c r="E729" s="29"/>
      <c r="F729" s="29"/>
    </row>
    <row r="730" spans="1:6" ht="25.5" x14ac:dyDescent="0.2">
      <c r="A730" s="29">
        <v>1</v>
      </c>
      <c r="B730" s="35" t="s">
        <v>1150</v>
      </c>
      <c r="C730" s="29"/>
      <c r="D730" s="29"/>
      <c r="E730" s="29"/>
      <c r="F730" s="29"/>
    </row>
    <row r="731" spans="1:6" ht="38.25" x14ac:dyDescent="0.2">
      <c r="A731" s="29">
        <v>2</v>
      </c>
      <c r="B731" s="35" t="s">
        <v>1151</v>
      </c>
      <c r="C731" s="29"/>
      <c r="D731" s="29"/>
      <c r="E731" s="29"/>
      <c r="F731" s="29"/>
    </row>
    <row r="732" spans="1:6" ht="25.5" x14ac:dyDescent="0.2">
      <c r="A732" s="29">
        <v>3</v>
      </c>
      <c r="B732" s="35" t="s">
        <v>1152</v>
      </c>
      <c r="C732" s="29"/>
      <c r="D732" s="29"/>
      <c r="E732" s="29"/>
      <c r="F732" s="29"/>
    </row>
    <row r="733" spans="1:6" ht="25.5" x14ac:dyDescent="0.2">
      <c r="A733" s="29">
        <v>4</v>
      </c>
      <c r="B733" s="35" t="s">
        <v>1153</v>
      </c>
      <c r="C733" s="29"/>
      <c r="D733" s="29"/>
      <c r="E733" s="29"/>
      <c r="F733" s="29"/>
    </row>
    <row r="734" spans="1:6" ht="25.5" x14ac:dyDescent="0.2">
      <c r="A734" s="29">
        <v>5</v>
      </c>
      <c r="B734" s="35" t="s">
        <v>1154</v>
      </c>
      <c r="C734" s="29"/>
      <c r="D734" s="29"/>
      <c r="E734" s="29"/>
      <c r="F734" s="29"/>
    </row>
    <row r="735" spans="1:6" ht="25.5" x14ac:dyDescent="0.2">
      <c r="A735" s="29">
        <v>6</v>
      </c>
      <c r="B735" s="35" t="s">
        <v>1155</v>
      </c>
      <c r="C735" s="29"/>
      <c r="D735" s="29"/>
      <c r="E735" s="29"/>
      <c r="F735" s="29"/>
    </row>
    <row r="736" spans="1:6" ht="25.5" x14ac:dyDescent="0.2">
      <c r="A736" s="29">
        <v>7</v>
      </c>
      <c r="B736" s="35" t="s">
        <v>1156</v>
      </c>
      <c r="C736" s="29"/>
      <c r="D736" s="29"/>
      <c r="E736" s="29"/>
      <c r="F736" s="29"/>
    </row>
    <row r="737" spans="1:6" ht="38.25" x14ac:dyDescent="0.2">
      <c r="A737" s="29">
        <v>8</v>
      </c>
      <c r="B737" s="35" t="s">
        <v>1157</v>
      </c>
      <c r="C737" s="29"/>
      <c r="D737" s="29"/>
      <c r="E737" s="29"/>
      <c r="F737" s="29"/>
    </row>
    <row r="738" spans="1:6" ht="25.5" x14ac:dyDescent="0.2">
      <c r="A738" s="29">
        <v>9</v>
      </c>
      <c r="B738" s="35" t="s">
        <v>1158</v>
      </c>
      <c r="C738" s="29"/>
      <c r="D738" s="29"/>
      <c r="E738" s="29"/>
      <c r="F738" s="29"/>
    </row>
    <row r="739" spans="1:6" ht="25.5" x14ac:dyDescent="0.2">
      <c r="A739" s="29">
        <v>10</v>
      </c>
      <c r="B739" s="35" t="s">
        <v>1159</v>
      </c>
      <c r="C739" s="29"/>
      <c r="D739" s="29"/>
      <c r="E739" s="29"/>
      <c r="F739" s="29"/>
    </row>
    <row r="740" spans="1:6" ht="25.5" x14ac:dyDescent="0.2">
      <c r="A740" s="29">
        <v>11</v>
      </c>
      <c r="B740" s="35" t="s">
        <v>1160</v>
      </c>
      <c r="C740" s="29"/>
      <c r="D740" s="29"/>
      <c r="E740" s="29"/>
      <c r="F740" s="29"/>
    </row>
    <row r="741" spans="1:6" ht="38.25" x14ac:dyDescent="0.2">
      <c r="A741" s="29">
        <v>12</v>
      </c>
      <c r="B741" s="35" t="s">
        <v>1161</v>
      </c>
      <c r="C741" s="29"/>
      <c r="D741" s="29"/>
      <c r="E741" s="29"/>
      <c r="F741" s="29"/>
    </row>
    <row r="742" spans="1:6" ht="51" x14ac:dyDescent="0.2">
      <c r="A742" s="29">
        <v>13</v>
      </c>
      <c r="B742" s="35" t="s">
        <v>1162</v>
      </c>
      <c r="C742" s="29"/>
      <c r="D742" s="29"/>
      <c r="E742" s="29"/>
      <c r="F742" s="29"/>
    </row>
    <row r="743" spans="1:6" ht="38.25" x14ac:dyDescent="0.2">
      <c r="A743" s="29">
        <v>14</v>
      </c>
      <c r="B743" s="35" t="s">
        <v>1163</v>
      </c>
      <c r="C743" s="29"/>
      <c r="D743" s="29"/>
      <c r="E743" s="29"/>
      <c r="F743" s="29"/>
    </row>
    <row r="744" spans="1:6" ht="38.25" x14ac:dyDescent="0.2">
      <c r="A744" s="29">
        <v>15</v>
      </c>
      <c r="B744" s="35" t="s">
        <v>1164</v>
      </c>
      <c r="C744" s="29"/>
      <c r="D744" s="29"/>
      <c r="E744" s="29"/>
      <c r="F744" s="29"/>
    </row>
    <row r="745" spans="1:6" ht="25.5" x14ac:dyDescent="0.2">
      <c r="A745" s="29">
        <v>16</v>
      </c>
      <c r="B745" s="35" t="s">
        <v>1165</v>
      </c>
      <c r="C745" s="29"/>
      <c r="D745" s="29"/>
      <c r="E745" s="29"/>
      <c r="F745" s="29"/>
    </row>
    <row r="746" spans="1:6" x14ac:dyDescent="0.2">
      <c r="A746" s="29"/>
      <c r="B746" s="29"/>
      <c r="C746" s="29"/>
      <c r="D746" s="29"/>
      <c r="E746" s="29"/>
      <c r="F746" s="29"/>
    </row>
    <row r="747" spans="1:6" x14ac:dyDescent="0.2">
      <c r="A747" s="30" t="s">
        <v>68</v>
      </c>
      <c r="B747" s="31"/>
      <c r="C747" s="29"/>
      <c r="D747" s="29"/>
      <c r="E747" s="29"/>
      <c r="F747" s="29"/>
    </row>
    <row r="748" spans="1:6" ht="25.5" x14ac:dyDescent="0.2">
      <c r="A748" s="29">
        <v>1</v>
      </c>
      <c r="B748" s="35" t="s">
        <v>1166</v>
      </c>
      <c r="C748" s="29"/>
      <c r="D748" s="29"/>
      <c r="E748" s="29"/>
      <c r="F748" s="29"/>
    </row>
    <row r="749" spans="1:6" x14ac:dyDescent="0.2">
      <c r="A749" s="29">
        <v>2</v>
      </c>
      <c r="B749" s="35" t="s">
        <v>1167</v>
      </c>
      <c r="C749" s="29"/>
      <c r="D749" s="29"/>
      <c r="E749" s="29"/>
      <c r="F749" s="29"/>
    </row>
    <row r="750" spans="1:6" ht="25.5" x14ac:dyDescent="0.2">
      <c r="A750" s="29">
        <v>3</v>
      </c>
      <c r="B750" s="35" t="s">
        <v>1168</v>
      </c>
      <c r="C750" s="29"/>
      <c r="D750" s="29"/>
      <c r="E750" s="29"/>
      <c r="F750" s="29"/>
    </row>
    <row r="751" spans="1:6" ht="25.5" x14ac:dyDescent="0.2">
      <c r="A751" s="29">
        <v>4</v>
      </c>
      <c r="B751" s="35" t="s">
        <v>1169</v>
      </c>
      <c r="C751" s="29"/>
      <c r="D751" s="29"/>
      <c r="E751" s="29"/>
      <c r="F751" s="29"/>
    </row>
    <row r="752" spans="1:6" ht="25.5" x14ac:dyDescent="0.2">
      <c r="A752" s="29">
        <v>5</v>
      </c>
      <c r="B752" s="35" t="s">
        <v>1170</v>
      </c>
      <c r="C752" s="29"/>
      <c r="D752" s="29"/>
      <c r="E752" s="29"/>
      <c r="F752" s="29"/>
    </row>
    <row r="753" spans="1:6" x14ac:dyDescent="0.2">
      <c r="A753" s="29"/>
      <c r="B753" s="29"/>
      <c r="C753" s="29"/>
      <c r="D753" s="29"/>
      <c r="E753" s="29"/>
      <c r="F753" s="29"/>
    </row>
    <row r="754" spans="1:6" x14ac:dyDescent="0.2">
      <c r="A754" s="30" t="s">
        <v>70</v>
      </c>
      <c r="B754" s="31"/>
      <c r="C754" s="29"/>
      <c r="D754" s="29"/>
      <c r="E754" s="29"/>
      <c r="F754" s="29"/>
    </row>
    <row r="755" spans="1:6" ht="25.5" x14ac:dyDescent="0.2">
      <c r="A755" s="29">
        <v>1</v>
      </c>
      <c r="B755" s="35" t="s">
        <v>1171</v>
      </c>
      <c r="C755" s="29"/>
      <c r="D755" s="29"/>
      <c r="E755" s="29"/>
      <c r="F755" s="29"/>
    </row>
    <row r="756" spans="1:6" ht="25.5" x14ac:dyDescent="0.2">
      <c r="A756" s="29">
        <v>2</v>
      </c>
      <c r="B756" s="35" t="s">
        <v>1172</v>
      </c>
      <c r="C756" s="29"/>
      <c r="D756" s="29"/>
      <c r="E756" s="29"/>
      <c r="F756" s="29"/>
    </row>
    <row r="757" spans="1:6" x14ac:dyDescent="0.2">
      <c r="A757" s="29">
        <v>3</v>
      </c>
      <c r="B757" s="35" t="s">
        <v>1173</v>
      </c>
      <c r="C757" s="29"/>
      <c r="D757" s="29"/>
      <c r="E757" s="29"/>
      <c r="F757" s="29"/>
    </row>
    <row r="758" spans="1:6" ht="25.5" x14ac:dyDescent="0.2">
      <c r="A758" s="29">
        <v>4</v>
      </c>
      <c r="B758" s="35" t="s">
        <v>1174</v>
      </c>
      <c r="C758" s="29"/>
      <c r="D758" s="29"/>
      <c r="E758" s="29"/>
      <c r="F758" s="29"/>
    </row>
    <row r="759" spans="1:6" ht="38.25" x14ac:dyDescent="0.2">
      <c r="A759" s="29">
        <v>5</v>
      </c>
      <c r="B759" s="35" t="s">
        <v>1175</v>
      </c>
      <c r="C759" s="29"/>
      <c r="D759" s="29"/>
      <c r="E759" s="29"/>
      <c r="F759" s="29"/>
    </row>
    <row r="760" spans="1:6" x14ac:dyDescent="0.2">
      <c r="A760" s="29">
        <v>6</v>
      </c>
      <c r="B760" s="35" t="s">
        <v>1176</v>
      </c>
      <c r="C760" s="29"/>
      <c r="D760" s="29"/>
      <c r="E760" s="29"/>
      <c r="F760" s="29"/>
    </row>
    <row r="761" spans="1:6" x14ac:dyDescent="0.2">
      <c r="A761" s="29"/>
      <c r="B761" s="29"/>
      <c r="C761" s="29"/>
      <c r="D761" s="29"/>
      <c r="E761" s="29"/>
      <c r="F761" s="29"/>
    </row>
    <row r="762" spans="1:6" x14ac:dyDescent="0.2">
      <c r="A762" s="30" t="s">
        <v>73</v>
      </c>
      <c r="B762" s="31"/>
      <c r="C762" s="29"/>
      <c r="D762" s="29"/>
      <c r="E762" s="29"/>
      <c r="F762" s="29"/>
    </row>
    <row r="763" spans="1:6" ht="25.5" x14ac:dyDescent="0.2">
      <c r="A763" s="29">
        <v>1</v>
      </c>
      <c r="B763" s="35" t="s">
        <v>1177</v>
      </c>
      <c r="C763" s="29"/>
      <c r="D763" s="29"/>
      <c r="E763" s="29"/>
      <c r="F763" s="29"/>
    </row>
    <row r="764" spans="1:6" ht="25.5" x14ac:dyDescent="0.2">
      <c r="A764" s="29">
        <v>2</v>
      </c>
      <c r="B764" s="35" t="s">
        <v>1178</v>
      </c>
      <c r="C764" s="29"/>
      <c r="D764" s="29"/>
      <c r="E764" s="29"/>
      <c r="F764" s="29"/>
    </row>
    <row r="765" spans="1:6" ht="25.5" x14ac:dyDescent="0.2">
      <c r="A765" s="29">
        <v>3</v>
      </c>
      <c r="B765" s="35" t="s">
        <v>1179</v>
      </c>
      <c r="C765" s="29"/>
      <c r="D765" s="29"/>
      <c r="E765" s="29"/>
      <c r="F765" s="29"/>
    </row>
    <row r="766" spans="1:6" ht="25.5" x14ac:dyDescent="0.2">
      <c r="A766" s="29">
        <v>4</v>
      </c>
      <c r="B766" s="35" t="s">
        <v>1180</v>
      </c>
      <c r="C766" s="29"/>
      <c r="D766" s="29"/>
      <c r="E766" s="29"/>
      <c r="F766" s="29"/>
    </row>
    <row r="767" spans="1:6" ht="25.5" x14ac:dyDescent="0.2">
      <c r="A767" s="29">
        <v>5</v>
      </c>
      <c r="B767" s="35" t="s">
        <v>1181</v>
      </c>
      <c r="C767" s="29"/>
      <c r="D767" s="29"/>
      <c r="E767" s="29"/>
      <c r="F767" s="29"/>
    </row>
    <row r="768" spans="1:6" ht="25.5" x14ac:dyDescent="0.2">
      <c r="A768" s="29">
        <v>6</v>
      </c>
      <c r="B768" s="35" t="s">
        <v>1182</v>
      </c>
      <c r="C768" s="29"/>
      <c r="D768" s="29"/>
      <c r="E768" s="29"/>
      <c r="F768" s="29"/>
    </row>
    <row r="769" spans="1:6" ht="38.25" x14ac:dyDescent="0.2">
      <c r="A769" s="29">
        <v>7</v>
      </c>
      <c r="B769" s="35" t="s">
        <v>1183</v>
      </c>
      <c r="C769" s="29"/>
      <c r="D769" s="29"/>
      <c r="E769" s="29"/>
      <c r="F769" s="29"/>
    </row>
    <row r="770" spans="1:6" ht="25.5" x14ac:dyDescent="0.2">
      <c r="A770" s="29">
        <v>8</v>
      </c>
      <c r="B770" s="35" t="s">
        <v>1184</v>
      </c>
      <c r="C770" s="29"/>
      <c r="D770" s="29"/>
      <c r="E770" s="29"/>
      <c r="F770" s="29"/>
    </row>
    <row r="771" spans="1:6" x14ac:dyDescent="0.2">
      <c r="A771" s="29"/>
      <c r="B771" s="29"/>
      <c r="C771" s="29"/>
      <c r="D771" s="29"/>
      <c r="E771" s="29"/>
      <c r="F771" s="29"/>
    </row>
    <row r="772" spans="1:6" x14ac:dyDescent="0.2">
      <c r="A772" s="30" t="s">
        <v>76</v>
      </c>
      <c r="B772" s="31"/>
      <c r="C772" s="29"/>
      <c r="D772" s="29"/>
      <c r="E772" s="29"/>
      <c r="F772" s="29"/>
    </row>
    <row r="773" spans="1:6" ht="25.5" x14ac:dyDescent="0.2">
      <c r="A773" s="29">
        <v>1</v>
      </c>
      <c r="B773" s="35" t="s">
        <v>1185</v>
      </c>
      <c r="C773" s="29"/>
      <c r="D773" s="29"/>
      <c r="E773" s="29"/>
      <c r="F773" s="29"/>
    </row>
    <row r="774" spans="1:6" ht="38.25" x14ac:dyDescent="0.2">
      <c r="A774" s="29">
        <v>2</v>
      </c>
      <c r="B774" s="35" t="s">
        <v>1186</v>
      </c>
      <c r="C774" s="29"/>
      <c r="D774" s="29"/>
      <c r="E774" s="29"/>
      <c r="F774" s="29"/>
    </row>
    <row r="775" spans="1:6" ht="25.5" x14ac:dyDescent="0.2">
      <c r="A775" s="29">
        <v>3</v>
      </c>
      <c r="B775" s="35" t="s">
        <v>1187</v>
      </c>
      <c r="C775" s="29"/>
      <c r="D775" s="29"/>
      <c r="E775" s="29"/>
      <c r="F775" s="29"/>
    </row>
    <row r="776" spans="1:6" ht="38.25" x14ac:dyDescent="0.2">
      <c r="A776" s="29">
        <v>4</v>
      </c>
      <c r="B776" s="35" t="s">
        <v>1188</v>
      </c>
      <c r="C776" s="29"/>
      <c r="D776" s="29"/>
      <c r="E776" s="29"/>
      <c r="F776" s="29"/>
    </row>
    <row r="777" spans="1:6" ht="38.25" x14ac:dyDescent="0.2">
      <c r="A777" s="29">
        <v>5</v>
      </c>
      <c r="B777" s="35" t="s">
        <v>1189</v>
      </c>
      <c r="C777" s="29"/>
      <c r="D777" s="29"/>
      <c r="E777" s="29"/>
      <c r="F777" s="29"/>
    </row>
    <row r="778" spans="1:6" ht="38.25" x14ac:dyDescent="0.2">
      <c r="A778" s="29">
        <v>6</v>
      </c>
      <c r="B778" s="35" t="s">
        <v>1190</v>
      </c>
      <c r="C778" s="29"/>
      <c r="D778" s="29"/>
      <c r="E778" s="29"/>
      <c r="F778" s="29"/>
    </row>
    <row r="779" spans="1:6" ht="25.5" x14ac:dyDescent="0.2">
      <c r="A779" s="29">
        <v>7</v>
      </c>
      <c r="B779" s="35" t="s">
        <v>1191</v>
      </c>
      <c r="C779" s="29"/>
      <c r="D779" s="29"/>
      <c r="E779" s="29"/>
      <c r="F779" s="29"/>
    </row>
    <row r="780" spans="1:6" ht="25.5" x14ac:dyDescent="0.2">
      <c r="A780" s="29">
        <v>8</v>
      </c>
      <c r="B780" s="35" t="s">
        <v>1192</v>
      </c>
      <c r="C780" s="29"/>
      <c r="D780" s="29"/>
      <c r="E780" s="29"/>
      <c r="F780" s="29"/>
    </row>
    <row r="781" spans="1:6" ht="25.5" x14ac:dyDescent="0.2">
      <c r="A781" s="29">
        <v>9</v>
      </c>
      <c r="B781" s="35" t="s">
        <v>1193</v>
      </c>
      <c r="C781" s="29"/>
      <c r="D781" s="29"/>
      <c r="E781" s="29"/>
      <c r="F781" s="29"/>
    </row>
    <row r="782" spans="1:6" x14ac:dyDescent="0.2">
      <c r="A782" s="29"/>
      <c r="B782" s="29"/>
      <c r="C782" s="29"/>
      <c r="D782" s="29"/>
      <c r="E782" s="29"/>
      <c r="F782" s="29"/>
    </row>
    <row r="783" spans="1:6" x14ac:dyDescent="0.2">
      <c r="A783" s="30" t="s">
        <v>79</v>
      </c>
      <c r="B783" s="31"/>
      <c r="C783" s="29"/>
      <c r="D783" s="29"/>
      <c r="E783" s="29"/>
      <c r="F783" s="29"/>
    </row>
    <row r="784" spans="1:6" x14ac:dyDescent="0.2">
      <c r="A784" s="29">
        <v>1</v>
      </c>
      <c r="B784" s="35" t="s">
        <v>1194</v>
      </c>
      <c r="C784" s="29"/>
      <c r="D784" s="29"/>
      <c r="E784" s="29"/>
      <c r="F784" s="29"/>
    </row>
    <row r="785" spans="1:6" x14ac:dyDescent="0.2">
      <c r="A785" s="29">
        <v>2</v>
      </c>
      <c r="B785" s="35" t="s">
        <v>1195</v>
      </c>
      <c r="C785" s="29"/>
      <c r="D785" s="29"/>
      <c r="E785" s="29"/>
      <c r="F785" s="29"/>
    </row>
    <row r="786" spans="1:6" x14ac:dyDescent="0.2">
      <c r="A786" s="29">
        <v>3</v>
      </c>
      <c r="B786" s="35" t="s">
        <v>1196</v>
      </c>
      <c r="C786" s="29"/>
      <c r="D786" s="29"/>
      <c r="E786" s="29"/>
      <c r="F786" s="29"/>
    </row>
    <row r="787" spans="1:6" ht="25.5" x14ac:dyDescent="0.2">
      <c r="A787" s="29">
        <v>4</v>
      </c>
      <c r="B787" s="35" t="s">
        <v>1197</v>
      </c>
      <c r="C787" s="29"/>
      <c r="D787" s="29"/>
      <c r="E787" s="29"/>
      <c r="F787" s="29"/>
    </row>
    <row r="788" spans="1:6" ht="38.25" x14ac:dyDescent="0.2">
      <c r="A788" s="29">
        <v>5</v>
      </c>
      <c r="B788" s="35" t="s">
        <v>1198</v>
      </c>
      <c r="C788" s="29"/>
      <c r="D788" s="29"/>
      <c r="E788" s="29"/>
      <c r="F788" s="29"/>
    </row>
    <row r="789" spans="1:6" x14ac:dyDescent="0.2">
      <c r="A789" s="29"/>
      <c r="B789" s="29"/>
      <c r="C789" s="29"/>
      <c r="D789" s="29"/>
      <c r="E789" s="29"/>
      <c r="F789" s="29"/>
    </row>
    <row r="790" spans="1:6" x14ac:dyDescent="0.2">
      <c r="A790" s="30" t="s">
        <v>81</v>
      </c>
      <c r="B790" s="31"/>
      <c r="C790" s="29"/>
      <c r="D790" s="29"/>
      <c r="E790" s="29"/>
      <c r="F790" s="29"/>
    </row>
    <row r="791" spans="1:6" x14ac:dyDescent="0.2">
      <c r="A791" s="29">
        <v>1</v>
      </c>
      <c r="B791" s="35" t="s">
        <v>1199</v>
      </c>
      <c r="C791" s="29"/>
      <c r="D791" s="29"/>
      <c r="E791" s="29"/>
      <c r="F791" s="29"/>
    </row>
    <row r="792" spans="1:6" x14ac:dyDescent="0.2">
      <c r="A792" s="29">
        <v>2</v>
      </c>
      <c r="B792" s="35" t="s">
        <v>1200</v>
      </c>
      <c r="C792" s="29"/>
      <c r="D792" s="29"/>
      <c r="E792" s="29"/>
      <c r="F792" s="29"/>
    </row>
    <row r="793" spans="1:6" x14ac:dyDescent="0.2">
      <c r="A793" s="29">
        <v>3</v>
      </c>
      <c r="B793" s="35" t="s">
        <v>1201</v>
      </c>
      <c r="C793" s="29"/>
      <c r="D793" s="29"/>
      <c r="E793" s="29"/>
      <c r="F793" s="29"/>
    </row>
    <row r="794" spans="1:6" x14ac:dyDescent="0.2">
      <c r="A794" s="29">
        <v>4</v>
      </c>
      <c r="B794" s="35" t="s">
        <v>1202</v>
      </c>
      <c r="C794" s="29"/>
      <c r="D794" s="29"/>
      <c r="E794" s="29"/>
      <c r="F794" s="29"/>
    </row>
    <row r="795" spans="1:6" ht="25.5" x14ac:dyDescent="0.2">
      <c r="A795" s="29">
        <v>5</v>
      </c>
      <c r="B795" s="35" t="s">
        <v>1203</v>
      </c>
      <c r="C795" s="29"/>
      <c r="D795" s="29"/>
      <c r="E795" s="29"/>
      <c r="F795" s="29"/>
    </row>
    <row r="796" spans="1:6" x14ac:dyDescent="0.2">
      <c r="A796" s="29"/>
      <c r="B796" s="29"/>
      <c r="C796" s="29"/>
      <c r="D796" s="29"/>
      <c r="E796" s="29"/>
      <c r="F796" s="29"/>
    </row>
    <row r="797" spans="1:6" x14ac:dyDescent="0.2">
      <c r="A797" s="30" t="s">
        <v>83</v>
      </c>
      <c r="B797" s="31"/>
      <c r="C797" s="29"/>
      <c r="D797" s="29"/>
      <c r="E797" s="29"/>
      <c r="F797" s="29"/>
    </row>
    <row r="798" spans="1:6" x14ac:dyDescent="0.2">
      <c r="A798" s="29">
        <v>1</v>
      </c>
      <c r="B798" s="35" t="s">
        <v>1204</v>
      </c>
      <c r="C798" s="29"/>
      <c r="D798" s="29"/>
      <c r="E798" s="29"/>
      <c r="F798" s="29"/>
    </row>
    <row r="799" spans="1:6" x14ac:dyDescent="0.2">
      <c r="A799" s="29">
        <v>2</v>
      </c>
      <c r="B799" s="35" t="s">
        <v>1205</v>
      </c>
      <c r="C799" s="29"/>
      <c r="D799" s="29"/>
      <c r="E799" s="29"/>
      <c r="F799" s="29"/>
    </row>
    <row r="800" spans="1:6" ht="25.5" x14ac:dyDescent="0.2">
      <c r="A800" s="29">
        <v>3</v>
      </c>
      <c r="B800" s="35" t="s">
        <v>1206</v>
      </c>
      <c r="C800" s="29"/>
      <c r="D800" s="29"/>
      <c r="E800" s="29"/>
      <c r="F800" s="29"/>
    </row>
    <row r="801" spans="1:6" x14ac:dyDescent="0.2">
      <c r="A801" s="29">
        <v>4</v>
      </c>
      <c r="B801" s="35" t="s">
        <v>1207</v>
      </c>
      <c r="C801" s="29"/>
      <c r="D801" s="29"/>
      <c r="E801" s="29"/>
      <c r="F801" s="29"/>
    </row>
    <row r="802" spans="1:6" ht="25.5" x14ac:dyDescent="0.2">
      <c r="A802" s="29">
        <v>5</v>
      </c>
      <c r="B802" s="35" t="s">
        <v>1208</v>
      </c>
      <c r="C802" s="29"/>
      <c r="D802" s="29"/>
      <c r="E802" s="29"/>
      <c r="F802" s="29"/>
    </row>
    <row r="803" spans="1:6" x14ac:dyDescent="0.2">
      <c r="A803" s="29"/>
      <c r="B803" s="29"/>
      <c r="C803" s="29"/>
      <c r="D803" s="29"/>
      <c r="E803" s="29"/>
      <c r="F803" s="29"/>
    </row>
    <row r="804" spans="1:6" x14ac:dyDescent="0.2">
      <c r="A804" s="30" t="s">
        <v>85</v>
      </c>
      <c r="B804" s="31"/>
      <c r="C804" s="29"/>
      <c r="D804" s="29"/>
      <c r="E804" s="29"/>
      <c r="F804" s="29"/>
    </row>
    <row r="805" spans="1:6" x14ac:dyDescent="0.2">
      <c r="A805" s="29">
        <v>1</v>
      </c>
      <c r="B805" s="35" t="s">
        <v>1209</v>
      </c>
      <c r="C805" s="29"/>
      <c r="D805" s="29"/>
      <c r="E805" s="29"/>
      <c r="F805" s="29"/>
    </row>
    <row r="806" spans="1:6" x14ac:dyDescent="0.2">
      <c r="A806" s="29">
        <v>2</v>
      </c>
      <c r="B806" s="35" t="s">
        <v>1210</v>
      </c>
      <c r="C806" s="29"/>
      <c r="D806" s="29"/>
      <c r="E806" s="29"/>
      <c r="F806" s="29"/>
    </row>
    <row r="807" spans="1:6" x14ac:dyDescent="0.2">
      <c r="A807" s="29">
        <v>3</v>
      </c>
      <c r="B807" s="35" t="s">
        <v>1211</v>
      </c>
      <c r="C807" s="29"/>
      <c r="D807" s="29"/>
      <c r="E807" s="29"/>
      <c r="F807" s="29"/>
    </row>
    <row r="808" spans="1:6" ht="25.5" x14ac:dyDescent="0.2">
      <c r="A808" s="29">
        <v>4</v>
      </c>
      <c r="B808" s="35" t="s">
        <v>1212</v>
      </c>
      <c r="C808" s="29"/>
      <c r="D808" s="29"/>
      <c r="E808" s="29"/>
      <c r="F808" s="29"/>
    </row>
    <row r="809" spans="1:6" ht="25.5" x14ac:dyDescent="0.2">
      <c r="A809" s="29">
        <v>5</v>
      </c>
      <c r="B809" s="35" t="s">
        <v>1213</v>
      </c>
      <c r="C809" s="29"/>
      <c r="D809" s="29"/>
      <c r="E809" s="29"/>
      <c r="F809" s="29"/>
    </row>
    <row r="810" spans="1:6" ht="25.5" x14ac:dyDescent="0.2">
      <c r="A810" s="29">
        <v>6</v>
      </c>
      <c r="B810" s="35" t="s">
        <v>1214</v>
      </c>
      <c r="C810" s="29"/>
      <c r="D810" s="29"/>
      <c r="E810" s="29"/>
      <c r="F810" s="29"/>
    </row>
    <row r="811" spans="1:6" x14ac:dyDescent="0.2">
      <c r="A811" s="29"/>
      <c r="B811" s="29"/>
      <c r="C811" s="29"/>
      <c r="D811" s="29"/>
      <c r="E811" s="29"/>
      <c r="F811" s="29"/>
    </row>
    <row r="812" spans="1:6" x14ac:dyDescent="0.2">
      <c r="A812" s="30" t="s">
        <v>88</v>
      </c>
      <c r="B812" s="31"/>
      <c r="C812" s="29"/>
      <c r="D812" s="29"/>
      <c r="E812" s="29"/>
      <c r="F812" s="29"/>
    </row>
    <row r="813" spans="1:6" x14ac:dyDescent="0.2">
      <c r="A813" s="29">
        <v>1</v>
      </c>
      <c r="B813" s="35" t="s">
        <v>1215</v>
      </c>
      <c r="C813" s="29"/>
      <c r="D813" s="29"/>
      <c r="E813" s="29"/>
      <c r="F813" s="29"/>
    </row>
    <row r="814" spans="1:6" ht="25.5" x14ac:dyDescent="0.2">
      <c r="A814" s="29">
        <v>2</v>
      </c>
      <c r="B814" s="35" t="s">
        <v>1216</v>
      </c>
      <c r="C814" s="29"/>
      <c r="D814" s="29"/>
      <c r="E814" s="29"/>
      <c r="F814" s="29"/>
    </row>
    <row r="815" spans="1:6" ht="25.5" x14ac:dyDescent="0.2">
      <c r="A815" s="29">
        <v>3</v>
      </c>
      <c r="B815" s="35" t="s">
        <v>1217</v>
      </c>
      <c r="C815" s="29"/>
      <c r="D815" s="29"/>
      <c r="E815" s="29"/>
      <c r="F815" s="29"/>
    </row>
    <row r="816" spans="1:6" ht="38.25" x14ac:dyDescent="0.2">
      <c r="A816" s="29">
        <v>4</v>
      </c>
      <c r="B816" s="35" t="s">
        <v>1218</v>
      </c>
      <c r="C816" s="29"/>
      <c r="D816" s="29"/>
      <c r="E816" s="29"/>
      <c r="F816" s="29"/>
    </row>
    <row r="817" spans="1:6" x14ac:dyDescent="0.2">
      <c r="A817" s="29">
        <v>5</v>
      </c>
      <c r="B817" s="35" t="s">
        <v>1219</v>
      </c>
      <c r="C817" s="29"/>
      <c r="D817" s="29"/>
      <c r="E817" s="29"/>
      <c r="F817" s="29"/>
    </row>
    <row r="818" spans="1:6" x14ac:dyDescent="0.2">
      <c r="A818" s="29"/>
      <c r="B818" s="29"/>
      <c r="C818" s="29"/>
      <c r="D818" s="29"/>
      <c r="E818" s="29"/>
      <c r="F818" s="29"/>
    </row>
    <row r="819" spans="1:6" x14ac:dyDescent="0.2">
      <c r="A819" s="30" t="s">
        <v>91</v>
      </c>
      <c r="B819" s="31"/>
      <c r="C819" s="29"/>
      <c r="D819" s="29"/>
      <c r="E819" s="29"/>
      <c r="F819" s="29"/>
    </row>
    <row r="820" spans="1:6" x14ac:dyDescent="0.2">
      <c r="A820" s="29">
        <v>1</v>
      </c>
      <c r="B820" s="35" t="s">
        <v>1220</v>
      </c>
      <c r="C820" s="29"/>
      <c r="D820" s="29"/>
      <c r="E820" s="29"/>
      <c r="F820" s="29"/>
    </row>
    <row r="821" spans="1:6" x14ac:dyDescent="0.2">
      <c r="A821" s="29">
        <v>2</v>
      </c>
      <c r="B821" s="35" t="s">
        <v>1221</v>
      </c>
      <c r="C821" s="29"/>
      <c r="D821" s="29"/>
      <c r="E821" s="29"/>
      <c r="F821" s="29"/>
    </row>
    <row r="822" spans="1:6" x14ac:dyDescent="0.2">
      <c r="A822" s="29">
        <v>3</v>
      </c>
      <c r="B822" s="35" t="s">
        <v>1222</v>
      </c>
      <c r="C822" s="29"/>
      <c r="D822" s="29"/>
      <c r="E822" s="29"/>
      <c r="F822" s="29"/>
    </row>
    <row r="823" spans="1:6" x14ac:dyDescent="0.2">
      <c r="A823" s="29">
        <v>4</v>
      </c>
      <c r="B823" s="35" t="s">
        <v>1223</v>
      </c>
      <c r="C823" s="29"/>
      <c r="D823" s="29"/>
      <c r="E823" s="29"/>
      <c r="F823" s="29"/>
    </row>
    <row r="824" spans="1:6" ht="25.5" x14ac:dyDescent="0.2">
      <c r="A824" s="29">
        <v>5</v>
      </c>
      <c r="B824" s="35" t="s">
        <v>1224</v>
      </c>
      <c r="C824" s="29"/>
      <c r="D824" s="29"/>
      <c r="E824" s="29"/>
      <c r="F824" s="29"/>
    </row>
    <row r="825" spans="1:6" x14ac:dyDescent="0.2">
      <c r="A825" s="29"/>
      <c r="B825" s="29"/>
      <c r="C825" s="29"/>
      <c r="D825" s="29"/>
      <c r="E825" s="29"/>
      <c r="F825" s="29"/>
    </row>
    <row r="826" spans="1:6" x14ac:dyDescent="0.2">
      <c r="A826" s="30" t="s">
        <v>93</v>
      </c>
      <c r="B826" s="31"/>
      <c r="C826" s="29"/>
      <c r="D826" s="29"/>
      <c r="E826" s="29"/>
      <c r="F826" s="29"/>
    </row>
    <row r="827" spans="1:6" x14ac:dyDescent="0.2">
      <c r="A827" s="29">
        <v>1</v>
      </c>
      <c r="B827" s="35" t="s">
        <v>1225</v>
      </c>
      <c r="C827" s="29"/>
      <c r="D827" s="29"/>
      <c r="E827" s="29"/>
      <c r="F827" s="29"/>
    </row>
    <row r="828" spans="1:6" x14ac:dyDescent="0.2">
      <c r="A828" s="29">
        <v>2</v>
      </c>
      <c r="B828" s="35" t="s">
        <v>1226</v>
      </c>
      <c r="C828" s="29"/>
      <c r="D828" s="29"/>
      <c r="E828" s="29"/>
      <c r="F828" s="29"/>
    </row>
    <row r="829" spans="1:6" ht="25.5" x14ac:dyDescent="0.2">
      <c r="A829" s="29">
        <v>3</v>
      </c>
      <c r="B829" s="35" t="s">
        <v>1227</v>
      </c>
      <c r="C829" s="29"/>
      <c r="D829" s="29"/>
      <c r="E829" s="29"/>
      <c r="F829" s="29"/>
    </row>
    <row r="830" spans="1:6" ht="25.5" x14ac:dyDescent="0.2">
      <c r="A830" s="29">
        <v>4</v>
      </c>
      <c r="B830" s="35" t="s">
        <v>1228</v>
      </c>
      <c r="C830" s="29"/>
      <c r="D830" s="29"/>
      <c r="E830" s="29"/>
      <c r="F830" s="29"/>
    </row>
    <row r="831" spans="1:6" x14ac:dyDescent="0.2">
      <c r="A831" s="29">
        <v>5</v>
      </c>
      <c r="B831" s="35" t="s">
        <v>1229</v>
      </c>
      <c r="C831" s="29"/>
      <c r="D831" s="29"/>
      <c r="E831" s="29"/>
      <c r="F831" s="29"/>
    </row>
    <row r="832" spans="1:6" ht="25.5" x14ac:dyDescent="0.2">
      <c r="A832" s="29">
        <v>6</v>
      </c>
      <c r="B832" s="35" t="s">
        <v>1230</v>
      </c>
      <c r="C832" s="29"/>
      <c r="D832" s="29"/>
      <c r="E832" s="29"/>
      <c r="F832" s="29"/>
    </row>
    <row r="833" spans="1:6" x14ac:dyDescent="0.2">
      <c r="A833" s="29"/>
      <c r="B833" s="29"/>
      <c r="C833" s="29"/>
      <c r="D833" s="29"/>
      <c r="E833" s="29"/>
      <c r="F833" s="29"/>
    </row>
    <row r="834" spans="1:6" x14ac:dyDescent="0.2">
      <c r="A834" s="30" t="s">
        <v>95</v>
      </c>
      <c r="B834" s="31"/>
      <c r="C834" s="29"/>
      <c r="D834" s="29"/>
      <c r="E834" s="29"/>
      <c r="F834" s="29"/>
    </row>
    <row r="835" spans="1:6" x14ac:dyDescent="0.2">
      <c r="A835" s="29">
        <v>1</v>
      </c>
      <c r="B835" s="35" t="s">
        <v>1231</v>
      </c>
      <c r="C835" s="29"/>
      <c r="D835" s="29"/>
      <c r="E835" s="29"/>
      <c r="F835" s="29"/>
    </row>
    <row r="836" spans="1:6" x14ac:dyDescent="0.2">
      <c r="A836" s="29">
        <v>2</v>
      </c>
      <c r="B836" s="35" t="s">
        <v>1226</v>
      </c>
      <c r="C836" s="29"/>
      <c r="D836" s="29"/>
      <c r="E836" s="29"/>
      <c r="F836" s="29"/>
    </row>
    <row r="837" spans="1:6" ht="25.5" x14ac:dyDescent="0.2">
      <c r="A837" s="29">
        <v>3</v>
      </c>
      <c r="B837" s="35" t="s">
        <v>1227</v>
      </c>
      <c r="C837" s="29"/>
      <c r="D837" s="29"/>
      <c r="E837" s="29"/>
      <c r="F837" s="29"/>
    </row>
    <row r="838" spans="1:6" ht="25.5" x14ac:dyDescent="0.2">
      <c r="A838" s="29">
        <v>4</v>
      </c>
      <c r="B838" s="35" t="s">
        <v>1228</v>
      </c>
      <c r="C838" s="29"/>
      <c r="D838" s="29"/>
      <c r="E838" s="29"/>
      <c r="F838" s="29"/>
    </row>
    <row r="839" spans="1:6" x14ac:dyDescent="0.2">
      <c r="A839" s="29">
        <v>5</v>
      </c>
      <c r="B839" s="35" t="s">
        <v>1229</v>
      </c>
      <c r="C839" s="29"/>
      <c r="D839" s="29"/>
      <c r="E839" s="29"/>
      <c r="F839" s="29"/>
    </row>
    <row r="840" spans="1:6" ht="25.5" x14ac:dyDescent="0.2">
      <c r="A840" s="29">
        <v>6</v>
      </c>
      <c r="B840" s="35" t="s">
        <v>1230</v>
      </c>
      <c r="C840" s="29"/>
      <c r="D840" s="29"/>
      <c r="E840" s="29"/>
      <c r="F840" s="29"/>
    </row>
    <row r="841" spans="1:6" x14ac:dyDescent="0.2">
      <c r="A841" s="29"/>
      <c r="B841" s="29"/>
      <c r="C841" s="29"/>
      <c r="D841" s="29"/>
      <c r="E841" s="29"/>
      <c r="F841" s="29"/>
    </row>
    <row r="842" spans="1:6" x14ac:dyDescent="0.2">
      <c r="A842" s="30" t="s">
        <v>97</v>
      </c>
      <c r="B842" s="31"/>
      <c r="C842" s="29"/>
      <c r="D842" s="29"/>
      <c r="E842" s="29"/>
      <c r="F842" s="29"/>
    </row>
    <row r="843" spans="1:6" ht="25.5" x14ac:dyDescent="0.2">
      <c r="A843" s="29">
        <v>1</v>
      </c>
      <c r="B843" s="35" t="s">
        <v>1232</v>
      </c>
      <c r="C843" s="29"/>
      <c r="D843" s="29"/>
      <c r="E843" s="29"/>
      <c r="F843" s="29"/>
    </row>
    <row r="844" spans="1:6" ht="25.5" x14ac:dyDescent="0.2">
      <c r="A844" s="29">
        <v>2</v>
      </c>
      <c r="B844" s="35" t="s">
        <v>1233</v>
      </c>
      <c r="C844" s="29"/>
      <c r="D844" s="29"/>
      <c r="E844" s="29"/>
      <c r="F844" s="29"/>
    </row>
    <row r="845" spans="1:6" ht="25.5" x14ac:dyDescent="0.2">
      <c r="A845" s="29">
        <v>3</v>
      </c>
      <c r="B845" s="35" t="s">
        <v>1234</v>
      </c>
      <c r="C845" s="29"/>
      <c r="D845" s="29"/>
      <c r="E845" s="29"/>
      <c r="F845" s="29"/>
    </row>
    <row r="846" spans="1:6" x14ac:dyDescent="0.2">
      <c r="A846" s="29">
        <v>4</v>
      </c>
      <c r="B846" s="35" t="s">
        <v>1235</v>
      </c>
      <c r="C846" s="29"/>
      <c r="D846" s="29"/>
      <c r="E846" s="29"/>
      <c r="F846" s="29"/>
    </row>
    <row r="847" spans="1:6" ht="25.5" x14ac:dyDescent="0.2">
      <c r="A847" s="29">
        <v>5</v>
      </c>
      <c r="B847" s="35" t="s">
        <v>1236</v>
      </c>
      <c r="C847" s="29"/>
      <c r="D847" s="29"/>
      <c r="E847" s="29"/>
      <c r="F847" s="29"/>
    </row>
    <row r="848" spans="1:6" x14ac:dyDescent="0.2">
      <c r="A848" s="29"/>
      <c r="B848" s="29"/>
      <c r="C848" s="29"/>
      <c r="D848" s="29"/>
      <c r="E848" s="29"/>
      <c r="F848" s="29"/>
    </row>
    <row r="849" spans="1:6" ht="25.5" x14ac:dyDescent="0.2">
      <c r="A849" s="30" t="s">
        <v>100</v>
      </c>
      <c r="B849" s="31"/>
      <c r="C849" s="29"/>
      <c r="D849" s="29"/>
      <c r="E849" s="29"/>
      <c r="F849" s="29"/>
    </row>
    <row r="850" spans="1:6" ht="25.5" x14ac:dyDescent="0.2">
      <c r="A850" s="29">
        <v>1</v>
      </c>
      <c r="B850" s="35" t="s">
        <v>1237</v>
      </c>
      <c r="C850" s="29"/>
      <c r="D850" s="29"/>
      <c r="E850" s="29"/>
      <c r="F850" s="29"/>
    </row>
    <row r="851" spans="1:6" x14ac:dyDescent="0.2">
      <c r="A851" s="29">
        <v>2</v>
      </c>
      <c r="B851" s="35" t="s">
        <v>1238</v>
      </c>
      <c r="C851" s="29"/>
      <c r="D851" s="29"/>
      <c r="E851" s="29"/>
      <c r="F851" s="29"/>
    </row>
    <row r="852" spans="1:6" ht="25.5" x14ac:dyDescent="0.2">
      <c r="A852" s="29">
        <v>3</v>
      </c>
      <c r="B852" s="35" t="s">
        <v>1239</v>
      </c>
      <c r="C852" s="29"/>
      <c r="D852" s="29"/>
      <c r="E852" s="29"/>
      <c r="F852" s="29"/>
    </row>
    <row r="853" spans="1:6" x14ac:dyDescent="0.2">
      <c r="A853" s="29">
        <v>4</v>
      </c>
      <c r="B853" s="35" t="s">
        <v>1240</v>
      </c>
      <c r="C853" s="29"/>
      <c r="D853" s="29"/>
      <c r="E853" s="29"/>
      <c r="F853" s="29"/>
    </row>
    <row r="854" spans="1:6" x14ac:dyDescent="0.2">
      <c r="A854" s="29">
        <v>5</v>
      </c>
      <c r="B854" s="35" t="s">
        <v>1241</v>
      </c>
      <c r="C854" s="29"/>
      <c r="D854" s="29"/>
      <c r="E854" s="29"/>
      <c r="F854" s="29"/>
    </row>
    <row r="855" spans="1:6" x14ac:dyDescent="0.2">
      <c r="A855" s="29">
        <v>6</v>
      </c>
      <c r="B855" s="35" t="s">
        <v>1242</v>
      </c>
      <c r="C855" s="29"/>
      <c r="D855" s="29"/>
      <c r="E855" s="29"/>
      <c r="F855" s="29"/>
    </row>
    <row r="856" spans="1:6" x14ac:dyDescent="0.2">
      <c r="A856" s="29"/>
      <c r="B856" s="29"/>
      <c r="C856" s="29"/>
      <c r="D856" s="29"/>
      <c r="E856" s="29"/>
      <c r="F856" s="29"/>
    </row>
    <row r="857" spans="1:6" ht="25.5" x14ac:dyDescent="0.2">
      <c r="A857" s="30" t="s">
        <v>102</v>
      </c>
      <c r="B857" s="31"/>
      <c r="C857" s="29"/>
      <c r="D857" s="29"/>
      <c r="E857" s="29"/>
      <c r="F857" s="29"/>
    </row>
    <row r="858" spans="1:6" ht="25.5" x14ac:dyDescent="0.2">
      <c r="A858" s="29">
        <v>1</v>
      </c>
      <c r="B858" s="35" t="s">
        <v>1243</v>
      </c>
      <c r="C858" s="29"/>
      <c r="D858" s="29"/>
      <c r="E858" s="29"/>
      <c r="F858" s="29"/>
    </row>
    <row r="859" spans="1:6" x14ac:dyDescent="0.2">
      <c r="A859" s="29">
        <v>2</v>
      </c>
      <c r="B859" s="35" t="s">
        <v>1238</v>
      </c>
      <c r="C859" s="29"/>
      <c r="D859" s="29"/>
      <c r="E859" s="29"/>
      <c r="F859" s="29"/>
    </row>
    <row r="860" spans="1:6" ht="25.5" x14ac:dyDescent="0.2">
      <c r="A860" s="29">
        <v>3</v>
      </c>
      <c r="B860" s="35" t="s">
        <v>1239</v>
      </c>
      <c r="C860" s="29"/>
      <c r="D860" s="29"/>
      <c r="E860" s="29"/>
      <c r="F860" s="29"/>
    </row>
    <row r="861" spans="1:6" x14ac:dyDescent="0.2">
      <c r="A861" s="29">
        <v>4</v>
      </c>
      <c r="B861" s="35" t="s">
        <v>1240</v>
      </c>
      <c r="C861" s="29"/>
      <c r="D861" s="29"/>
      <c r="E861" s="29"/>
      <c r="F861" s="29"/>
    </row>
    <row r="862" spans="1:6" x14ac:dyDescent="0.2">
      <c r="A862" s="29">
        <v>5</v>
      </c>
      <c r="B862" s="35" t="s">
        <v>1241</v>
      </c>
      <c r="C862" s="29"/>
      <c r="D862" s="29"/>
      <c r="E862" s="29"/>
      <c r="F862" s="29"/>
    </row>
    <row r="863" spans="1:6" x14ac:dyDescent="0.2">
      <c r="A863" s="29">
        <v>6</v>
      </c>
      <c r="B863" s="35" t="s">
        <v>1242</v>
      </c>
      <c r="C863" s="29"/>
      <c r="D863" s="29"/>
      <c r="E863" s="29"/>
      <c r="F863" s="29"/>
    </row>
    <row r="864" spans="1:6" x14ac:dyDescent="0.2">
      <c r="A864" s="29"/>
      <c r="B864" s="29"/>
      <c r="C864" s="29"/>
      <c r="D864" s="29"/>
      <c r="E864" s="29"/>
      <c r="F864" s="29"/>
    </row>
    <row r="865" spans="1:6" ht="25.5" x14ac:dyDescent="0.2">
      <c r="A865" s="30" t="s">
        <v>104</v>
      </c>
      <c r="B865" s="31"/>
      <c r="C865" s="29"/>
      <c r="D865" s="29"/>
      <c r="E865" s="29"/>
      <c r="F865" s="29"/>
    </row>
    <row r="866" spans="1:6" ht="25.5" x14ac:dyDescent="0.2">
      <c r="A866" s="29">
        <v>1</v>
      </c>
      <c r="B866" s="35" t="s">
        <v>1244</v>
      </c>
      <c r="C866" s="29"/>
      <c r="D866" s="29"/>
      <c r="E866" s="29"/>
      <c r="F866" s="29"/>
    </row>
    <row r="867" spans="1:6" x14ac:dyDescent="0.2">
      <c r="A867" s="29">
        <v>2</v>
      </c>
      <c r="B867" s="35" t="s">
        <v>1245</v>
      </c>
      <c r="C867" s="29"/>
      <c r="D867" s="29"/>
      <c r="E867" s="29"/>
      <c r="F867" s="29"/>
    </row>
    <row r="868" spans="1:6" ht="25.5" x14ac:dyDescent="0.2">
      <c r="A868" s="29">
        <v>3</v>
      </c>
      <c r="B868" s="35" t="s">
        <v>1246</v>
      </c>
      <c r="C868" s="29"/>
      <c r="D868" s="29"/>
      <c r="E868" s="29"/>
      <c r="F868" s="29"/>
    </row>
    <row r="869" spans="1:6" ht="25.5" x14ac:dyDescent="0.2">
      <c r="A869" s="29">
        <v>4</v>
      </c>
      <c r="B869" s="35" t="s">
        <v>1247</v>
      </c>
      <c r="C869" s="29"/>
      <c r="D869" s="29"/>
      <c r="E869" s="29"/>
      <c r="F869" s="29"/>
    </row>
    <row r="870" spans="1:6" ht="25.5" x14ac:dyDescent="0.2">
      <c r="A870" s="29">
        <v>5</v>
      </c>
      <c r="B870" s="35" t="s">
        <v>1248</v>
      </c>
      <c r="C870" s="29"/>
      <c r="D870" s="29"/>
      <c r="E870" s="29"/>
      <c r="F870" s="29"/>
    </row>
    <row r="871" spans="1:6" x14ac:dyDescent="0.2">
      <c r="A871" s="29"/>
      <c r="B871" s="29"/>
      <c r="C871" s="29"/>
      <c r="D871" s="29"/>
      <c r="E871" s="29"/>
      <c r="F871" s="29"/>
    </row>
    <row r="872" spans="1:6" ht="25.5" x14ac:dyDescent="0.2">
      <c r="A872" s="30" t="s">
        <v>107</v>
      </c>
      <c r="B872" s="31"/>
      <c r="C872" s="29"/>
      <c r="D872" s="29"/>
      <c r="E872" s="29"/>
      <c r="F872" s="29"/>
    </row>
    <row r="873" spans="1:6" ht="25.5" x14ac:dyDescent="0.2">
      <c r="A873" s="29">
        <v>1</v>
      </c>
      <c r="B873" s="35" t="s">
        <v>1249</v>
      </c>
      <c r="C873" s="29"/>
      <c r="D873" s="29"/>
      <c r="E873" s="29"/>
      <c r="F873" s="29"/>
    </row>
    <row r="874" spans="1:6" x14ac:dyDescent="0.2">
      <c r="A874" s="29">
        <v>2</v>
      </c>
      <c r="B874" s="35" t="s">
        <v>1250</v>
      </c>
      <c r="C874" s="29"/>
      <c r="D874" s="29"/>
      <c r="E874" s="29"/>
      <c r="F874" s="29"/>
    </row>
    <row r="875" spans="1:6" x14ac:dyDescent="0.2">
      <c r="A875" s="29">
        <v>3</v>
      </c>
      <c r="B875" s="35" t="s">
        <v>1251</v>
      </c>
      <c r="C875" s="29"/>
      <c r="D875" s="29"/>
      <c r="E875" s="29"/>
      <c r="F875" s="29"/>
    </row>
    <row r="876" spans="1:6" x14ac:dyDescent="0.2">
      <c r="A876" s="29">
        <v>4</v>
      </c>
      <c r="B876" s="35" t="s">
        <v>1252</v>
      </c>
      <c r="C876" s="29"/>
      <c r="D876" s="29"/>
      <c r="E876" s="29"/>
      <c r="F876" s="29"/>
    </row>
    <row r="877" spans="1:6" x14ac:dyDescent="0.2">
      <c r="A877" s="29">
        <v>5</v>
      </c>
      <c r="B877" s="35" t="s">
        <v>1253</v>
      </c>
      <c r="C877" s="29"/>
      <c r="D877" s="29"/>
      <c r="E877" s="29"/>
      <c r="F877" s="29"/>
    </row>
    <row r="878" spans="1:6" x14ac:dyDescent="0.2">
      <c r="A878" s="29">
        <v>6</v>
      </c>
      <c r="B878" s="35" t="s">
        <v>1254</v>
      </c>
      <c r="C878" s="29"/>
      <c r="D878" s="29"/>
      <c r="E878" s="29"/>
      <c r="F878" s="29"/>
    </row>
    <row r="879" spans="1:6" x14ac:dyDescent="0.2">
      <c r="A879" s="29">
        <v>7</v>
      </c>
      <c r="B879" s="35" t="s">
        <v>1255</v>
      </c>
      <c r="C879" s="29"/>
      <c r="D879" s="29"/>
      <c r="E879" s="29"/>
      <c r="F879" s="29"/>
    </row>
    <row r="880" spans="1:6" x14ac:dyDescent="0.2">
      <c r="A880" s="29"/>
      <c r="B880" s="29"/>
      <c r="C880" s="29"/>
      <c r="D880" s="29"/>
      <c r="E880" s="29"/>
      <c r="F880" s="29"/>
    </row>
    <row r="881" spans="1:6" ht="25.5" x14ac:dyDescent="0.2">
      <c r="A881" s="30" t="s">
        <v>109</v>
      </c>
      <c r="B881" s="31"/>
      <c r="C881" s="29"/>
      <c r="D881" s="29"/>
      <c r="E881" s="29"/>
      <c r="F881" s="29"/>
    </row>
    <row r="882" spans="1:6" ht="25.5" x14ac:dyDescent="0.2">
      <c r="A882" s="29">
        <v>1</v>
      </c>
      <c r="B882" s="35" t="s">
        <v>1256</v>
      </c>
      <c r="C882" s="29"/>
      <c r="D882" s="29"/>
      <c r="E882" s="29"/>
      <c r="F882" s="29"/>
    </row>
    <row r="883" spans="1:6" x14ac:dyDescent="0.2">
      <c r="A883" s="29">
        <v>2</v>
      </c>
      <c r="B883" s="35" t="s">
        <v>1250</v>
      </c>
      <c r="C883" s="29"/>
      <c r="D883" s="29"/>
      <c r="E883" s="29"/>
      <c r="F883" s="29"/>
    </row>
    <row r="884" spans="1:6" x14ac:dyDescent="0.2">
      <c r="A884" s="29">
        <v>3</v>
      </c>
      <c r="B884" s="35" t="s">
        <v>1251</v>
      </c>
      <c r="C884" s="29"/>
      <c r="D884" s="29"/>
      <c r="E884" s="29"/>
      <c r="F884" s="29"/>
    </row>
    <row r="885" spans="1:6" x14ac:dyDescent="0.2">
      <c r="A885" s="29">
        <v>4</v>
      </c>
      <c r="B885" s="35" t="s">
        <v>1252</v>
      </c>
      <c r="C885" s="29"/>
      <c r="D885" s="29"/>
      <c r="E885" s="29"/>
      <c r="F885" s="29"/>
    </row>
    <row r="886" spans="1:6" x14ac:dyDescent="0.2">
      <c r="A886" s="29">
        <v>5</v>
      </c>
      <c r="B886" s="35" t="s">
        <v>1253</v>
      </c>
      <c r="C886" s="29"/>
      <c r="D886" s="29"/>
      <c r="E886" s="29"/>
      <c r="F886" s="29"/>
    </row>
    <row r="887" spans="1:6" x14ac:dyDescent="0.2">
      <c r="A887" s="29">
        <v>6</v>
      </c>
      <c r="B887" s="35" t="s">
        <v>1254</v>
      </c>
      <c r="C887" s="29"/>
      <c r="D887" s="29"/>
      <c r="E887" s="29"/>
      <c r="F887" s="29"/>
    </row>
    <row r="888" spans="1:6" x14ac:dyDescent="0.2">
      <c r="A888" s="29">
        <v>7</v>
      </c>
      <c r="B888" s="35" t="s">
        <v>1255</v>
      </c>
      <c r="C888" s="29"/>
      <c r="D888" s="29"/>
      <c r="E888" s="29"/>
      <c r="F888" s="29"/>
    </row>
    <row r="889" spans="1:6" x14ac:dyDescent="0.2">
      <c r="A889" s="29"/>
      <c r="B889" s="29"/>
      <c r="C889" s="29"/>
      <c r="D889" s="29"/>
      <c r="E889" s="29"/>
      <c r="F889" s="29"/>
    </row>
    <row r="890" spans="1:6" ht="25.5" x14ac:dyDescent="0.2">
      <c r="A890" s="30" t="s">
        <v>111</v>
      </c>
      <c r="B890" s="31"/>
      <c r="C890" s="29"/>
      <c r="D890" s="29"/>
      <c r="E890" s="29"/>
      <c r="F890" s="29"/>
    </row>
    <row r="891" spans="1:6" ht="25.5" x14ac:dyDescent="0.2">
      <c r="A891" s="29">
        <v>1</v>
      </c>
      <c r="B891" s="35" t="s">
        <v>1257</v>
      </c>
      <c r="C891" s="29"/>
      <c r="D891" s="29"/>
      <c r="E891" s="29"/>
      <c r="F891" s="29"/>
    </row>
    <row r="892" spans="1:6" ht="25.5" x14ac:dyDescent="0.2">
      <c r="A892" s="29">
        <v>2</v>
      </c>
      <c r="B892" s="35" t="s">
        <v>1258</v>
      </c>
      <c r="C892" s="29"/>
      <c r="D892" s="29"/>
      <c r="E892" s="29"/>
      <c r="F892" s="29"/>
    </row>
    <row r="893" spans="1:6" ht="25.5" x14ac:dyDescent="0.2">
      <c r="A893" s="29">
        <v>3</v>
      </c>
      <c r="B893" s="35" t="s">
        <v>1259</v>
      </c>
      <c r="C893" s="29"/>
      <c r="D893" s="29"/>
      <c r="E893" s="29"/>
      <c r="F893" s="29"/>
    </row>
    <row r="894" spans="1:6" x14ac:dyDescent="0.2">
      <c r="A894" s="29">
        <v>4</v>
      </c>
      <c r="B894" s="35" t="s">
        <v>1260</v>
      </c>
      <c r="C894" s="29"/>
      <c r="D894" s="29"/>
      <c r="E894" s="29"/>
      <c r="F894" s="29"/>
    </row>
    <row r="895" spans="1:6" x14ac:dyDescent="0.2">
      <c r="A895" s="29"/>
      <c r="B895" s="29"/>
      <c r="C895" s="29"/>
      <c r="D895" s="29"/>
      <c r="E895" s="29"/>
      <c r="F895" s="29"/>
    </row>
    <row r="896" spans="1:6" x14ac:dyDescent="0.2">
      <c r="A896" s="30" t="s">
        <v>114</v>
      </c>
      <c r="B896" s="31"/>
      <c r="C896" s="29"/>
      <c r="D896" s="29"/>
      <c r="E896" s="29"/>
      <c r="F896" s="29"/>
    </row>
    <row r="897" spans="1:6" ht="25.5" x14ac:dyDescent="0.2">
      <c r="A897" s="29">
        <v>1</v>
      </c>
      <c r="B897" s="35" t="s">
        <v>1261</v>
      </c>
      <c r="C897" s="29"/>
      <c r="D897" s="29"/>
      <c r="E897" s="29"/>
      <c r="F897" s="29"/>
    </row>
    <row r="898" spans="1:6" x14ac:dyDescent="0.2">
      <c r="A898" s="29">
        <v>2</v>
      </c>
      <c r="B898" s="35" t="s">
        <v>1262</v>
      </c>
      <c r="C898" s="29"/>
      <c r="D898" s="29"/>
      <c r="E898" s="29"/>
      <c r="F898" s="29"/>
    </row>
    <row r="899" spans="1:6" x14ac:dyDescent="0.2">
      <c r="A899" s="29">
        <v>3</v>
      </c>
      <c r="B899" s="35" t="s">
        <v>1263</v>
      </c>
      <c r="C899" s="29"/>
      <c r="D899" s="29"/>
      <c r="E899" s="29"/>
      <c r="F899" s="29"/>
    </row>
    <row r="900" spans="1:6" ht="25.5" x14ac:dyDescent="0.2">
      <c r="A900" s="29">
        <v>4</v>
      </c>
      <c r="B900" s="35" t="s">
        <v>1264</v>
      </c>
      <c r="C900" s="29"/>
      <c r="D900" s="29"/>
      <c r="E900" s="29"/>
      <c r="F900" s="29"/>
    </row>
    <row r="901" spans="1:6" x14ac:dyDescent="0.2">
      <c r="A901" s="29">
        <v>5</v>
      </c>
      <c r="B901" s="35" t="s">
        <v>1265</v>
      </c>
      <c r="C901" s="29"/>
      <c r="D901" s="29"/>
      <c r="E901" s="29"/>
      <c r="F901" s="29"/>
    </row>
    <row r="902" spans="1:6" ht="25.5" x14ac:dyDescent="0.2">
      <c r="A902" s="29">
        <v>6</v>
      </c>
      <c r="B902" s="35" t="s">
        <v>1266</v>
      </c>
      <c r="C902" s="29"/>
      <c r="D902" s="29"/>
      <c r="E902" s="29"/>
      <c r="F902" s="29"/>
    </row>
    <row r="903" spans="1:6" ht="25.5" x14ac:dyDescent="0.2">
      <c r="A903" s="29">
        <v>7</v>
      </c>
      <c r="B903" s="35" t="s">
        <v>1267</v>
      </c>
      <c r="C903" s="29"/>
      <c r="D903" s="29"/>
      <c r="E903" s="29"/>
      <c r="F903" s="29"/>
    </row>
    <row r="904" spans="1:6" x14ac:dyDescent="0.2">
      <c r="A904" s="29">
        <v>8</v>
      </c>
      <c r="B904" s="35" t="s">
        <v>1268</v>
      </c>
      <c r="C904" s="29"/>
      <c r="D904" s="29"/>
      <c r="E904" s="29"/>
      <c r="F904" s="29"/>
    </row>
    <row r="905" spans="1:6" x14ac:dyDescent="0.2">
      <c r="A905" s="29"/>
      <c r="B905" s="29"/>
      <c r="C905" s="29"/>
      <c r="D905" s="29"/>
      <c r="E905" s="29"/>
      <c r="F905" s="29"/>
    </row>
    <row r="906" spans="1:6" x14ac:dyDescent="0.2">
      <c r="A906" s="30" t="s">
        <v>117</v>
      </c>
      <c r="B906" s="31"/>
      <c r="C906" s="29"/>
      <c r="D906" s="29"/>
      <c r="E906" s="29"/>
      <c r="F906" s="29"/>
    </row>
    <row r="907" spans="1:6" x14ac:dyDescent="0.2">
      <c r="A907" s="29">
        <v>1</v>
      </c>
      <c r="B907" s="35" t="s">
        <v>1269</v>
      </c>
      <c r="C907" s="29"/>
      <c r="D907" s="29"/>
      <c r="E907" s="29"/>
      <c r="F907" s="29"/>
    </row>
    <row r="908" spans="1:6" x14ac:dyDescent="0.2">
      <c r="A908" s="29">
        <v>2</v>
      </c>
      <c r="B908" s="35" t="s">
        <v>1270</v>
      </c>
      <c r="C908" s="29"/>
      <c r="D908" s="29"/>
      <c r="E908" s="29"/>
      <c r="F908" s="29"/>
    </row>
    <row r="909" spans="1:6" x14ac:dyDescent="0.2">
      <c r="A909" s="29">
        <v>3</v>
      </c>
      <c r="B909" s="35" t="s">
        <v>1271</v>
      </c>
      <c r="C909" s="29"/>
      <c r="D909" s="29"/>
      <c r="E909" s="29"/>
      <c r="F909" s="29"/>
    </row>
    <row r="910" spans="1:6" ht="25.5" x14ac:dyDescent="0.2">
      <c r="A910" s="29">
        <v>4</v>
      </c>
      <c r="B910" s="35" t="s">
        <v>1272</v>
      </c>
      <c r="C910" s="29"/>
      <c r="D910" s="29"/>
      <c r="E910" s="29"/>
      <c r="F910" s="29"/>
    </row>
    <row r="911" spans="1:6" x14ac:dyDescent="0.2">
      <c r="A911" s="29">
        <v>5</v>
      </c>
      <c r="B911" s="35" t="s">
        <v>1273</v>
      </c>
      <c r="C911" s="29"/>
      <c r="D911" s="29"/>
      <c r="E911" s="29"/>
      <c r="F911" s="29"/>
    </row>
    <row r="912" spans="1:6" x14ac:dyDescent="0.2">
      <c r="A912" s="29">
        <v>6</v>
      </c>
      <c r="B912" s="35" t="s">
        <v>1274</v>
      </c>
      <c r="C912" s="29"/>
      <c r="D912" s="29"/>
      <c r="E912" s="29"/>
      <c r="F912" s="29"/>
    </row>
    <row r="913" spans="1:6" x14ac:dyDescent="0.2">
      <c r="A913" s="29"/>
      <c r="B913" s="29"/>
      <c r="C913" s="29"/>
      <c r="D913" s="29"/>
      <c r="E913" s="29"/>
      <c r="F913" s="29"/>
    </row>
    <row r="914" spans="1:6" x14ac:dyDescent="0.2">
      <c r="A914" s="30" t="s">
        <v>119</v>
      </c>
      <c r="B914" s="31"/>
      <c r="C914" s="29"/>
      <c r="D914" s="29"/>
      <c r="E914" s="29"/>
      <c r="F914" s="29"/>
    </row>
    <row r="915" spans="1:6" x14ac:dyDescent="0.2">
      <c r="A915" s="29">
        <v>1</v>
      </c>
      <c r="B915" s="35" t="s">
        <v>1275</v>
      </c>
      <c r="C915" s="29"/>
      <c r="D915" s="29"/>
      <c r="E915" s="29"/>
      <c r="F915" s="29"/>
    </row>
    <row r="916" spans="1:6" x14ac:dyDescent="0.2">
      <c r="A916" s="29">
        <v>2</v>
      </c>
      <c r="B916" s="35" t="s">
        <v>1270</v>
      </c>
      <c r="C916" s="29"/>
      <c r="D916" s="29"/>
      <c r="E916" s="29"/>
      <c r="F916" s="29"/>
    </row>
    <row r="917" spans="1:6" x14ac:dyDescent="0.2">
      <c r="A917" s="29">
        <v>3</v>
      </c>
      <c r="B917" s="35" t="s">
        <v>1271</v>
      </c>
      <c r="C917" s="29"/>
      <c r="D917" s="29"/>
      <c r="E917" s="29"/>
      <c r="F917" s="29"/>
    </row>
    <row r="918" spans="1:6" ht="25.5" x14ac:dyDescent="0.2">
      <c r="A918" s="29">
        <v>4</v>
      </c>
      <c r="B918" s="35" t="s">
        <v>1272</v>
      </c>
      <c r="C918" s="29"/>
      <c r="D918" s="29"/>
      <c r="E918" s="29"/>
      <c r="F918" s="29"/>
    </row>
    <row r="919" spans="1:6" x14ac:dyDescent="0.2">
      <c r="A919" s="29">
        <v>5</v>
      </c>
      <c r="B919" s="35" t="s">
        <v>1273</v>
      </c>
      <c r="C919" s="29"/>
      <c r="D919" s="29"/>
      <c r="E919" s="29"/>
      <c r="F919" s="29"/>
    </row>
    <row r="920" spans="1:6" x14ac:dyDescent="0.2">
      <c r="A920" s="29">
        <v>6</v>
      </c>
      <c r="B920" s="35" t="s">
        <v>1274</v>
      </c>
      <c r="C920" s="29"/>
      <c r="D920" s="29"/>
      <c r="E920" s="29"/>
      <c r="F920" s="29"/>
    </row>
    <row r="921" spans="1:6" x14ac:dyDescent="0.2">
      <c r="A921" s="29"/>
      <c r="B921" s="29"/>
      <c r="C921" s="29"/>
      <c r="D921" s="29"/>
      <c r="E921" s="29"/>
      <c r="F921" s="29"/>
    </row>
    <row r="922" spans="1:6" x14ac:dyDescent="0.2">
      <c r="A922" s="30" t="s">
        <v>121</v>
      </c>
      <c r="B922" s="31"/>
      <c r="C922" s="29"/>
      <c r="D922" s="29"/>
      <c r="E922" s="29"/>
      <c r="F922" s="29"/>
    </row>
    <row r="923" spans="1:6" x14ac:dyDescent="0.2">
      <c r="A923" s="29">
        <v>1</v>
      </c>
      <c r="B923" s="35" t="s">
        <v>1276</v>
      </c>
      <c r="C923" s="29"/>
      <c r="D923" s="29"/>
      <c r="E923" s="29"/>
      <c r="F923" s="29"/>
    </row>
    <row r="924" spans="1:6" x14ac:dyDescent="0.2">
      <c r="A924" s="29">
        <v>2</v>
      </c>
      <c r="B924" s="35" t="s">
        <v>1270</v>
      </c>
      <c r="C924" s="29"/>
      <c r="D924" s="29"/>
      <c r="E924" s="29"/>
      <c r="F924" s="29"/>
    </row>
    <row r="925" spans="1:6" x14ac:dyDescent="0.2">
      <c r="A925" s="29">
        <v>3</v>
      </c>
      <c r="B925" s="35" t="s">
        <v>1271</v>
      </c>
      <c r="C925" s="29"/>
      <c r="D925" s="29"/>
      <c r="E925" s="29"/>
      <c r="F925" s="29"/>
    </row>
    <row r="926" spans="1:6" ht="25.5" x14ac:dyDescent="0.2">
      <c r="A926" s="29">
        <v>4</v>
      </c>
      <c r="B926" s="35" t="s">
        <v>1272</v>
      </c>
      <c r="C926" s="29"/>
      <c r="D926" s="29"/>
      <c r="E926" s="29"/>
      <c r="F926" s="29"/>
    </row>
    <row r="927" spans="1:6" x14ac:dyDescent="0.2">
      <c r="A927" s="29">
        <v>5</v>
      </c>
      <c r="B927" s="35" t="s">
        <v>1273</v>
      </c>
      <c r="C927" s="29"/>
      <c r="D927" s="29"/>
      <c r="E927" s="29"/>
      <c r="F927" s="29"/>
    </row>
    <row r="928" spans="1:6" x14ac:dyDescent="0.2">
      <c r="A928" s="29">
        <v>6</v>
      </c>
      <c r="B928" s="35" t="s">
        <v>1274</v>
      </c>
      <c r="C928" s="29"/>
      <c r="D928" s="29"/>
      <c r="E928" s="29"/>
      <c r="F928" s="29"/>
    </row>
    <row r="929" spans="1:6" x14ac:dyDescent="0.2">
      <c r="A929" s="29"/>
      <c r="B929" s="29"/>
      <c r="C929" s="29"/>
      <c r="D929" s="29"/>
      <c r="E929" s="29"/>
      <c r="F929" s="29"/>
    </row>
    <row r="930" spans="1:6" x14ac:dyDescent="0.2">
      <c r="A930" s="30" t="s">
        <v>124</v>
      </c>
      <c r="B930" s="31"/>
      <c r="C930" s="29"/>
      <c r="D930" s="29"/>
      <c r="E930" s="29"/>
      <c r="F930" s="29"/>
    </row>
    <row r="931" spans="1:6" x14ac:dyDescent="0.2">
      <c r="A931" s="29">
        <v>1</v>
      </c>
      <c r="B931" s="35" t="s">
        <v>1277</v>
      </c>
      <c r="C931" s="29"/>
      <c r="D931" s="29"/>
      <c r="E931" s="29"/>
      <c r="F931" s="29"/>
    </row>
    <row r="932" spans="1:6" x14ac:dyDescent="0.2">
      <c r="A932" s="29">
        <v>2</v>
      </c>
      <c r="B932" s="35" t="s">
        <v>1278</v>
      </c>
      <c r="C932" s="29"/>
      <c r="D932" s="29"/>
      <c r="E932" s="29"/>
      <c r="F932" s="29"/>
    </row>
    <row r="933" spans="1:6" ht="25.5" x14ac:dyDescent="0.2">
      <c r="A933" s="29">
        <v>3</v>
      </c>
      <c r="B933" s="35" t="s">
        <v>1279</v>
      </c>
      <c r="C933" s="29"/>
      <c r="D933" s="29"/>
      <c r="E933" s="29"/>
      <c r="F933" s="29"/>
    </row>
    <row r="934" spans="1:6" x14ac:dyDescent="0.2">
      <c r="A934" s="29">
        <v>4</v>
      </c>
      <c r="B934" s="35" t="s">
        <v>1280</v>
      </c>
      <c r="C934" s="29"/>
      <c r="D934" s="29"/>
      <c r="E934" s="29"/>
      <c r="F934" s="29"/>
    </row>
    <row r="935" spans="1:6" x14ac:dyDescent="0.2">
      <c r="A935" s="29">
        <v>5</v>
      </c>
      <c r="B935" s="35" t="s">
        <v>1281</v>
      </c>
      <c r="C935" s="29"/>
      <c r="D935" s="29"/>
      <c r="E935" s="29"/>
      <c r="F935" s="29"/>
    </row>
    <row r="936" spans="1:6" x14ac:dyDescent="0.2">
      <c r="A936" s="29"/>
      <c r="B936" s="29"/>
      <c r="C936" s="29"/>
      <c r="D936" s="29"/>
      <c r="E936" s="29"/>
      <c r="F936" s="29"/>
    </row>
    <row r="937" spans="1:6" x14ac:dyDescent="0.2">
      <c r="A937" s="30" t="s">
        <v>126</v>
      </c>
      <c r="B937" s="31"/>
      <c r="C937" s="29"/>
      <c r="D937" s="29"/>
      <c r="E937" s="29"/>
      <c r="F937" s="29"/>
    </row>
    <row r="938" spans="1:6" x14ac:dyDescent="0.2">
      <c r="A938" s="29">
        <v>1</v>
      </c>
      <c r="B938" s="35" t="s">
        <v>1282</v>
      </c>
      <c r="C938" s="29"/>
      <c r="D938" s="29"/>
      <c r="E938" s="29"/>
      <c r="F938" s="29"/>
    </row>
    <row r="939" spans="1:6" x14ac:dyDescent="0.2">
      <c r="A939" s="29">
        <v>2</v>
      </c>
      <c r="B939" s="35" t="s">
        <v>1278</v>
      </c>
      <c r="C939" s="29"/>
      <c r="D939" s="29"/>
      <c r="E939" s="29"/>
      <c r="F939" s="29"/>
    </row>
    <row r="940" spans="1:6" ht="25.5" x14ac:dyDescent="0.2">
      <c r="A940" s="29">
        <v>3</v>
      </c>
      <c r="B940" s="35" t="s">
        <v>1279</v>
      </c>
      <c r="C940" s="29"/>
      <c r="D940" s="29"/>
      <c r="E940" s="29"/>
      <c r="F940" s="29"/>
    </row>
    <row r="941" spans="1:6" x14ac:dyDescent="0.2">
      <c r="A941" s="29">
        <v>4</v>
      </c>
      <c r="B941" s="35" t="s">
        <v>1280</v>
      </c>
      <c r="C941" s="29"/>
      <c r="D941" s="29"/>
      <c r="E941" s="29"/>
      <c r="F941" s="29"/>
    </row>
    <row r="942" spans="1:6" x14ac:dyDescent="0.2">
      <c r="A942" s="29">
        <v>5</v>
      </c>
      <c r="B942" s="35" t="s">
        <v>1281</v>
      </c>
      <c r="C942" s="29"/>
      <c r="D942" s="29"/>
      <c r="E942" s="29"/>
      <c r="F942" s="29"/>
    </row>
    <row r="943" spans="1:6" x14ac:dyDescent="0.2">
      <c r="A943" s="29"/>
      <c r="B943" s="29"/>
      <c r="C943" s="29"/>
      <c r="D943" s="29"/>
      <c r="E943" s="29"/>
      <c r="F943" s="29"/>
    </row>
    <row r="944" spans="1:6" x14ac:dyDescent="0.2">
      <c r="A944" s="30" t="s">
        <v>129</v>
      </c>
      <c r="B944" s="31"/>
      <c r="C944" s="29"/>
      <c r="D944" s="29"/>
      <c r="E944" s="29"/>
      <c r="F944" s="29"/>
    </row>
    <row r="945" spans="1:6" x14ac:dyDescent="0.2">
      <c r="A945" s="29">
        <v>1</v>
      </c>
      <c r="B945" s="35" t="s">
        <v>1283</v>
      </c>
      <c r="C945" s="29"/>
      <c r="D945" s="29"/>
      <c r="E945" s="29"/>
      <c r="F945" s="29"/>
    </row>
    <row r="946" spans="1:6" x14ac:dyDescent="0.2">
      <c r="A946" s="29">
        <v>2</v>
      </c>
      <c r="B946" s="35" t="s">
        <v>1284</v>
      </c>
      <c r="C946" s="29"/>
      <c r="D946" s="29"/>
      <c r="E946" s="29"/>
      <c r="F946" s="29"/>
    </row>
    <row r="947" spans="1:6" ht="25.5" x14ac:dyDescent="0.2">
      <c r="A947" s="29">
        <v>3</v>
      </c>
      <c r="B947" s="35" t="s">
        <v>1285</v>
      </c>
      <c r="C947" s="29"/>
      <c r="D947" s="29"/>
      <c r="E947" s="29"/>
      <c r="F947" s="29"/>
    </row>
    <row r="948" spans="1:6" x14ac:dyDescent="0.2">
      <c r="A948" s="29">
        <v>4</v>
      </c>
      <c r="B948" s="35" t="s">
        <v>1286</v>
      </c>
      <c r="C948" s="29"/>
      <c r="D948" s="29"/>
      <c r="E948" s="29"/>
      <c r="F948" s="29"/>
    </row>
    <row r="949" spans="1:6" ht="25.5" x14ac:dyDescent="0.2">
      <c r="A949" s="29">
        <v>5</v>
      </c>
      <c r="B949" s="35" t="s">
        <v>1287</v>
      </c>
      <c r="C949" s="29"/>
      <c r="D949" s="29"/>
      <c r="E949" s="29"/>
      <c r="F949" s="29"/>
    </row>
    <row r="950" spans="1:6" ht="25.5" x14ac:dyDescent="0.2">
      <c r="A950" s="29">
        <v>6</v>
      </c>
      <c r="B950" s="35" t="s">
        <v>1288</v>
      </c>
      <c r="C950" s="29"/>
      <c r="D950" s="29"/>
      <c r="E950" s="29"/>
      <c r="F950" s="29"/>
    </row>
    <row r="951" spans="1:6" ht="25.5" x14ac:dyDescent="0.2">
      <c r="A951" s="29">
        <v>7</v>
      </c>
      <c r="B951" s="35" t="s">
        <v>1289</v>
      </c>
      <c r="C951" s="29"/>
      <c r="D951" s="29"/>
      <c r="E951" s="29"/>
      <c r="F951" s="29"/>
    </row>
    <row r="952" spans="1:6" x14ac:dyDescent="0.2">
      <c r="A952" s="29"/>
      <c r="B952" s="29"/>
      <c r="C952" s="29"/>
      <c r="D952" s="29"/>
      <c r="E952" s="29"/>
      <c r="F952" s="29"/>
    </row>
    <row r="953" spans="1:6" x14ac:dyDescent="0.2">
      <c r="A953" s="30" t="s">
        <v>131</v>
      </c>
      <c r="B953" s="31"/>
      <c r="C953" s="29"/>
      <c r="D953" s="29"/>
      <c r="E953" s="29"/>
      <c r="F953" s="29"/>
    </row>
    <row r="954" spans="1:6" ht="25.5" x14ac:dyDescent="0.2">
      <c r="A954" s="29">
        <v>1</v>
      </c>
      <c r="B954" s="35" t="s">
        <v>1290</v>
      </c>
      <c r="C954" s="29"/>
      <c r="D954" s="29"/>
      <c r="E954" s="29"/>
      <c r="F954" s="29"/>
    </row>
    <row r="955" spans="1:6" x14ac:dyDescent="0.2">
      <c r="A955" s="29">
        <v>2</v>
      </c>
      <c r="B955" s="35" t="s">
        <v>1291</v>
      </c>
      <c r="C955" s="29"/>
      <c r="D955" s="29"/>
      <c r="E955" s="29"/>
      <c r="F955" s="29"/>
    </row>
    <row r="956" spans="1:6" ht="25.5" x14ac:dyDescent="0.2">
      <c r="A956" s="29">
        <v>3</v>
      </c>
      <c r="B956" s="35" t="s">
        <v>1292</v>
      </c>
      <c r="C956" s="29"/>
      <c r="D956" s="29"/>
      <c r="E956" s="29"/>
      <c r="F956" s="29"/>
    </row>
    <row r="957" spans="1:6" ht="51" x14ac:dyDescent="0.2">
      <c r="A957" s="29">
        <v>4</v>
      </c>
      <c r="B957" s="35" t="s">
        <v>1293</v>
      </c>
      <c r="C957" s="29"/>
      <c r="D957" s="29"/>
      <c r="E957" s="29"/>
      <c r="F957" s="29"/>
    </row>
    <row r="958" spans="1:6" ht="38.25" x14ac:dyDescent="0.2">
      <c r="A958" s="29">
        <v>5</v>
      </c>
      <c r="B958" s="35" t="s">
        <v>1294</v>
      </c>
      <c r="C958" s="29"/>
      <c r="D958" s="29"/>
      <c r="E958" s="29"/>
      <c r="F958" s="29"/>
    </row>
    <row r="959" spans="1:6" ht="63.75" x14ac:dyDescent="0.2">
      <c r="A959" s="29">
        <v>6</v>
      </c>
      <c r="B959" s="35" t="s">
        <v>1295</v>
      </c>
      <c r="C959" s="29"/>
      <c r="D959" s="29"/>
      <c r="E959" s="29"/>
      <c r="F959" s="29"/>
    </row>
    <row r="960" spans="1:6" ht="25.5" x14ac:dyDescent="0.2">
      <c r="A960" s="29">
        <v>7</v>
      </c>
      <c r="B960" s="35" t="s">
        <v>1296</v>
      </c>
      <c r="C960" s="29"/>
      <c r="D960" s="29"/>
      <c r="E960" s="29"/>
      <c r="F960" s="29"/>
    </row>
    <row r="961" spans="1:6" x14ac:dyDescent="0.2">
      <c r="A961" s="29">
        <v>8</v>
      </c>
      <c r="B961" s="35" t="s">
        <v>1297</v>
      </c>
      <c r="C961" s="29"/>
      <c r="D961" s="29"/>
      <c r="E961" s="29"/>
      <c r="F961" s="29"/>
    </row>
    <row r="962" spans="1:6" ht="25.5" x14ac:dyDescent="0.2">
      <c r="A962" s="29">
        <v>9</v>
      </c>
      <c r="B962" s="35" t="s">
        <v>1298</v>
      </c>
      <c r="C962" s="29"/>
      <c r="D962" s="29"/>
      <c r="E962" s="29"/>
      <c r="F962" s="29"/>
    </row>
    <row r="963" spans="1:6" ht="25.5" x14ac:dyDescent="0.2">
      <c r="A963" s="29">
        <v>10</v>
      </c>
      <c r="B963" s="35" t="s">
        <v>1299</v>
      </c>
      <c r="C963" s="29"/>
      <c r="D963" s="29"/>
      <c r="E963" s="29"/>
      <c r="F963" s="29"/>
    </row>
    <row r="964" spans="1:6" x14ac:dyDescent="0.2">
      <c r="A964" s="29"/>
      <c r="B964" s="29"/>
      <c r="C964" s="29"/>
      <c r="D964" s="29"/>
      <c r="E964" s="29"/>
      <c r="F964" s="29"/>
    </row>
    <row r="965" spans="1:6" x14ac:dyDescent="0.2">
      <c r="A965" s="30" t="s">
        <v>134</v>
      </c>
      <c r="B965" s="31"/>
      <c r="C965" s="29"/>
      <c r="D965" s="29"/>
      <c r="E965" s="29"/>
      <c r="F965" s="29"/>
    </row>
    <row r="966" spans="1:6" ht="25.5" x14ac:dyDescent="0.2">
      <c r="A966" s="29">
        <v>1</v>
      </c>
      <c r="B966" s="35" t="s">
        <v>1300</v>
      </c>
      <c r="C966" s="29"/>
      <c r="D966" s="29"/>
      <c r="E966" s="29"/>
      <c r="F966" s="29"/>
    </row>
    <row r="967" spans="1:6" x14ac:dyDescent="0.2">
      <c r="A967" s="29">
        <v>2</v>
      </c>
      <c r="B967" s="35" t="s">
        <v>1301</v>
      </c>
      <c r="C967" s="29"/>
      <c r="D967" s="29"/>
      <c r="E967" s="29"/>
      <c r="F967" s="29"/>
    </row>
    <row r="968" spans="1:6" ht="38.25" x14ac:dyDescent="0.2">
      <c r="A968" s="29">
        <v>3</v>
      </c>
      <c r="B968" s="35" t="s">
        <v>1302</v>
      </c>
      <c r="C968" s="29"/>
      <c r="D968" s="29"/>
      <c r="E968" s="29"/>
      <c r="F968" s="29"/>
    </row>
    <row r="969" spans="1:6" ht="25.5" x14ac:dyDescent="0.2">
      <c r="A969" s="29">
        <v>4</v>
      </c>
      <c r="B969" s="35" t="s">
        <v>1303</v>
      </c>
      <c r="C969" s="29"/>
      <c r="D969" s="29"/>
      <c r="E969" s="29"/>
      <c r="F969" s="29"/>
    </row>
    <row r="970" spans="1:6" ht="38.25" x14ac:dyDescent="0.2">
      <c r="A970" s="29">
        <v>5</v>
      </c>
      <c r="B970" s="35" t="s">
        <v>1304</v>
      </c>
      <c r="C970" s="29"/>
      <c r="D970" s="29"/>
      <c r="E970" s="29"/>
      <c r="F970" s="29"/>
    </row>
    <row r="971" spans="1:6" ht="25.5" x14ac:dyDescent="0.2">
      <c r="A971" s="29">
        <v>6</v>
      </c>
      <c r="B971" s="35" t="s">
        <v>1305</v>
      </c>
      <c r="C971" s="29"/>
      <c r="D971" s="29"/>
      <c r="E971" s="29"/>
      <c r="F971" s="29"/>
    </row>
    <row r="972" spans="1:6" x14ac:dyDescent="0.2">
      <c r="A972" s="29">
        <v>7</v>
      </c>
      <c r="B972" s="35" t="s">
        <v>1306</v>
      </c>
      <c r="C972" s="29"/>
      <c r="D972" s="29"/>
      <c r="E972" s="29"/>
      <c r="F972" s="29"/>
    </row>
    <row r="973" spans="1:6" x14ac:dyDescent="0.2">
      <c r="A973" s="29"/>
      <c r="B973" s="29"/>
      <c r="C973" s="29"/>
      <c r="D973" s="29"/>
      <c r="E973" s="29"/>
      <c r="F973" s="29"/>
    </row>
    <row r="974" spans="1:6" x14ac:dyDescent="0.2">
      <c r="A974" s="30" t="s">
        <v>137</v>
      </c>
      <c r="B974" s="31"/>
      <c r="C974" s="29"/>
      <c r="D974" s="29"/>
      <c r="E974" s="29"/>
      <c r="F974" s="29"/>
    </row>
    <row r="975" spans="1:6" ht="25.5" x14ac:dyDescent="0.2">
      <c r="A975" s="29">
        <v>1</v>
      </c>
      <c r="B975" s="35" t="s">
        <v>1307</v>
      </c>
      <c r="C975" s="29"/>
      <c r="D975" s="29"/>
      <c r="E975" s="29"/>
      <c r="F975" s="29"/>
    </row>
    <row r="976" spans="1:6" x14ac:dyDescent="0.2">
      <c r="A976" s="29">
        <v>2</v>
      </c>
      <c r="B976" s="35" t="s">
        <v>1308</v>
      </c>
      <c r="C976" s="29"/>
      <c r="D976" s="29"/>
      <c r="E976" s="29"/>
      <c r="F976" s="29"/>
    </row>
    <row r="977" spans="1:6" x14ac:dyDescent="0.2">
      <c r="A977" s="29">
        <v>3</v>
      </c>
      <c r="B977" s="35" t="s">
        <v>1309</v>
      </c>
      <c r="C977" s="29"/>
      <c r="D977" s="29"/>
      <c r="E977" s="29"/>
      <c r="F977" s="29"/>
    </row>
    <row r="978" spans="1:6" ht="25.5" x14ac:dyDescent="0.2">
      <c r="A978" s="29">
        <v>4</v>
      </c>
      <c r="B978" s="35" t="s">
        <v>1310</v>
      </c>
      <c r="C978" s="29"/>
      <c r="D978" s="29"/>
      <c r="E978" s="29"/>
      <c r="F978" s="29"/>
    </row>
    <row r="979" spans="1:6" x14ac:dyDescent="0.2">
      <c r="A979" s="29">
        <v>5</v>
      </c>
      <c r="B979" s="35" t="s">
        <v>1311</v>
      </c>
      <c r="C979" s="29"/>
      <c r="D979" s="29"/>
      <c r="E979" s="29"/>
      <c r="F979" s="29"/>
    </row>
    <row r="980" spans="1:6" x14ac:dyDescent="0.2">
      <c r="A980" s="29"/>
      <c r="B980" s="29"/>
      <c r="C980" s="29"/>
      <c r="D980" s="29"/>
      <c r="E980" s="29"/>
      <c r="F980" s="29"/>
    </row>
    <row r="981" spans="1:6" x14ac:dyDescent="0.2">
      <c r="A981" s="30" t="s">
        <v>139</v>
      </c>
      <c r="B981" s="31"/>
      <c r="C981" s="29"/>
      <c r="D981" s="29"/>
      <c r="E981" s="29"/>
      <c r="F981" s="29"/>
    </row>
    <row r="982" spans="1:6" ht="25.5" x14ac:dyDescent="0.2">
      <c r="A982" s="29">
        <v>1</v>
      </c>
      <c r="B982" s="35" t="s">
        <v>1312</v>
      </c>
      <c r="C982" s="29"/>
      <c r="D982" s="29"/>
      <c r="E982" s="29"/>
      <c r="F982" s="29"/>
    </row>
    <row r="983" spans="1:6" x14ac:dyDescent="0.2">
      <c r="A983" s="29">
        <v>2</v>
      </c>
      <c r="B983" s="35" t="s">
        <v>1313</v>
      </c>
      <c r="C983" s="29"/>
      <c r="D983" s="29"/>
      <c r="E983" s="29"/>
      <c r="F983" s="29"/>
    </row>
    <row r="984" spans="1:6" x14ac:dyDescent="0.2">
      <c r="A984" s="29">
        <v>3</v>
      </c>
      <c r="B984" s="35" t="s">
        <v>1314</v>
      </c>
      <c r="C984" s="29"/>
      <c r="D984" s="29"/>
      <c r="E984" s="29"/>
      <c r="F984" s="29"/>
    </row>
    <row r="985" spans="1:6" x14ac:dyDescent="0.2">
      <c r="A985" s="29">
        <v>4</v>
      </c>
      <c r="B985" s="35" t="s">
        <v>1315</v>
      </c>
      <c r="C985" s="29"/>
      <c r="D985" s="29"/>
      <c r="E985" s="29"/>
      <c r="F985" s="29"/>
    </row>
    <row r="986" spans="1:6" x14ac:dyDescent="0.2">
      <c r="A986" s="29">
        <v>5</v>
      </c>
      <c r="B986" s="35" t="s">
        <v>1311</v>
      </c>
      <c r="C986" s="29"/>
      <c r="D986" s="29"/>
      <c r="E986" s="29"/>
      <c r="F986" s="29"/>
    </row>
    <row r="987" spans="1:6" x14ac:dyDescent="0.2">
      <c r="A987" s="29"/>
      <c r="B987" s="29"/>
      <c r="C987" s="29"/>
      <c r="D987" s="29"/>
      <c r="E987" s="29"/>
      <c r="F987" s="29"/>
    </row>
    <row r="988" spans="1:6" x14ac:dyDescent="0.2">
      <c r="A988" s="30" t="s">
        <v>141</v>
      </c>
      <c r="B988" s="31"/>
      <c r="C988" s="29"/>
      <c r="D988" s="29"/>
      <c r="E988" s="29"/>
      <c r="F988" s="29"/>
    </row>
    <row r="989" spans="1:6" x14ac:dyDescent="0.2">
      <c r="A989" s="29">
        <v>1</v>
      </c>
      <c r="B989" s="35" t="s">
        <v>1316</v>
      </c>
      <c r="C989" s="29"/>
      <c r="D989" s="29"/>
      <c r="E989" s="29"/>
      <c r="F989" s="29"/>
    </row>
    <row r="990" spans="1:6" x14ac:dyDescent="0.2">
      <c r="A990" s="29">
        <v>2</v>
      </c>
      <c r="B990" s="35" t="s">
        <v>1317</v>
      </c>
      <c r="C990" s="29"/>
      <c r="D990" s="29"/>
      <c r="E990" s="29"/>
      <c r="F990" s="29"/>
    </row>
    <row r="991" spans="1:6" ht="25.5" x14ac:dyDescent="0.2">
      <c r="A991" s="29">
        <v>3</v>
      </c>
      <c r="B991" s="35" t="s">
        <v>1318</v>
      </c>
      <c r="C991" s="29"/>
      <c r="D991" s="29"/>
      <c r="E991" s="29"/>
      <c r="F991" s="29"/>
    </row>
    <row r="992" spans="1:6" x14ac:dyDescent="0.2">
      <c r="A992" s="29">
        <v>4</v>
      </c>
      <c r="B992" s="35" t="s">
        <v>1319</v>
      </c>
      <c r="C992" s="29"/>
      <c r="D992" s="29"/>
      <c r="E992" s="29"/>
      <c r="F992" s="29"/>
    </row>
    <row r="993" spans="1:6" x14ac:dyDescent="0.2">
      <c r="A993" s="29">
        <v>5</v>
      </c>
      <c r="B993" s="35" t="s">
        <v>1320</v>
      </c>
      <c r="C993" s="29"/>
      <c r="D993" s="29"/>
      <c r="E993" s="29"/>
      <c r="F993" s="29"/>
    </row>
    <row r="994" spans="1:6" x14ac:dyDescent="0.2">
      <c r="A994" s="29"/>
      <c r="B994" s="29"/>
      <c r="C994" s="29"/>
      <c r="D994" s="29"/>
      <c r="E994" s="29"/>
      <c r="F994" s="29"/>
    </row>
    <row r="995" spans="1:6" x14ac:dyDescent="0.2">
      <c r="A995" s="30" t="s">
        <v>143</v>
      </c>
      <c r="B995" s="31"/>
      <c r="C995" s="29"/>
      <c r="D995" s="29"/>
      <c r="E995" s="29"/>
      <c r="F995" s="29"/>
    </row>
    <row r="996" spans="1:6" x14ac:dyDescent="0.2">
      <c r="A996" s="29">
        <v>1</v>
      </c>
      <c r="B996" s="35" t="s">
        <v>1321</v>
      </c>
      <c r="C996" s="29"/>
      <c r="D996" s="29"/>
      <c r="E996" s="29"/>
      <c r="F996" s="29"/>
    </row>
    <row r="997" spans="1:6" x14ac:dyDescent="0.2">
      <c r="A997" s="29">
        <v>2</v>
      </c>
      <c r="B997" s="35" t="s">
        <v>1322</v>
      </c>
      <c r="C997" s="29"/>
      <c r="D997" s="29"/>
      <c r="E997" s="29"/>
      <c r="F997" s="29"/>
    </row>
    <row r="998" spans="1:6" ht="25.5" x14ac:dyDescent="0.2">
      <c r="A998" s="29">
        <v>3</v>
      </c>
      <c r="B998" s="35" t="s">
        <v>1323</v>
      </c>
      <c r="C998" s="29"/>
      <c r="D998" s="29"/>
      <c r="E998" s="29"/>
      <c r="F998" s="29"/>
    </row>
    <row r="999" spans="1:6" x14ac:dyDescent="0.2">
      <c r="A999" s="29">
        <v>4</v>
      </c>
      <c r="B999" s="35" t="s">
        <v>1311</v>
      </c>
      <c r="C999" s="29"/>
      <c r="D999" s="29"/>
      <c r="E999" s="29"/>
      <c r="F999" s="29"/>
    </row>
    <row r="1000" spans="1:6" x14ac:dyDescent="0.2">
      <c r="A1000" s="29"/>
      <c r="B1000" s="29"/>
      <c r="C1000" s="29"/>
      <c r="D1000" s="29"/>
      <c r="E1000" s="29"/>
      <c r="F1000" s="29"/>
    </row>
    <row r="1001" spans="1:6" x14ac:dyDescent="0.2">
      <c r="A1001" s="30" t="s">
        <v>145</v>
      </c>
      <c r="B1001" s="31"/>
      <c r="C1001" s="29"/>
      <c r="D1001" s="29"/>
      <c r="E1001" s="29"/>
      <c r="F1001" s="29"/>
    </row>
    <row r="1002" spans="1:6" ht="25.5" x14ac:dyDescent="0.2">
      <c r="A1002" s="29">
        <v>1</v>
      </c>
      <c r="B1002" s="35" t="s">
        <v>1324</v>
      </c>
      <c r="C1002" s="29"/>
      <c r="D1002" s="29"/>
      <c r="E1002" s="29"/>
      <c r="F1002" s="29"/>
    </row>
    <row r="1003" spans="1:6" x14ac:dyDescent="0.2">
      <c r="A1003" s="29">
        <v>2</v>
      </c>
      <c r="B1003" s="35" t="s">
        <v>1325</v>
      </c>
      <c r="C1003" s="29"/>
      <c r="D1003" s="29"/>
      <c r="E1003" s="29"/>
      <c r="F1003" s="29"/>
    </row>
    <row r="1004" spans="1:6" ht="25.5" x14ac:dyDescent="0.2">
      <c r="A1004" s="29">
        <v>3</v>
      </c>
      <c r="B1004" s="35" t="s">
        <v>1326</v>
      </c>
      <c r="C1004" s="29"/>
      <c r="D1004" s="29"/>
      <c r="E1004" s="29"/>
      <c r="F1004" s="29"/>
    </row>
    <row r="1005" spans="1:6" ht="25.5" x14ac:dyDescent="0.2">
      <c r="A1005" s="29">
        <v>4</v>
      </c>
      <c r="B1005" s="35" t="s">
        <v>1327</v>
      </c>
      <c r="C1005" s="29"/>
      <c r="D1005" s="29"/>
      <c r="E1005" s="29"/>
      <c r="F1005" s="29"/>
    </row>
    <row r="1006" spans="1:6" ht="38.25" x14ac:dyDescent="0.2">
      <c r="A1006" s="29">
        <v>5</v>
      </c>
      <c r="B1006" s="35" t="s">
        <v>1328</v>
      </c>
      <c r="C1006" s="29"/>
      <c r="D1006" s="29"/>
      <c r="E1006" s="29"/>
      <c r="F1006" s="29"/>
    </row>
    <row r="1007" spans="1:6" ht="25.5" x14ac:dyDescent="0.2">
      <c r="A1007" s="29">
        <v>6</v>
      </c>
      <c r="B1007" s="35" t="s">
        <v>1329</v>
      </c>
      <c r="C1007" s="29"/>
      <c r="D1007" s="29"/>
      <c r="E1007" s="29"/>
      <c r="F1007" s="29"/>
    </row>
    <row r="1008" spans="1:6" ht="38.25" x14ac:dyDescent="0.2">
      <c r="A1008" s="29">
        <v>7</v>
      </c>
      <c r="B1008" s="35" t="s">
        <v>1330</v>
      </c>
      <c r="C1008" s="29"/>
      <c r="D1008" s="29"/>
      <c r="E1008" s="29"/>
      <c r="F1008" s="29"/>
    </row>
    <row r="1009" spans="1:6" ht="38.25" x14ac:dyDescent="0.2">
      <c r="A1009" s="29">
        <v>8</v>
      </c>
      <c r="B1009" s="35" t="s">
        <v>1331</v>
      </c>
      <c r="C1009" s="29"/>
      <c r="D1009" s="29"/>
      <c r="E1009" s="29"/>
      <c r="F1009" s="29"/>
    </row>
    <row r="1010" spans="1:6" ht="38.25" x14ac:dyDescent="0.2">
      <c r="A1010" s="29">
        <v>9</v>
      </c>
      <c r="B1010" s="35" t="s">
        <v>1332</v>
      </c>
      <c r="C1010" s="29"/>
      <c r="D1010" s="29"/>
      <c r="E1010" s="29"/>
      <c r="F1010" s="29"/>
    </row>
    <row r="1011" spans="1:6" ht="28.5" x14ac:dyDescent="0.2">
      <c r="A1011" s="29">
        <v>10</v>
      </c>
      <c r="B1011" s="36" t="s">
        <v>1333</v>
      </c>
      <c r="C1011" s="29"/>
      <c r="D1011" s="29"/>
      <c r="E1011" s="29"/>
      <c r="F1011" s="29"/>
    </row>
    <row r="1012" spans="1:6" x14ac:dyDescent="0.2">
      <c r="A1012" s="29">
        <v>11</v>
      </c>
      <c r="B1012" s="35" t="s">
        <v>1334</v>
      </c>
      <c r="C1012" s="29"/>
      <c r="D1012" s="29"/>
      <c r="E1012" s="29"/>
      <c r="F1012" s="29"/>
    </row>
    <row r="1013" spans="1:6" ht="38.25" x14ac:dyDescent="0.2">
      <c r="A1013" s="29">
        <v>12</v>
      </c>
      <c r="B1013" s="35" t="s">
        <v>1335</v>
      </c>
      <c r="C1013" s="29"/>
      <c r="D1013" s="29"/>
      <c r="E1013" s="29"/>
      <c r="F1013" s="29"/>
    </row>
    <row r="1014" spans="1:6" ht="25.5" x14ac:dyDescent="0.2">
      <c r="A1014" s="29">
        <v>13</v>
      </c>
      <c r="B1014" s="35" t="s">
        <v>1336</v>
      </c>
      <c r="C1014" s="29"/>
      <c r="D1014" s="29"/>
      <c r="E1014" s="29"/>
      <c r="F1014" s="29"/>
    </row>
    <row r="1015" spans="1:6" x14ac:dyDescent="0.2">
      <c r="A1015" s="29"/>
      <c r="B1015" s="29"/>
      <c r="C1015" s="29"/>
      <c r="D1015" s="29"/>
      <c r="E1015" s="29"/>
      <c r="F1015" s="29"/>
    </row>
    <row r="1016" spans="1:6" x14ac:dyDescent="0.2">
      <c r="A1016" s="30" t="s">
        <v>148</v>
      </c>
      <c r="B1016" s="31"/>
      <c r="C1016" s="29"/>
      <c r="D1016" s="29"/>
      <c r="E1016" s="29"/>
      <c r="F1016" s="29"/>
    </row>
    <row r="1017" spans="1:6" x14ac:dyDescent="0.2">
      <c r="A1017" s="29">
        <v>1</v>
      </c>
      <c r="B1017" s="35" t="s">
        <v>1337</v>
      </c>
      <c r="C1017" s="29"/>
      <c r="D1017" s="29"/>
      <c r="E1017" s="29"/>
      <c r="F1017" s="29"/>
    </row>
    <row r="1018" spans="1:6" x14ac:dyDescent="0.2">
      <c r="A1018" s="29">
        <v>2</v>
      </c>
      <c r="B1018" s="35" t="s">
        <v>1338</v>
      </c>
      <c r="C1018" s="29"/>
      <c r="D1018" s="29"/>
      <c r="E1018" s="29"/>
      <c r="F1018" s="29"/>
    </row>
    <row r="1019" spans="1:6" ht="25.5" x14ac:dyDescent="0.2">
      <c r="A1019" s="29">
        <v>3</v>
      </c>
      <c r="B1019" s="35" t="s">
        <v>1339</v>
      </c>
      <c r="C1019" s="29"/>
      <c r="D1019" s="29"/>
      <c r="E1019" s="29"/>
      <c r="F1019" s="29"/>
    </row>
    <row r="1020" spans="1:6" x14ac:dyDescent="0.2">
      <c r="A1020" s="29">
        <v>4</v>
      </c>
      <c r="B1020" s="35" t="s">
        <v>1340</v>
      </c>
      <c r="C1020" s="29"/>
      <c r="D1020" s="29"/>
      <c r="E1020" s="29"/>
      <c r="F1020" s="29"/>
    </row>
    <row r="1021" spans="1:6" x14ac:dyDescent="0.2">
      <c r="A1021" s="29">
        <v>5</v>
      </c>
      <c r="B1021" s="35" t="s">
        <v>1341</v>
      </c>
      <c r="C1021" s="29"/>
      <c r="D1021" s="29"/>
      <c r="E1021" s="29"/>
      <c r="F1021" s="29"/>
    </row>
    <row r="1022" spans="1:6" x14ac:dyDescent="0.2">
      <c r="A1022" s="29"/>
      <c r="B1022" s="29"/>
      <c r="C1022" s="29"/>
      <c r="D1022" s="29"/>
      <c r="E1022" s="29"/>
      <c r="F1022" s="29"/>
    </row>
    <row r="1023" spans="1:6" x14ac:dyDescent="0.2">
      <c r="A1023" s="30" t="s">
        <v>151</v>
      </c>
      <c r="B1023" s="31"/>
      <c r="C1023" s="29"/>
      <c r="D1023" s="29"/>
      <c r="E1023" s="29"/>
      <c r="F1023" s="29"/>
    </row>
    <row r="1024" spans="1:6" ht="25.5" x14ac:dyDescent="0.2">
      <c r="A1024" s="29">
        <v>1</v>
      </c>
      <c r="B1024" s="35" t="s">
        <v>1342</v>
      </c>
      <c r="C1024" s="29"/>
      <c r="D1024" s="29"/>
      <c r="E1024" s="29"/>
      <c r="F1024" s="29"/>
    </row>
    <row r="1025" spans="1:6" ht="25.5" x14ac:dyDescent="0.2">
      <c r="A1025" s="29">
        <v>2</v>
      </c>
      <c r="B1025" s="35" t="s">
        <v>1343</v>
      </c>
      <c r="C1025" s="29"/>
      <c r="D1025" s="29"/>
      <c r="E1025" s="29"/>
      <c r="F1025" s="29"/>
    </row>
    <row r="1026" spans="1:6" x14ac:dyDescent="0.2">
      <c r="A1026" s="29">
        <v>3</v>
      </c>
      <c r="B1026" s="35" t="s">
        <v>1344</v>
      </c>
      <c r="C1026" s="29"/>
      <c r="D1026" s="29"/>
      <c r="E1026" s="29"/>
      <c r="F1026" s="29"/>
    </row>
    <row r="1027" spans="1:6" ht="25.5" x14ac:dyDescent="0.2">
      <c r="A1027" s="29">
        <v>4</v>
      </c>
      <c r="B1027" s="35" t="s">
        <v>1345</v>
      </c>
      <c r="C1027" s="29"/>
      <c r="D1027" s="29"/>
      <c r="E1027" s="29"/>
      <c r="F1027" s="29"/>
    </row>
    <row r="1028" spans="1:6" ht="25.5" x14ac:dyDescent="0.2">
      <c r="A1028" s="29">
        <v>5</v>
      </c>
      <c r="B1028" s="35" t="s">
        <v>1346</v>
      </c>
      <c r="C1028" s="29"/>
      <c r="D1028" s="29"/>
      <c r="E1028" s="29"/>
      <c r="F1028" s="29"/>
    </row>
    <row r="1029" spans="1:6" x14ac:dyDescent="0.2">
      <c r="A1029" s="29"/>
      <c r="B1029" s="29"/>
      <c r="C1029" s="29"/>
      <c r="D1029" s="29"/>
      <c r="E1029" s="29"/>
      <c r="F1029" s="29"/>
    </row>
    <row r="1030" spans="1:6" ht="25.5" x14ac:dyDescent="0.2">
      <c r="A1030" s="30" t="s">
        <v>154</v>
      </c>
      <c r="B1030" s="31"/>
      <c r="C1030" s="29"/>
      <c r="D1030" s="29"/>
      <c r="E1030" s="29"/>
      <c r="F1030" s="29"/>
    </row>
    <row r="1031" spans="1:6" x14ac:dyDescent="0.2">
      <c r="A1031" s="29">
        <v>1</v>
      </c>
      <c r="B1031" s="35" t="s">
        <v>1347</v>
      </c>
      <c r="C1031" s="29"/>
      <c r="D1031" s="29"/>
      <c r="E1031" s="29"/>
      <c r="F1031" s="29"/>
    </row>
    <row r="1032" spans="1:6" x14ac:dyDescent="0.2">
      <c r="A1032" s="29">
        <v>2</v>
      </c>
      <c r="B1032" s="35" t="s">
        <v>1348</v>
      </c>
      <c r="C1032" s="29"/>
      <c r="D1032" s="29"/>
      <c r="E1032" s="29"/>
      <c r="F1032" s="29"/>
    </row>
    <row r="1033" spans="1:6" x14ac:dyDescent="0.2">
      <c r="A1033" s="29">
        <v>3</v>
      </c>
      <c r="B1033" s="35" t="s">
        <v>1349</v>
      </c>
      <c r="C1033" s="29"/>
      <c r="D1033" s="29"/>
      <c r="E1033" s="29"/>
      <c r="F1033" s="29"/>
    </row>
    <row r="1034" spans="1:6" x14ac:dyDescent="0.2">
      <c r="A1034" s="29">
        <v>4</v>
      </c>
      <c r="B1034" s="35" t="s">
        <v>1350</v>
      </c>
      <c r="C1034" s="29"/>
      <c r="D1034" s="29"/>
      <c r="E1034" s="29"/>
      <c r="F1034" s="29"/>
    </row>
    <row r="1035" spans="1:6" x14ac:dyDescent="0.2">
      <c r="A1035" s="29"/>
      <c r="B1035" s="29"/>
      <c r="C1035" s="29"/>
      <c r="D1035" s="29"/>
      <c r="E1035" s="29"/>
      <c r="F1035" s="29"/>
    </row>
    <row r="1036" spans="1:6" ht="25.5" x14ac:dyDescent="0.2">
      <c r="A1036" s="30" t="s">
        <v>156</v>
      </c>
      <c r="B1036" s="31"/>
      <c r="C1036" s="29"/>
      <c r="D1036" s="29"/>
      <c r="E1036" s="29"/>
      <c r="F1036" s="29"/>
    </row>
    <row r="1037" spans="1:6" ht="25.5" x14ac:dyDescent="0.2">
      <c r="A1037" s="29">
        <v>1</v>
      </c>
      <c r="B1037" s="35" t="s">
        <v>1351</v>
      </c>
      <c r="C1037" s="29"/>
      <c r="D1037" s="29"/>
      <c r="E1037" s="29"/>
      <c r="F1037" s="29"/>
    </row>
    <row r="1038" spans="1:6" x14ac:dyDescent="0.2">
      <c r="A1038" s="29">
        <v>2</v>
      </c>
      <c r="B1038" s="35" t="s">
        <v>1348</v>
      </c>
      <c r="C1038" s="29"/>
      <c r="D1038" s="29"/>
      <c r="E1038" s="29"/>
      <c r="F1038" s="29"/>
    </row>
    <row r="1039" spans="1:6" x14ac:dyDescent="0.2">
      <c r="A1039" s="29">
        <v>3</v>
      </c>
      <c r="B1039" s="35" t="s">
        <v>1349</v>
      </c>
      <c r="C1039" s="29"/>
      <c r="D1039" s="29"/>
      <c r="E1039" s="29"/>
      <c r="F1039" s="29"/>
    </row>
    <row r="1040" spans="1:6" x14ac:dyDescent="0.2">
      <c r="A1040" s="29">
        <v>4</v>
      </c>
      <c r="B1040" s="35" t="s">
        <v>1350</v>
      </c>
      <c r="C1040" s="29"/>
      <c r="D1040" s="29"/>
      <c r="E1040" s="29"/>
      <c r="F1040" s="29"/>
    </row>
    <row r="1041" spans="1:6" x14ac:dyDescent="0.2">
      <c r="A1041" s="29"/>
      <c r="B1041" s="29"/>
      <c r="C1041" s="29"/>
      <c r="D1041" s="29"/>
      <c r="E1041" s="29"/>
      <c r="F1041" s="29"/>
    </row>
    <row r="1042" spans="1:6" x14ac:dyDescent="0.2">
      <c r="A1042" s="30" t="s">
        <v>158</v>
      </c>
      <c r="B1042" s="31"/>
      <c r="C1042" s="29"/>
      <c r="D1042" s="29"/>
      <c r="E1042" s="29"/>
      <c r="F1042" s="29"/>
    </row>
    <row r="1043" spans="1:6" x14ac:dyDescent="0.2">
      <c r="A1043" s="29">
        <v>1</v>
      </c>
      <c r="B1043" s="35" t="s">
        <v>1352</v>
      </c>
      <c r="C1043" s="29"/>
      <c r="D1043" s="29"/>
      <c r="E1043" s="29"/>
      <c r="F1043" s="29"/>
    </row>
    <row r="1044" spans="1:6" x14ac:dyDescent="0.2">
      <c r="A1044" s="29">
        <v>2</v>
      </c>
      <c r="B1044" s="35" t="s">
        <v>1348</v>
      </c>
      <c r="C1044" s="29"/>
      <c r="D1044" s="29"/>
      <c r="E1044" s="29"/>
      <c r="F1044" s="29"/>
    </row>
    <row r="1045" spans="1:6" x14ac:dyDescent="0.2">
      <c r="A1045" s="29">
        <v>3</v>
      </c>
      <c r="B1045" s="35" t="s">
        <v>1349</v>
      </c>
      <c r="C1045" s="29"/>
      <c r="D1045" s="29"/>
      <c r="E1045" s="29"/>
      <c r="F1045" s="29"/>
    </row>
    <row r="1046" spans="1:6" x14ac:dyDescent="0.2">
      <c r="A1046" s="29">
        <v>4</v>
      </c>
      <c r="B1046" s="35" t="s">
        <v>1350</v>
      </c>
      <c r="C1046" s="29"/>
      <c r="D1046" s="29"/>
      <c r="E1046" s="29"/>
      <c r="F1046" s="29"/>
    </row>
    <row r="1047" spans="1:6" x14ac:dyDescent="0.2">
      <c r="A1047" s="29"/>
      <c r="B1047" s="29"/>
      <c r="C1047" s="29"/>
      <c r="D1047" s="29"/>
      <c r="E1047" s="29"/>
      <c r="F1047" s="29"/>
    </row>
    <row r="1048" spans="1:6" x14ac:dyDescent="0.2">
      <c r="A1048" s="30" t="s">
        <v>160</v>
      </c>
      <c r="B1048" s="31"/>
      <c r="C1048" s="29"/>
      <c r="D1048" s="29"/>
      <c r="E1048" s="29"/>
      <c r="F1048" s="29"/>
    </row>
    <row r="1049" spans="1:6" ht="25.5" x14ac:dyDescent="0.2">
      <c r="A1049" s="29">
        <v>1</v>
      </c>
      <c r="B1049" s="35" t="s">
        <v>1353</v>
      </c>
      <c r="C1049" s="29"/>
      <c r="D1049" s="29"/>
      <c r="E1049" s="29"/>
      <c r="F1049" s="29"/>
    </row>
    <row r="1050" spans="1:6" x14ac:dyDescent="0.2">
      <c r="A1050" s="29">
        <v>2</v>
      </c>
      <c r="B1050" s="35" t="s">
        <v>1354</v>
      </c>
      <c r="C1050" s="29"/>
      <c r="D1050" s="29"/>
      <c r="E1050" s="29"/>
      <c r="F1050" s="29"/>
    </row>
    <row r="1051" spans="1:6" x14ac:dyDescent="0.2">
      <c r="A1051" s="29">
        <v>3</v>
      </c>
      <c r="B1051" s="35" t="s">
        <v>1355</v>
      </c>
      <c r="C1051" s="29"/>
      <c r="D1051" s="29"/>
      <c r="E1051" s="29"/>
      <c r="F1051" s="29"/>
    </row>
    <row r="1052" spans="1:6" x14ac:dyDescent="0.2">
      <c r="A1052" s="29">
        <v>4</v>
      </c>
      <c r="B1052" s="35" t="s">
        <v>1356</v>
      </c>
      <c r="C1052" s="29"/>
      <c r="D1052" s="29"/>
      <c r="E1052" s="29"/>
      <c r="F1052" s="29"/>
    </row>
    <row r="1053" spans="1:6" x14ac:dyDescent="0.2">
      <c r="A1053" s="29"/>
      <c r="B1053" s="29"/>
      <c r="C1053" s="29"/>
      <c r="D1053" s="29"/>
      <c r="E1053" s="29"/>
      <c r="F1053" s="29"/>
    </row>
    <row r="1054" spans="1:6" x14ac:dyDescent="0.2">
      <c r="A1054" s="30" t="s">
        <v>163</v>
      </c>
      <c r="B1054" s="31"/>
      <c r="C1054" s="29"/>
      <c r="D1054" s="29"/>
      <c r="E1054" s="29"/>
      <c r="F1054" s="29"/>
    </row>
    <row r="1055" spans="1:6" ht="25.5" x14ac:dyDescent="0.2">
      <c r="A1055" s="29">
        <v>1</v>
      </c>
      <c r="B1055" s="35" t="s">
        <v>1357</v>
      </c>
      <c r="C1055" s="29"/>
      <c r="D1055" s="29"/>
      <c r="E1055" s="29"/>
      <c r="F1055" s="29"/>
    </row>
    <row r="1056" spans="1:6" ht="25.5" x14ac:dyDescent="0.2">
      <c r="A1056" s="29">
        <v>2</v>
      </c>
      <c r="B1056" s="35" t="s">
        <v>1358</v>
      </c>
      <c r="C1056" s="29"/>
      <c r="D1056" s="29"/>
      <c r="E1056" s="29"/>
      <c r="F1056" s="29"/>
    </row>
    <row r="1057" spans="1:6" x14ac:dyDescent="0.2">
      <c r="A1057" s="29">
        <v>3</v>
      </c>
      <c r="B1057" s="35" t="s">
        <v>1359</v>
      </c>
      <c r="C1057" s="29"/>
      <c r="D1057" s="29"/>
      <c r="E1057" s="29"/>
      <c r="F1057" s="29"/>
    </row>
    <row r="1058" spans="1:6" x14ac:dyDescent="0.2">
      <c r="A1058" s="29"/>
      <c r="B1058" s="29"/>
      <c r="C1058" s="29"/>
      <c r="D1058" s="29"/>
      <c r="E1058" s="29"/>
      <c r="F1058" s="29"/>
    </row>
    <row r="1059" spans="1:6" x14ac:dyDescent="0.2">
      <c r="A1059" s="30" t="s">
        <v>166</v>
      </c>
      <c r="B1059" s="31"/>
      <c r="C1059" s="29"/>
      <c r="D1059" s="29"/>
      <c r="E1059" s="29"/>
      <c r="F1059" s="29"/>
    </row>
    <row r="1060" spans="1:6" ht="25.5" x14ac:dyDescent="0.2">
      <c r="A1060" s="29">
        <v>1</v>
      </c>
      <c r="B1060" s="35" t="s">
        <v>1360</v>
      </c>
      <c r="C1060" s="29"/>
      <c r="D1060" s="29"/>
      <c r="E1060" s="29"/>
      <c r="F1060" s="29"/>
    </row>
    <row r="1061" spans="1:6" ht="25.5" x14ac:dyDescent="0.2">
      <c r="A1061" s="29">
        <v>2</v>
      </c>
      <c r="B1061" s="35" t="s">
        <v>1358</v>
      </c>
      <c r="C1061" s="29"/>
      <c r="D1061" s="29"/>
      <c r="E1061" s="29"/>
      <c r="F1061" s="29"/>
    </row>
    <row r="1062" spans="1:6" x14ac:dyDescent="0.2">
      <c r="A1062" s="29">
        <v>3</v>
      </c>
      <c r="B1062" s="35" t="s">
        <v>1359</v>
      </c>
      <c r="C1062" s="29"/>
      <c r="D1062" s="29"/>
      <c r="E1062" s="29"/>
      <c r="F1062" s="29"/>
    </row>
    <row r="1063" spans="1:6" x14ac:dyDescent="0.2">
      <c r="A1063" s="29"/>
      <c r="B1063" s="29"/>
      <c r="C1063" s="29"/>
      <c r="D1063" s="29"/>
      <c r="E1063" s="29"/>
      <c r="F1063" s="29"/>
    </row>
    <row r="1064" spans="1:6" x14ac:dyDescent="0.2">
      <c r="A1064" s="30" t="s">
        <v>169</v>
      </c>
      <c r="B1064" s="31"/>
      <c r="C1064" s="29"/>
      <c r="D1064" s="29"/>
      <c r="E1064" s="29"/>
      <c r="F1064" s="29"/>
    </row>
    <row r="1065" spans="1:6" x14ac:dyDescent="0.2">
      <c r="A1065" s="29">
        <v>1</v>
      </c>
      <c r="B1065" s="35" t="s">
        <v>1361</v>
      </c>
      <c r="C1065" s="29"/>
      <c r="D1065" s="29"/>
      <c r="E1065" s="29"/>
      <c r="F1065" s="29"/>
    </row>
    <row r="1066" spans="1:6" ht="25.5" x14ac:dyDescent="0.2">
      <c r="A1066" s="29">
        <v>2</v>
      </c>
      <c r="B1066" s="35" t="s">
        <v>1358</v>
      </c>
      <c r="C1066" s="29"/>
      <c r="D1066" s="29"/>
      <c r="E1066" s="29"/>
      <c r="F1066" s="29"/>
    </row>
    <row r="1067" spans="1:6" x14ac:dyDescent="0.2">
      <c r="A1067" s="29">
        <v>3</v>
      </c>
      <c r="B1067" s="35" t="s">
        <v>1359</v>
      </c>
      <c r="C1067" s="29"/>
      <c r="D1067" s="29"/>
      <c r="E1067" s="29"/>
      <c r="F1067" s="29"/>
    </row>
    <row r="1068" spans="1:6" x14ac:dyDescent="0.2">
      <c r="A1068" s="29"/>
      <c r="B1068" s="29"/>
      <c r="C1068" s="29"/>
      <c r="D1068" s="29"/>
      <c r="E1068" s="29"/>
      <c r="F1068" s="29"/>
    </row>
    <row r="1069" spans="1:6" ht="25.5" x14ac:dyDescent="0.2">
      <c r="A1069" s="30" t="s">
        <v>172</v>
      </c>
      <c r="B1069" s="31"/>
      <c r="C1069" s="29"/>
      <c r="D1069" s="29"/>
      <c r="E1069" s="29"/>
      <c r="F1069" s="29"/>
    </row>
    <row r="1070" spans="1:6" ht="25.5" x14ac:dyDescent="0.2">
      <c r="A1070" s="29">
        <v>1</v>
      </c>
      <c r="B1070" s="35" t="s">
        <v>1362</v>
      </c>
      <c r="C1070" s="29"/>
      <c r="D1070" s="29"/>
      <c r="E1070" s="29"/>
      <c r="F1070" s="29"/>
    </row>
    <row r="1071" spans="1:6" ht="25.5" x14ac:dyDescent="0.2">
      <c r="A1071" s="29">
        <v>2</v>
      </c>
      <c r="B1071" s="35" t="s">
        <v>1358</v>
      </c>
      <c r="C1071" s="29"/>
      <c r="D1071" s="29"/>
      <c r="E1071" s="29"/>
      <c r="F1071" s="29"/>
    </row>
    <row r="1072" spans="1:6" x14ac:dyDescent="0.2">
      <c r="A1072" s="29">
        <v>3</v>
      </c>
      <c r="B1072" s="35" t="s">
        <v>1359</v>
      </c>
      <c r="C1072" s="29"/>
      <c r="D1072" s="29"/>
      <c r="E1072" s="29"/>
      <c r="F1072" s="29"/>
    </row>
    <row r="1073" spans="1:6" x14ac:dyDescent="0.2">
      <c r="A1073" s="29"/>
      <c r="B1073" s="29"/>
      <c r="C1073" s="29"/>
      <c r="D1073" s="29"/>
      <c r="E1073" s="29"/>
      <c r="F1073" s="29"/>
    </row>
    <row r="1074" spans="1:6" x14ac:dyDescent="0.2">
      <c r="A1074" s="30" t="s">
        <v>175</v>
      </c>
      <c r="B1074" s="31"/>
      <c r="C1074" s="29"/>
      <c r="D1074" s="29"/>
      <c r="E1074" s="29"/>
      <c r="F1074" s="29"/>
    </row>
    <row r="1075" spans="1:6" x14ac:dyDescent="0.2">
      <c r="A1075" s="29">
        <v>1</v>
      </c>
      <c r="B1075" s="35" t="s">
        <v>1363</v>
      </c>
      <c r="C1075" s="29"/>
      <c r="D1075" s="29"/>
      <c r="E1075" s="29"/>
      <c r="F1075" s="29"/>
    </row>
    <row r="1076" spans="1:6" ht="25.5" x14ac:dyDescent="0.2">
      <c r="A1076" s="29">
        <v>2</v>
      </c>
      <c r="B1076" s="35" t="s">
        <v>1358</v>
      </c>
      <c r="C1076" s="29"/>
      <c r="D1076" s="29"/>
      <c r="E1076" s="29"/>
      <c r="F1076" s="29"/>
    </row>
    <row r="1077" spans="1:6" x14ac:dyDescent="0.2">
      <c r="A1077" s="29">
        <v>3</v>
      </c>
      <c r="B1077" s="35" t="s">
        <v>1359</v>
      </c>
      <c r="C1077" s="29"/>
      <c r="D1077" s="29"/>
      <c r="E1077" s="29"/>
      <c r="F1077" s="29"/>
    </row>
    <row r="1078" spans="1:6" x14ac:dyDescent="0.2">
      <c r="A1078" s="29"/>
      <c r="B1078" s="29"/>
      <c r="C1078" s="29"/>
      <c r="D1078" s="29"/>
      <c r="E1078" s="29"/>
      <c r="F1078" s="29"/>
    </row>
    <row r="1079" spans="1:6" x14ac:dyDescent="0.2">
      <c r="A1079" s="30" t="s">
        <v>178</v>
      </c>
      <c r="B1079" s="31"/>
      <c r="C1079" s="29"/>
      <c r="D1079" s="29"/>
      <c r="E1079" s="29"/>
      <c r="F1079" s="29"/>
    </row>
    <row r="1080" spans="1:6" ht="25.5" x14ac:dyDescent="0.2">
      <c r="A1080" s="29">
        <v>1</v>
      </c>
      <c r="B1080" s="35" t="s">
        <v>1364</v>
      </c>
      <c r="C1080" s="29"/>
      <c r="D1080" s="29"/>
      <c r="E1080" s="29"/>
      <c r="F1080" s="29"/>
    </row>
    <row r="1081" spans="1:6" ht="25.5" x14ac:dyDescent="0.2">
      <c r="A1081" s="29">
        <v>2</v>
      </c>
      <c r="B1081" s="35" t="s">
        <v>1358</v>
      </c>
      <c r="C1081" s="29"/>
      <c r="D1081" s="29"/>
      <c r="E1081" s="29"/>
      <c r="F1081" s="29"/>
    </row>
    <row r="1082" spans="1:6" x14ac:dyDescent="0.2">
      <c r="A1082" s="29">
        <v>3</v>
      </c>
      <c r="B1082" s="35" t="s">
        <v>1359</v>
      </c>
      <c r="C1082" s="29"/>
      <c r="D1082" s="29"/>
      <c r="E1082" s="29"/>
      <c r="F1082" s="29"/>
    </row>
    <row r="1083" spans="1:6" x14ac:dyDescent="0.2">
      <c r="A1083" s="29"/>
      <c r="B1083" s="29"/>
      <c r="C1083" s="29"/>
      <c r="D1083" s="29"/>
      <c r="E1083" s="29"/>
      <c r="F1083" s="29"/>
    </row>
    <row r="1084" spans="1:6" x14ac:dyDescent="0.2">
      <c r="A1084" s="30" t="s">
        <v>181</v>
      </c>
      <c r="B1084" s="31"/>
      <c r="C1084" s="29"/>
      <c r="D1084" s="29"/>
      <c r="E1084" s="29"/>
      <c r="F1084" s="29"/>
    </row>
    <row r="1085" spans="1:6" x14ac:dyDescent="0.2">
      <c r="A1085" s="29">
        <v>1</v>
      </c>
      <c r="B1085" s="35" t="s">
        <v>1365</v>
      </c>
      <c r="C1085" s="29"/>
      <c r="D1085" s="29"/>
      <c r="E1085" s="29"/>
      <c r="F1085" s="29"/>
    </row>
    <row r="1086" spans="1:6" ht="25.5" x14ac:dyDescent="0.2">
      <c r="A1086" s="29">
        <v>2</v>
      </c>
      <c r="B1086" s="35" t="s">
        <v>1366</v>
      </c>
      <c r="C1086" s="29"/>
      <c r="D1086" s="29"/>
      <c r="E1086" s="29"/>
      <c r="F1086" s="29"/>
    </row>
    <row r="1087" spans="1:6" x14ac:dyDescent="0.2">
      <c r="A1087" s="29"/>
      <c r="B1087" s="29"/>
      <c r="C1087" s="29"/>
      <c r="D1087" s="29"/>
      <c r="E1087" s="29"/>
      <c r="F1087" s="29"/>
    </row>
    <row r="1088" spans="1:6" ht="25.5" x14ac:dyDescent="0.2">
      <c r="A1088" s="30" t="s">
        <v>184</v>
      </c>
      <c r="B1088" s="31"/>
      <c r="C1088" s="29"/>
      <c r="D1088" s="29"/>
      <c r="E1088" s="29"/>
      <c r="F1088" s="29"/>
    </row>
    <row r="1089" spans="1:6" x14ac:dyDescent="0.2">
      <c r="A1089" s="29">
        <v>1</v>
      </c>
      <c r="B1089" s="35" t="s">
        <v>1367</v>
      </c>
      <c r="C1089" s="29"/>
      <c r="D1089" s="29"/>
      <c r="E1089" s="29"/>
      <c r="F1089" s="29"/>
    </row>
    <row r="1090" spans="1:6" ht="25.5" x14ac:dyDescent="0.2">
      <c r="A1090" s="29">
        <v>2</v>
      </c>
      <c r="B1090" s="35" t="s">
        <v>1366</v>
      </c>
      <c r="C1090" s="29"/>
      <c r="D1090" s="29"/>
      <c r="E1090" s="29"/>
      <c r="F1090" s="29"/>
    </row>
    <row r="1091" spans="1:6" x14ac:dyDescent="0.2">
      <c r="A1091" s="29"/>
      <c r="B1091" s="29"/>
      <c r="C1091" s="29"/>
      <c r="D1091" s="29"/>
      <c r="E1091" s="29"/>
      <c r="F1091" s="29"/>
    </row>
    <row r="1092" spans="1:6" x14ac:dyDescent="0.2">
      <c r="A1092" s="30" t="s">
        <v>186</v>
      </c>
      <c r="B1092" s="31"/>
      <c r="C1092" s="29"/>
      <c r="D1092" s="29"/>
      <c r="E1092" s="29"/>
      <c r="F1092" s="29"/>
    </row>
    <row r="1093" spans="1:6" x14ac:dyDescent="0.2">
      <c r="A1093" s="29">
        <v>1</v>
      </c>
      <c r="B1093" s="35" t="s">
        <v>1368</v>
      </c>
      <c r="C1093" s="29"/>
      <c r="D1093" s="29"/>
      <c r="E1093" s="29"/>
      <c r="F1093" s="29"/>
    </row>
    <row r="1094" spans="1:6" ht="25.5" x14ac:dyDescent="0.2">
      <c r="A1094" s="29">
        <v>2</v>
      </c>
      <c r="B1094" s="35" t="s">
        <v>1366</v>
      </c>
      <c r="C1094" s="29"/>
      <c r="D1094" s="29"/>
      <c r="E1094" s="29"/>
      <c r="F1094" s="29"/>
    </row>
    <row r="1095" spans="1:6" x14ac:dyDescent="0.2">
      <c r="A1095" s="29"/>
      <c r="B1095" s="29"/>
      <c r="C1095" s="29"/>
      <c r="D1095" s="29"/>
      <c r="E1095" s="29"/>
      <c r="F1095" s="29"/>
    </row>
    <row r="1096" spans="1:6" x14ac:dyDescent="0.2">
      <c r="A1096" s="30" t="s">
        <v>188</v>
      </c>
      <c r="B1096" s="31"/>
      <c r="C1096" s="29"/>
      <c r="D1096" s="29"/>
      <c r="E1096" s="29"/>
      <c r="F1096" s="29"/>
    </row>
    <row r="1097" spans="1:6" x14ac:dyDescent="0.2">
      <c r="A1097" s="29">
        <v>1</v>
      </c>
      <c r="B1097" s="35" t="s">
        <v>1369</v>
      </c>
      <c r="C1097" s="29"/>
      <c r="D1097" s="29"/>
      <c r="E1097" s="29"/>
      <c r="F1097" s="29"/>
    </row>
    <row r="1098" spans="1:6" ht="25.5" x14ac:dyDescent="0.2">
      <c r="A1098" s="29">
        <v>2</v>
      </c>
      <c r="B1098" s="35" t="s">
        <v>1366</v>
      </c>
      <c r="C1098" s="29"/>
      <c r="D1098" s="29"/>
      <c r="E1098" s="29"/>
      <c r="F1098" s="29"/>
    </row>
    <row r="1099" spans="1:6" x14ac:dyDescent="0.2">
      <c r="A1099" s="29"/>
      <c r="B1099" s="29"/>
      <c r="C1099" s="29"/>
      <c r="D1099" s="29"/>
      <c r="E1099" s="29"/>
      <c r="F1099" s="29"/>
    </row>
    <row r="1100" spans="1:6" x14ac:dyDescent="0.2">
      <c r="A1100" s="30" t="s">
        <v>190</v>
      </c>
      <c r="B1100" s="31"/>
      <c r="C1100" s="29"/>
      <c r="D1100" s="29"/>
      <c r="E1100" s="29"/>
      <c r="F1100" s="29"/>
    </row>
    <row r="1101" spans="1:6" ht="25.5" x14ac:dyDescent="0.2">
      <c r="A1101" s="29">
        <v>1</v>
      </c>
      <c r="B1101" s="35" t="s">
        <v>1370</v>
      </c>
      <c r="C1101" s="29"/>
      <c r="D1101" s="29"/>
      <c r="E1101" s="29"/>
      <c r="F1101" s="29"/>
    </row>
    <row r="1102" spans="1:6" ht="25.5" x14ac:dyDescent="0.2">
      <c r="A1102" s="29">
        <v>2</v>
      </c>
      <c r="B1102" s="35" t="s">
        <v>1366</v>
      </c>
      <c r="C1102" s="29"/>
      <c r="D1102" s="29"/>
      <c r="E1102" s="29"/>
      <c r="F1102" s="29"/>
    </row>
    <row r="1103" spans="1:6" x14ac:dyDescent="0.2">
      <c r="A1103" s="29"/>
      <c r="B1103" s="29"/>
      <c r="C1103" s="29"/>
      <c r="D1103" s="29"/>
      <c r="E1103" s="29"/>
      <c r="F1103" s="29"/>
    </row>
    <row r="1104" spans="1:6" x14ac:dyDescent="0.2">
      <c r="A1104" s="30" t="s">
        <v>193</v>
      </c>
      <c r="B1104" s="31"/>
      <c r="C1104" s="29"/>
      <c r="D1104" s="29"/>
      <c r="E1104" s="29"/>
      <c r="F1104" s="29"/>
    </row>
    <row r="1105" spans="1:6" ht="25.5" x14ac:dyDescent="0.2">
      <c r="A1105" s="29">
        <v>1</v>
      </c>
      <c r="B1105" s="35" t="s">
        <v>1371</v>
      </c>
      <c r="C1105" s="29"/>
      <c r="D1105" s="29"/>
      <c r="E1105" s="29"/>
      <c r="F1105" s="29"/>
    </row>
    <row r="1106" spans="1:6" x14ac:dyDescent="0.2">
      <c r="A1106" s="29">
        <v>2</v>
      </c>
      <c r="B1106" s="35" t="s">
        <v>1372</v>
      </c>
      <c r="C1106" s="29"/>
      <c r="D1106" s="29"/>
      <c r="E1106" s="29"/>
      <c r="F1106" s="29"/>
    </row>
    <row r="1107" spans="1:6" x14ac:dyDescent="0.2">
      <c r="A1107" s="29">
        <v>3</v>
      </c>
      <c r="B1107" s="35" t="s">
        <v>1373</v>
      </c>
      <c r="C1107" s="29"/>
      <c r="D1107" s="29"/>
      <c r="E1107" s="29"/>
      <c r="F1107" s="29"/>
    </row>
    <row r="1108" spans="1:6" ht="25.5" x14ac:dyDescent="0.2">
      <c r="A1108" s="29">
        <v>4</v>
      </c>
      <c r="B1108" s="35" t="s">
        <v>1374</v>
      </c>
      <c r="C1108" s="29"/>
      <c r="D1108" s="29"/>
      <c r="E1108" s="29"/>
      <c r="F1108" s="29"/>
    </row>
    <row r="1109" spans="1:6" x14ac:dyDescent="0.2">
      <c r="A1109" s="29">
        <v>5</v>
      </c>
      <c r="B1109" s="35" t="s">
        <v>1375</v>
      </c>
      <c r="C1109" s="29"/>
      <c r="D1109" s="29"/>
      <c r="E1109" s="29"/>
      <c r="F1109" s="29"/>
    </row>
    <row r="1110" spans="1:6" ht="25.5" x14ac:dyDescent="0.2">
      <c r="A1110" s="29">
        <v>6</v>
      </c>
      <c r="B1110" s="35" t="s">
        <v>1376</v>
      </c>
      <c r="C1110" s="29"/>
      <c r="D1110" s="29"/>
      <c r="E1110" s="29"/>
      <c r="F1110" s="29"/>
    </row>
    <row r="1111" spans="1:6" ht="38.25" x14ac:dyDescent="0.2">
      <c r="A1111" s="29">
        <v>7</v>
      </c>
      <c r="B1111" s="35" t="s">
        <v>1377</v>
      </c>
      <c r="C1111" s="29"/>
      <c r="D1111" s="29"/>
      <c r="E1111" s="29"/>
      <c r="F1111" s="29"/>
    </row>
    <row r="1112" spans="1:6" ht="25.5" x14ac:dyDescent="0.2">
      <c r="A1112" s="29">
        <v>8</v>
      </c>
      <c r="B1112" s="35" t="s">
        <v>1378</v>
      </c>
      <c r="C1112" s="29"/>
      <c r="D1112" s="29"/>
      <c r="E1112" s="29"/>
      <c r="F1112" s="29"/>
    </row>
    <row r="1113" spans="1:6" x14ac:dyDescent="0.2">
      <c r="A1113" s="29"/>
      <c r="B1113" s="29"/>
      <c r="C1113" s="29"/>
      <c r="D1113" s="29"/>
      <c r="E1113" s="29"/>
      <c r="F1113" s="29"/>
    </row>
    <row r="1114" spans="1:6" x14ac:dyDescent="0.2">
      <c r="A1114" s="30" t="s">
        <v>195</v>
      </c>
      <c r="B1114" s="31"/>
      <c r="C1114" s="29"/>
      <c r="D1114" s="29"/>
      <c r="E1114" s="29"/>
      <c r="F1114" s="29"/>
    </row>
    <row r="1115" spans="1:6" ht="25.5" x14ac:dyDescent="0.2">
      <c r="A1115" s="29">
        <v>1</v>
      </c>
      <c r="B1115" s="35" t="s">
        <v>1379</v>
      </c>
      <c r="C1115" s="29"/>
      <c r="D1115" s="29"/>
      <c r="E1115" s="29"/>
      <c r="F1115" s="29"/>
    </row>
    <row r="1116" spans="1:6" x14ac:dyDescent="0.2">
      <c r="A1116" s="29">
        <v>2</v>
      </c>
      <c r="B1116" s="35" t="s">
        <v>1380</v>
      </c>
      <c r="C1116" s="29"/>
      <c r="D1116" s="29"/>
      <c r="E1116" s="29"/>
      <c r="F1116" s="29"/>
    </row>
    <row r="1117" spans="1:6" ht="25.5" x14ac:dyDescent="0.2">
      <c r="A1117" s="29">
        <v>3</v>
      </c>
      <c r="B1117" s="35" t="s">
        <v>1381</v>
      </c>
      <c r="C1117" s="29"/>
      <c r="D1117" s="29"/>
      <c r="E1117" s="29"/>
      <c r="F1117" s="29"/>
    </row>
    <row r="1118" spans="1:6" ht="25.5" x14ac:dyDescent="0.2">
      <c r="A1118" s="29">
        <v>4</v>
      </c>
      <c r="B1118" s="35" t="s">
        <v>1382</v>
      </c>
      <c r="C1118" s="29"/>
      <c r="D1118" s="29"/>
      <c r="E1118" s="29"/>
      <c r="F1118" s="29"/>
    </row>
    <row r="1119" spans="1:6" x14ac:dyDescent="0.2">
      <c r="A1119" s="29">
        <v>5</v>
      </c>
      <c r="B1119" s="35" t="s">
        <v>1383</v>
      </c>
      <c r="C1119" s="29"/>
      <c r="D1119" s="29"/>
      <c r="E1119" s="29"/>
      <c r="F1119" s="29"/>
    </row>
    <row r="1120" spans="1:6" x14ac:dyDescent="0.2">
      <c r="A1120" s="29"/>
      <c r="B1120" s="29"/>
      <c r="C1120" s="29"/>
      <c r="D1120" s="29"/>
      <c r="E1120" s="29"/>
      <c r="F1120" s="29"/>
    </row>
    <row r="1121" spans="1:6" x14ac:dyDescent="0.2">
      <c r="A1121" s="30" t="s">
        <v>197</v>
      </c>
      <c r="B1121" s="31"/>
      <c r="C1121" s="29"/>
      <c r="D1121" s="29"/>
      <c r="E1121" s="29"/>
      <c r="F1121" s="29"/>
    </row>
    <row r="1122" spans="1:6" x14ac:dyDescent="0.2">
      <c r="A1122" s="29">
        <v>1</v>
      </c>
      <c r="B1122" s="35" t="s">
        <v>1384</v>
      </c>
      <c r="C1122" s="29"/>
      <c r="D1122" s="29"/>
      <c r="E1122" s="29"/>
      <c r="F1122" s="29"/>
    </row>
    <row r="1123" spans="1:6" x14ac:dyDescent="0.2">
      <c r="A1123" s="29">
        <v>2</v>
      </c>
      <c r="B1123" s="35" t="s">
        <v>1385</v>
      </c>
      <c r="C1123" s="29"/>
      <c r="D1123" s="29"/>
      <c r="E1123" s="29"/>
      <c r="F1123" s="29"/>
    </row>
    <row r="1124" spans="1:6" ht="25.5" x14ac:dyDescent="0.2">
      <c r="A1124" s="29">
        <v>3</v>
      </c>
      <c r="B1124" s="35" t="s">
        <v>1386</v>
      </c>
      <c r="C1124" s="29"/>
      <c r="D1124" s="29"/>
      <c r="E1124" s="29"/>
      <c r="F1124" s="29"/>
    </row>
    <row r="1125" spans="1:6" x14ac:dyDescent="0.2">
      <c r="A1125" s="29">
        <v>4</v>
      </c>
      <c r="B1125" s="35" t="s">
        <v>1387</v>
      </c>
      <c r="C1125" s="29"/>
      <c r="D1125" s="29"/>
      <c r="E1125" s="29"/>
      <c r="F1125" s="29"/>
    </row>
    <row r="1126" spans="1:6" ht="25.5" x14ac:dyDescent="0.2">
      <c r="A1126" s="29">
        <v>5</v>
      </c>
      <c r="B1126" s="35" t="s">
        <v>1388</v>
      </c>
      <c r="C1126" s="29"/>
      <c r="D1126" s="29"/>
      <c r="E1126" s="29"/>
      <c r="F1126" s="29"/>
    </row>
    <row r="1127" spans="1:6" ht="25.5" x14ac:dyDescent="0.2">
      <c r="A1127" s="29">
        <v>6</v>
      </c>
      <c r="B1127" s="35" t="s">
        <v>1389</v>
      </c>
      <c r="C1127" s="29"/>
      <c r="D1127" s="29"/>
      <c r="E1127" s="29"/>
      <c r="F1127" s="29"/>
    </row>
    <row r="1128" spans="1:6" x14ac:dyDescent="0.2">
      <c r="A1128" s="29"/>
      <c r="B1128" s="29"/>
      <c r="C1128" s="29"/>
      <c r="D1128" s="29"/>
      <c r="E1128" s="29"/>
      <c r="F1128" s="29"/>
    </row>
    <row r="1129" spans="1:6" x14ac:dyDescent="0.2">
      <c r="A1129" s="30" t="s">
        <v>200</v>
      </c>
      <c r="B1129" s="31"/>
      <c r="C1129" s="29"/>
      <c r="D1129" s="29"/>
      <c r="E1129" s="29"/>
      <c r="F1129" s="29"/>
    </row>
    <row r="1130" spans="1:6" x14ac:dyDescent="0.2">
      <c r="A1130" s="29">
        <v>1</v>
      </c>
      <c r="B1130" s="35" t="s">
        <v>1390</v>
      </c>
      <c r="C1130" s="29"/>
      <c r="D1130" s="29"/>
      <c r="E1130" s="29"/>
      <c r="F1130" s="29"/>
    </row>
    <row r="1131" spans="1:6" x14ac:dyDescent="0.2">
      <c r="A1131" s="29">
        <v>2</v>
      </c>
      <c r="B1131" s="35" t="s">
        <v>1391</v>
      </c>
      <c r="C1131" s="29"/>
      <c r="D1131" s="29"/>
      <c r="E1131" s="29"/>
      <c r="F1131" s="29"/>
    </row>
    <row r="1132" spans="1:6" x14ac:dyDescent="0.2">
      <c r="A1132" s="29">
        <v>3</v>
      </c>
      <c r="B1132" s="35" t="s">
        <v>1392</v>
      </c>
      <c r="C1132" s="29"/>
      <c r="D1132" s="29"/>
      <c r="E1132" s="29"/>
      <c r="F1132" s="29"/>
    </row>
    <row r="1133" spans="1:6" x14ac:dyDescent="0.2">
      <c r="A1133" s="29"/>
      <c r="B1133" s="29"/>
      <c r="C1133" s="29"/>
      <c r="D1133" s="29"/>
      <c r="E1133" s="29"/>
      <c r="F1133" s="29"/>
    </row>
    <row r="1134" spans="1:6" x14ac:dyDescent="0.2">
      <c r="A1134" s="30" t="s">
        <v>202</v>
      </c>
      <c r="B1134" s="31"/>
      <c r="C1134" s="29"/>
      <c r="D1134" s="29"/>
      <c r="E1134" s="29"/>
      <c r="F1134" s="29"/>
    </row>
    <row r="1135" spans="1:6" ht="25.5" x14ac:dyDescent="0.2">
      <c r="A1135" s="29">
        <v>1</v>
      </c>
      <c r="B1135" s="35" t="s">
        <v>1393</v>
      </c>
      <c r="C1135" s="29"/>
      <c r="D1135" s="29"/>
      <c r="E1135" s="29"/>
      <c r="F1135" s="29"/>
    </row>
    <row r="1136" spans="1:6" x14ac:dyDescent="0.2">
      <c r="A1136" s="29">
        <v>2</v>
      </c>
      <c r="B1136" s="35" t="s">
        <v>1394</v>
      </c>
      <c r="C1136" s="29"/>
      <c r="D1136" s="29"/>
      <c r="E1136" s="29"/>
      <c r="F1136" s="29"/>
    </row>
    <row r="1137" spans="1:6" x14ac:dyDescent="0.2">
      <c r="A1137" s="29">
        <v>3</v>
      </c>
      <c r="B1137" s="35" t="s">
        <v>1395</v>
      </c>
      <c r="C1137" s="29"/>
      <c r="D1137" s="29"/>
      <c r="E1137" s="29"/>
      <c r="F1137" s="29"/>
    </row>
    <row r="1138" spans="1:6" x14ac:dyDescent="0.2">
      <c r="A1138" s="29">
        <v>4</v>
      </c>
      <c r="B1138" s="35" t="s">
        <v>1396</v>
      </c>
      <c r="C1138" s="29"/>
      <c r="D1138" s="29"/>
      <c r="E1138" s="29"/>
      <c r="F1138" s="29"/>
    </row>
    <row r="1139" spans="1:6" x14ac:dyDescent="0.2">
      <c r="A1139" s="29"/>
      <c r="B1139" s="29"/>
      <c r="C1139" s="29"/>
      <c r="D1139" s="29"/>
      <c r="E1139" s="29"/>
      <c r="F1139" s="29"/>
    </row>
    <row r="1140" spans="1:6" x14ac:dyDescent="0.2">
      <c r="A1140" s="30" t="s">
        <v>204</v>
      </c>
      <c r="B1140" s="31"/>
      <c r="C1140" s="29"/>
      <c r="D1140" s="29"/>
      <c r="E1140" s="29"/>
      <c r="F1140" s="29"/>
    </row>
    <row r="1141" spans="1:6" ht="25.5" x14ac:dyDescent="0.2">
      <c r="A1141" s="29">
        <v>1</v>
      </c>
      <c r="B1141" s="35" t="s">
        <v>1397</v>
      </c>
      <c r="C1141" s="29"/>
      <c r="D1141" s="29"/>
      <c r="E1141" s="29"/>
      <c r="F1141" s="29"/>
    </row>
    <row r="1142" spans="1:6" x14ac:dyDescent="0.2">
      <c r="A1142" s="29">
        <v>2</v>
      </c>
      <c r="B1142" s="35" t="s">
        <v>1398</v>
      </c>
      <c r="C1142" s="29"/>
      <c r="D1142" s="29"/>
      <c r="E1142" s="29"/>
      <c r="F1142" s="29"/>
    </row>
    <row r="1143" spans="1:6" ht="25.5" x14ac:dyDescent="0.2">
      <c r="A1143" s="29">
        <v>3</v>
      </c>
      <c r="B1143" s="35" t="s">
        <v>1399</v>
      </c>
      <c r="C1143" s="29"/>
      <c r="D1143" s="29"/>
      <c r="E1143" s="29"/>
      <c r="F1143" s="29"/>
    </row>
    <row r="1144" spans="1:6" x14ac:dyDescent="0.2">
      <c r="A1144" s="29">
        <v>4</v>
      </c>
      <c r="B1144" s="35" t="s">
        <v>1400</v>
      </c>
      <c r="C1144" s="29"/>
      <c r="D1144" s="29"/>
      <c r="E1144" s="29"/>
      <c r="F1144" s="29"/>
    </row>
    <row r="1145" spans="1:6" x14ac:dyDescent="0.2">
      <c r="A1145" s="29"/>
      <c r="B1145" s="29"/>
      <c r="C1145" s="29"/>
      <c r="D1145" s="29"/>
      <c r="E1145" s="29"/>
      <c r="F1145" s="29"/>
    </row>
    <row r="1146" spans="1:6" x14ac:dyDescent="0.2">
      <c r="A1146" s="30" t="s">
        <v>206</v>
      </c>
      <c r="B1146" s="31"/>
      <c r="C1146" s="29"/>
      <c r="D1146" s="29"/>
      <c r="E1146" s="29"/>
      <c r="F1146" s="29"/>
    </row>
    <row r="1147" spans="1:6" ht="25.5" x14ac:dyDescent="0.2">
      <c r="A1147" s="29">
        <v>1</v>
      </c>
      <c r="B1147" s="35" t="s">
        <v>1401</v>
      </c>
      <c r="C1147" s="29"/>
      <c r="D1147" s="29"/>
      <c r="E1147" s="29"/>
      <c r="F1147" s="29"/>
    </row>
    <row r="1148" spans="1:6" x14ac:dyDescent="0.2">
      <c r="A1148" s="29">
        <v>2</v>
      </c>
      <c r="B1148" s="35" t="s">
        <v>1402</v>
      </c>
      <c r="C1148" s="29"/>
      <c r="D1148" s="29"/>
      <c r="E1148" s="29"/>
      <c r="F1148" s="29"/>
    </row>
    <row r="1149" spans="1:6" x14ac:dyDescent="0.2">
      <c r="A1149" s="29">
        <v>3</v>
      </c>
      <c r="B1149" s="35" t="s">
        <v>1403</v>
      </c>
      <c r="C1149" s="29"/>
      <c r="D1149" s="29"/>
      <c r="E1149" s="29"/>
      <c r="F1149" s="29"/>
    </row>
    <row r="1150" spans="1:6" x14ac:dyDescent="0.2">
      <c r="A1150" s="29">
        <v>4</v>
      </c>
      <c r="B1150" s="35" t="s">
        <v>1404</v>
      </c>
      <c r="C1150" s="29"/>
      <c r="D1150" s="29"/>
      <c r="E1150" s="29"/>
      <c r="F1150" s="29"/>
    </row>
    <row r="1151" spans="1:6" x14ac:dyDescent="0.2">
      <c r="A1151" s="29"/>
      <c r="B1151" s="29"/>
      <c r="C1151" s="29"/>
      <c r="D1151" s="29"/>
      <c r="E1151" s="29"/>
      <c r="F1151" s="29"/>
    </row>
    <row r="1152" spans="1:6" x14ac:dyDescent="0.2">
      <c r="A1152" s="30" t="s">
        <v>208</v>
      </c>
      <c r="B1152" s="31"/>
      <c r="C1152" s="29"/>
      <c r="D1152" s="29"/>
      <c r="E1152" s="29"/>
      <c r="F1152" s="29"/>
    </row>
    <row r="1153" spans="1:6" ht="25.5" x14ac:dyDescent="0.2">
      <c r="A1153" s="29">
        <v>1</v>
      </c>
      <c r="B1153" s="35" t="s">
        <v>1405</v>
      </c>
      <c r="C1153" s="29"/>
      <c r="D1153" s="29"/>
      <c r="E1153" s="29"/>
      <c r="F1153" s="29"/>
    </row>
    <row r="1154" spans="1:6" x14ac:dyDescent="0.2">
      <c r="A1154" s="29">
        <v>2</v>
      </c>
      <c r="B1154" s="35" t="s">
        <v>1406</v>
      </c>
      <c r="C1154" s="29"/>
      <c r="D1154" s="29"/>
      <c r="E1154" s="29"/>
      <c r="F1154" s="29"/>
    </row>
    <row r="1155" spans="1:6" x14ac:dyDescent="0.2">
      <c r="A1155" s="29">
        <v>3</v>
      </c>
      <c r="B1155" s="35" t="s">
        <v>1407</v>
      </c>
      <c r="C1155" s="29"/>
      <c r="D1155" s="29"/>
      <c r="E1155" s="29"/>
      <c r="F1155" s="29"/>
    </row>
    <row r="1156" spans="1:6" x14ac:dyDescent="0.2">
      <c r="A1156" s="29">
        <v>4</v>
      </c>
      <c r="B1156" s="35" t="s">
        <v>1408</v>
      </c>
      <c r="C1156" s="29"/>
      <c r="D1156" s="29"/>
      <c r="E1156" s="29"/>
      <c r="F1156" s="29"/>
    </row>
    <row r="1157" spans="1:6" x14ac:dyDescent="0.2">
      <c r="A1157" s="29"/>
      <c r="B1157" s="29"/>
      <c r="C1157" s="29"/>
      <c r="D1157" s="29"/>
      <c r="E1157" s="29"/>
      <c r="F1157" s="29"/>
    </row>
    <row r="1158" spans="1:6" x14ac:dyDescent="0.2">
      <c r="A1158" s="30" t="s">
        <v>210</v>
      </c>
      <c r="B1158" s="31"/>
      <c r="C1158" s="29"/>
      <c r="D1158" s="29"/>
      <c r="E1158" s="29"/>
      <c r="F1158" s="29"/>
    </row>
    <row r="1159" spans="1:6" x14ac:dyDescent="0.2">
      <c r="A1159" s="29">
        <v>1</v>
      </c>
      <c r="B1159" s="35" t="s">
        <v>1409</v>
      </c>
      <c r="C1159" s="29"/>
      <c r="D1159" s="29"/>
      <c r="E1159" s="29"/>
      <c r="F1159" s="29"/>
    </row>
    <row r="1160" spans="1:6" x14ac:dyDescent="0.2">
      <c r="A1160" s="29">
        <v>2</v>
      </c>
      <c r="B1160" s="35" t="s">
        <v>1410</v>
      </c>
      <c r="C1160" s="29"/>
      <c r="D1160" s="29"/>
      <c r="E1160" s="29"/>
      <c r="F1160" s="29"/>
    </row>
    <row r="1161" spans="1:6" ht="25.5" x14ac:dyDescent="0.2">
      <c r="A1161" s="29">
        <v>3</v>
      </c>
      <c r="B1161" s="35" t="s">
        <v>1411</v>
      </c>
      <c r="C1161" s="29"/>
      <c r="D1161" s="29"/>
      <c r="E1161" s="29"/>
      <c r="F1161" s="29"/>
    </row>
    <row r="1162" spans="1:6" x14ac:dyDescent="0.2">
      <c r="A1162" s="29">
        <v>4</v>
      </c>
      <c r="B1162" s="35" t="s">
        <v>1412</v>
      </c>
      <c r="C1162" s="29"/>
      <c r="D1162" s="29"/>
      <c r="E1162" s="29"/>
      <c r="F1162" s="29"/>
    </row>
    <row r="1163" spans="1:6" x14ac:dyDescent="0.2">
      <c r="A1163" s="29"/>
      <c r="B1163" s="29"/>
      <c r="C1163" s="29"/>
      <c r="D1163" s="29"/>
      <c r="E1163" s="29"/>
      <c r="F1163" s="29"/>
    </row>
    <row r="1164" spans="1:6" x14ac:dyDescent="0.2">
      <c r="A1164" s="30" t="s">
        <v>212</v>
      </c>
      <c r="B1164" s="31"/>
      <c r="C1164" s="29"/>
      <c r="D1164" s="29"/>
      <c r="E1164" s="29"/>
      <c r="F1164" s="29"/>
    </row>
    <row r="1165" spans="1:6" x14ac:dyDescent="0.2">
      <c r="A1165" s="29">
        <v>1</v>
      </c>
      <c r="B1165" s="35" t="s">
        <v>1413</v>
      </c>
      <c r="C1165" s="29"/>
      <c r="D1165" s="29"/>
      <c r="E1165" s="29"/>
      <c r="F1165" s="29"/>
    </row>
    <row r="1166" spans="1:6" x14ac:dyDescent="0.2">
      <c r="A1166" s="29">
        <v>2</v>
      </c>
      <c r="B1166" s="35" t="s">
        <v>1414</v>
      </c>
      <c r="C1166" s="29"/>
      <c r="D1166" s="29"/>
      <c r="E1166" s="29"/>
      <c r="F1166" s="29"/>
    </row>
    <row r="1167" spans="1:6" x14ac:dyDescent="0.2">
      <c r="A1167" s="29">
        <v>3</v>
      </c>
      <c r="B1167" s="35" t="s">
        <v>1415</v>
      </c>
      <c r="C1167" s="29"/>
      <c r="D1167" s="29"/>
      <c r="E1167" s="29"/>
      <c r="F1167" s="29"/>
    </row>
    <row r="1168" spans="1:6" x14ac:dyDescent="0.2">
      <c r="A1168" s="29"/>
      <c r="B1168" s="29"/>
      <c r="C1168" s="29"/>
      <c r="D1168" s="29"/>
      <c r="E1168" s="29"/>
      <c r="F1168" s="29"/>
    </row>
    <row r="1169" spans="1:6" x14ac:dyDescent="0.2">
      <c r="A1169" s="30" t="s">
        <v>214</v>
      </c>
      <c r="B1169" s="31"/>
      <c r="C1169" s="29"/>
      <c r="D1169" s="29"/>
      <c r="E1169" s="29"/>
      <c r="F1169" s="29"/>
    </row>
    <row r="1170" spans="1:6" x14ac:dyDescent="0.2">
      <c r="A1170" s="29">
        <v>1</v>
      </c>
      <c r="B1170" s="35" t="s">
        <v>1416</v>
      </c>
      <c r="C1170" s="29"/>
      <c r="D1170" s="29"/>
      <c r="E1170" s="29"/>
      <c r="F1170" s="29"/>
    </row>
    <row r="1171" spans="1:6" x14ac:dyDescent="0.2">
      <c r="A1171" s="29">
        <v>2</v>
      </c>
      <c r="B1171" s="35" t="s">
        <v>1417</v>
      </c>
      <c r="C1171" s="29"/>
      <c r="D1171" s="29"/>
      <c r="E1171" s="29"/>
      <c r="F1171" s="29"/>
    </row>
    <row r="1172" spans="1:6" x14ac:dyDescent="0.2">
      <c r="A1172" s="29">
        <v>3</v>
      </c>
      <c r="B1172" s="35" t="s">
        <v>1418</v>
      </c>
      <c r="C1172" s="29"/>
      <c r="D1172" s="29"/>
      <c r="E1172" s="29"/>
      <c r="F1172" s="29"/>
    </row>
    <row r="1173" spans="1:6" x14ac:dyDescent="0.2">
      <c r="A1173" s="29"/>
      <c r="B1173" s="29"/>
      <c r="C1173" s="29"/>
      <c r="D1173" s="29"/>
      <c r="E1173" s="29"/>
      <c r="F1173" s="29"/>
    </row>
    <row r="1174" spans="1:6" x14ac:dyDescent="0.2">
      <c r="A1174" s="30" t="s">
        <v>216</v>
      </c>
      <c r="B1174" s="31"/>
      <c r="C1174" s="29"/>
      <c r="D1174" s="29"/>
      <c r="E1174" s="29"/>
      <c r="F1174" s="29"/>
    </row>
    <row r="1175" spans="1:6" x14ac:dyDescent="0.2">
      <c r="A1175" s="29">
        <v>1</v>
      </c>
      <c r="B1175" s="35" t="s">
        <v>1419</v>
      </c>
      <c r="C1175" s="29"/>
      <c r="D1175" s="29"/>
      <c r="E1175" s="29"/>
      <c r="F1175" s="29"/>
    </row>
    <row r="1176" spans="1:6" x14ac:dyDescent="0.2">
      <c r="A1176" s="29">
        <v>2</v>
      </c>
      <c r="B1176" s="35" t="s">
        <v>1417</v>
      </c>
      <c r="C1176" s="29"/>
      <c r="D1176" s="29"/>
      <c r="E1176" s="29"/>
      <c r="F1176" s="29"/>
    </row>
    <row r="1177" spans="1:6" x14ac:dyDescent="0.2">
      <c r="A1177" s="29">
        <v>3</v>
      </c>
      <c r="B1177" s="35" t="s">
        <v>1418</v>
      </c>
      <c r="C1177" s="29"/>
      <c r="D1177" s="29"/>
      <c r="E1177" s="29"/>
      <c r="F1177" s="29"/>
    </row>
    <row r="1178" spans="1:6" x14ac:dyDescent="0.2">
      <c r="A1178" s="29"/>
      <c r="B1178" s="29"/>
      <c r="C1178" s="29"/>
      <c r="D1178" s="29"/>
      <c r="E1178" s="29"/>
      <c r="F1178" s="29"/>
    </row>
    <row r="1179" spans="1:6" x14ac:dyDescent="0.2">
      <c r="A1179" s="30" t="s">
        <v>218</v>
      </c>
      <c r="B1179" s="31"/>
      <c r="C1179" s="29"/>
      <c r="D1179" s="29"/>
      <c r="E1179" s="29"/>
      <c r="F1179" s="29"/>
    </row>
    <row r="1180" spans="1:6" x14ac:dyDescent="0.2">
      <c r="A1180" s="29">
        <v>1</v>
      </c>
      <c r="B1180" s="35" t="s">
        <v>1420</v>
      </c>
      <c r="C1180" s="29"/>
      <c r="D1180" s="29"/>
      <c r="E1180" s="29"/>
      <c r="F1180" s="29"/>
    </row>
    <row r="1181" spans="1:6" x14ac:dyDescent="0.2">
      <c r="A1181" s="29">
        <v>2</v>
      </c>
      <c r="B1181" s="35" t="s">
        <v>1417</v>
      </c>
      <c r="C1181" s="29"/>
      <c r="D1181" s="29"/>
      <c r="E1181" s="29"/>
      <c r="F1181" s="29"/>
    </row>
    <row r="1182" spans="1:6" x14ac:dyDescent="0.2">
      <c r="A1182" s="29">
        <v>3</v>
      </c>
      <c r="B1182" s="35" t="s">
        <v>1418</v>
      </c>
      <c r="C1182" s="29"/>
      <c r="D1182" s="29"/>
      <c r="E1182" s="29"/>
      <c r="F1182" s="29"/>
    </row>
    <row r="1183" spans="1:6" x14ac:dyDescent="0.2">
      <c r="A1183" s="29"/>
      <c r="B1183" s="29"/>
      <c r="C1183" s="29"/>
      <c r="D1183" s="29"/>
      <c r="E1183" s="29"/>
      <c r="F1183" s="29"/>
    </row>
    <row r="1184" spans="1:6" x14ac:dyDescent="0.2">
      <c r="A1184" s="30" t="s">
        <v>220</v>
      </c>
      <c r="B1184" s="31"/>
      <c r="C1184" s="29"/>
      <c r="D1184" s="29"/>
      <c r="E1184" s="29"/>
      <c r="F1184" s="29"/>
    </row>
    <row r="1185" spans="1:6" x14ac:dyDescent="0.2">
      <c r="A1185" s="29">
        <v>1</v>
      </c>
      <c r="B1185" s="35" t="s">
        <v>1421</v>
      </c>
      <c r="C1185" s="29"/>
      <c r="D1185" s="29"/>
      <c r="E1185" s="29"/>
      <c r="F1185" s="29"/>
    </row>
    <row r="1186" spans="1:6" x14ac:dyDescent="0.2">
      <c r="A1186" s="29">
        <v>2</v>
      </c>
      <c r="B1186" s="35" t="s">
        <v>1417</v>
      </c>
      <c r="C1186" s="29"/>
      <c r="D1186" s="29"/>
      <c r="E1186" s="29"/>
      <c r="F1186" s="29"/>
    </row>
    <row r="1187" spans="1:6" x14ac:dyDescent="0.2">
      <c r="A1187" s="29">
        <v>3</v>
      </c>
      <c r="B1187" s="35" t="s">
        <v>1418</v>
      </c>
      <c r="C1187" s="29"/>
      <c r="D1187" s="29"/>
      <c r="E1187" s="29"/>
      <c r="F1187" s="29"/>
    </row>
    <row r="1188" spans="1:6" x14ac:dyDescent="0.2">
      <c r="A1188" s="29"/>
      <c r="B1188" s="29"/>
      <c r="C1188" s="29"/>
      <c r="D1188" s="29"/>
      <c r="E1188" s="29"/>
      <c r="F1188" s="29"/>
    </row>
    <row r="1189" spans="1:6" x14ac:dyDescent="0.2">
      <c r="A1189" s="30" t="s">
        <v>222</v>
      </c>
      <c r="B1189" s="31"/>
      <c r="C1189" s="29"/>
      <c r="D1189" s="29"/>
      <c r="E1189" s="29"/>
      <c r="F1189" s="29"/>
    </row>
    <row r="1190" spans="1:6" x14ac:dyDescent="0.2">
      <c r="A1190" s="29">
        <v>1</v>
      </c>
      <c r="B1190" s="35" t="s">
        <v>1422</v>
      </c>
      <c r="C1190" s="29"/>
      <c r="D1190" s="29"/>
      <c r="E1190" s="29"/>
      <c r="F1190" s="29"/>
    </row>
    <row r="1191" spans="1:6" x14ac:dyDescent="0.2">
      <c r="A1191" s="29">
        <v>2</v>
      </c>
      <c r="B1191" s="35" t="s">
        <v>1417</v>
      </c>
      <c r="C1191" s="29"/>
      <c r="D1191" s="29"/>
      <c r="E1191" s="29"/>
      <c r="F1191" s="29"/>
    </row>
    <row r="1192" spans="1:6" x14ac:dyDescent="0.2">
      <c r="A1192" s="29">
        <v>3</v>
      </c>
      <c r="B1192" s="35" t="s">
        <v>1418</v>
      </c>
      <c r="C1192" s="29"/>
      <c r="D1192" s="29"/>
      <c r="E1192" s="29"/>
      <c r="F1192" s="29"/>
    </row>
    <row r="1193" spans="1:6" x14ac:dyDescent="0.2">
      <c r="A1193" s="29"/>
      <c r="B1193" s="29"/>
      <c r="C1193" s="29"/>
      <c r="D1193" s="29"/>
      <c r="E1193" s="29"/>
      <c r="F1193" s="29"/>
    </row>
    <row r="1194" spans="1:6" x14ac:dyDescent="0.2">
      <c r="A1194" s="30" t="s">
        <v>224</v>
      </c>
      <c r="B1194" s="31"/>
      <c r="C1194" s="29"/>
      <c r="D1194" s="29"/>
      <c r="E1194" s="29"/>
      <c r="F1194" s="29"/>
    </row>
    <row r="1195" spans="1:6" ht="25.5" x14ac:dyDescent="0.2">
      <c r="A1195" s="29">
        <v>1</v>
      </c>
      <c r="B1195" s="35" t="s">
        <v>1423</v>
      </c>
      <c r="C1195" s="29"/>
      <c r="D1195" s="29"/>
      <c r="E1195" s="29"/>
      <c r="F1195" s="29"/>
    </row>
    <row r="1196" spans="1:6" x14ac:dyDescent="0.2">
      <c r="A1196" s="29">
        <v>2</v>
      </c>
      <c r="B1196" s="35" t="s">
        <v>1424</v>
      </c>
      <c r="C1196" s="29"/>
      <c r="D1196" s="29"/>
      <c r="E1196" s="29"/>
      <c r="F1196" s="29"/>
    </row>
    <row r="1197" spans="1:6" ht="25.5" x14ac:dyDescent="0.2">
      <c r="A1197" s="29">
        <v>3</v>
      </c>
      <c r="B1197" s="35" t="s">
        <v>1425</v>
      </c>
      <c r="C1197" s="29"/>
      <c r="D1197" s="29"/>
      <c r="E1197" s="29"/>
      <c r="F1197" s="29"/>
    </row>
    <row r="1198" spans="1:6" x14ac:dyDescent="0.2">
      <c r="A1198" s="29">
        <v>4</v>
      </c>
      <c r="B1198" s="35" t="s">
        <v>1426</v>
      </c>
      <c r="C1198" s="29"/>
      <c r="D1198" s="29"/>
      <c r="E1198" s="29"/>
      <c r="F1198" s="29"/>
    </row>
    <row r="1199" spans="1:6" x14ac:dyDescent="0.2">
      <c r="A1199" s="29"/>
      <c r="B1199" s="29"/>
      <c r="C1199" s="29"/>
      <c r="D1199" s="29"/>
      <c r="E1199" s="29"/>
      <c r="F1199" s="29"/>
    </row>
    <row r="1200" spans="1:6" x14ac:dyDescent="0.2">
      <c r="A1200" s="30" t="s">
        <v>227</v>
      </c>
      <c r="B1200" s="31"/>
      <c r="C1200" s="29"/>
      <c r="D1200" s="29"/>
      <c r="E1200" s="29"/>
      <c r="F1200" s="29"/>
    </row>
    <row r="1201" spans="1:6" ht="25.5" x14ac:dyDescent="0.2">
      <c r="A1201" s="29">
        <v>1</v>
      </c>
      <c r="B1201" s="35" t="s">
        <v>1427</v>
      </c>
      <c r="C1201" s="29"/>
      <c r="D1201" s="29"/>
      <c r="E1201" s="29"/>
      <c r="F1201" s="29"/>
    </row>
    <row r="1202" spans="1:6" x14ac:dyDescent="0.2">
      <c r="A1202" s="29">
        <v>2</v>
      </c>
      <c r="B1202" s="35" t="s">
        <v>1428</v>
      </c>
      <c r="C1202" s="29"/>
      <c r="D1202" s="29"/>
      <c r="E1202" s="29"/>
      <c r="F1202" s="29"/>
    </row>
    <row r="1203" spans="1:6" x14ac:dyDescent="0.2">
      <c r="A1203" s="29">
        <v>3</v>
      </c>
      <c r="B1203" s="35" t="s">
        <v>1429</v>
      </c>
      <c r="C1203" s="29"/>
      <c r="D1203" s="29"/>
      <c r="E1203" s="29"/>
      <c r="F1203" s="29"/>
    </row>
    <row r="1204" spans="1:6" x14ac:dyDescent="0.2">
      <c r="A1204" s="29">
        <v>4</v>
      </c>
      <c r="B1204" s="35" t="s">
        <v>1430</v>
      </c>
      <c r="C1204" s="29"/>
      <c r="D1204" s="29"/>
      <c r="E1204" s="29"/>
      <c r="F1204" s="29"/>
    </row>
    <row r="1205" spans="1:6" x14ac:dyDescent="0.2">
      <c r="A1205" s="29"/>
      <c r="B1205" s="29"/>
      <c r="C1205" s="29"/>
      <c r="D1205" s="29"/>
      <c r="E1205" s="29"/>
      <c r="F1205" s="29"/>
    </row>
    <row r="1206" spans="1:6" x14ac:dyDescent="0.2">
      <c r="A1206" s="30" t="s">
        <v>231</v>
      </c>
      <c r="B1206" s="31"/>
      <c r="C1206" s="29"/>
      <c r="D1206" s="29"/>
      <c r="E1206" s="29"/>
      <c r="F1206" s="29"/>
    </row>
    <row r="1207" spans="1:6" ht="25.5" x14ac:dyDescent="0.2">
      <c r="A1207" s="29">
        <v>1</v>
      </c>
      <c r="B1207" s="35" t="s">
        <v>1431</v>
      </c>
      <c r="C1207" s="29"/>
      <c r="D1207" s="29"/>
      <c r="E1207" s="29"/>
      <c r="F1207" s="29"/>
    </row>
    <row r="1208" spans="1:6" x14ac:dyDescent="0.2">
      <c r="A1208" s="29">
        <v>2</v>
      </c>
      <c r="B1208" s="35" t="s">
        <v>1428</v>
      </c>
      <c r="C1208" s="29"/>
      <c r="D1208" s="29"/>
      <c r="E1208" s="29"/>
      <c r="F1208" s="29"/>
    </row>
    <row r="1209" spans="1:6" x14ac:dyDescent="0.2">
      <c r="A1209" s="29">
        <v>3</v>
      </c>
      <c r="B1209" s="35" t="s">
        <v>1429</v>
      </c>
      <c r="C1209" s="29"/>
      <c r="D1209" s="29"/>
      <c r="E1209" s="29"/>
      <c r="F1209" s="29"/>
    </row>
    <row r="1210" spans="1:6" x14ac:dyDescent="0.2">
      <c r="A1210" s="29">
        <v>4</v>
      </c>
      <c r="B1210" s="35" t="s">
        <v>1430</v>
      </c>
      <c r="C1210" s="29"/>
      <c r="D1210" s="29"/>
      <c r="E1210" s="29"/>
      <c r="F1210" s="29"/>
    </row>
    <row r="1211" spans="1:6" x14ac:dyDescent="0.2">
      <c r="A1211" s="29"/>
      <c r="B1211" s="29"/>
      <c r="C1211" s="29"/>
      <c r="D1211" s="29"/>
      <c r="E1211" s="29"/>
      <c r="F1211" s="29"/>
    </row>
    <row r="1212" spans="1:6" x14ac:dyDescent="0.2">
      <c r="A1212" s="30" t="s">
        <v>234</v>
      </c>
      <c r="B1212" s="31"/>
      <c r="C1212" s="29"/>
      <c r="D1212" s="29"/>
      <c r="E1212" s="29"/>
      <c r="F1212" s="29"/>
    </row>
    <row r="1213" spans="1:6" x14ac:dyDescent="0.2">
      <c r="A1213" s="29">
        <v>1</v>
      </c>
      <c r="B1213" s="35" t="s">
        <v>1432</v>
      </c>
      <c r="C1213" s="29"/>
      <c r="D1213" s="29"/>
      <c r="E1213" s="29"/>
      <c r="F1213" s="29"/>
    </row>
    <row r="1214" spans="1:6" x14ac:dyDescent="0.2">
      <c r="A1214" s="29">
        <v>2</v>
      </c>
      <c r="B1214" s="35" t="s">
        <v>1428</v>
      </c>
      <c r="C1214" s="29"/>
      <c r="D1214" s="29"/>
      <c r="E1214" s="29"/>
      <c r="F1214" s="29"/>
    </row>
    <row r="1215" spans="1:6" x14ac:dyDescent="0.2">
      <c r="A1215" s="29">
        <v>3</v>
      </c>
      <c r="B1215" s="35" t="s">
        <v>1429</v>
      </c>
      <c r="C1215" s="29"/>
      <c r="D1215" s="29"/>
      <c r="E1215" s="29"/>
      <c r="F1215" s="29"/>
    </row>
    <row r="1216" spans="1:6" x14ac:dyDescent="0.2">
      <c r="A1216" s="29">
        <v>4</v>
      </c>
      <c r="B1216" s="35" t="s">
        <v>1430</v>
      </c>
      <c r="C1216" s="29"/>
      <c r="D1216" s="29"/>
      <c r="E1216" s="29"/>
      <c r="F1216" s="29"/>
    </row>
    <row r="1217" spans="1:6" x14ac:dyDescent="0.2">
      <c r="A1217" s="29"/>
      <c r="B1217" s="29"/>
      <c r="C1217" s="29"/>
      <c r="D1217" s="29"/>
      <c r="E1217" s="29"/>
      <c r="F1217" s="29"/>
    </row>
    <row r="1218" spans="1:6" x14ac:dyDescent="0.2">
      <c r="A1218" s="30" t="s">
        <v>237</v>
      </c>
      <c r="B1218" s="31"/>
      <c r="C1218" s="29"/>
      <c r="D1218" s="29"/>
      <c r="E1218" s="29"/>
      <c r="F1218" s="29"/>
    </row>
    <row r="1219" spans="1:6" ht="25.5" x14ac:dyDescent="0.2">
      <c r="A1219" s="29">
        <v>1</v>
      </c>
      <c r="B1219" s="35" t="s">
        <v>1433</v>
      </c>
      <c r="C1219" s="29"/>
      <c r="D1219" s="29"/>
      <c r="E1219" s="29"/>
      <c r="F1219" s="29"/>
    </row>
    <row r="1220" spans="1:6" x14ac:dyDescent="0.2">
      <c r="A1220" s="29">
        <v>2</v>
      </c>
      <c r="B1220" s="35" t="s">
        <v>1428</v>
      </c>
      <c r="C1220" s="29"/>
      <c r="D1220" s="29"/>
      <c r="E1220" s="29"/>
      <c r="F1220" s="29"/>
    </row>
    <row r="1221" spans="1:6" x14ac:dyDescent="0.2">
      <c r="A1221" s="29">
        <v>3</v>
      </c>
      <c r="B1221" s="35" t="s">
        <v>1429</v>
      </c>
      <c r="C1221" s="29"/>
      <c r="D1221" s="29"/>
      <c r="E1221" s="29"/>
      <c r="F1221" s="29"/>
    </row>
    <row r="1222" spans="1:6" x14ac:dyDescent="0.2">
      <c r="A1222" s="29">
        <v>4</v>
      </c>
      <c r="B1222" s="35" t="s">
        <v>1430</v>
      </c>
      <c r="C1222" s="29"/>
      <c r="D1222" s="29"/>
      <c r="E1222" s="29"/>
      <c r="F1222" s="29"/>
    </row>
    <row r="1223" spans="1:6" x14ac:dyDescent="0.2">
      <c r="A1223" s="29"/>
      <c r="B1223" s="29"/>
      <c r="C1223" s="29"/>
      <c r="D1223" s="29"/>
      <c r="E1223" s="29"/>
      <c r="F1223" s="29"/>
    </row>
    <row r="1224" spans="1:6" x14ac:dyDescent="0.2">
      <c r="A1224" s="30" t="s">
        <v>1434</v>
      </c>
      <c r="B1224" s="31"/>
      <c r="C1224" s="29"/>
      <c r="D1224" s="29"/>
      <c r="E1224" s="29"/>
      <c r="F1224" s="29"/>
    </row>
    <row r="1225" spans="1:6" x14ac:dyDescent="0.2">
      <c r="A1225" s="29">
        <v>1</v>
      </c>
      <c r="B1225" s="35" t="s">
        <v>1435</v>
      </c>
      <c r="C1225" s="29"/>
      <c r="D1225" s="29"/>
      <c r="E1225" s="29"/>
      <c r="F1225" s="29"/>
    </row>
    <row r="1226" spans="1:6" x14ac:dyDescent="0.2">
      <c r="A1226" s="29">
        <v>2</v>
      </c>
      <c r="B1226" s="35" t="s">
        <v>1436</v>
      </c>
      <c r="C1226" s="29"/>
      <c r="D1226" s="29"/>
      <c r="E1226" s="29"/>
      <c r="F1226" s="29"/>
    </row>
    <row r="1227" spans="1:6" ht="25.5" x14ac:dyDescent="0.2">
      <c r="A1227" s="29">
        <v>3</v>
      </c>
      <c r="B1227" s="35" t="s">
        <v>1437</v>
      </c>
      <c r="C1227" s="29"/>
      <c r="D1227" s="29"/>
      <c r="E1227" s="29"/>
      <c r="F1227" s="29"/>
    </row>
    <row r="1228" spans="1:6" x14ac:dyDescent="0.2">
      <c r="A1228" s="29"/>
      <c r="B1228" s="29"/>
      <c r="C1228" s="29"/>
      <c r="D1228" s="29"/>
      <c r="E1228" s="29"/>
      <c r="F1228" s="29"/>
    </row>
    <row r="1229" spans="1:6" x14ac:dyDescent="0.2">
      <c r="A1229" s="30" t="s">
        <v>1438</v>
      </c>
      <c r="B1229" s="31"/>
      <c r="C1229" s="29"/>
      <c r="D1229" s="29"/>
      <c r="E1229" s="29"/>
      <c r="F1229" s="29"/>
    </row>
    <row r="1230" spans="1:6" ht="25.5" x14ac:dyDescent="0.2">
      <c r="A1230" s="29">
        <v>1</v>
      </c>
      <c r="B1230" s="35" t="s">
        <v>1439</v>
      </c>
      <c r="C1230" s="29"/>
      <c r="D1230" s="29"/>
      <c r="E1230" s="29"/>
      <c r="F1230" s="29"/>
    </row>
    <row r="1231" spans="1:6" x14ac:dyDescent="0.2">
      <c r="A1231" s="29">
        <v>2</v>
      </c>
      <c r="B1231" s="35" t="s">
        <v>1436</v>
      </c>
      <c r="C1231" s="29"/>
      <c r="D1231" s="29"/>
      <c r="E1231" s="29"/>
      <c r="F1231" s="29"/>
    </row>
    <row r="1232" spans="1:6" ht="25.5" x14ac:dyDescent="0.2">
      <c r="A1232" s="29">
        <v>3</v>
      </c>
      <c r="B1232" s="35" t="s">
        <v>1437</v>
      </c>
      <c r="C1232" s="29"/>
      <c r="D1232" s="29"/>
      <c r="E1232" s="29"/>
      <c r="F1232" s="29"/>
    </row>
    <row r="1233" spans="1:6" x14ac:dyDescent="0.2">
      <c r="A1233" s="29"/>
      <c r="B1233" s="29"/>
      <c r="C1233" s="29"/>
      <c r="D1233" s="29"/>
      <c r="E1233" s="29"/>
      <c r="F1233" s="29"/>
    </row>
    <row r="1234" spans="1:6" x14ac:dyDescent="0.2">
      <c r="A1234" s="30" t="s">
        <v>1440</v>
      </c>
      <c r="B1234" s="31"/>
      <c r="C1234" s="29"/>
      <c r="D1234" s="29"/>
      <c r="E1234" s="29"/>
      <c r="F1234" s="29"/>
    </row>
    <row r="1235" spans="1:6" ht="25.5" x14ac:dyDescent="0.2">
      <c r="A1235" s="29">
        <v>1</v>
      </c>
      <c r="B1235" s="35" t="s">
        <v>1441</v>
      </c>
      <c r="C1235" s="29"/>
      <c r="D1235" s="29"/>
      <c r="E1235" s="29"/>
      <c r="F1235" s="29"/>
    </row>
    <row r="1236" spans="1:6" x14ac:dyDescent="0.2">
      <c r="A1236" s="29">
        <v>2</v>
      </c>
      <c r="B1236" s="35" t="s">
        <v>1442</v>
      </c>
      <c r="C1236" s="29"/>
      <c r="D1236" s="29"/>
      <c r="E1236" s="29"/>
      <c r="F1236" s="29"/>
    </row>
    <row r="1237" spans="1:6" x14ac:dyDescent="0.2">
      <c r="A1237" s="29">
        <v>3</v>
      </c>
      <c r="B1237" s="35" t="s">
        <v>1443</v>
      </c>
      <c r="C1237" s="29"/>
      <c r="D1237" s="29"/>
      <c r="E1237" s="29"/>
      <c r="F1237" s="29"/>
    </row>
    <row r="1238" spans="1:6" x14ac:dyDescent="0.2">
      <c r="A1238" s="29">
        <v>4</v>
      </c>
      <c r="B1238" s="35" t="s">
        <v>1444</v>
      </c>
      <c r="C1238" s="29"/>
      <c r="D1238" s="29"/>
      <c r="E1238" s="29"/>
      <c r="F1238" s="29"/>
    </row>
    <row r="1239" spans="1:6" ht="25.5" x14ac:dyDescent="0.2">
      <c r="A1239" s="29">
        <v>5</v>
      </c>
      <c r="B1239" s="35" t="s">
        <v>1445</v>
      </c>
      <c r="C1239" s="29"/>
      <c r="D1239" s="29"/>
      <c r="E1239" s="29"/>
      <c r="F1239" s="29"/>
    </row>
    <row r="1240" spans="1:6" x14ac:dyDescent="0.2">
      <c r="A1240" s="29"/>
      <c r="B1240" s="29"/>
      <c r="C1240" s="29"/>
      <c r="D1240" s="29"/>
      <c r="E1240" s="29"/>
      <c r="F1240" s="29"/>
    </row>
    <row r="1241" spans="1:6" x14ac:dyDescent="0.2">
      <c r="A1241" s="30" t="s">
        <v>1446</v>
      </c>
      <c r="B1241" s="31"/>
      <c r="C1241" s="29"/>
      <c r="D1241" s="29"/>
      <c r="E1241" s="29"/>
      <c r="F1241" s="29"/>
    </row>
    <row r="1242" spans="1:6" x14ac:dyDescent="0.2">
      <c r="A1242" s="29">
        <v>1</v>
      </c>
      <c r="B1242" s="35" t="s">
        <v>1447</v>
      </c>
      <c r="C1242" s="29"/>
      <c r="D1242" s="29"/>
      <c r="E1242" s="29"/>
      <c r="F1242" s="29"/>
    </row>
    <row r="1243" spans="1:6" x14ac:dyDescent="0.2">
      <c r="A1243" s="29">
        <v>2</v>
      </c>
      <c r="B1243" s="35" t="s">
        <v>1436</v>
      </c>
      <c r="C1243" s="29"/>
      <c r="D1243" s="29"/>
      <c r="E1243" s="29"/>
      <c r="F1243" s="29"/>
    </row>
    <row r="1244" spans="1:6" ht="25.5" x14ac:dyDescent="0.2">
      <c r="A1244" s="29">
        <v>3</v>
      </c>
      <c r="B1244" s="35" t="s">
        <v>1437</v>
      </c>
      <c r="C1244" s="29"/>
      <c r="D1244" s="29"/>
      <c r="E1244" s="29"/>
      <c r="F1244" s="29"/>
    </row>
    <row r="1245" spans="1:6" x14ac:dyDescent="0.2">
      <c r="A1245" s="29"/>
      <c r="B1245" s="29"/>
      <c r="C1245" s="29"/>
      <c r="D1245" s="29"/>
      <c r="E1245" s="29"/>
      <c r="F1245" s="29"/>
    </row>
    <row r="1246" spans="1:6" x14ac:dyDescent="0.2">
      <c r="A1246" s="30" t="s">
        <v>1448</v>
      </c>
      <c r="B1246" s="31"/>
      <c r="C1246" s="29"/>
      <c r="D1246" s="29"/>
      <c r="E1246" s="29"/>
      <c r="F1246" s="29"/>
    </row>
    <row r="1247" spans="1:6" x14ac:dyDescent="0.2">
      <c r="A1247" s="29">
        <v>1</v>
      </c>
      <c r="B1247" s="35" t="s">
        <v>1449</v>
      </c>
      <c r="C1247" s="29"/>
      <c r="D1247" s="29"/>
      <c r="E1247" s="29"/>
      <c r="F1247" s="29"/>
    </row>
    <row r="1248" spans="1:6" x14ac:dyDescent="0.2">
      <c r="A1248" s="29">
        <v>2</v>
      </c>
      <c r="B1248" s="35" t="s">
        <v>1436</v>
      </c>
      <c r="C1248" s="29"/>
      <c r="D1248" s="29"/>
      <c r="E1248" s="29"/>
      <c r="F1248" s="29"/>
    </row>
    <row r="1249" spans="1:6" ht="25.5" x14ac:dyDescent="0.2">
      <c r="A1249" s="29">
        <v>3</v>
      </c>
      <c r="B1249" s="35" t="s">
        <v>1437</v>
      </c>
      <c r="C1249" s="29"/>
      <c r="D1249" s="29"/>
      <c r="E1249" s="29"/>
      <c r="F1249" s="29"/>
    </row>
    <row r="1250" spans="1:6" x14ac:dyDescent="0.2">
      <c r="A1250" s="29"/>
      <c r="B1250" s="29"/>
      <c r="C1250" s="29"/>
      <c r="D1250" s="29"/>
      <c r="E1250" s="29"/>
      <c r="F1250" s="29"/>
    </row>
    <row r="1251" spans="1:6" ht="25.5" x14ac:dyDescent="0.2">
      <c r="A1251" s="30" t="s">
        <v>1450</v>
      </c>
      <c r="B1251" s="31"/>
      <c r="C1251" s="29"/>
      <c r="D1251" s="29"/>
      <c r="E1251" s="29"/>
      <c r="F1251" s="29"/>
    </row>
    <row r="1252" spans="1:6" x14ac:dyDescent="0.2">
      <c r="A1252" s="29">
        <v>1</v>
      </c>
      <c r="B1252" s="35" t="s">
        <v>1451</v>
      </c>
      <c r="C1252" s="29"/>
      <c r="D1252" s="29"/>
      <c r="E1252" s="29"/>
      <c r="F1252" s="29"/>
    </row>
    <row r="1253" spans="1:6" x14ac:dyDescent="0.2">
      <c r="A1253" s="29">
        <v>2</v>
      </c>
      <c r="B1253" s="35" t="s">
        <v>1436</v>
      </c>
      <c r="C1253" s="29"/>
      <c r="D1253" s="29"/>
      <c r="E1253" s="29"/>
      <c r="F1253" s="29"/>
    </row>
    <row r="1254" spans="1:6" ht="25.5" x14ac:dyDescent="0.2">
      <c r="A1254" s="29">
        <v>3</v>
      </c>
      <c r="B1254" s="35" t="s">
        <v>1437</v>
      </c>
      <c r="C1254" s="29"/>
      <c r="D1254" s="29"/>
      <c r="E1254" s="29"/>
      <c r="F1254" s="29"/>
    </row>
    <row r="1255" spans="1:6" x14ac:dyDescent="0.2">
      <c r="A1255" s="29"/>
      <c r="B1255" s="29"/>
      <c r="C1255" s="29"/>
      <c r="D1255" s="29"/>
      <c r="E1255" s="29"/>
      <c r="F1255" s="29"/>
    </row>
    <row r="1256" spans="1:6" x14ac:dyDescent="0.2">
      <c r="A1256" s="30" t="s">
        <v>1452</v>
      </c>
      <c r="B1256" s="31"/>
      <c r="C1256" s="29"/>
      <c r="D1256" s="29"/>
      <c r="E1256" s="29"/>
      <c r="F1256" s="29"/>
    </row>
    <row r="1257" spans="1:6" x14ac:dyDescent="0.2">
      <c r="A1257" s="29">
        <v>1</v>
      </c>
      <c r="B1257" s="35" t="s">
        <v>1453</v>
      </c>
      <c r="C1257" s="29"/>
      <c r="D1257" s="29"/>
      <c r="E1257" s="29"/>
      <c r="F1257" s="29"/>
    </row>
    <row r="1258" spans="1:6" ht="25.5" x14ac:dyDescent="0.2">
      <c r="A1258" s="29">
        <v>2</v>
      </c>
      <c r="B1258" s="35" t="s">
        <v>1454</v>
      </c>
      <c r="C1258" s="29"/>
      <c r="D1258" s="29"/>
      <c r="E1258" s="29"/>
      <c r="F1258" s="29"/>
    </row>
    <row r="1259" spans="1:6" ht="25.5" x14ac:dyDescent="0.2">
      <c r="A1259" s="29">
        <v>3</v>
      </c>
      <c r="B1259" s="35" t="s">
        <v>1455</v>
      </c>
      <c r="C1259" s="29"/>
      <c r="D1259" s="29"/>
      <c r="E1259" s="29"/>
      <c r="F1259" s="29"/>
    </row>
    <row r="1260" spans="1:6" ht="25.5" x14ac:dyDescent="0.2">
      <c r="A1260" s="29">
        <v>4</v>
      </c>
      <c r="B1260" s="35" t="s">
        <v>1456</v>
      </c>
      <c r="C1260" s="29"/>
      <c r="D1260" s="29"/>
      <c r="E1260" s="29"/>
      <c r="F1260" s="29"/>
    </row>
    <row r="1261" spans="1:6" ht="25.5" x14ac:dyDescent="0.2">
      <c r="A1261" s="29">
        <v>5</v>
      </c>
      <c r="B1261" s="35" t="s">
        <v>1457</v>
      </c>
      <c r="C1261" s="29"/>
      <c r="D1261" s="29"/>
      <c r="E1261" s="29"/>
      <c r="F1261" s="29"/>
    </row>
    <row r="1262" spans="1:6" ht="25.5" x14ac:dyDescent="0.2">
      <c r="A1262" s="29">
        <v>6</v>
      </c>
      <c r="B1262" s="35" t="s">
        <v>1458</v>
      </c>
      <c r="C1262" s="29"/>
      <c r="D1262" s="29"/>
      <c r="E1262" s="29"/>
      <c r="F1262" s="29"/>
    </row>
    <row r="1263" spans="1:6" x14ac:dyDescent="0.2">
      <c r="A1263" s="29"/>
      <c r="B1263" s="29"/>
      <c r="C1263" s="29"/>
      <c r="D1263" s="29"/>
      <c r="E1263" s="29"/>
      <c r="F1263" s="29"/>
    </row>
    <row r="1264" spans="1:6" x14ac:dyDescent="0.2">
      <c r="A1264" s="30" t="s">
        <v>1459</v>
      </c>
      <c r="B1264" s="31"/>
      <c r="C1264" s="29"/>
      <c r="D1264" s="29"/>
      <c r="E1264" s="29"/>
      <c r="F1264" s="29"/>
    </row>
    <row r="1265" spans="1:6" ht="25.5" x14ac:dyDescent="0.2">
      <c r="A1265" s="29">
        <v>1</v>
      </c>
      <c r="B1265" s="35" t="s">
        <v>1460</v>
      </c>
      <c r="C1265" s="29"/>
      <c r="D1265" s="29"/>
      <c r="E1265" s="29"/>
      <c r="F1265" s="29"/>
    </row>
    <row r="1266" spans="1:6" x14ac:dyDescent="0.2">
      <c r="A1266" s="29">
        <v>2</v>
      </c>
      <c r="B1266" s="35" t="s">
        <v>1461</v>
      </c>
      <c r="C1266" s="29"/>
      <c r="D1266" s="29"/>
      <c r="E1266" s="29"/>
      <c r="F1266" s="29"/>
    </row>
    <row r="1267" spans="1:6" ht="25.5" x14ac:dyDescent="0.2">
      <c r="A1267" s="29">
        <v>3</v>
      </c>
      <c r="B1267" s="35" t="s">
        <v>1462</v>
      </c>
      <c r="C1267" s="29"/>
      <c r="D1267" s="29"/>
      <c r="E1267" s="29"/>
      <c r="F1267" s="29"/>
    </row>
    <row r="1268" spans="1:6" ht="25.5" x14ac:dyDescent="0.2">
      <c r="A1268" s="29">
        <v>4</v>
      </c>
      <c r="B1268" s="35" t="s">
        <v>1463</v>
      </c>
      <c r="C1268" s="29"/>
      <c r="D1268" s="29"/>
      <c r="E1268" s="29"/>
      <c r="F1268" s="29"/>
    </row>
    <row r="1269" spans="1:6" x14ac:dyDescent="0.2">
      <c r="A1269" s="29">
        <v>5</v>
      </c>
      <c r="B1269" s="35" t="s">
        <v>1464</v>
      </c>
      <c r="C1269" s="29"/>
      <c r="D1269" s="29"/>
      <c r="E1269" s="29"/>
      <c r="F1269" s="29"/>
    </row>
    <row r="1270" spans="1:6" x14ac:dyDescent="0.2">
      <c r="A1270" s="29"/>
      <c r="B1270" s="29"/>
      <c r="C1270" s="29"/>
      <c r="D1270" s="29"/>
      <c r="E1270" s="29"/>
      <c r="F1270" s="29"/>
    </row>
    <row r="1271" spans="1:6" x14ac:dyDescent="0.2">
      <c r="A1271" s="30" t="s">
        <v>1465</v>
      </c>
      <c r="B1271" s="31"/>
      <c r="C1271" s="29"/>
      <c r="D1271" s="29"/>
      <c r="E1271" s="29"/>
      <c r="F1271" s="29"/>
    </row>
    <row r="1272" spans="1:6" ht="25.5" x14ac:dyDescent="0.2">
      <c r="A1272" s="29">
        <v>1</v>
      </c>
      <c r="B1272" s="35" t="s">
        <v>1466</v>
      </c>
      <c r="C1272" s="29"/>
      <c r="D1272" s="29"/>
      <c r="E1272" s="29"/>
      <c r="F1272" s="29"/>
    </row>
    <row r="1273" spans="1:6" x14ac:dyDescent="0.2">
      <c r="A1273" s="29">
        <v>2</v>
      </c>
      <c r="B1273" s="35" t="s">
        <v>1467</v>
      </c>
      <c r="C1273" s="29"/>
      <c r="D1273" s="29"/>
      <c r="E1273" s="29"/>
      <c r="F1273" s="29"/>
    </row>
    <row r="1274" spans="1:6" ht="25.5" x14ac:dyDescent="0.2">
      <c r="A1274" s="29">
        <v>3</v>
      </c>
      <c r="B1274" s="35" t="s">
        <v>1468</v>
      </c>
      <c r="C1274" s="29"/>
      <c r="D1274" s="29"/>
      <c r="E1274" s="29"/>
      <c r="F1274" s="29"/>
    </row>
    <row r="1275" spans="1:6" ht="25.5" x14ac:dyDescent="0.2">
      <c r="A1275" s="29">
        <v>4</v>
      </c>
      <c r="B1275" s="35" t="s">
        <v>1469</v>
      </c>
      <c r="C1275" s="29"/>
      <c r="D1275" s="29"/>
      <c r="E1275" s="29"/>
      <c r="F1275" s="29"/>
    </row>
    <row r="1276" spans="1:6" ht="25.5" x14ac:dyDescent="0.2">
      <c r="A1276" s="29">
        <v>5</v>
      </c>
      <c r="B1276" s="35" t="s">
        <v>1470</v>
      </c>
      <c r="C1276" s="29"/>
      <c r="D1276" s="29"/>
      <c r="E1276" s="29"/>
      <c r="F1276" s="29"/>
    </row>
    <row r="1277" spans="1:6" x14ac:dyDescent="0.2">
      <c r="A1277" s="29"/>
      <c r="B1277" s="29"/>
      <c r="C1277" s="29"/>
      <c r="D1277" s="29"/>
      <c r="E1277" s="29"/>
      <c r="F1277" s="29"/>
    </row>
    <row r="1278" spans="1:6" x14ac:dyDescent="0.2">
      <c r="A1278" s="30" t="s">
        <v>1471</v>
      </c>
      <c r="B1278" s="31"/>
      <c r="C1278" s="29"/>
      <c r="D1278" s="29"/>
      <c r="E1278" s="29"/>
      <c r="F1278" s="29"/>
    </row>
    <row r="1279" spans="1:6" x14ac:dyDescent="0.2">
      <c r="A1279" s="29">
        <v>1</v>
      </c>
      <c r="B1279" s="35" t="s">
        <v>1472</v>
      </c>
      <c r="C1279" s="29"/>
      <c r="D1279" s="29"/>
      <c r="E1279" s="29"/>
      <c r="F1279" s="29"/>
    </row>
    <row r="1280" spans="1:6" x14ac:dyDescent="0.2">
      <c r="A1280" s="29">
        <v>2</v>
      </c>
      <c r="B1280" s="35" t="s">
        <v>1436</v>
      </c>
      <c r="C1280" s="29"/>
      <c r="D1280" s="29"/>
      <c r="E1280" s="29"/>
      <c r="F1280" s="29"/>
    </row>
    <row r="1281" spans="1:6" ht="25.5" x14ac:dyDescent="0.2">
      <c r="A1281" s="29">
        <v>3</v>
      </c>
      <c r="B1281" s="35" t="s">
        <v>1437</v>
      </c>
      <c r="C1281" s="29"/>
      <c r="D1281" s="29"/>
      <c r="E1281" s="29"/>
      <c r="F1281" s="29"/>
    </row>
    <row r="1282" spans="1:6" x14ac:dyDescent="0.2">
      <c r="A1282" s="29"/>
      <c r="B1282" s="29"/>
      <c r="C1282" s="29"/>
      <c r="D1282" s="29"/>
      <c r="E1282" s="29"/>
      <c r="F1282" s="29"/>
    </row>
    <row r="1283" spans="1:6" x14ac:dyDescent="0.2">
      <c r="A1283" s="30" t="s">
        <v>1473</v>
      </c>
      <c r="B1283" s="31"/>
      <c r="C1283" s="29"/>
      <c r="D1283" s="29"/>
      <c r="E1283" s="29"/>
      <c r="F1283" s="29"/>
    </row>
    <row r="1284" spans="1:6" x14ac:dyDescent="0.2">
      <c r="A1284" s="29">
        <v>1</v>
      </c>
      <c r="B1284" s="35" t="s">
        <v>1474</v>
      </c>
      <c r="C1284" s="29"/>
      <c r="D1284" s="29"/>
      <c r="E1284" s="29"/>
      <c r="F1284" s="29"/>
    </row>
    <row r="1285" spans="1:6" x14ac:dyDescent="0.2">
      <c r="A1285" s="29">
        <v>2</v>
      </c>
      <c r="B1285" s="35" t="s">
        <v>1436</v>
      </c>
      <c r="C1285" s="29"/>
      <c r="D1285" s="29"/>
      <c r="E1285" s="29"/>
      <c r="F1285" s="29"/>
    </row>
    <row r="1286" spans="1:6" ht="25.5" x14ac:dyDescent="0.2">
      <c r="A1286" s="29">
        <v>3</v>
      </c>
      <c r="B1286" s="35" t="s">
        <v>1437</v>
      </c>
      <c r="C1286" s="29"/>
      <c r="D1286" s="29"/>
      <c r="E1286" s="29"/>
      <c r="F1286" s="29"/>
    </row>
    <row r="1287" spans="1:6" x14ac:dyDescent="0.2">
      <c r="A1287" s="29"/>
      <c r="B1287" s="29"/>
      <c r="C1287" s="29"/>
      <c r="D1287" s="29"/>
      <c r="E1287" s="29"/>
      <c r="F1287" s="29"/>
    </row>
    <row r="1288" spans="1:6" x14ac:dyDescent="0.2">
      <c r="A1288" s="30" t="s">
        <v>1475</v>
      </c>
      <c r="B1288" s="31"/>
      <c r="C1288" s="29"/>
      <c r="D1288" s="29"/>
      <c r="E1288" s="29"/>
      <c r="F1288" s="29"/>
    </row>
    <row r="1289" spans="1:6" x14ac:dyDescent="0.2">
      <c r="A1289" s="29">
        <v>1</v>
      </c>
      <c r="B1289" s="35" t="s">
        <v>1476</v>
      </c>
      <c r="C1289" s="29"/>
      <c r="D1289" s="29"/>
      <c r="E1289" s="29"/>
      <c r="F1289" s="29"/>
    </row>
    <row r="1290" spans="1:6" x14ac:dyDescent="0.2">
      <c r="A1290" s="29">
        <v>2</v>
      </c>
      <c r="B1290" s="35" t="s">
        <v>1436</v>
      </c>
      <c r="C1290" s="29"/>
      <c r="D1290" s="29"/>
      <c r="E1290" s="29"/>
      <c r="F1290" s="29"/>
    </row>
    <row r="1291" spans="1:6" ht="25.5" x14ac:dyDescent="0.2">
      <c r="A1291" s="29">
        <v>3</v>
      </c>
      <c r="B1291" s="35" t="s">
        <v>1437</v>
      </c>
      <c r="C1291" s="29"/>
      <c r="D1291" s="29"/>
      <c r="E1291" s="29"/>
      <c r="F1291" s="29"/>
    </row>
    <row r="1292" spans="1:6" x14ac:dyDescent="0.2">
      <c r="A1292" s="29"/>
      <c r="B1292" s="29"/>
      <c r="C1292" s="29"/>
      <c r="D1292" s="29"/>
      <c r="E1292" s="29"/>
      <c r="F1292" s="29"/>
    </row>
    <row r="1293" spans="1:6" ht="25.5" x14ac:dyDescent="0.2">
      <c r="A1293" s="30" t="s">
        <v>1477</v>
      </c>
      <c r="B1293" s="31"/>
      <c r="C1293" s="29"/>
      <c r="D1293" s="29"/>
      <c r="E1293" s="29"/>
      <c r="F1293" s="29"/>
    </row>
    <row r="1294" spans="1:6" x14ac:dyDescent="0.2">
      <c r="A1294" s="29">
        <v>1</v>
      </c>
      <c r="B1294" s="35" t="s">
        <v>1478</v>
      </c>
      <c r="C1294" s="29"/>
      <c r="D1294" s="29"/>
      <c r="E1294" s="29"/>
      <c r="F1294" s="29"/>
    </row>
    <row r="1295" spans="1:6" x14ac:dyDescent="0.2">
      <c r="A1295" s="29">
        <v>2</v>
      </c>
      <c r="B1295" s="35" t="s">
        <v>1436</v>
      </c>
      <c r="C1295" s="29"/>
      <c r="D1295" s="29"/>
      <c r="E1295" s="29"/>
      <c r="F1295" s="29"/>
    </row>
    <row r="1296" spans="1:6" ht="25.5" x14ac:dyDescent="0.2">
      <c r="A1296" s="29">
        <v>3</v>
      </c>
      <c r="B1296" s="35" t="s">
        <v>1437</v>
      </c>
      <c r="C1296" s="29"/>
      <c r="D1296" s="29"/>
      <c r="E1296" s="29"/>
      <c r="F1296" s="29"/>
    </row>
    <row r="1297" spans="1:6" x14ac:dyDescent="0.2">
      <c r="A1297" s="29"/>
      <c r="B1297" s="29"/>
      <c r="C1297" s="29"/>
      <c r="D1297" s="29"/>
      <c r="E1297" s="29"/>
      <c r="F1297" s="29"/>
    </row>
    <row r="1298" spans="1:6" x14ac:dyDescent="0.2">
      <c r="A1298" s="30" t="s">
        <v>331</v>
      </c>
      <c r="B1298" s="31"/>
      <c r="C1298" s="29"/>
      <c r="D1298" s="29"/>
      <c r="E1298" s="29"/>
      <c r="F1298" s="29"/>
    </row>
    <row r="1299" spans="1:6" ht="25.5" x14ac:dyDescent="0.2">
      <c r="A1299" s="29">
        <v>1</v>
      </c>
      <c r="B1299" s="35" t="s">
        <v>1479</v>
      </c>
      <c r="C1299" s="29"/>
      <c r="D1299" s="29"/>
      <c r="E1299" s="29"/>
      <c r="F1299" s="29"/>
    </row>
    <row r="1300" spans="1:6" x14ac:dyDescent="0.2">
      <c r="A1300" s="29">
        <v>2</v>
      </c>
      <c r="B1300" s="35" t="s">
        <v>1480</v>
      </c>
      <c r="C1300" s="29"/>
      <c r="D1300" s="29"/>
      <c r="E1300" s="29"/>
      <c r="F1300" s="29"/>
    </row>
    <row r="1301" spans="1:6" x14ac:dyDescent="0.2">
      <c r="A1301" s="29">
        <v>3</v>
      </c>
      <c r="B1301" s="35" t="s">
        <v>1481</v>
      </c>
      <c r="C1301" s="29"/>
      <c r="D1301" s="29"/>
      <c r="E1301" s="29"/>
      <c r="F1301" s="29"/>
    </row>
    <row r="1302" spans="1:6" ht="25.5" x14ac:dyDescent="0.2">
      <c r="A1302" s="29">
        <v>4</v>
      </c>
      <c r="B1302" s="35" t="s">
        <v>1482</v>
      </c>
      <c r="C1302" s="29"/>
      <c r="D1302" s="29"/>
      <c r="E1302" s="29"/>
      <c r="F1302" s="29"/>
    </row>
    <row r="1303" spans="1:6" x14ac:dyDescent="0.2">
      <c r="A1303" s="29">
        <v>5</v>
      </c>
      <c r="B1303" s="35" t="s">
        <v>1483</v>
      </c>
      <c r="C1303" s="29"/>
      <c r="D1303" s="29"/>
      <c r="E1303" s="29"/>
      <c r="F1303" s="29"/>
    </row>
    <row r="1304" spans="1:6" ht="25.5" x14ac:dyDescent="0.2">
      <c r="A1304" s="29">
        <v>6</v>
      </c>
      <c r="B1304" s="35" t="s">
        <v>1484</v>
      </c>
      <c r="C1304" s="29"/>
      <c r="D1304" s="29"/>
      <c r="E1304" s="29"/>
      <c r="F1304" s="29"/>
    </row>
    <row r="1305" spans="1:6" x14ac:dyDescent="0.2">
      <c r="A1305" s="29"/>
      <c r="B1305" s="29"/>
      <c r="C1305" s="29"/>
      <c r="D1305" s="29"/>
      <c r="E1305" s="29"/>
      <c r="F1305" s="29"/>
    </row>
    <row r="1306" spans="1:6" x14ac:dyDescent="0.2">
      <c r="A1306" s="30" t="s">
        <v>333</v>
      </c>
      <c r="B1306" s="31"/>
      <c r="C1306" s="29"/>
      <c r="D1306" s="29"/>
      <c r="E1306" s="29"/>
      <c r="F1306" s="29"/>
    </row>
    <row r="1307" spans="1:6" ht="25.5" x14ac:dyDescent="0.2">
      <c r="A1307" s="29">
        <v>1</v>
      </c>
      <c r="B1307" s="35" t="s">
        <v>1485</v>
      </c>
      <c r="C1307" s="29"/>
      <c r="D1307" s="29"/>
      <c r="E1307" s="29"/>
      <c r="F1307" s="29"/>
    </row>
    <row r="1308" spans="1:6" x14ac:dyDescent="0.2">
      <c r="A1308" s="29">
        <v>2</v>
      </c>
      <c r="B1308" s="35" t="s">
        <v>1486</v>
      </c>
      <c r="C1308" s="29"/>
      <c r="D1308" s="29"/>
      <c r="E1308" s="29"/>
      <c r="F1308" s="29"/>
    </row>
    <row r="1309" spans="1:6" ht="25.5" x14ac:dyDescent="0.2">
      <c r="A1309" s="29">
        <v>3</v>
      </c>
      <c r="B1309" s="35" t="s">
        <v>1487</v>
      </c>
      <c r="C1309" s="29"/>
      <c r="D1309" s="29"/>
      <c r="E1309" s="29"/>
      <c r="F1309" s="29"/>
    </row>
    <row r="1310" spans="1:6" ht="25.5" x14ac:dyDescent="0.2">
      <c r="A1310" s="29">
        <v>4</v>
      </c>
      <c r="B1310" s="35" t="s">
        <v>1488</v>
      </c>
      <c r="C1310" s="29"/>
      <c r="D1310" s="29"/>
      <c r="E1310" s="29"/>
      <c r="F1310" s="29"/>
    </row>
    <row r="1311" spans="1:6" ht="25.5" x14ac:dyDescent="0.2">
      <c r="A1311" s="29">
        <v>5</v>
      </c>
      <c r="B1311" s="35" t="s">
        <v>1489</v>
      </c>
      <c r="C1311" s="29"/>
      <c r="D1311" s="29"/>
      <c r="E1311" s="29"/>
      <c r="F1311" s="29"/>
    </row>
    <row r="1312" spans="1:6" ht="25.5" x14ac:dyDescent="0.2">
      <c r="A1312" s="29">
        <v>6</v>
      </c>
      <c r="B1312" s="35" t="s">
        <v>1490</v>
      </c>
      <c r="C1312" s="29"/>
      <c r="D1312" s="29"/>
      <c r="E1312" s="29"/>
      <c r="F1312" s="29"/>
    </row>
    <row r="1313" spans="1:6" x14ac:dyDescent="0.2">
      <c r="A1313" s="29">
        <v>7</v>
      </c>
      <c r="B1313" s="35" t="s">
        <v>1491</v>
      </c>
      <c r="C1313" s="29"/>
      <c r="D1313" s="29"/>
      <c r="E1313" s="29"/>
      <c r="F1313" s="29"/>
    </row>
    <row r="1314" spans="1:6" x14ac:dyDescent="0.2">
      <c r="A1314" s="29"/>
      <c r="B1314" s="29"/>
      <c r="C1314" s="29"/>
      <c r="D1314" s="29"/>
      <c r="E1314" s="29"/>
      <c r="F1314" s="29"/>
    </row>
    <row r="1315" spans="1:6" x14ac:dyDescent="0.2">
      <c r="A1315" s="30" t="s">
        <v>335</v>
      </c>
      <c r="B1315" s="31"/>
      <c r="C1315" s="29"/>
      <c r="D1315" s="29"/>
      <c r="E1315" s="29"/>
      <c r="F1315" s="29"/>
    </row>
    <row r="1316" spans="1:6" ht="25.5" x14ac:dyDescent="0.2">
      <c r="A1316" s="29">
        <v>1</v>
      </c>
      <c r="B1316" s="35" t="s">
        <v>1492</v>
      </c>
      <c r="C1316" s="29"/>
      <c r="D1316" s="29"/>
      <c r="E1316" s="29"/>
      <c r="F1316" s="29"/>
    </row>
    <row r="1317" spans="1:6" x14ac:dyDescent="0.2">
      <c r="A1317" s="29">
        <v>2</v>
      </c>
      <c r="B1317" s="35" t="s">
        <v>1493</v>
      </c>
      <c r="C1317" s="29"/>
      <c r="D1317" s="29"/>
      <c r="E1317" s="29"/>
      <c r="F1317" s="29"/>
    </row>
    <row r="1318" spans="1:6" ht="25.5" x14ac:dyDescent="0.2">
      <c r="A1318" s="29">
        <v>3</v>
      </c>
      <c r="B1318" s="35" t="s">
        <v>1494</v>
      </c>
      <c r="C1318" s="29"/>
      <c r="D1318" s="29"/>
      <c r="E1318" s="29"/>
      <c r="F1318" s="29"/>
    </row>
    <row r="1319" spans="1:6" ht="25.5" x14ac:dyDescent="0.2">
      <c r="A1319" s="29">
        <v>4</v>
      </c>
      <c r="B1319" s="35" t="s">
        <v>1495</v>
      </c>
      <c r="C1319" s="29"/>
      <c r="D1319" s="29"/>
      <c r="E1319" s="29"/>
      <c r="F1319" s="29"/>
    </row>
    <row r="1320" spans="1:6" x14ac:dyDescent="0.2">
      <c r="A1320" s="29">
        <v>5</v>
      </c>
      <c r="B1320" s="35" t="s">
        <v>1496</v>
      </c>
      <c r="C1320" s="29"/>
      <c r="D1320" s="29"/>
      <c r="E1320" s="29"/>
      <c r="F1320" s="29"/>
    </row>
    <row r="1321" spans="1:6" ht="25.5" x14ac:dyDescent="0.2">
      <c r="A1321" s="29">
        <v>6</v>
      </c>
      <c r="B1321" s="35" t="s">
        <v>1497</v>
      </c>
      <c r="C1321" s="29"/>
      <c r="D1321" s="29"/>
      <c r="E1321" s="29"/>
      <c r="F1321" s="29"/>
    </row>
    <row r="1322" spans="1:6" ht="25.5" x14ac:dyDescent="0.2">
      <c r="A1322" s="29">
        <v>7</v>
      </c>
      <c r="B1322" s="35" t="s">
        <v>1498</v>
      </c>
      <c r="C1322" s="29"/>
      <c r="D1322" s="29"/>
      <c r="E1322" s="29"/>
      <c r="F1322" s="29"/>
    </row>
    <row r="1323" spans="1:6" ht="25.5" x14ac:dyDescent="0.2">
      <c r="A1323" s="29">
        <v>8</v>
      </c>
      <c r="B1323" s="35" t="s">
        <v>1499</v>
      </c>
      <c r="C1323" s="29"/>
      <c r="D1323" s="29"/>
      <c r="E1323" s="29"/>
      <c r="F1323" s="29"/>
    </row>
    <row r="1324" spans="1:6" x14ac:dyDescent="0.2">
      <c r="A1324" s="29"/>
      <c r="B1324" s="29"/>
      <c r="C1324" s="29"/>
      <c r="D1324" s="29"/>
      <c r="E1324" s="29"/>
      <c r="F1324" s="29"/>
    </row>
    <row r="1325" spans="1:6" x14ac:dyDescent="0.2">
      <c r="A1325" s="30" t="s">
        <v>337</v>
      </c>
      <c r="B1325" s="31"/>
      <c r="C1325" s="29"/>
      <c r="D1325" s="29"/>
      <c r="E1325" s="29"/>
      <c r="F1325" s="29"/>
    </row>
    <row r="1326" spans="1:6" x14ac:dyDescent="0.2">
      <c r="A1326" s="29">
        <v>1</v>
      </c>
      <c r="B1326" s="35" t="s">
        <v>1500</v>
      </c>
      <c r="C1326" s="29"/>
      <c r="D1326" s="29"/>
      <c r="E1326" s="29"/>
      <c r="F1326" s="29"/>
    </row>
    <row r="1327" spans="1:6" x14ac:dyDescent="0.2">
      <c r="A1327" s="29">
        <v>2</v>
      </c>
      <c r="B1327" s="35" t="s">
        <v>1501</v>
      </c>
      <c r="C1327" s="29"/>
      <c r="D1327" s="29"/>
      <c r="E1327" s="29"/>
      <c r="F1327" s="29"/>
    </row>
    <row r="1328" spans="1:6" x14ac:dyDescent="0.2">
      <c r="A1328" s="29">
        <v>3</v>
      </c>
      <c r="B1328" s="35" t="s">
        <v>1502</v>
      </c>
      <c r="C1328" s="29"/>
      <c r="D1328" s="29"/>
      <c r="E1328" s="29"/>
      <c r="F1328" s="29"/>
    </row>
    <row r="1329" spans="1:6" x14ac:dyDescent="0.2">
      <c r="A1329" s="29">
        <v>4</v>
      </c>
      <c r="B1329" s="35" t="s">
        <v>1503</v>
      </c>
      <c r="C1329" s="29"/>
      <c r="D1329" s="29"/>
      <c r="E1329" s="29"/>
      <c r="F1329" s="29"/>
    </row>
    <row r="1330" spans="1:6" ht="25.5" x14ac:dyDescent="0.2">
      <c r="A1330" s="29">
        <v>5</v>
      </c>
      <c r="B1330" s="35" t="s">
        <v>1504</v>
      </c>
      <c r="C1330" s="29"/>
      <c r="D1330" s="29"/>
      <c r="E1330" s="29"/>
      <c r="F1330" s="29"/>
    </row>
    <row r="1331" spans="1:6" x14ac:dyDescent="0.2">
      <c r="A1331" s="29"/>
      <c r="B1331" s="29"/>
      <c r="C1331" s="29"/>
      <c r="D1331" s="29"/>
      <c r="E1331" s="29"/>
      <c r="F1331" s="29"/>
    </row>
    <row r="1332" spans="1:6" x14ac:dyDescent="0.2">
      <c r="A1332" s="30" t="s">
        <v>339</v>
      </c>
      <c r="B1332" s="31"/>
      <c r="C1332" s="29"/>
      <c r="D1332" s="29"/>
      <c r="E1332" s="29"/>
      <c r="F1332" s="29"/>
    </row>
    <row r="1333" spans="1:6" x14ac:dyDescent="0.2">
      <c r="A1333" s="29">
        <v>1</v>
      </c>
      <c r="B1333" s="35" t="s">
        <v>1505</v>
      </c>
      <c r="C1333" s="29"/>
      <c r="D1333" s="29"/>
      <c r="E1333" s="29"/>
      <c r="F1333" s="29"/>
    </row>
    <row r="1334" spans="1:6" ht="25.5" x14ac:dyDescent="0.2">
      <c r="A1334" s="29">
        <v>2</v>
      </c>
      <c r="B1334" s="35" t="s">
        <v>1506</v>
      </c>
      <c r="C1334" s="29"/>
      <c r="D1334" s="29"/>
      <c r="E1334" s="29"/>
      <c r="F1334" s="29"/>
    </row>
    <row r="1335" spans="1:6" ht="25.5" x14ac:dyDescent="0.2">
      <c r="A1335" s="29">
        <v>3</v>
      </c>
      <c r="B1335" s="35" t="s">
        <v>1507</v>
      </c>
      <c r="C1335" s="29"/>
      <c r="D1335" s="29"/>
      <c r="E1335" s="29"/>
      <c r="F1335" s="29"/>
    </row>
    <row r="1336" spans="1:6" ht="38.25" x14ac:dyDescent="0.2">
      <c r="A1336" s="29">
        <v>4</v>
      </c>
      <c r="B1336" s="35" t="s">
        <v>1508</v>
      </c>
      <c r="C1336" s="29"/>
      <c r="D1336" s="29"/>
      <c r="E1336" s="29"/>
      <c r="F1336" s="29"/>
    </row>
    <row r="1337" spans="1:6" ht="25.5" x14ac:dyDescent="0.2">
      <c r="A1337" s="29">
        <v>5</v>
      </c>
      <c r="B1337" s="35" t="s">
        <v>1509</v>
      </c>
      <c r="C1337" s="29"/>
      <c r="D1337" s="29"/>
      <c r="E1337" s="29"/>
      <c r="F1337" s="29"/>
    </row>
    <row r="1338" spans="1:6" ht="25.5" x14ac:dyDescent="0.2">
      <c r="A1338" s="29">
        <v>6</v>
      </c>
      <c r="B1338" s="35" t="s">
        <v>1510</v>
      </c>
      <c r="C1338" s="29"/>
      <c r="D1338" s="29"/>
      <c r="E1338" s="29"/>
      <c r="F1338" s="29"/>
    </row>
    <row r="1339" spans="1:6" ht="25.5" x14ac:dyDescent="0.2">
      <c r="A1339" s="29">
        <v>7</v>
      </c>
      <c r="B1339" s="35" t="s">
        <v>1511</v>
      </c>
      <c r="C1339" s="29"/>
      <c r="D1339" s="29"/>
      <c r="E1339" s="29"/>
      <c r="F1339" s="29"/>
    </row>
    <row r="1340" spans="1:6" x14ac:dyDescent="0.2">
      <c r="A1340" s="29"/>
      <c r="B1340" s="29"/>
      <c r="C1340" s="29"/>
      <c r="D1340" s="29"/>
      <c r="E1340" s="29"/>
      <c r="F1340" s="29"/>
    </row>
    <row r="1341" spans="1:6" x14ac:dyDescent="0.2">
      <c r="A1341" s="30" t="s">
        <v>341</v>
      </c>
      <c r="B1341" s="31"/>
      <c r="C1341" s="29"/>
      <c r="D1341" s="29"/>
      <c r="E1341" s="29"/>
      <c r="F1341" s="29"/>
    </row>
    <row r="1342" spans="1:6" x14ac:dyDescent="0.2">
      <c r="A1342" s="29">
        <v>1</v>
      </c>
      <c r="B1342" s="35" t="s">
        <v>1512</v>
      </c>
      <c r="C1342" s="29"/>
      <c r="D1342" s="29"/>
      <c r="E1342" s="29"/>
      <c r="F1342" s="29"/>
    </row>
    <row r="1343" spans="1:6" ht="25.5" x14ac:dyDescent="0.2">
      <c r="A1343" s="29">
        <v>2</v>
      </c>
      <c r="B1343" s="35" t="s">
        <v>1506</v>
      </c>
      <c r="C1343" s="29"/>
      <c r="D1343" s="29"/>
      <c r="E1343" s="29"/>
      <c r="F1343" s="29"/>
    </row>
    <row r="1344" spans="1:6" ht="25.5" x14ac:dyDescent="0.2">
      <c r="A1344" s="29">
        <v>3</v>
      </c>
      <c r="B1344" s="35" t="s">
        <v>1507</v>
      </c>
      <c r="C1344" s="29"/>
      <c r="D1344" s="29"/>
      <c r="E1344" s="29"/>
      <c r="F1344" s="29"/>
    </row>
    <row r="1345" spans="1:6" ht="38.25" x14ac:dyDescent="0.2">
      <c r="A1345" s="29">
        <v>4</v>
      </c>
      <c r="B1345" s="35" t="s">
        <v>1508</v>
      </c>
      <c r="C1345" s="29"/>
      <c r="D1345" s="29"/>
      <c r="E1345" s="29"/>
      <c r="F1345" s="29"/>
    </row>
    <row r="1346" spans="1:6" ht="25.5" x14ac:dyDescent="0.2">
      <c r="A1346" s="29">
        <v>5</v>
      </c>
      <c r="B1346" s="35" t="s">
        <v>1509</v>
      </c>
      <c r="C1346" s="29"/>
      <c r="D1346" s="29"/>
      <c r="E1346" s="29"/>
      <c r="F1346" s="29"/>
    </row>
    <row r="1347" spans="1:6" ht="25.5" x14ac:dyDescent="0.2">
      <c r="A1347" s="29">
        <v>6</v>
      </c>
      <c r="B1347" s="35" t="s">
        <v>1510</v>
      </c>
      <c r="C1347" s="29"/>
      <c r="D1347" s="29"/>
      <c r="E1347" s="29"/>
      <c r="F1347" s="29"/>
    </row>
    <row r="1348" spans="1:6" ht="25.5" x14ac:dyDescent="0.2">
      <c r="A1348" s="29">
        <v>7</v>
      </c>
      <c r="B1348" s="35" t="s">
        <v>1511</v>
      </c>
      <c r="C1348" s="29"/>
      <c r="D1348" s="29"/>
      <c r="E1348" s="29"/>
      <c r="F1348" s="29"/>
    </row>
    <row r="1349" spans="1:6" x14ac:dyDescent="0.2">
      <c r="A1349" s="29"/>
      <c r="B1349" s="29"/>
      <c r="C1349" s="29"/>
      <c r="D1349" s="29"/>
      <c r="E1349" s="29"/>
      <c r="F1349" s="29"/>
    </row>
    <row r="1350" spans="1:6" x14ac:dyDescent="0.2">
      <c r="A1350" s="30" t="s">
        <v>343</v>
      </c>
      <c r="B1350" s="31"/>
      <c r="C1350" s="29"/>
      <c r="D1350" s="29"/>
      <c r="E1350" s="29"/>
      <c r="F1350" s="29"/>
    </row>
    <row r="1351" spans="1:6" x14ac:dyDescent="0.2">
      <c r="A1351" s="29">
        <v>1</v>
      </c>
      <c r="B1351" s="35" t="s">
        <v>1513</v>
      </c>
      <c r="C1351" s="29"/>
      <c r="D1351" s="29"/>
      <c r="E1351" s="29"/>
      <c r="F1351" s="29"/>
    </row>
    <row r="1352" spans="1:6" ht="25.5" x14ac:dyDescent="0.2">
      <c r="A1352" s="29">
        <v>2</v>
      </c>
      <c r="B1352" s="35" t="s">
        <v>1506</v>
      </c>
      <c r="C1352" s="29"/>
      <c r="D1352" s="29"/>
      <c r="E1352" s="29"/>
      <c r="F1352" s="29"/>
    </row>
    <row r="1353" spans="1:6" ht="25.5" x14ac:dyDescent="0.2">
      <c r="A1353" s="29">
        <v>3</v>
      </c>
      <c r="B1353" s="35" t="s">
        <v>1507</v>
      </c>
      <c r="C1353" s="29"/>
      <c r="D1353" s="29"/>
      <c r="E1353" s="29"/>
      <c r="F1353" s="29"/>
    </row>
    <row r="1354" spans="1:6" ht="38.25" x14ac:dyDescent="0.2">
      <c r="A1354" s="29">
        <v>4</v>
      </c>
      <c r="B1354" s="35" t="s">
        <v>1508</v>
      </c>
      <c r="C1354" s="29"/>
      <c r="D1354" s="29"/>
      <c r="E1354" s="29"/>
      <c r="F1354" s="29"/>
    </row>
    <row r="1355" spans="1:6" ht="25.5" x14ac:dyDescent="0.2">
      <c r="A1355" s="29">
        <v>5</v>
      </c>
      <c r="B1355" s="35" t="s">
        <v>1509</v>
      </c>
      <c r="C1355" s="29"/>
      <c r="D1355" s="29"/>
      <c r="E1355" s="29"/>
      <c r="F1355" s="29"/>
    </row>
    <row r="1356" spans="1:6" ht="25.5" x14ac:dyDescent="0.2">
      <c r="A1356" s="29">
        <v>6</v>
      </c>
      <c r="B1356" s="35" t="s">
        <v>1510</v>
      </c>
      <c r="C1356" s="29"/>
      <c r="D1356" s="29"/>
      <c r="E1356" s="29"/>
      <c r="F1356" s="29"/>
    </row>
    <row r="1357" spans="1:6" ht="25.5" x14ac:dyDescent="0.2">
      <c r="A1357" s="29">
        <v>7</v>
      </c>
      <c r="B1357" s="35" t="s">
        <v>1511</v>
      </c>
      <c r="C1357" s="29"/>
      <c r="D1357" s="29"/>
      <c r="E1357" s="29"/>
      <c r="F1357" s="29"/>
    </row>
    <row r="1358" spans="1:6" x14ac:dyDescent="0.2">
      <c r="A1358" s="29"/>
      <c r="B1358" s="29"/>
      <c r="C1358" s="29"/>
      <c r="D1358" s="29"/>
      <c r="E1358" s="29"/>
      <c r="F1358" s="29"/>
    </row>
    <row r="1359" spans="1:6" x14ac:dyDescent="0.2">
      <c r="A1359" s="30" t="s">
        <v>321</v>
      </c>
      <c r="B1359" s="31"/>
      <c r="C1359" s="29"/>
      <c r="D1359" s="29"/>
      <c r="E1359" s="29"/>
      <c r="F1359" s="29"/>
    </row>
    <row r="1360" spans="1:6" x14ac:dyDescent="0.2">
      <c r="A1360" s="29">
        <v>1</v>
      </c>
      <c r="B1360" s="35" t="s">
        <v>1514</v>
      </c>
      <c r="C1360" s="29"/>
      <c r="D1360" s="29"/>
      <c r="E1360" s="29"/>
      <c r="F1360" s="29"/>
    </row>
    <row r="1361" spans="1:6" x14ac:dyDescent="0.2">
      <c r="A1361" s="29">
        <v>2</v>
      </c>
      <c r="B1361" s="35" t="s">
        <v>1515</v>
      </c>
      <c r="C1361" s="29"/>
      <c r="D1361" s="29"/>
      <c r="E1361" s="29"/>
      <c r="F1361" s="29"/>
    </row>
    <row r="1362" spans="1:6" ht="25.5" x14ac:dyDescent="0.2">
      <c r="A1362" s="29">
        <v>3</v>
      </c>
      <c r="B1362" s="35" t="s">
        <v>1516</v>
      </c>
      <c r="C1362" s="29"/>
      <c r="D1362" s="29"/>
      <c r="E1362" s="29"/>
      <c r="F1362" s="29"/>
    </row>
    <row r="1363" spans="1:6" ht="25.5" x14ac:dyDescent="0.2">
      <c r="A1363" s="29">
        <v>4</v>
      </c>
      <c r="B1363" s="35" t="s">
        <v>1517</v>
      </c>
      <c r="C1363" s="29"/>
      <c r="D1363" s="29"/>
      <c r="E1363" s="29"/>
      <c r="F1363" s="29"/>
    </row>
    <row r="1364" spans="1:6" x14ac:dyDescent="0.2">
      <c r="A1364" s="29"/>
      <c r="B1364" s="29"/>
      <c r="C1364" s="29"/>
      <c r="D1364" s="29"/>
      <c r="E1364" s="29"/>
      <c r="F1364" s="29"/>
    </row>
    <row r="1365" spans="1:6" x14ac:dyDescent="0.2">
      <c r="A1365" s="30" t="s">
        <v>323</v>
      </c>
      <c r="B1365" s="31"/>
      <c r="C1365" s="29"/>
      <c r="D1365" s="29"/>
      <c r="E1365" s="29"/>
      <c r="F1365" s="29"/>
    </row>
    <row r="1366" spans="1:6" x14ac:dyDescent="0.2">
      <c r="A1366" s="29">
        <v>1</v>
      </c>
      <c r="B1366" s="35" t="s">
        <v>1518</v>
      </c>
      <c r="C1366" s="29"/>
      <c r="D1366" s="29"/>
      <c r="E1366" s="29"/>
      <c r="F1366" s="29"/>
    </row>
    <row r="1367" spans="1:6" ht="25.5" x14ac:dyDescent="0.2">
      <c r="A1367" s="29">
        <v>2</v>
      </c>
      <c r="B1367" s="35" t="s">
        <v>1519</v>
      </c>
      <c r="C1367" s="29"/>
      <c r="D1367" s="29"/>
      <c r="E1367" s="29"/>
      <c r="F1367" s="29"/>
    </row>
    <row r="1368" spans="1:6" ht="25.5" x14ac:dyDescent="0.2">
      <c r="A1368" s="29">
        <v>3</v>
      </c>
      <c r="B1368" s="35" t="s">
        <v>1520</v>
      </c>
      <c r="C1368" s="29"/>
      <c r="D1368" s="29"/>
      <c r="E1368" s="29"/>
      <c r="F1368" s="29"/>
    </row>
    <row r="1369" spans="1:6" x14ac:dyDescent="0.2">
      <c r="A1369" s="29">
        <v>4</v>
      </c>
      <c r="B1369" s="35" t="s">
        <v>1521</v>
      </c>
      <c r="C1369" s="29"/>
      <c r="D1369" s="29"/>
      <c r="E1369" s="29"/>
      <c r="F1369" s="29"/>
    </row>
    <row r="1370" spans="1:6" x14ac:dyDescent="0.2">
      <c r="A1370" s="29"/>
      <c r="B1370" s="29"/>
      <c r="C1370" s="29"/>
      <c r="D1370" s="29"/>
      <c r="E1370" s="29"/>
      <c r="F1370" s="29"/>
    </row>
    <row r="1371" spans="1:6" x14ac:dyDescent="0.2">
      <c r="A1371" s="30" t="s">
        <v>325</v>
      </c>
      <c r="B1371" s="31"/>
      <c r="C1371" s="29"/>
      <c r="D1371" s="29"/>
      <c r="E1371" s="29"/>
      <c r="F1371" s="29"/>
    </row>
    <row r="1372" spans="1:6" x14ac:dyDescent="0.2">
      <c r="A1372" s="29">
        <v>1</v>
      </c>
      <c r="B1372" s="35" t="s">
        <v>1522</v>
      </c>
      <c r="C1372" s="29"/>
      <c r="D1372" s="29"/>
      <c r="E1372" s="29"/>
      <c r="F1372" s="29"/>
    </row>
    <row r="1373" spans="1:6" x14ac:dyDescent="0.2">
      <c r="A1373" s="29">
        <v>2</v>
      </c>
      <c r="B1373" s="35" t="s">
        <v>1523</v>
      </c>
      <c r="C1373" s="29"/>
      <c r="D1373" s="29"/>
      <c r="E1373" s="29"/>
      <c r="F1373" s="29"/>
    </row>
    <row r="1374" spans="1:6" x14ac:dyDescent="0.2">
      <c r="A1374" s="29">
        <v>3</v>
      </c>
      <c r="B1374" s="35" t="s">
        <v>1524</v>
      </c>
      <c r="C1374" s="29"/>
      <c r="D1374" s="29"/>
      <c r="E1374" s="29"/>
      <c r="F1374" s="29"/>
    </row>
    <row r="1375" spans="1:6" x14ac:dyDescent="0.2">
      <c r="A1375" s="29">
        <v>4</v>
      </c>
      <c r="B1375" s="35" t="s">
        <v>1525</v>
      </c>
      <c r="C1375" s="29"/>
      <c r="D1375" s="29"/>
      <c r="E1375" s="29"/>
      <c r="F1375" s="29"/>
    </row>
    <row r="1376" spans="1:6" x14ac:dyDescent="0.2">
      <c r="A1376" s="29">
        <v>5</v>
      </c>
      <c r="B1376" s="35" t="s">
        <v>1526</v>
      </c>
      <c r="C1376" s="29"/>
      <c r="D1376" s="29"/>
      <c r="E1376" s="29"/>
      <c r="F1376" s="29"/>
    </row>
    <row r="1377" spans="1:6" x14ac:dyDescent="0.2">
      <c r="A1377" s="29"/>
      <c r="B1377" s="29"/>
      <c r="C1377" s="29"/>
      <c r="D1377" s="29"/>
      <c r="E1377" s="29"/>
      <c r="F1377" s="29"/>
    </row>
    <row r="1378" spans="1:6" x14ac:dyDescent="0.2">
      <c r="A1378" s="30" t="s">
        <v>327</v>
      </c>
      <c r="B1378" s="31"/>
      <c r="C1378" s="29"/>
      <c r="D1378" s="29"/>
      <c r="E1378" s="29"/>
      <c r="F1378" s="29"/>
    </row>
    <row r="1379" spans="1:6" x14ac:dyDescent="0.2">
      <c r="A1379" s="29">
        <v>1</v>
      </c>
      <c r="B1379" s="35" t="s">
        <v>1527</v>
      </c>
      <c r="C1379" s="29"/>
      <c r="D1379" s="29"/>
      <c r="E1379" s="29"/>
      <c r="F1379" s="29"/>
    </row>
    <row r="1380" spans="1:6" ht="25.5" x14ac:dyDescent="0.2">
      <c r="A1380" s="29">
        <v>2</v>
      </c>
      <c r="B1380" s="35" t="s">
        <v>1528</v>
      </c>
      <c r="C1380" s="29"/>
      <c r="D1380" s="29"/>
      <c r="E1380" s="29"/>
      <c r="F1380" s="29"/>
    </row>
    <row r="1381" spans="1:6" ht="25.5" x14ac:dyDescent="0.2">
      <c r="A1381" s="29">
        <v>3</v>
      </c>
      <c r="B1381" s="35" t="s">
        <v>1529</v>
      </c>
      <c r="C1381" s="29"/>
      <c r="D1381" s="29"/>
      <c r="E1381" s="29"/>
      <c r="F1381" s="29"/>
    </row>
    <row r="1382" spans="1:6" ht="25.5" x14ac:dyDescent="0.2">
      <c r="A1382" s="29">
        <v>4</v>
      </c>
      <c r="B1382" s="35" t="s">
        <v>1530</v>
      </c>
      <c r="C1382" s="29"/>
      <c r="D1382" s="29"/>
      <c r="E1382" s="29"/>
      <c r="F1382" s="29"/>
    </row>
    <row r="1383" spans="1:6" ht="25.5" x14ac:dyDescent="0.2">
      <c r="A1383" s="29">
        <v>5</v>
      </c>
      <c r="B1383" s="35" t="s">
        <v>1531</v>
      </c>
      <c r="C1383" s="29"/>
      <c r="D1383" s="29"/>
      <c r="E1383" s="29"/>
      <c r="F1383" s="29"/>
    </row>
    <row r="1384" spans="1:6" ht="25.5" x14ac:dyDescent="0.2">
      <c r="A1384" s="29">
        <v>6</v>
      </c>
      <c r="B1384" s="35" t="s">
        <v>1532</v>
      </c>
      <c r="C1384" s="29"/>
      <c r="D1384" s="29"/>
      <c r="E1384" s="29"/>
      <c r="F1384" s="29"/>
    </row>
    <row r="1385" spans="1:6" x14ac:dyDescent="0.2">
      <c r="A1385" s="29"/>
      <c r="B1385" s="29"/>
      <c r="C1385" s="29"/>
      <c r="D1385" s="29"/>
      <c r="E1385" s="29"/>
      <c r="F1385" s="29"/>
    </row>
    <row r="1386" spans="1:6" x14ac:dyDescent="0.2">
      <c r="A1386" s="30" t="s">
        <v>329</v>
      </c>
      <c r="B1386" s="31"/>
      <c r="C1386" s="29"/>
      <c r="D1386" s="29"/>
      <c r="E1386" s="29"/>
      <c r="F1386" s="29"/>
    </row>
    <row r="1387" spans="1:6" x14ac:dyDescent="0.2">
      <c r="A1387" s="29">
        <v>1</v>
      </c>
      <c r="B1387" s="35" t="s">
        <v>1533</v>
      </c>
      <c r="C1387" s="29"/>
      <c r="D1387" s="29"/>
      <c r="E1387" s="29"/>
      <c r="F1387" s="29"/>
    </row>
    <row r="1388" spans="1:6" ht="25.5" x14ac:dyDescent="0.2">
      <c r="A1388" s="29">
        <v>2</v>
      </c>
      <c r="B1388" s="35" t="s">
        <v>1528</v>
      </c>
      <c r="C1388" s="29"/>
      <c r="D1388" s="29"/>
      <c r="E1388" s="29"/>
      <c r="F1388" s="29"/>
    </row>
    <row r="1389" spans="1:6" ht="25.5" x14ac:dyDescent="0.2">
      <c r="A1389" s="29">
        <v>3</v>
      </c>
      <c r="B1389" s="35" t="s">
        <v>1529</v>
      </c>
      <c r="C1389" s="29"/>
      <c r="D1389" s="29"/>
      <c r="E1389" s="29"/>
      <c r="F1389" s="29"/>
    </row>
    <row r="1390" spans="1:6" ht="25.5" x14ac:dyDescent="0.2">
      <c r="A1390" s="29">
        <v>4</v>
      </c>
      <c r="B1390" s="35" t="s">
        <v>1530</v>
      </c>
      <c r="C1390" s="29"/>
      <c r="D1390" s="29"/>
      <c r="E1390" s="29"/>
      <c r="F1390" s="29"/>
    </row>
    <row r="1391" spans="1:6" ht="25.5" x14ac:dyDescent="0.2">
      <c r="A1391" s="29">
        <v>5</v>
      </c>
      <c r="B1391" s="35" t="s">
        <v>1531</v>
      </c>
      <c r="C1391" s="29"/>
      <c r="D1391" s="29"/>
      <c r="E1391" s="29"/>
      <c r="F1391" s="29"/>
    </row>
    <row r="1392" spans="1:6" ht="25.5" x14ac:dyDescent="0.2">
      <c r="A1392" s="29">
        <v>6</v>
      </c>
      <c r="B1392" s="35" t="s">
        <v>1532</v>
      </c>
      <c r="C1392" s="29"/>
      <c r="D1392" s="29"/>
      <c r="E1392" s="29"/>
      <c r="F1392" s="29"/>
    </row>
    <row r="1393" spans="1:6" x14ac:dyDescent="0.2">
      <c r="A1393" s="29"/>
      <c r="B1393" s="29"/>
      <c r="C1393" s="29"/>
      <c r="D1393" s="29"/>
      <c r="E1393" s="29"/>
      <c r="F1393" s="29"/>
    </row>
    <row r="1394" spans="1:6" x14ac:dyDescent="0.2">
      <c r="A1394" s="30" t="s">
        <v>458</v>
      </c>
      <c r="B1394" s="31"/>
      <c r="C1394" s="29"/>
      <c r="D1394" s="29"/>
      <c r="E1394" s="29"/>
      <c r="F1394" s="29"/>
    </row>
    <row r="1395" spans="1:6" x14ac:dyDescent="0.2">
      <c r="A1395" s="29">
        <v>1</v>
      </c>
      <c r="B1395" s="35" t="s">
        <v>1534</v>
      </c>
      <c r="C1395" s="29"/>
      <c r="D1395" s="29"/>
      <c r="E1395" s="29"/>
      <c r="F1395" s="29"/>
    </row>
    <row r="1396" spans="1:6" x14ac:dyDescent="0.2">
      <c r="A1396" s="29">
        <v>2</v>
      </c>
      <c r="B1396" s="35" t="s">
        <v>1535</v>
      </c>
      <c r="C1396" s="29"/>
      <c r="D1396" s="29"/>
      <c r="E1396" s="29"/>
      <c r="F1396" s="29"/>
    </row>
    <row r="1397" spans="1:6" ht="25.5" x14ac:dyDescent="0.2">
      <c r="A1397" s="29">
        <v>3</v>
      </c>
      <c r="B1397" s="35" t="s">
        <v>1536</v>
      </c>
      <c r="C1397" s="29"/>
      <c r="D1397" s="29"/>
      <c r="E1397" s="29"/>
      <c r="F1397" s="29"/>
    </row>
    <row r="1398" spans="1:6" x14ac:dyDescent="0.2">
      <c r="A1398" s="29">
        <v>4</v>
      </c>
      <c r="B1398" s="35" t="s">
        <v>1537</v>
      </c>
      <c r="C1398" s="29"/>
      <c r="D1398" s="29"/>
      <c r="E1398" s="29"/>
      <c r="F1398" s="29"/>
    </row>
    <row r="1399" spans="1:6" x14ac:dyDescent="0.2">
      <c r="A1399" s="29"/>
      <c r="B1399" s="29"/>
      <c r="C1399" s="29"/>
      <c r="D1399" s="29"/>
      <c r="E1399" s="29"/>
      <c r="F1399" s="29"/>
    </row>
    <row r="1400" spans="1:6" x14ac:dyDescent="0.2">
      <c r="A1400" s="30" t="s">
        <v>460</v>
      </c>
      <c r="B1400" s="31"/>
      <c r="C1400" s="29"/>
      <c r="D1400" s="29"/>
      <c r="E1400" s="29"/>
      <c r="F1400" s="29"/>
    </row>
    <row r="1401" spans="1:6" ht="25.5" x14ac:dyDescent="0.2">
      <c r="A1401" s="29">
        <v>1</v>
      </c>
      <c r="B1401" s="35" t="s">
        <v>1538</v>
      </c>
      <c r="C1401" s="29"/>
      <c r="D1401" s="29"/>
      <c r="E1401" s="29"/>
      <c r="F1401" s="29"/>
    </row>
    <row r="1402" spans="1:6" x14ac:dyDescent="0.2">
      <c r="A1402" s="29">
        <v>2</v>
      </c>
      <c r="B1402" s="35" t="s">
        <v>1539</v>
      </c>
      <c r="C1402" s="29"/>
      <c r="D1402" s="29"/>
      <c r="E1402" s="29"/>
      <c r="F1402" s="29"/>
    </row>
    <row r="1403" spans="1:6" ht="14.25" x14ac:dyDescent="0.2">
      <c r="A1403" s="29">
        <v>3</v>
      </c>
      <c r="B1403" s="36" t="s">
        <v>1540</v>
      </c>
      <c r="C1403" s="29"/>
      <c r="D1403" s="29"/>
      <c r="E1403" s="29"/>
      <c r="F1403" s="29"/>
    </row>
    <row r="1404" spans="1:6" ht="25.5" x14ac:dyDescent="0.2">
      <c r="A1404" s="29">
        <v>4</v>
      </c>
      <c r="B1404" s="35" t="s">
        <v>1541</v>
      </c>
      <c r="C1404" s="29"/>
      <c r="D1404" s="29"/>
      <c r="E1404" s="29"/>
      <c r="F1404" s="29"/>
    </row>
    <row r="1405" spans="1:6" x14ac:dyDescent="0.2">
      <c r="A1405" s="29"/>
      <c r="B1405" s="29"/>
      <c r="C1405" s="29"/>
      <c r="D1405" s="29"/>
      <c r="E1405" s="29"/>
      <c r="F1405" s="29"/>
    </row>
    <row r="1406" spans="1:6" x14ac:dyDescent="0.2">
      <c r="A1406" s="30" t="s">
        <v>462</v>
      </c>
      <c r="B1406" s="31"/>
      <c r="C1406" s="29"/>
      <c r="D1406" s="29"/>
      <c r="E1406" s="29"/>
      <c r="F1406" s="29"/>
    </row>
    <row r="1407" spans="1:6" ht="25.5" x14ac:dyDescent="0.2">
      <c r="A1407" s="29">
        <v>1</v>
      </c>
      <c r="B1407" s="35" t="s">
        <v>1542</v>
      </c>
      <c r="C1407" s="29"/>
      <c r="D1407" s="29"/>
      <c r="E1407" s="29"/>
      <c r="F1407" s="29"/>
    </row>
    <row r="1408" spans="1:6" x14ac:dyDescent="0.2">
      <c r="A1408" s="29">
        <v>2</v>
      </c>
      <c r="B1408" s="35" t="s">
        <v>1543</v>
      </c>
      <c r="C1408" s="29"/>
      <c r="D1408" s="29"/>
      <c r="E1408" s="29"/>
      <c r="F1408" s="29"/>
    </row>
    <row r="1409" spans="1:6" ht="25.5" x14ac:dyDescent="0.2">
      <c r="A1409" s="29">
        <v>3</v>
      </c>
      <c r="B1409" s="35" t="s">
        <v>1544</v>
      </c>
      <c r="C1409" s="29"/>
      <c r="D1409" s="29"/>
      <c r="E1409" s="29"/>
      <c r="F1409" s="29"/>
    </row>
    <row r="1410" spans="1:6" x14ac:dyDescent="0.2">
      <c r="A1410" s="29">
        <v>4</v>
      </c>
      <c r="B1410" s="35" t="s">
        <v>1545</v>
      </c>
      <c r="C1410" s="29"/>
      <c r="D1410" s="29"/>
      <c r="E1410" s="29"/>
      <c r="F1410" s="29"/>
    </row>
    <row r="1411" spans="1:6" x14ac:dyDescent="0.2">
      <c r="A1411" s="29"/>
      <c r="B1411" s="29"/>
      <c r="C1411" s="29"/>
      <c r="D1411" s="29"/>
      <c r="E1411" s="29"/>
      <c r="F1411" s="29"/>
    </row>
    <row r="1412" spans="1:6" x14ac:dyDescent="0.2">
      <c r="A1412" s="30" t="s">
        <v>464</v>
      </c>
      <c r="B1412" s="31"/>
      <c r="C1412" s="29"/>
      <c r="D1412" s="29"/>
      <c r="E1412" s="29"/>
      <c r="F1412" s="29"/>
    </row>
    <row r="1413" spans="1:6" x14ac:dyDescent="0.2">
      <c r="A1413" s="29">
        <v>1</v>
      </c>
      <c r="B1413" s="35" t="s">
        <v>1546</v>
      </c>
      <c r="C1413" s="29"/>
      <c r="D1413" s="29"/>
      <c r="E1413" s="29"/>
      <c r="F1413" s="29"/>
    </row>
    <row r="1414" spans="1:6" x14ac:dyDescent="0.2">
      <c r="A1414" s="29">
        <v>2</v>
      </c>
      <c r="B1414" s="35" t="s">
        <v>1547</v>
      </c>
      <c r="C1414" s="29"/>
      <c r="D1414" s="29"/>
      <c r="E1414" s="29"/>
      <c r="F1414" s="29"/>
    </row>
    <row r="1415" spans="1:6" x14ac:dyDescent="0.2">
      <c r="A1415" s="29">
        <v>3</v>
      </c>
      <c r="B1415" s="35" t="s">
        <v>1548</v>
      </c>
      <c r="C1415" s="29"/>
      <c r="D1415" s="29"/>
      <c r="E1415" s="29"/>
      <c r="F1415" s="29"/>
    </row>
    <row r="1416" spans="1:6" x14ac:dyDescent="0.2">
      <c r="A1416" s="29">
        <v>4</v>
      </c>
      <c r="B1416" s="35" t="s">
        <v>1549</v>
      </c>
      <c r="C1416" s="29"/>
      <c r="D1416" s="29"/>
      <c r="E1416" s="29"/>
      <c r="F1416" s="29"/>
    </row>
    <row r="1417" spans="1:6" x14ac:dyDescent="0.2">
      <c r="A1417" s="29"/>
      <c r="B1417" s="29"/>
      <c r="C1417" s="29"/>
      <c r="D1417" s="29"/>
      <c r="E1417" s="29"/>
      <c r="F1417" s="29"/>
    </row>
    <row r="1418" spans="1:6" x14ac:dyDescent="0.2">
      <c r="A1418" s="30" t="s">
        <v>467</v>
      </c>
      <c r="B1418" s="31"/>
      <c r="C1418" s="29"/>
      <c r="D1418" s="29"/>
      <c r="E1418" s="29"/>
      <c r="F1418" s="29"/>
    </row>
    <row r="1419" spans="1:6" x14ac:dyDescent="0.2">
      <c r="A1419" s="29">
        <v>1</v>
      </c>
      <c r="B1419" s="35" t="s">
        <v>1550</v>
      </c>
      <c r="C1419" s="29"/>
      <c r="D1419" s="29"/>
      <c r="E1419" s="29"/>
      <c r="F1419" s="29"/>
    </row>
    <row r="1420" spans="1:6" x14ac:dyDescent="0.2">
      <c r="A1420" s="29">
        <v>2</v>
      </c>
      <c r="B1420" s="35" t="s">
        <v>1551</v>
      </c>
      <c r="C1420" s="29"/>
      <c r="D1420" s="29"/>
      <c r="E1420" s="29"/>
      <c r="F1420" s="29"/>
    </row>
    <row r="1421" spans="1:6" x14ac:dyDescent="0.2">
      <c r="A1421" s="29">
        <v>3</v>
      </c>
      <c r="B1421" s="35" t="s">
        <v>1552</v>
      </c>
      <c r="C1421" s="29"/>
      <c r="D1421" s="29"/>
      <c r="E1421" s="29"/>
      <c r="F1421" s="29"/>
    </row>
    <row r="1422" spans="1:6" x14ac:dyDescent="0.2">
      <c r="A1422" s="29">
        <v>4</v>
      </c>
      <c r="B1422" s="35" t="s">
        <v>1553</v>
      </c>
      <c r="C1422" s="29"/>
      <c r="D1422" s="29"/>
      <c r="E1422" s="29"/>
      <c r="F1422" s="29"/>
    </row>
    <row r="1423" spans="1:6" x14ac:dyDescent="0.2">
      <c r="A1423" s="29"/>
      <c r="B1423" s="29"/>
      <c r="C1423" s="29"/>
      <c r="D1423" s="29"/>
      <c r="E1423" s="29"/>
      <c r="F1423" s="29"/>
    </row>
    <row r="1424" spans="1:6" x14ac:dyDescent="0.2">
      <c r="A1424" s="30" t="s">
        <v>469</v>
      </c>
      <c r="B1424" s="31"/>
      <c r="C1424" s="29"/>
      <c r="D1424" s="29"/>
      <c r="E1424" s="29"/>
      <c r="F1424" s="29"/>
    </row>
    <row r="1425" spans="1:6" ht="25.5" x14ac:dyDescent="0.2">
      <c r="A1425" s="29">
        <v>1</v>
      </c>
      <c r="B1425" s="35" t="s">
        <v>1554</v>
      </c>
      <c r="C1425" s="29"/>
      <c r="D1425" s="29"/>
      <c r="E1425" s="29"/>
      <c r="F1425" s="29"/>
    </row>
    <row r="1426" spans="1:6" x14ac:dyDescent="0.2">
      <c r="A1426" s="29">
        <v>2</v>
      </c>
      <c r="B1426" s="35" t="s">
        <v>1555</v>
      </c>
      <c r="C1426" s="29"/>
      <c r="D1426" s="29"/>
      <c r="E1426" s="29"/>
      <c r="F1426" s="29"/>
    </row>
    <row r="1427" spans="1:6" x14ac:dyDescent="0.2">
      <c r="A1427" s="29">
        <v>3</v>
      </c>
      <c r="B1427" s="35" t="s">
        <v>1556</v>
      </c>
      <c r="C1427" s="29"/>
      <c r="D1427" s="29"/>
      <c r="E1427" s="29"/>
      <c r="F1427" s="29"/>
    </row>
    <row r="1428" spans="1:6" ht="25.5" x14ac:dyDescent="0.2">
      <c r="A1428" s="29">
        <v>4</v>
      </c>
      <c r="B1428" s="35" t="s">
        <v>1557</v>
      </c>
      <c r="C1428" s="29"/>
      <c r="D1428" s="29"/>
      <c r="E1428" s="29"/>
      <c r="F1428" s="29"/>
    </row>
    <row r="1429" spans="1:6" x14ac:dyDescent="0.2">
      <c r="A1429" s="29"/>
      <c r="B1429" s="29"/>
      <c r="C1429" s="29"/>
      <c r="D1429" s="29"/>
      <c r="E1429" s="29"/>
      <c r="F1429" s="29"/>
    </row>
    <row r="1430" spans="1:6" x14ac:dyDescent="0.2">
      <c r="A1430" s="30" t="s">
        <v>471</v>
      </c>
      <c r="B1430" s="31"/>
      <c r="C1430" s="29"/>
      <c r="D1430" s="29"/>
      <c r="E1430" s="29"/>
      <c r="F1430" s="29"/>
    </row>
    <row r="1431" spans="1:6" ht="25.5" x14ac:dyDescent="0.2">
      <c r="A1431" s="29">
        <v>1</v>
      </c>
      <c r="B1431" s="35" t="s">
        <v>1558</v>
      </c>
      <c r="C1431" s="29"/>
      <c r="D1431" s="29"/>
      <c r="E1431" s="29"/>
      <c r="F1431" s="29"/>
    </row>
    <row r="1432" spans="1:6" x14ac:dyDescent="0.2">
      <c r="A1432" s="29">
        <v>2</v>
      </c>
      <c r="B1432" s="35" t="s">
        <v>1559</v>
      </c>
      <c r="C1432" s="29"/>
      <c r="D1432" s="29"/>
      <c r="E1432" s="29"/>
      <c r="F1432" s="29"/>
    </row>
    <row r="1433" spans="1:6" x14ac:dyDescent="0.2">
      <c r="A1433" s="29">
        <v>3</v>
      </c>
      <c r="B1433" s="35" t="s">
        <v>1560</v>
      </c>
      <c r="C1433" s="29"/>
      <c r="D1433" s="29"/>
      <c r="E1433" s="29"/>
      <c r="F1433" s="29"/>
    </row>
    <row r="1434" spans="1:6" x14ac:dyDescent="0.2">
      <c r="A1434" s="29">
        <v>4</v>
      </c>
      <c r="B1434" s="35" t="s">
        <v>1561</v>
      </c>
      <c r="C1434" s="29"/>
      <c r="D1434" s="29"/>
      <c r="E1434" s="29"/>
      <c r="F1434" s="29"/>
    </row>
    <row r="1435" spans="1:6" x14ac:dyDescent="0.2">
      <c r="A1435" s="29">
        <v>5</v>
      </c>
      <c r="B1435" s="35" t="s">
        <v>1562</v>
      </c>
      <c r="C1435" s="29"/>
      <c r="D1435" s="29"/>
      <c r="E1435" s="29"/>
      <c r="F1435" s="29"/>
    </row>
    <row r="1436" spans="1:6" x14ac:dyDescent="0.2">
      <c r="A1436" s="29"/>
      <c r="B1436" s="29"/>
      <c r="C1436" s="29"/>
      <c r="D1436" s="29"/>
      <c r="E1436" s="29"/>
      <c r="F1436" s="29"/>
    </row>
    <row r="1437" spans="1:6" x14ac:dyDescent="0.2">
      <c r="A1437" s="30" t="s">
        <v>474</v>
      </c>
      <c r="B1437" s="31"/>
      <c r="C1437" s="29"/>
      <c r="D1437" s="29"/>
      <c r="E1437" s="29"/>
      <c r="F1437" s="29"/>
    </row>
    <row r="1438" spans="1:6" ht="25.5" x14ac:dyDescent="0.2">
      <c r="A1438" s="29">
        <v>1</v>
      </c>
      <c r="B1438" s="35" t="s">
        <v>1563</v>
      </c>
      <c r="C1438" s="29"/>
      <c r="D1438" s="29"/>
      <c r="E1438" s="29"/>
      <c r="F1438" s="29"/>
    </row>
    <row r="1439" spans="1:6" x14ac:dyDescent="0.2">
      <c r="A1439" s="29">
        <v>2</v>
      </c>
      <c r="B1439" s="35" t="s">
        <v>1564</v>
      </c>
      <c r="C1439" s="29"/>
      <c r="D1439" s="29"/>
      <c r="E1439" s="29"/>
      <c r="F1439" s="29"/>
    </row>
    <row r="1440" spans="1:6" x14ac:dyDescent="0.2">
      <c r="A1440" s="29">
        <v>3</v>
      </c>
      <c r="B1440" s="35" t="s">
        <v>1565</v>
      </c>
      <c r="C1440" s="29"/>
      <c r="D1440" s="29"/>
      <c r="E1440" s="29"/>
      <c r="F1440" s="29"/>
    </row>
    <row r="1441" spans="1:6" x14ac:dyDescent="0.2">
      <c r="A1441" s="29">
        <v>4</v>
      </c>
      <c r="B1441" s="35" t="s">
        <v>1566</v>
      </c>
      <c r="C1441" s="29"/>
      <c r="D1441" s="29"/>
      <c r="E1441" s="29"/>
      <c r="F1441" s="29"/>
    </row>
    <row r="1442" spans="1:6" x14ac:dyDescent="0.2">
      <c r="A1442" s="29"/>
      <c r="B1442" s="29"/>
      <c r="C1442" s="29"/>
      <c r="D1442" s="29"/>
      <c r="E1442" s="29"/>
      <c r="F1442" s="29"/>
    </row>
    <row r="1443" spans="1:6" x14ac:dyDescent="0.2">
      <c r="A1443" s="30" t="s">
        <v>478</v>
      </c>
      <c r="B1443" s="31"/>
      <c r="C1443" s="29"/>
      <c r="D1443" s="29"/>
      <c r="E1443" s="29"/>
      <c r="F1443" s="29"/>
    </row>
    <row r="1444" spans="1:6" x14ac:dyDescent="0.2">
      <c r="A1444" s="29">
        <v>1</v>
      </c>
      <c r="B1444" s="35" t="s">
        <v>1567</v>
      </c>
      <c r="C1444" s="29"/>
      <c r="D1444" s="29"/>
      <c r="E1444" s="29"/>
      <c r="F1444" s="29"/>
    </row>
    <row r="1445" spans="1:6" x14ac:dyDescent="0.2">
      <c r="A1445" s="29">
        <v>2</v>
      </c>
      <c r="B1445" s="35" t="s">
        <v>1568</v>
      </c>
      <c r="C1445" s="29"/>
      <c r="D1445" s="29"/>
      <c r="E1445" s="29"/>
      <c r="F1445" s="29"/>
    </row>
    <row r="1446" spans="1:6" ht="25.5" x14ac:dyDescent="0.2">
      <c r="A1446" s="29">
        <v>3</v>
      </c>
      <c r="B1446" s="35" t="s">
        <v>1569</v>
      </c>
      <c r="C1446" s="29"/>
      <c r="D1446" s="29"/>
      <c r="E1446" s="29"/>
      <c r="F1446" s="29"/>
    </row>
    <row r="1447" spans="1:6" ht="25.5" x14ac:dyDescent="0.2">
      <c r="A1447" s="29">
        <v>4</v>
      </c>
      <c r="B1447" s="35" t="s">
        <v>1570</v>
      </c>
      <c r="C1447" s="29"/>
      <c r="D1447" s="29"/>
      <c r="E1447" s="29"/>
      <c r="F1447" s="29"/>
    </row>
    <row r="1448" spans="1:6" x14ac:dyDescent="0.2">
      <c r="A1448" s="29">
        <v>5</v>
      </c>
      <c r="B1448" s="35" t="s">
        <v>1571</v>
      </c>
      <c r="C1448" s="29"/>
      <c r="D1448" s="29"/>
      <c r="E1448" s="29"/>
      <c r="F1448" s="29"/>
    </row>
    <row r="1449" spans="1:6" ht="25.5" x14ac:dyDescent="0.2">
      <c r="A1449" s="29">
        <v>6</v>
      </c>
      <c r="B1449" s="35" t="s">
        <v>1572</v>
      </c>
      <c r="C1449" s="29"/>
      <c r="D1449" s="29"/>
      <c r="E1449" s="29"/>
      <c r="F1449" s="29"/>
    </row>
    <row r="1450" spans="1:6" x14ac:dyDescent="0.2">
      <c r="A1450" s="29"/>
      <c r="B1450" s="29"/>
      <c r="C1450" s="29"/>
      <c r="D1450" s="29"/>
      <c r="E1450" s="29"/>
      <c r="F1450" s="29"/>
    </row>
    <row r="1451" spans="1:6" x14ac:dyDescent="0.2">
      <c r="A1451" s="30" t="s">
        <v>480</v>
      </c>
      <c r="B1451" s="31"/>
      <c r="C1451" s="29"/>
      <c r="D1451" s="29"/>
      <c r="E1451" s="29"/>
      <c r="F1451" s="29"/>
    </row>
    <row r="1452" spans="1:6" x14ac:dyDescent="0.2">
      <c r="A1452" s="29">
        <v>1</v>
      </c>
      <c r="B1452" s="35" t="s">
        <v>1573</v>
      </c>
      <c r="C1452" s="29"/>
      <c r="D1452" s="29"/>
      <c r="E1452" s="29"/>
      <c r="F1452" s="29"/>
    </row>
    <row r="1453" spans="1:6" x14ac:dyDescent="0.2">
      <c r="A1453" s="29">
        <v>2</v>
      </c>
      <c r="B1453" s="35" t="s">
        <v>1568</v>
      </c>
      <c r="C1453" s="29"/>
      <c r="D1453" s="29"/>
      <c r="E1453" s="29"/>
      <c r="F1453" s="29"/>
    </row>
    <row r="1454" spans="1:6" ht="25.5" x14ac:dyDescent="0.2">
      <c r="A1454" s="29">
        <v>3</v>
      </c>
      <c r="B1454" s="35" t="s">
        <v>1569</v>
      </c>
      <c r="C1454" s="29"/>
      <c r="D1454" s="29"/>
      <c r="E1454" s="29"/>
      <c r="F1454" s="29"/>
    </row>
    <row r="1455" spans="1:6" ht="25.5" x14ac:dyDescent="0.2">
      <c r="A1455" s="29">
        <v>4</v>
      </c>
      <c r="B1455" s="35" t="s">
        <v>1570</v>
      </c>
      <c r="C1455" s="29"/>
      <c r="D1455" s="29"/>
      <c r="E1455" s="29"/>
      <c r="F1455" s="29"/>
    </row>
    <row r="1456" spans="1:6" x14ac:dyDescent="0.2">
      <c r="A1456" s="29">
        <v>5</v>
      </c>
      <c r="B1456" s="35" t="s">
        <v>1571</v>
      </c>
      <c r="C1456" s="29"/>
      <c r="D1456" s="29"/>
      <c r="E1456" s="29"/>
      <c r="F1456" s="29"/>
    </row>
    <row r="1457" spans="1:6" ht="25.5" x14ac:dyDescent="0.2">
      <c r="A1457" s="29">
        <v>6</v>
      </c>
      <c r="B1457" s="35" t="s">
        <v>1572</v>
      </c>
      <c r="C1457" s="29"/>
      <c r="D1457" s="29"/>
      <c r="E1457" s="29"/>
      <c r="F1457" s="29"/>
    </row>
    <row r="1458" spans="1:6" x14ac:dyDescent="0.2">
      <c r="A1458" s="29"/>
      <c r="B1458" s="29"/>
      <c r="C1458" s="29"/>
      <c r="D1458" s="29"/>
      <c r="E1458" s="29"/>
      <c r="F1458" s="29"/>
    </row>
    <row r="1459" spans="1:6" x14ac:dyDescent="0.2">
      <c r="A1459" s="30" t="s">
        <v>482</v>
      </c>
      <c r="B1459" s="31"/>
      <c r="C1459" s="29"/>
      <c r="D1459" s="29"/>
      <c r="E1459" s="29"/>
      <c r="F1459" s="29"/>
    </row>
    <row r="1460" spans="1:6" x14ac:dyDescent="0.2">
      <c r="A1460" s="29">
        <v>1</v>
      </c>
      <c r="B1460" s="35" t="s">
        <v>1574</v>
      </c>
      <c r="C1460" s="29"/>
      <c r="D1460" s="29"/>
      <c r="E1460" s="29"/>
      <c r="F1460" s="29"/>
    </row>
    <row r="1461" spans="1:6" x14ac:dyDescent="0.2">
      <c r="A1461" s="29">
        <v>2</v>
      </c>
      <c r="B1461" s="35" t="s">
        <v>1568</v>
      </c>
      <c r="C1461" s="29"/>
      <c r="D1461" s="29"/>
      <c r="E1461" s="29"/>
      <c r="F1461" s="29"/>
    </row>
    <row r="1462" spans="1:6" ht="25.5" x14ac:dyDescent="0.2">
      <c r="A1462" s="29">
        <v>3</v>
      </c>
      <c r="B1462" s="35" t="s">
        <v>1569</v>
      </c>
      <c r="C1462" s="29"/>
      <c r="D1462" s="29"/>
      <c r="E1462" s="29"/>
      <c r="F1462" s="29"/>
    </row>
    <row r="1463" spans="1:6" ht="25.5" x14ac:dyDescent="0.2">
      <c r="A1463" s="29">
        <v>4</v>
      </c>
      <c r="B1463" s="35" t="s">
        <v>1570</v>
      </c>
      <c r="C1463" s="29"/>
      <c r="D1463" s="29"/>
      <c r="E1463" s="29"/>
      <c r="F1463" s="29"/>
    </row>
    <row r="1464" spans="1:6" x14ac:dyDescent="0.2">
      <c r="A1464" s="29">
        <v>5</v>
      </c>
      <c r="B1464" s="35" t="s">
        <v>1571</v>
      </c>
      <c r="C1464" s="29"/>
      <c r="D1464" s="29"/>
      <c r="E1464" s="29"/>
      <c r="F1464" s="29"/>
    </row>
    <row r="1465" spans="1:6" ht="25.5" x14ac:dyDescent="0.2">
      <c r="A1465" s="29">
        <v>6</v>
      </c>
      <c r="B1465" s="35" t="s">
        <v>1572</v>
      </c>
      <c r="C1465" s="29"/>
      <c r="D1465" s="29"/>
      <c r="E1465" s="29"/>
      <c r="F1465" s="29"/>
    </row>
    <row r="1466" spans="1:6" x14ac:dyDescent="0.2">
      <c r="A1466" s="29"/>
      <c r="B1466" s="29"/>
      <c r="C1466" s="29"/>
      <c r="D1466" s="29"/>
      <c r="E1466" s="29"/>
      <c r="F1466" s="29"/>
    </row>
    <row r="1467" spans="1:6" x14ac:dyDescent="0.2">
      <c r="A1467" s="30" t="s">
        <v>484</v>
      </c>
      <c r="B1467" s="31"/>
      <c r="C1467" s="29"/>
      <c r="D1467" s="29"/>
      <c r="E1467" s="29"/>
      <c r="F1467" s="29"/>
    </row>
    <row r="1468" spans="1:6" ht="25.5" x14ac:dyDescent="0.2">
      <c r="A1468" s="29">
        <v>1</v>
      </c>
      <c r="B1468" s="35" t="s">
        <v>1575</v>
      </c>
      <c r="C1468" s="29"/>
      <c r="D1468" s="29"/>
      <c r="E1468" s="29"/>
      <c r="F1468" s="29"/>
    </row>
    <row r="1469" spans="1:6" x14ac:dyDescent="0.2">
      <c r="A1469" s="29">
        <v>2</v>
      </c>
      <c r="B1469" s="35" t="s">
        <v>1568</v>
      </c>
      <c r="C1469" s="29"/>
      <c r="D1469" s="29"/>
      <c r="E1469" s="29"/>
      <c r="F1469" s="29"/>
    </row>
    <row r="1470" spans="1:6" ht="25.5" x14ac:dyDescent="0.2">
      <c r="A1470" s="29">
        <v>3</v>
      </c>
      <c r="B1470" s="35" t="s">
        <v>1569</v>
      </c>
      <c r="C1470" s="29"/>
      <c r="D1470" s="29"/>
      <c r="E1470" s="29"/>
      <c r="F1470" s="29"/>
    </row>
    <row r="1471" spans="1:6" ht="25.5" x14ac:dyDescent="0.2">
      <c r="A1471" s="29">
        <v>4</v>
      </c>
      <c r="B1471" s="35" t="s">
        <v>1570</v>
      </c>
      <c r="C1471" s="29"/>
      <c r="D1471" s="29"/>
      <c r="E1471" s="29"/>
      <c r="F1471" s="29"/>
    </row>
    <row r="1472" spans="1:6" x14ac:dyDescent="0.2">
      <c r="A1472" s="29">
        <v>5</v>
      </c>
      <c r="B1472" s="35" t="s">
        <v>1571</v>
      </c>
      <c r="C1472" s="29"/>
      <c r="D1472" s="29"/>
      <c r="E1472" s="29"/>
      <c r="F1472" s="29"/>
    </row>
    <row r="1473" spans="1:6" ht="25.5" x14ac:dyDescent="0.2">
      <c r="A1473" s="29">
        <v>6</v>
      </c>
      <c r="B1473" s="35" t="s">
        <v>1572</v>
      </c>
      <c r="C1473" s="29"/>
      <c r="D1473" s="29"/>
      <c r="E1473" s="29"/>
      <c r="F1473" s="29"/>
    </row>
    <row r="1474" spans="1:6" x14ac:dyDescent="0.2">
      <c r="A1474" s="29"/>
      <c r="B1474" s="29"/>
      <c r="C1474" s="29"/>
      <c r="D1474" s="29"/>
      <c r="E1474" s="29"/>
      <c r="F1474" s="29"/>
    </row>
    <row r="1475" spans="1:6" ht="25.5" x14ac:dyDescent="0.2">
      <c r="A1475" s="30" t="s">
        <v>486</v>
      </c>
      <c r="B1475" s="31"/>
      <c r="C1475" s="29"/>
      <c r="D1475" s="29"/>
      <c r="E1475" s="29"/>
      <c r="F1475" s="29"/>
    </row>
    <row r="1476" spans="1:6" ht="25.5" x14ac:dyDescent="0.2">
      <c r="A1476" s="29">
        <v>1</v>
      </c>
      <c r="B1476" s="35" t="s">
        <v>1576</v>
      </c>
      <c r="C1476" s="29"/>
      <c r="D1476" s="29"/>
      <c r="E1476" s="29"/>
      <c r="F1476" s="29"/>
    </row>
    <row r="1477" spans="1:6" x14ac:dyDescent="0.2">
      <c r="A1477" s="29">
        <v>2</v>
      </c>
      <c r="B1477" s="35" t="s">
        <v>1568</v>
      </c>
      <c r="C1477" s="29"/>
      <c r="D1477" s="29"/>
      <c r="E1477" s="29"/>
      <c r="F1477" s="29"/>
    </row>
    <row r="1478" spans="1:6" ht="25.5" x14ac:dyDescent="0.2">
      <c r="A1478" s="29">
        <v>3</v>
      </c>
      <c r="B1478" s="35" t="s">
        <v>1569</v>
      </c>
      <c r="C1478" s="29"/>
      <c r="D1478" s="29"/>
      <c r="E1478" s="29"/>
      <c r="F1478" s="29"/>
    </row>
    <row r="1479" spans="1:6" ht="25.5" x14ac:dyDescent="0.2">
      <c r="A1479" s="29">
        <v>4</v>
      </c>
      <c r="B1479" s="35" t="s">
        <v>1570</v>
      </c>
      <c r="C1479" s="29"/>
      <c r="D1479" s="29"/>
      <c r="E1479" s="29"/>
      <c r="F1479" s="29"/>
    </row>
    <row r="1480" spans="1:6" x14ac:dyDescent="0.2">
      <c r="A1480" s="29">
        <v>5</v>
      </c>
      <c r="B1480" s="35" t="s">
        <v>1571</v>
      </c>
      <c r="C1480" s="29"/>
      <c r="D1480" s="29"/>
      <c r="E1480" s="29"/>
      <c r="F1480" s="29"/>
    </row>
    <row r="1481" spans="1:6" ht="25.5" x14ac:dyDescent="0.2">
      <c r="A1481" s="29">
        <v>6</v>
      </c>
      <c r="B1481" s="35" t="s">
        <v>1572</v>
      </c>
      <c r="C1481" s="29"/>
      <c r="D1481" s="29"/>
      <c r="E1481" s="29"/>
      <c r="F1481" s="29"/>
    </row>
    <row r="1482" spans="1:6" x14ac:dyDescent="0.2">
      <c r="A1482" s="29"/>
      <c r="B1482" s="29"/>
      <c r="C1482" s="29"/>
      <c r="D1482" s="29"/>
      <c r="E1482" s="29"/>
      <c r="F1482" s="29"/>
    </row>
    <row r="1483" spans="1:6" ht="25.5" x14ac:dyDescent="0.2">
      <c r="A1483" s="30" t="s">
        <v>488</v>
      </c>
      <c r="B1483" s="31"/>
      <c r="C1483" s="29"/>
      <c r="D1483" s="29"/>
      <c r="E1483" s="29"/>
      <c r="F1483" s="29"/>
    </row>
    <row r="1484" spans="1:6" x14ac:dyDescent="0.2">
      <c r="A1484" s="29">
        <v>1</v>
      </c>
      <c r="B1484" s="35" t="s">
        <v>1577</v>
      </c>
      <c r="C1484" s="29"/>
      <c r="D1484" s="29"/>
      <c r="E1484" s="29"/>
      <c r="F1484" s="29"/>
    </row>
    <row r="1485" spans="1:6" x14ac:dyDescent="0.2">
      <c r="A1485" s="29">
        <v>2</v>
      </c>
      <c r="B1485" s="35" t="s">
        <v>1568</v>
      </c>
      <c r="C1485" s="29"/>
      <c r="D1485" s="29"/>
      <c r="E1485" s="29"/>
      <c r="F1485" s="29"/>
    </row>
    <row r="1486" spans="1:6" ht="25.5" x14ac:dyDescent="0.2">
      <c r="A1486" s="29">
        <v>3</v>
      </c>
      <c r="B1486" s="35" t="s">
        <v>1569</v>
      </c>
      <c r="C1486" s="29"/>
      <c r="D1486" s="29"/>
      <c r="E1486" s="29"/>
      <c r="F1486" s="29"/>
    </row>
    <row r="1487" spans="1:6" ht="25.5" x14ac:dyDescent="0.2">
      <c r="A1487" s="29">
        <v>4</v>
      </c>
      <c r="B1487" s="35" t="s">
        <v>1570</v>
      </c>
      <c r="C1487" s="29"/>
      <c r="D1487" s="29"/>
      <c r="E1487" s="29"/>
      <c r="F1487" s="29"/>
    </row>
    <row r="1488" spans="1:6" x14ac:dyDescent="0.2">
      <c r="A1488" s="29">
        <v>5</v>
      </c>
      <c r="B1488" s="35" t="s">
        <v>1571</v>
      </c>
      <c r="C1488" s="29"/>
      <c r="D1488" s="29"/>
      <c r="E1488" s="29"/>
      <c r="F1488" s="29"/>
    </row>
    <row r="1489" spans="1:6" ht="25.5" x14ac:dyDescent="0.2">
      <c r="A1489" s="29">
        <v>6</v>
      </c>
      <c r="B1489" s="35" t="s">
        <v>1572</v>
      </c>
      <c r="C1489" s="29"/>
      <c r="D1489" s="29"/>
      <c r="E1489" s="29"/>
      <c r="F1489" s="29"/>
    </row>
    <row r="1490" spans="1:6" x14ac:dyDescent="0.2">
      <c r="A1490" s="29"/>
      <c r="B1490" s="29"/>
      <c r="C1490" s="29"/>
      <c r="D1490" s="29"/>
      <c r="E1490" s="29"/>
      <c r="F1490" s="29"/>
    </row>
    <row r="1491" spans="1:6" x14ac:dyDescent="0.2">
      <c r="A1491" s="29"/>
      <c r="B1491" s="29"/>
      <c r="C1491" s="29"/>
      <c r="D1491" s="29"/>
      <c r="E1491" s="29"/>
      <c r="F1491" s="29"/>
    </row>
  </sheetData>
  <mergeCells count="291">
    <mergeCell ref="A1:F1"/>
    <mergeCell ref="A2:F2"/>
    <mergeCell ref="A3:F3"/>
    <mergeCell ref="A5:F5"/>
    <mergeCell ref="A6:F6"/>
    <mergeCell ref="A7:F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F1629-AF5A-4880-A400-074756D6A563}">
  <sheetPr codeName="Лист3"/>
  <dimension ref="A1:AJ60"/>
  <sheetViews>
    <sheetView workbookViewId="0">
      <selection activeCell="L81" sqref="L81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8D586-1E9D-4B62-9702-623DE8F9A0A5}">
  <sheetPr codeName="Лист4"/>
  <dimension ref="A1:BI260"/>
  <sheetViews>
    <sheetView tabSelected="1" topLeftCell="A202" workbookViewId="0">
      <selection activeCell="AC233" sqref="AB229:AC233"/>
    </sheetView>
  </sheetViews>
  <sheetFormatPr defaultRowHeight="15" x14ac:dyDescent="0.25"/>
  <cols>
    <col min="11" max="11" width="9.28515625" bestFit="1" customWidth="1"/>
    <col min="14" max="16" width="9.28515625" bestFit="1" customWidth="1"/>
    <col min="17" max="17" width="20.7109375" customWidth="1"/>
    <col min="18" max="23" width="9.28515625" bestFit="1" customWidth="1"/>
    <col min="24" max="24" width="12" bestFit="1" customWidth="1"/>
    <col min="28" max="28" width="9.28515625" bestFit="1" customWidth="1"/>
    <col min="31" max="31" width="14.140625" bestFit="1" customWidth="1"/>
  </cols>
  <sheetData>
    <row r="1" spans="1:55" x14ac:dyDescent="0.25">
      <c r="A1" s="40" t="s">
        <v>1592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59" spans="1:61" x14ac:dyDescent="0.25">
      <c r="A59" s="54" t="s">
        <v>1817</v>
      </c>
      <c r="B59" s="54"/>
      <c r="C59" s="54"/>
      <c r="D59" s="54"/>
      <c r="E59" s="54"/>
      <c r="F59" s="54"/>
      <c r="G59" s="54"/>
      <c r="H59" s="54"/>
      <c r="K59" s="54" t="s">
        <v>1812</v>
      </c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AB59" s="54" t="s">
        <v>1886</v>
      </c>
      <c r="AC59" s="54"/>
      <c r="AD59" s="54"/>
      <c r="AE59" s="54"/>
      <c r="AF59" s="54"/>
      <c r="AG59" s="54"/>
      <c r="AW59" s="54" t="s">
        <v>421</v>
      </c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</row>
    <row r="60" spans="1:61" x14ac:dyDescent="0.25">
      <c r="A60" s="51" t="s">
        <v>1593</v>
      </c>
      <c r="B60" s="50" t="s">
        <v>1813</v>
      </c>
      <c r="C60" s="50" t="s">
        <v>296</v>
      </c>
      <c r="D60" s="50" t="s">
        <v>1814</v>
      </c>
      <c r="E60" s="50" t="s">
        <v>1594</v>
      </c>
      <c r="F60" s="50" t="s">
        <v>419</v>
      </c>
      <c r="G60" s="50" t="s">
        <v>1815</v>
      </c>
      <c r="H60" s="50" t="s">
        <v>1816</v>
      </c>
      <c r="K60" s="51" t="s">
        <v>1593</v>
      </c>
      <c r="L60" s="50" t="s">
        <v>1594</v>
      </c>
      <c r="M60" s="50" t="s">
        <v>1595</v>
      </c>
      <c r="N60" s="50" t="s">
        <v>1596</v>
      </c>
      <c r="O60" s="50" t="s">
        <v>1597</v>
      </c>
      <c r="P60" s="50" t="s">
        <v>1598</v>
      </c>
      <c r="Q60" s="50" t="s">
        <v>1599</v>
      </c>
      <c r="R60" s="50" t="s">
        <v>1600</v>
      </c>
      <c r="S60" s="50" t="s">
        <v>1601</v>
      </c>
      <c r="T60" s="50" t="s">
        <v>1602</v>
      </c>
      <c r="U60" s="50" t="s">
        <v>1603</v>
      </c>
      <c r="V60" s="50" t="s">
        <v>1604</v>
      </c>
      <c r="W60" s="50" t="s">
        <v>1605</v>
      </c>
      <c r="X60" s="50" t="s">
        <v>1606</v>
      </c>
      <c r="Y60" s="50" t="s">
        <v>298</v>
      </c>
      <c r="AB60" s="51" t="s">
        <v>1593</v>
      </c>
      <c r="AC60" s="50" t="s">
        <v>1813</v>
      </c>
      <c r="AD60" s="50" t="s">
        <v>1818</v>
      </c>
      <c r="AE60" s="50" t="s">
        <v>1819</v>
      </c>
      <c r="AF60" s="50" t="s">
        <v>1820</v>
      </c>
      <c r="AG60" s="50" t="s">
        <v>298</v>
      </c>
      <c r="AJ60" s="3"/>
      <c r="AK60" s="3"/>
      <c r="AL60" s="3"/>
      <c r="AM60" s="3"/>
      <c r="AN60" s="3"/>
      <c r="AO60" s="3"/>
      <c r="AP60" s="3"/>
      <c r="AQ60" s="3"/>
      <c r="AR60" s="3"/>
      <c r="AW60" s="51" t="s">
        <v>1593</v>
      </c>
      <c r="AX60" s="50" t="s">
        <v>1887</v>
      </c>
      <c r="AY60" s="50" t="s">
        <v>1888</v>
      </c>
      <c r="AZ60" s="50" t="s">
        <v>1889</v>
      </c>
      <c r="BA60" s="50" t="s">
        <v>1890</v>
      </c>
      <c r="BB60" s="50" t="s">
        <v>1891</v>
      </c>
      <c r="BC60" s="50" t="s">
        <v>1892</v>
      </c>
      <c r="BD60" s="50" t="s">
        <v>1893</v>
      </c>
      <c r="BE60" s="50" t="s">
        <v>1894</v>
      </c>
      <c r="BF60" s="50" t="s">
        <v>1895</v>
      </c>
      <c r="BG60" s="50" t="s">
        <v>1819</v>
      </c>
      <c r="BH60" s="50" t="s">
        <v>1820</v>
      </c>
      <c r="BI60" s="50" t="s">
        <v>298</v>
      </c>
    </row>
    <row r="61" spans="1:61" x14ac:dyDescent="0.25">
      <c r="K61" s="52">
        <v>46274.426226851851</v>
      </c>
      <c r="L61" s="49" t="s">
        <v>1607</v>
      </c>
      <c r="M61" s="49" t="s">
        <v>164</v>
      </c>
      <c r="N61" s="49">
        <v>-196.95113661899086</v>
      </c>
      <c r="O61" s="49">
        <v>-703.64716022552807</v>
      </c>
      <c r="P61" s="49">
        <v>2499.9999999999923</v>
      </c>
      <c r="Q61" s="49" t="s">
        <v>1608</v>
      </c>
      <c r="R61" s="49">
        <v>49.999999999999922</v>
      </c>
      <c r="S61" s="49">
        <v>49.999999999999922</v>
      </c>
      <c r="T61" s="49"/>
      <c r="U61" s="49">
        <v>-0.62321623031615359</v>
      </c>
      <c r="V61" s="49">
        <v>520833.33333351533</v>
      </c>
      <c r="W61" s="49">
        <v>520833.33333729132</v>
      </c>
      <c r="X61" s="49">
        <v>5.9604644775390625E-8</v>
      </c>
      <c r="Y61" s="53" t="s">
        <v>1609</v>
      </c>
      <c r="AB61" s="52">
        <v>46274.426226851851</v>
      </c>
      <c r="AC61" s="49" t="s">
        <v>1821</v>
      </c>
      <c r="AD61" s="49" t="s">
        <v>1822</v>
      </c>
      <c r="AE61" s="49">
        <v>-231.84251859383571</v>
      </c>
      <c r="AF61" s="49" t="s">
        <v>270</v>
      </c>
      <c r="AG61" s="53" t="s">
        <v>1823</v>
      </c>
      <c r="AW61" s="52">
        <v>46274.426226851851</v>
      </c>
      <c r="AX61" s="49" t="s">
        <v>1896</v>
      </c>
      <c r="AY61" s="49" t="s">
        <v>1897</v>
      </c>
      <c r="AZ61" s="49">
        <v>-231.84251859383571</v>
      </c>
      <c r="BA61" s="49">
        <v>-1059.5459164919673</v>
      </c>
      <c r="BB61" s="49">
        <v>641.08005233484153</v>
      </c>
      <c r="BC61" s="49">
        <v>-1059.5459164919673</v>
      </c>
      <c r="BD61" s="49">
        <v>0</v>
      </c>
      <c r="BE61" s="49">
        <v>-1</v>
      </c>
      <c r="BF61" s="49" t="s">
        <v>1898</v>
      </c>
      <c r="BG61" s="49">
        <v>872.92257092867726</v>
      </c>
      <c r="BH61" s="49" t="s">
        <v>270</v>
      </c>
      <c r="BI61" s="53" t="s">
        <v>1899</v>
      </c>
    </row>
    <row r="62" spans="1:61" x14ac:dyDescent="0.25">
      <c r="K62" s="52">
        <v>46274.426226851851</v>
      </c>
      <c r="L62" s="49" t="s">
        <v>1610</v>
      </c>
      <c r="M62" s="49" t="s">
        <v>164</v>
      </c>
      <c r="N62" s="49">
        <v>-156.35086124126428</v>
      </c>
      <c r="O62" s="49">
        <v>-732.82964879749125</v>
      </c>
      <c r="P62" s="49">
        <v>2500.0000000000291</v>
      </c>
      <c r="Q62" s="49" t="s">
        <v>1608</v>
      </c>
      <c r="R62" s="49">
        <v>50.000000000000291</v>
      </c>
      <c r="S62" s="49">
        <v>50.000000000000291</v>
      </c>
      <c r="T62" s="49"/>
      <c r="U62" s="49">
        <v>-0.62321623031615558</v>
      </c>
      <c r="V62" s="49">
        <v>520833.33333454235</v>
      </c>
      <c r="W62" s="49">
        <v>520833.33333652053</v>
      </c>
      <c r="X62" s="49">
        <v>-4.1723251342773438E-7</v>
      </c>
      <c r="Y62" s="53" t="s">
        <v>1609</v>
      </c>
      <c r="AB62" s="52">
        <v>46274.426226851851</v>
      </c>
      <c r="AC62" s="49" t="s">
        <v>1821</v>
      </c>
      <c r="AD62" s="49" t="s">
        <v>1824</v>
      </c>
      <c r="AE62" s="49">
        <v>641.08005233484153</v>
      </c>
      <c r="AF62" s="49" t="s">
        <v>270</v>
      </c>
      <c r="AG62" s="53" t="s">
        <v>1825</v>
      </c>
      <c r="AW62" s="52">
        <v>46274.426226851851</v>
      </c>
      <c r="AX62" s="49" t="s">
        <v>1896</v>
      </c>
      <c r="AY62" s="49" t="s">
        <v>1900</v>
      </c>
      <c r="AZ62" s="49">
        <v>-231.84251859383571</v>
      </c>
      <c r="BA62" s="49">
        <v>-1059.5459164919673</v>
      </c>
      <c r="BB62" s="49">
        <v>-231.84251859383571</v>
      </c>
      <c r="BC62" s="49">
        <v>60.384455364004914</v>
      </c>
      <c r="BD62" s="49">
        <v>-1</v>
      </c>
      <c r="BE62" s="49">
        <v>0</v>
      </c>
      <c r="BF62" s="49" t="s">
        <v>1904</v>
      </c>
      <c r="BG62" s="49">
        <v>1119.9303718559722</v>
      </c>
      <c r="BH62" s="49" t="s">
        <v>270</v>
      </c>
      <c r="BI62" s="53" t="s">
        <v>1901</v>
      </c>
    </row>
    <row r="63" spans="1:61" x14ac:dyDescent="0.25">
      <c r="K63" s="52">
        <v>46274.426226851851</v>
      </c>
      <c r="L63" s="49" t="s">
        <v>1611</v>
      </c>
      <c r="M63" s="49" t="s">
        <v>164</v>
      </c>
      <c r="N63" s="49">
        <v>-115.75058586353771</v>
      </c>
      <c r="O63" s="49">
        <v>-762.01213736945442</v>
      </c>
      <c r="P63" s="49">
        <v>2499.9999999999923</v>
      </c>
      <c r="Q63" s="49" t="s">
        <v>1608</v>
      </c>
      <c r="R63" s="49">
        <v>49.999999999999922</v>
      </c>
      <c r="S63" s="49">
        <v>49.999999999999922</v>
      </c>
      <c r="T63" s="49"/>
      <c r="U63" s="49">
        <v>-0.62321623031615359</v>
      </c>
      <c r="V63" s="49">
        <v>520833.33333364408</v>
      </c>
      <c r="W63" s="49">
        <v>520833.33333334047</v>
      </c>
      <c r="X63" s="49">
        <v>1.4901161193847656E-7</v>
      </c>
      <c r="Y63" s="53" t="s">
        <v>1609</v>
      </c>
      <c r="AB63" s="52">
        <v>46274.426226851851</v>
      </c>
      <c r="AC63" s="49" t="s">
        <v>1821</v>
      </c>
      <c r="AD63" s="49" t="s">
        <v>1826</v>
      </c>
      <c r="AE63" s="49">
        <v>-1059.5459164919673</v>
      </c>
      <c r="AF63" s="49" t="s">
        <v>270</v>
      </c>
      <c r="AG63" s="53" t="s">
        <v>1827</v>
      </c>
    </row>
    <row r="64" spans="1:61" x14ac:dyDescent="0.25">
      <c r="K64" s="52">
        <v>46274.426226851851</v>
      </c>
      <c r="L64" s="49" t="s">
        <v>1612</v>
      </c>
      <c r="M64" s="49" t="s">
        <v>164</v>
      </c>
      <c r="N64" s="49">
        <v>-75.150310485810678</v>
      </c>
      <c r="O64" s="49">
        <v>-791.1946259414176</v>
      </c>
      <c r="P64" s="49">
        <v>2499.9999999999923</v>
      </c>
      <c r="Q64" s="49" t="s">
        <v>1608</v>
      </c>
      <c r="R64" s="49">
        <v>49.999999999999922</v>
      </c>
      <c r="S64" s="49">
        <v>49.999999999999922</v>
      </c>
      <c r="T64" s="49"/>
      <c r="U64" s="49">
        <v>-0.62321623031615359</v>
      </c>
      <c r="V64" s="49">
        <v>520833.33333537169</v>
      </c>
      <c r="W64" s="49">
        <v>520833.33333094267</v>
      </c>
      <c r="X64" s="49">
        <v>-1.3113021850585938E-6</v>
      </c>
      <c r="Y64" s="53" t="s">
        <v>1609</v>
      </c>
      <c r="AB64" s="52">
        <v>46274.426226851851</v>
      </c>
      <c r="AC64" s="49" t="s">
        <v>1821</v>
      </c>
      <c r="AD64" s="49" t="s">
        <v>1828</v>
      </c>
      <c r="AE64" s="49">
        <v>60.384455364004914</v>
      </c>
      <c r="AF64" s="49" t="s">
        <v>270</v>
      </c>
      <c r="AG64" s="53" t="s">
        <v>1829</v>
      </c>
    </row>
    <row r="65" spans="11:33" x14ac:dyDescent="0.25">
      <c r="K65" s="52">
        <v>46274.426226851851</v>
      </c>
      <c r="L65" s="49" t="s">
        <v>1613</v>
      </c>
      <c r="M65" s="49" t="s">
        <v>164</v>
      </c>
      <c r="N65" s="49">
        <v>-34.550035108084103</v>
      </c>
      <c r="O65" s="49">
        <v>-820.37711451338055</v>
      </c>
      <c r="P65" s="49">
        <v>2499.9999999999923</v>
      </c>
      <c r="Q65" s="49" t="s">
        <v>1608</v>
      </c>
      <c r="R65" s="49">
        <v>49.999999999999922</v>
      </c>
      <c r="S65" s="49">
        <v>49.999999999999922</v>
      </c>
      <c r="T65" s="49"/>
      <c r="U65" s="49">
        <v>-0.62321623031615359</v>
      </c>
      <c r="V65" s="49">
        <v>520833.33333278319</v>
      </c>
      <c r="W65" s="49">
        <v>520833.33333551558</v>
      </c>
      <c r="X65" s="49">
        <v>-3.3676624298095703E-6</v>
      </c>
      <c r="Y65" s="53" t="s">
        <v>1609</v>
      </c>
      <c r="AB65" s="52">
        <v>46274.426226851851</v>
      </c>
      <c r="AC65" s="49" t="s">
        <v>1821</v>
      </c>
      <c r="AD65" s="49" t="s">
        <v>17</v>
      </c>
      <c r="AE65" s="49" t="s">
        <v>1830</v>
      </c>
      <c r="AF65" s="49" t="s">
        <v>9</v>
      </c>
      <c r="AG65" s="53" t="s">
        <v>1831</v>
      </c>
    </row>
    <row r="66" spans="11:33" x14ac:dyDescent="0.25">
      <c r="K66" s="52">
        <v>46274.426226851851</v>
      </c>
      <c r="L66" s="49" t="s">
        <v>1614</v>
      </c>
      <c r="M66" s="49" t="s">
        <v>164</v>
      </c>
      <c r="N66" s="49">
        <v>6.0502402696424724</v>
      </c>
      <c r="O66" s="49">
        <v>-849.55960308534372</v>
      </c>
      <c r="P66" s="49">
        <v>2500.0000000000291</v>
      </c>
      <c r="Q66" s="49" t="s">
        <v>1608</v>
      </c>
      <c r="R66" s="49">
        <v>50.000000000000291</v>
      </c>
      <c r="S66" s="49">
        <v>50.000000000000291</v>
      </c>
      <c r="T66" s="49"/>
      <c r="U66" s="49">
        <v>-0.62321623031615558</v>
      </c>
      <c r="V66" s="49">
        <v>520833.33333370043</v>
      </c>
      <c r="W66" s="49">
        <v>520833.33333206229</v>
      </c>
      <c r="X66" s="49">
        <v>-1.171603798866272E-6</v>
      </c>
      <c r="Y66" s="53" t="s">
        <v>1609</v>
      </c>
      <c r="AB66" s="52">
        <v>46274.426226851851</v>
      </c>
      <c r="AC66" s="49" t="s">
        <v>1821</v>
      </c>
      <c r="AD66" s="49" t="s">
        <v>1832</v>
      </c>
      <c r="AE66" s="49">
        <v>441806.4569140363</v>
      </c>
      <c r="AF66" s="49" t="s">
        <v>272</v>
      </c>
      <c r="AG66" s="53" t="s">
        <v>1833</v>
      </c>
    </row>
    <row r="67" spans="11:33" x14ac:dyDescent="0.25">
      <c r="K67" s="52">
        <v>46274.426226851851</v>
      </c>
      <c r="L67" s="49" t="s">
        <v>1615</v>
      </c>
      <c r="M67" s="49" t="s">
        <v>164</v>
      </c>
      <c r="N67" s="49">
        <v>46.650515647369502</v>
      </c>
      <c r="O67" s="49">
        <v>-878.7420916573069</v>
      </c>
      <c r="P67" s="49">
        <v>2499.9999999999923</v>
      </c>
      <c r="Q67" s="49" t="s">
        <v>1608</v>
      </c>
      <c r="R67" s="49">
        <v>49.999999999999922</v>
      </c>
      <c r="S67" s="49">
        <v>49.999999999999922</v>
      </c>
      <c r="T67" s="49"/>
      <c r="U67" s="49">
        <v>-0.62321623031615359</v>
      </c>
      <c r="V67" s="49">
        <v>520833.33333294862</v>
      </c>
      <c r="W67" s="49">
        <v>520833.33333383215</v>
      </c>
      <c r="X67" s="49">
        <v>-9.3877315521240234E-7</v>
      </c>
      <c r="Y67" s="53" t="s">
        <v>1609</v>
      </c>
      <c r="AB67" s="52">
        <v>46274.426226851851</v>
      </c>
      <c r="AC67" s="49" t="s">
        <v>1821</v>
      </c>
      <c r="AD67" s="49" t="s">
        <v>1834</v>
      </c>
      <c r="AE67" s="49">
        <v>208.48996822577126</v>
      </c>
      <c r="AF67" s="49" t="s">
        <v>270</v>
      </c>
      <c r="AG67" s="53" t="s">
        <v>1835</v>
      </c>
    </row>
    <row r="68" spans="11:33" x14ac:dyDescent="0.25">
      <c r="K68" s="52">
        <v>46274.426226851851</v>
      </c>
      <c r="L68" s="49" t="s">
        <v>1616</v>
      </c>
      <c r="M68" s="49" t="s">
        <v>164</v>
      </c>
      <c r="N68" s="49">
        <v>87.250791025096078</v>
      </c>
      <c r="O68" s="49">
        <v>-907.92458022927008</v>
      </c>
      <c r="P68" s="49">
        <v>2499.9999999999923</v>
      </c>
      <c r="Q68" s="49" t="s">
        <v>1608</v>
      </c>
      <c r="R68" s="49">
        <v>49.999999999999922</v>
      </c>
      <c r="S68" s="49">
        <v>49.999999999999922</v>
      </c>
      <c r="T68" s="49"/>
      <c r="U68" s="49">
        <v>-0.62321623031615359</v>
      </c>
      <c r="V68" s="49">
        <v>520833.33333374094</v>
      </c>
      <c r="W68" s="49">
        <v>520833.3333333116</v>
      </c>
      <c r="X68" s="49">
        <v>-1.1920928955078125E-6</v>
      </c>
      <c r="Y68" s="53" t="s">
        <v>1609</v>
      </c>
      <c r="AB68" s="52">
        <v>46274.426226851851</v>
      </c>
      <c r="AC68" s="49" t="s">
        <v>1821</v>
      </c>
      <c r="AD68" s="49" t="s">
        <v>1836</v>
      </c>
      <c r="AE68" s="49">
        <v>-534.00859052906685</v>
      </c>
      <c r="AF68" s="49" t="s">
        <v>270</v>
      </c>
      <c r="AG68" s="53" t="s">
        <v>1837</v>
      </c>
    </row>
    <row r="69" spans="11:33" x14ac:dyDescent="0.25">
      <c r="K69" s="52">
        <v>46274.426226851851</v>
      </c>
      <c r="L69" s="49" t="s">
        <v>1617</v>
      </c>
      <c r="M69" s="49" t="s">
        <v>164</v>
      </c>
      <c r="N69" s="49">
        <v>127.85106640282265</v>
      </c>
      <c r="O69" s="49">
        <v>-937.10706880123303</v>
      </c>
      <c r="P69" s="49">
        <v>2499.9999999999923</v>
      </c>
      <c r="Q69" s="49" t="s">
        <v>1608</v>
      </c>
      <c r="R69" s="49">
        <v>49.999999999999922</v>
      </c>
      <c r="S69" s="49">
        <v>49.999999999999922</v>
      </c>
      <c r="T69" s="49"/>
      <c r="U69" s="49">
        <v>-0.62321623031615359</v>
      </c>
      <c r="V69" s="49">
        <v>520833.33333368786</v>
      </c>
      <c r="W69" s="49">
        <v>520833.33333621023</v>
      </c>
      <c r="X69" s="49">
        <v>6.5565109252929688E-7</v>
      </c>
      <c r="Y69" s="53" t="s">
        <v>1609</v>
      </c>
      <c r="AB69" s="52">
        <v>46274.426226851851</v>
      </c>
      <c r="AC69" s="49" t="s">
        <v>1821</v>
      </c>
      <c r="AD69" s="49" t="s">
        <v>1838</v>
      </c>
      <c r="AE69" s="49">
        <v>151176380402.12399</v>
      </c>
      <c r="AF69" s="49" t="s">
        <v>1839</v>
      </c>
      <c r="AG69" s="53" t="s">
        <v>1840</v>
      </c>
    </row>
    <row r="70" spans="11:33" x14ac:dyDescent="0.25">
      <c r="K70" s="52">
        <v>46274.426226851851</v>
      </c>
      <c r="L70" s="49" t="s">
        <v>1618</v>
      </c>
      <c r="M70" s="49" t="s">
        <v>164</v>
      </c>
      <c r="N70" s="49">
        <v>168.45134178054923</v>
      </c>
      <c r="O70" s="49">
        <v>-966.2895573731962</v>
      </c>
      <c r="P70" s="49">
        <v>2500.0000000000291</v>
      </c>
      <c r="Q70" s="49" t="s">
        <v>1608</v>
      </c>
      <c r="R70" s="49">
        <v>50.000000000000291</v>
      </c>
      <c r="S70" s="49">
        <v>50.000000000000291</v>
      </c>
      <c r="T70" s="49"/>
      <c r="U70" s="49">
        <v>-0.62321623031615558</v>
      </c>
      <c r="V70" s="49">
        <v>520833.33333444525</v>
      </c>
      <c r="W70" s="49">
        <v>520833.33333194617</v>
      </c>
      <c r="X70" s="49">
        <v>-1.6689300537109375E-6</v>
      </c>
      <c r="Y70" s="53" t="s">
        <v>1609</v>
      </c>
      <c r="AB70" s="52">
        <v>46274.426226851851</v>
      </c>
      <c r="AC70" s="49" t="s">
        <v>1821</v>
      </c>
      <c r="AD70" s="49" t="s">
        <v>1841</v>
      </c>
      <c r="AE70" s="49">
        <v>32648355571.446339</v>
      </c>
      <c r="AF70" s="49" t="s">
        <v>1839</v>
      </c>
      <c r="AG70" s="53" t="s">
        <v>1842</v>
      </c>
    </row>
    <row r="71" spans="11:33" x14ac:dyDescent="0.25">
      <c r="K71" s="52">
        <v>46274.426226851851</v>
      </c>
      <c r="L71" s="49" t="s">
        <v>1619</v>
      </c>
      <c r="M71" s="49" t="s">
        <v>164</v>
      </c>
      <c r="N71" s="49">
        <v>209.05161715827626</v>
      </c>
      <c r="O71" s="49">
        <v>-995.47204594515938</v>
      </c>
      <c r="P71" s="49">
        <v>2499.9999999999923</v>
      </c>
      <c r="Q71" s="49" t="s">
        <v>1608</v>
      </c>
      <c r="R71" s="49">
        <v>49.999999999999922</v>
      </c>
      <c r="S71" s="49">
        <v>49.999999999999922</v>
      </c>
      <c r="T71" s="49"/>
      <c r="U71" s="49">
        <v>-0.62321623031615359</v>
      </c>
      <c r="V71" s="49">
        <v>520833.33333341288</v>
      </c>
      <c r="W71" s="49">
        <v>520833.33333271637</v>
      </c>
      <c r="X71" s="49">
        <v>-1.1920928955078125E-6</v>
      </c>
      <c r="Y71" s="53" t="s">
        <v>1609</v>
      </c>
      <c r="AB71" s="52">
        <v>46274.426226851851</v>
      </c>
      <c r="AC71" s="49" t="s">
        <v>1821</v>
      </c>
      <c r="AD71" s="49" t="s">
        <v>1843</v>
      </c>
      <c r="AE71" s="49">
        <v>-44083592673.630493</v>
      </c>
      <c r="AF71" s="49" t="s">
        <v>1839</v>
      </c>
      <c r="AG71" s="53" t="s">
        <v>1844</v>
      </c>
    </row>
    <row r="72" spans="11:33" x14ac:dyDescent="0.25">
      <c r="K72" s="52">
        <v>46274.426226851851</v>
      </c>
      <c r="L72" s="49" t="s">
        <v>1620</v>
      </c>
      <c r="M72" s="49" t="s">
        <v>164</v>
      </c>
      <c r="N72" s="49">
        <v>249.65189253600283</v>
      </c>
      <c r="O72" s="49">
        <v>-1024.6545345171226</v>
      </c>
      <c r="P72" s="49">
        <v>2499.9999999999923</v>
      </c>
      <c r="Q72" s="49" t="s">
        <v>1608</v>
      </c>
      <c r="R72" s="49">
        <v>49.999999999999922</v>
      </c>
      <c r="S72" s="49">
        <v>49.999999999999922</v>
      </c>
      <c r="T72" s="49"/>
      <c r="U72" s="49">
        <v>-0.62321623031615359</v>
      </c>
      <c r="V72" s="49">
        <v>520833.33333470044</v>
      </c>
      <c r="W72" s="49">
        <v>520833.33333242888</v>
      </c>
      <c r="X72" s="49">
        <v>-1.3113021850585938E-6</v>
      </c>
      <c r="Y72" s="53" t="s">
        <v>1609</v>
      </c>
      <c r="AB72" s="52">
        <v>46274.426226851851</v>
      </c>
      <c r="AC72" s="49" t="s">
        <v>1821</v>
      </c>
      <c r="AD72" s="49" t="s">
        <v>1845</v>
      </c>
      <c r="AE72" s="49">
        <v>25188564906.648659</v>
      </c>
      <c r="AF72" s="49" t="s">
        <v>1839</v>
      </c>
      <c r="AG72" s="53" t="s">
        <v>1846</v>
      </c>
    </row>
    <row r="73" spans="11:33" x14ac:dyDescent="0.25">
      <c r="K73" s="52">
        <v>46274.426226851851</v>
      </c>
      <c r="L73" s="49" t="s">
        <v>1621</v>
      </c>
      <c r="M73" s="49" t="s">
        <v>164</v>
      </c>
      <c r="N73" s="49">
        <v>-167.76864804702791</v>
      </c>
      <c r="O73" s="49">
        <v>-663.04688484780149</v>
      </c>
      <c r="P73" s="49">
        <v>2500.0000000000291</v>
      </c>
      <c r="Q73" s="49" t="s">
        <v>1608</v>
      </c>
      <c r="R73" s="49">
        <v>50.000000000000291</v>
      </c>
      <c r="S73" s="49">
        <v>50.000000000000291</v>
      </c>
      <c r="T73" s="49"/>
      <c r="U73" s="49">
        <v>-0.62321623031615558</v>
      </c>
      <c r="V73" s="49">
        <v>520833.33333322848</v>
      </c>
      <c r="W73" s="49">
        <v>520833.3333337736</v>
      </c>
      <c r="X73" s="49">
        <v>-4.1723251342773438E-7</v>
      </c>
      <c r="Y73" s="53" t="s">
        <v>1609</v>
      </c>
      <c r="AB73" s="52">
        <v>46274.426226851851</v>
      </c>
      <c r="AC73" s="49" t="s">
        <v>1821</v>
      </c>
      <c r="AD73" s="49" t="s">
        <v>1847</v>
      </c>
      <c r="AE73" s="49">
        <v>13443882967.199381</v>
      </c>
      <c r="AF73" s="49" t="s">
        <v>1839</v>
      </c>
      <c r="AG73" s="53" t="s">
        <v>1848</v>
      </c>
    </row>
    <row r="74" spans="11:33" x14ac:dyDescent="0.25">
      <c r="K74" s="52">
        <v>46274.426226851851</v>
      </c>
      <c r="L74" s="49" t="s">
        <v>1622</v>
      </c>
      <c r="M74" s="49" t="s">
        <v>164</v>
      </c>
      <c r="N74" s="49">
        <v>-127.16837266930088</v>
      </c>
      <c r="O74" s="49">
        <v>-692.22937341976444</v>
      </c>
      <c r="P74" s="49">
        <v>2499.9999999999923</v>
      </c>
      <c r="Q74" s="49" t="s">
        <v>1608</v>
      </c>
      <c r="R74" s="49">
        <v>49.999999999999922</v>
      </c>
      <c r="S74" s="49">
        <v>49.999999999999922</v>
      </c>
      <c r="T74" s="49"/>
      <c r="U74" s="49">
        <v>-0.62321623031615359</v>
      </c>
      <c r="V74" s="49">
        <v>520833.33333410521</v>
      </c>
      <c r="W74" s="49">
        <v>520833.33333308721</v>
      </c>
      <c r="X74" s="49">
        <v>-2.6524066925048828E-6</v>
      </c>
      <c r="Y74" s="53" t="s">
        <v>1609</v>
      </c>
      <c r="AB74" s="52">
        <v>46274.426226851851</v>
      </c>
      <c r="AC74" s="49" t="s">
        <v>1821</v>
      </c>
      <c r="AD74" s="49" t="s">
        <v>1849</v>
      </c>
      <c r="AE74" s="49">
        <v>5105120982.5709314</v>
      </c>
      <c r="AF74" s="49" t="s">
        <v>1839</v>
      </c>
      <c r="AG74" s="53" t="s">
        <v>1850</v>
      </c>
    </row>
    <row r="75" spans="11:33" x14ac:dyDescent="0.25">
      <c r="K75" s="52">
        <v>46274.426226851851</v>
      </c>
      <c r="L75" s="49" t="s">
        <v>1623</v>
      </c>
      <c r="M75" s="49" t="s">
        <v>164</v>
      </c>
      <c r="N75" s="49">
        <v>-86.568097291574304</v>
      </c>
      <c r="O75" s="49">
        <v>-721.41186199172762</v>
      </c>
      <c r="P75" s="49">
        <v>2499.9999999999923</v>
      </c>
      <c r="Q75" s="49" t="s">
        <v>1608</v>
      </c>
      <c r="R75" s="49">
        <v>49.999999999999922</v>
      </c>
      <c r="S75" s="49">
        <v>49.999999999999922</v>
      </c>
      <c r="T75" s="49"/>
      <c r="U75" s="49">
        <v>-0.62321623031615359</v>
      </c>
      <c r="V75" s="49">
        <v>520833.33333472</v>
      </c>
      <c r="W75" s="49">
        <v>520833.33333630918</v>
      </c>
      <c r="X75" s="49">
        <v>-2.8908252716064453E-6</v>
      </c>
      <c r="Y75" s="53" t="s">
        <v>1609</v>
      </c>
      <c r="AB75" s="52">
        <v>46274.426226851851</v>
      </c>
      <c r="AC75" s="49" t="s">
        <v>1821</v>
      </c>
      <c r="AD75" s="49" t="s">
        <v>1851</v>
      </c>
      <c r="AE75" s="49">
        <v>-0.35781057871757566</v>
      </c>
      <c r="AF75" s="49" t="s">
        <v>1852</v>
      </c>
      <c r="AG75" s="53" t="s">
        <v>1853</v>
      </c>
    </row>
    <row r="76" spans="11:33" x14ac:dyDescent="0.25">
      <c r="K76" s="52">
        <v>46274.426226851851</v>
      </c>
      <c r="L76" s="49" t="s">
        <v>1624</v>
      </c>
      <c r="M76" s="49" t="s">
        <v>164</v>
      </c>
      <c r="N76" s="49">
        <v>-45.967821913847729</v>
      </c>
      <c r="O76" s="49">
        <v>-750.5943505636908</v>
      </c>
      <c r="P76" s="49">
        <v>2499.9999999999923</v>
      </c>
      <c r="Q76" s="49" t="s">
        <v>1608</v>
      </c>
      <c r="R76" s="49">
        <v>49.999999999999922</v>
      </c>
      <c r="S76" s="49">
        <v>49.999999999999922</v>
      </c>
      <c r="T76" s="49"/>
      <c r="U76" s="49">
        <v>-0.62321623031615359</v>
      </c>
      <c r="V76" s="49">
        <v>520833.33333390066</v>
      </c>
      <c r="W76" s="49">
        <v>520833.33333341358</v>
      </c>
      <c r="X76" s="49">
        <v>-1.8924474716186523E-6</v>
      </c>
      <c r="Y76" s="53" t="s">
        <v>1609</v>
      </c>
      <c r="AB76" s="52">
        <v>46274.426226851851</v>
      </c>
      <c r="AC76" s="49" t="s">
        <v>1821</v>
      </c>
      <c r="AD76" s="49" t="s">
        <v>1854</v>
      </c>
      <c r="AE76" s="49">
        <v>27097396644.902714</v>
      </c>
      <c r="AF76" s="49" t="s">
        <v>1839</v>
      </c>
      <c r="AG76" s="53" t="s">
        <v>1855</v>
      </c>
    </row>
    <row r="77" spans="11:33" x14ac:dyDescent="0.25">
      <c r="K77" s="52">
        <v>46274.426226851851</v>
      </c>
      <c r="L77" s="49" t="s">
        <v>1625</v>
      </c>
      <c r="M77" s="49" t="s">
        <v>164</v>
      </c>
      <c r="N77" s="49">
        <v>-5.3675465361211536</v>
      </c>
      <c r="O77" s="49">
        <v>-779.77683913565397</v>
      </c>
      <c r="P77" s="49">
        <v>2500.0000000000164</v>
      </c>
      <c r="Q77" s="49" t="s">
        <v>1608</v>
      </c>
      <c r="R77" s="49">
        <v>50.000000000000163</v>
      </c>
      <c r="S77" s="49">
        <v>50.000000000000163</v>
      </c>
      <c r="T77" s="49"/>
      <c r="U77" s="49">
        <v>-0.62321623031614826</v>
      </c>
      <c r="V77" s="49">
        <v>520833.33333415817</v>
      </c>
      <c r="W77" s="49">
        <v>520833.33333012176</v>
      </c>
      <c r="X77" s="49">
        <v>1.1920928955078125E-6</v>
      </c>
      <c r="Y77" s="53" t="s">
        <v>1609</v>
      </c>
      <c r="AB77" s="52">
        <v>46274.426226851851</v>
      </c>
      <c r="AC77" s="49" t="s">
        <v>1821</v>
      </c>
      <c r="AD77" s="49" t="s">
        <v>1856</v>
      </c>
      <c r="AE77" s="49">
        <v>11535051228.945324</v>
      </c>
      <c r="AF77" s="49" t="s">
        <v>1839</v>
      </c>
      <c r="AG77" s="53" t="s">
        <v>1857</v>
      </c>
    </row>
    <row r="78" spans="11:33" x14ac:dyDescent="0.25">
      <c r="K78" s="52">
        <v>46274.426226851851</v>
      </c>
      <c r="L78" s="49" t="s">
        <v>1626</v>
      </c>
      <c r="M78" s="49" t="s">
        <v>164</v>
      </c>
      <c r="N78" s="49">
        <v>35.232728841605422</v>
      </c>
      <c r="O78" s="49">
        <v>-808.95932770761715</v>
      </c>
      <c r="P78" s="49">
        <v>2499.9999999999923</v>
      </c>
      <c r="Q78" s="49" t="s">
        <v>1608</v>
      </c>
      <c r="R78" s="49">
        <v>49.999999999999922</v>
      </c>
      <c r="S78" s="49">
        <v>49.999999999999922</v>
      </c>
      <c r="T78" s="49"/>
      <c r="U78" s="49">
        <v>-0.62321623031615359</v>
      </c>
      <c r="V78" s="49">
        <v>520833.33333463501</v>
      </c>
      <c r="W78" s="49">
        <v>520833.33333787997</v>
      </c>
      <c r="X78" s="49">
        <v>9.3877315521240234E-7</v>
      </c>
      <c r="Y78" s="53" t="s">
        <v>1609</v>
      </c>
      <c r="AB78" s="52">
        <v>46274.426226851851</v>
      </c>
      <c r="AC78" s="49" t="s">
        <v>1821</v>
      </c>
      <c r="AD78" s="49" t="s">
        <v>1858</v>
      </c>
      <c r="AE78" s="49">
        <v>238.7732567354997</v>
      </c>
      <c r="AF78" s="49" t="s">
        <v>270</v>
      </c>
      <c r="AG78" s="53" t="s">
        <v>1859</v>
      </c>
    </row>
    <row r="79" spans="11:33" x14ac:dyDescent="0.25">
      <c r="K79" s="52">
        <v>46274.426226851851</v>
      </c>
      <c r="L79" s="49" t="s">
        <v>1627</v>
      </c>
      <c r="M79" s="49" t="s">
        <v>164</v>
      </c>
      <c r="N79" s="49">
        <v>75.833004219332452</v>
      </c>
      <c r="O79" s="49">
        <v>-838.14181627958033</v>
      </c>
      <c r="P79" s="49">
        <v>2499.9999999999923</v>
      </c>
      <c r="Q79" s="49" t="s">
        <v>1608</v>
      </c>
      <c r="R79" s="49">
        <v>49.999999999999922</v>
      </c>
      <c r="S79" s="49">
        <v>49.999999999999922</v>
      </c>
      <c r="T79" s="49"/>
      <c r="U79" s="49">
        <v>-0.62321623031615359</v>
      </c>
      <c r="V79" s="49">
        <v>520833.33333523513</v>
      </c>
      <c r="W79" s="49">
        <v>520833.33333553287</v>
      </c>
      <c r="X79" s="49">
        <v>8.6426734924316406E-7</v>
      </c>
      <c r="Y79" s="53" t="s">
        <v>1609</v>
      </c>
      <c r="AB79" s="52">
        <v>46274.426226851851</v>
      </c>
      <c r="AC79" s="49" t="s">
        <v>1821</v>
      </c>
      <c r="AD79" s="49" t="s">
        <v>1860</v>
      </c>
      <c r="AE79" s="49">
        <v>174.44010211181018</v>
      </c>
      <c r="AF79" s="49" t="s">
        <v>270</v>
      </c>
      <c r="AG79" s="53" t="s">
        <v>1861</v>
      </c>
    </row>
    <row r="80" spans="11:33" x14ac:dyDescent="0.25">
      <c r="K80" s="52">
        <v>46274.426226851851</v>
      </c>
      <c r="L80" s="49" t="s">
        <v>1628</v>
      </c>
      <c r="M80" s="49" t="s">
        <v>164</v>
      </c>
      <c r="N80" s="49">
        <v>116.43327959705903</v>
      </c>
      <c r="O80" s="49">
        <v>-867.32430485154327</v>
      </c>
      <c r="P80" s="49">
        <v>2500.0000000000291</v>
      </c>
      <c r="Q80" s="49" t="s">
        <v>1608</v>
      </c>
      <c r="R80" s="49">
        <v>50.000000000000291</v>
      </c>
      <c r="S80" s="49">
        <v>50.000000000000291</v>
      </c>
      <c r="T80" s="49"/>
      <c r="U80" s="49">
        <v>-0.62321623031615558</v>
      </c>
      <c r="V80" s="49">
        <v>520833.3333334272</v>
      </c>
      <c r="W80" s="49">
        <v>520833.33333237097</v>
      </c>
      <c r="X80" s="49">
        <v>9.5367431640625E-7</v>
      </c>
      <c r="Y80" s="53" t="s">
        <v>1609</v>
      </c>
      <c r="AB80" s="52">
        <v>46274.426226851851</v>
      </c>
      <c r="AC80" s="49" t="s">
        <v>1821</v>
      </c>
      <c r="AD80" s="49" t="s">
        <v>1862</v>
      </c>
      <c r="AE80" s="49">
        <v>247.65537313559611</v>
      </c>
      <c r="AF80" s="49" t="s">
        <v>270</v>
      </c>
      <c r="AG80" s="53" t="s">
        <v>1863</v>
      </c>
    </row>
    <row r="81" spans="11:33" x14ac:dyDescent="0.25">
      <c r="K81" s="52">
        <v>46274.426226851851</v>
      </c>
      <c r="L81" s="49" t="s">
        <v>1629</v>
      </c>
      <c r="M81" s="49" t="s">
        <v>164</v>
      </c>
      <c r="N81" s="49">
        <v>157.03355497478606</v>
      </c>
      <c r="O81" s="49">
        <v>-896.50679342350645</v>
      </c>
      <c r="P81" s="49">
        <v>2499.9999999999923</v>
      </c>
      <c r="Q81" s="49" t="s">
        <v>1608</v>
      </c>
      <c r="R81" s="49">
        <v>49.999999999999922</v>
      </c>
      <c r="S81" s="49">
        <v>49.999999999999922</v>
      </c>
      <c r="T81" s="49"/>
      <c r="U81" s="49">
        <v>-0.62321623031615359</v>
      </c>
      <c r="V81" s="49">
        <v>520833.33333410532</v>
      </c>
      <c r="W81" s="49">
        <v>520833.33333517733</v>
      </c>
      <c r="X81" s="49">
        <v>6.5565109252929688E-7</v>
      </c>
      <c r="Y81" s="53" t="s">
        <v>1609</v>
      </c>
      <c r="AB81" s="52">
        <v>46274.426226851851</v>
      </c>
      <c r="AC81" s="49" t="s">
        <v>1821</v>
      </c>
      <c r="AD81" s="49" t="s">
        <v>1864</v>
      </c>
      <c r="AE81" s="49">
        <v>161.58228094046777</v>
      </c>
      <c r="AF81" s="49" t="s">
        <v>270</v>
      </c>
      <c r="AG81" s="53" t="s">
        <v>1865</v>
      </c>
    </row>
    <row r="82" spans="11:33" x14ac:dyDescent="0.25">
      <c r="K82" s="52">
        <v>46274.426226851851</v>
      </c>
      <c r="L82" s="49" t="s">
        <v>1630</v>
      </c>
      <c r="M82" s="49" t="s">
        <v>164</v>
      </c>
      <c r="N82" s="49">
        <v>197.63383035251263</v>
      </c>
      <c r="O82" s="49">
        <v>-925.68928199546963</v>
      </c>
      <c r="P82" s="49">
        <v>2499.9999999999923</v>
      </c>
      <c r="Q82" s="49" t="s">
        <v>1608</v>
      </c>
      <c r="R82" s="49">
        <v>49.999999999999922</v>
      </c>
      <c r="S82" s="49">
        <v>49.999999999999922</v>
      </c>
      <c r="T82" s="49"/>
      <c r="U82" s="49">
        <v>-0.62321623031615359</v>
      </c>
      <c r="V82" s="49">
        <v>520833.33333520417</v>
      </c>
      <c r="W82" s="49">
        <v>520833.33333544619</v>
      </c>
      <c r="X82" s="49">
        <v>-4.1723251342773438E-7</v>
      </c>
      <c r="Y82" s="53" t="s">
        <v>1609</v>
      </c>
      <c r="AB82" s="52">
        <v>46274.426226851851</v>
      </c>
      <c r="AC82" s="49" t="s">
        <v>1821</v>
      </c>
      <c r="AD82" s="49" t="s">
        <v>1866</v>
      </c>
      <c r="AE82" s="49">
        <v>112.95020341559358</v>
      </c>
      <c r="AF82" s="49" t="s">
        <v>270</v>
      </c>
      <c r="AG82" s="53" t="s">
        <v>1867</v>
      </c>
    </row>
    <row r="83" spans="11:33" x14ac:dyDescent="0.25">
      <c r="K83" s="52">
        <v>46274.426226851851</v>
      </c>
      <c r="L83" s="49" t="s">
        <v>1631</v>
      </c>
      <c r="M83" s="49" t="s">
        <v>164</v>
      </c>
      <c r="N83" s="49">
        <v>238.23410573023921</v>
      </c>
      <c r="O83" s="49">
        <v>-954.87177056743258</v>
      </c>
      <c r="P83" s="49">
        <v>2499.9999999999923</v>
      </c>
      <c r="Q83" s="49" t="s">
        <v>1608</v>
      </c>
      <c r="R83" s="49">
        <v>49.999999999999922</v>
      </c>
      <c r="S83" s="49">
        <v>49.999999999999922</v>
      </c>
      <c r="T83" s="49"/>
      <c r="U83" s="49">
        <v>-0.62321623031615359</v>
      </c>
      <c r="V83" s="49">
        <v>520833.33333261684</v>
      </c>
      <c r="W83" s="49">
        <v>520833.33333150489</v>
      </c>
      <c r="X83" s="49">
        <v>-2.384185791015625E-6</v>
      </c>
      <c r="Y83" s="53" t="s">
        <v>1609</v>
      </c>
      <c r="AB83" s="52">
        <v>46274.426226851851</v>
      </c>
      <c r="AC83" s="49" t="s">
        <v>1821</v>
      </c>
      <c r="AD83" s="49" t="s">
        <v>1868</v>
      </c>
      <c r="AE83" s="49">
        <v>128.89521085026314</v>
      </c>
      <c r="AF83" s="49" t="s">
        <v>270</v>
      </c>
      <c r="AG83" s="53" t="s">
        <v>1869</v>
      </c>
    </row>
    <row r="84" spans="11:33" x14ac:dyDescent="0.25">
      <c r="K84" s="52">
        <v>46274.426226851851</v>
      </c>
      <c r="L84" s="49" t="s">
        <v>1632</v>
      </c>
      <c r="M84" s="49" t="s">
        <v>164</v>
      </c>
      <c r="N84" s="49">
        <v>278.83438110796578</v>
      </c>
      <c r="O84" s="49">
        <v>-984.05425913939575</v>
      </c>
      <c r="P84" s="49">
        <v>2500.0000000000291</v>
      </c>
      <c r="Q84" s="49" t="s">
        <v>1608</v>
      </c>
      <c r="R84" s="49">
        <v>50.000000000000291</v>
      </c>
      <c r="S84" s="49">
        <v>50.000000000000291</v>
      </c>
      <c r="T84" s="49"/>
      <c r="U84" s="49">
        <v>-0.62321623031615558</v>
      </c>
      <c r="V84" s="49">
        <v>520833.33333478868</v>
      </c>
      <c r="W84" s="49">
        <v>520833.33333193365</v>
      </c>
      <c r="X84" s="49">
        <v>-4.1723251342773438E-6</v>
      </c>
      <c r="Y84" s="53" t="s">
        <v>1609</v>
      </c>
      <c r="AB84" s="52">
        <v>46274.426226851851</v>
      </c>
      <c r="AC84" s="49" t="s">
        <v>1821</v>
      </c>
      <c r="AD84" s="49" t="s">
        <v>1870</v>
      </c>
      <c r="AE84" s="49">
        <v>76.498144660289014</v>
      </c>
      <c r="AF84" s="49" t="s">
        <v>270</v>
      </c>
      <c r="AG84" s="53" t="s">
        <v>1871</v>
      </c>
    </row>
    <row r="85" spans="11:33" x14ac:dyDescent="0.25">
      <c r="K85" s="52">
        <v>46274.426226851851</v>
      </c>
      <c r="L85" s="49" t="s">
        <v>1633</v>
      </c>
      <c r="M85" s="49" t="s">
        <v>164</v>
      </c>
      <c r="N85" s="49">
        <v>-138.58615947506451</v>
      </c>
      <c r="O85" s="49">
        <v>-622.44660947007469</v>
      </c>
      <c r="P85" s="49">
        <v>2499.9999999999923</v>
      </c>
      <c r="Q85" s="49" t="s">
        <v>1608</v>
      </c>
      <c r="R85" s="49">
        <v>49.999999999999922</v>
      </c>
      <c r="S85" s="49">
        <v>49.999999999999922</v>
      </c>
      <c r="T85" s="49"/>
      <c r="U85" s="49">
        <v>-0.62321623031615359</v>
      </c>
      <c r="V85" s="49">
        <v>520833.33333226229</v>
      </c>
      <c r="W85" s="49">
        <v>520833.33333509136</v>
      </c>
      <c r="X85" s="49">
        <v>-1.6093254089355469E-6</v>
      </c>
      <c r="Y85" s="53" t="s">
        <v>1609</v>
      </c>
      <c r="AB85" s="52">
        <v>46274.426226851851</v>
      </c>
      <c r="AC85" s="49" t="s">
        <v>1821</v>
      </c>
      <c r="AD85" s="49" t="s">
        <v>1872</v>
      </c>
      <c r="AE85" s="49">
        <v>58.718640435060159</v>
      </c>
      <c r="AF85" s="49" t="s">
        <v>270</v>
      </c>
      <c r="AG85" s="53" t="s">
        <v>1873</v>
      </c>
    </row>
    <row r="86" spans="11:33" x14ac:dyDescent="0.25">
      <c r="K86" s="52">
        <v>46274.426226851851</v>
      </c>
      <c r="L86" s="49" t="s">
        <v>1634</v>
      </c>
      <c r="M86" s="49" t="s">
        <v>164</v>
      </c>
      <c r="N86" s="49">
        <v>-97.98588409733793</v>
      </c>
      <c r="O86" s="49">
        <v>-651.62909804203787</v>
      </c>
      <c r="P86" s="49">
        <v>2499.9999999999923</v>
      </c>
      <c r="Q86" s="49" t="s">
        <v>1608</v>
      </c>
      <c r="R86" s="49">
        <v>49.999999999999922</v>
      </c>
      <c r="S86" s="49">
        <v>49.999999999999922</v>
      </c>
      <c r="T86" s="49"/>
      <c r="U86" s="49">
        <v>-0.62321623031615359</v>
      </c>
      <c r="V86" s="49">
        <v>520833.33333268488</v>
      </c>
      <c r="W86" s="49">
        <v>520833.33333465946</v>
      </c>
      <c r="X86" s="49">
        <v>-1.6391277313232422E-6</v>
      </c>
      <c r="Y86" s="53" t="s">
        <v>1609</v>
      </c>
      <c r="AB86" s="52">
        <v>46274.426226851851</v>
      </c>
      <c r="AC86" s="49" t="s">
        <v>1821</v>
      </c>
      <c r="AD86" s="49" t="s">
        <v>1874</v>
      </c>
      <c r="AE86" s="49">
        <v>172</v>
      </c>
      <c r="AF86" s="49" t="s">
        <v>27</v>
      </c>
      <c r="AG86" s="53" t="s">
        <v>1875</v>
      </c>
    </row>
    <row r="87" spans="11:33" x14ac:dyDescent="0.25">
      <c r="K87" s="52">
        <v>46274.426226851851</v>
      </c>
      <c r="L87" s="49" t="s">
        <v>1635</v>
      </c>
      <c r="M87" s="49" t="s">
        <v>164</v>
      </c>
      <c r="N87" s="49">
        <v>-57.385608719611355</v>
      </c>
      <c r="O87" s="49">
        <v>-680.81158661400104</v>
      </c>
      <c r="P87" s="49">
        <v>2500.0000000000291</v>
      </c>
      <c r="Q87" s="49" t="s">
        <v>1608</v>
      </c>
      <c r="R87" s="49">
        <v>50.000000000000291</v>
      </c>
      <c r="S87" s="49">
        <v>50.000000000000291</v>
      </c>
      <c r="T87" s="49"/>
      <c r="U87" s="49">
        <v>-0.62321623031615558</v>
      </c>
      <c r="V87" s="49">
        <v>520833.33333367365</v>
      </c>
      <c r="W87" s="49">
        <v>520833.33333561814</v>
      </c>
      <c r="X87" s="49">
        <v>-2.8014183044433594E-6</v>
      </c>
      <c r="Y87" s="53" t="s">
        <v>1609</v>
      </c>
      <c r="AB87" s="52">
        <v>46274.426226851851</v>
      </c>
      <c r="AC87" s="49" t="s">
        <v>1821</v>
      </c>
      <c r="AD87" s="49" t="s">
        <v>1876</v>
      </c>
      <c r="AE87" s="49">
        <v>28</v>
      </c>
      <c r="AF87" s="49" t="s">
        <v>27</v>
      </c>
      <c r="AG87" s="53" t="s">
        <v>1877</v>
      </c>
    </row>
    <row r="88" spans="11:33" x14ac:dyDescent="0.25">
      <c r="K88" s="52">
        <v>46274.426226851851</v>
      </c>
      <c r="L88" s="49" t="s">
        <v>1636</v>
      </c>
      <c r="M88" s="49" t="s">
        <v>164</v>
      </c>
      <c r="N88" s="49">
        <v>-16.785333341884325</v>
      </c>
      <c r="O88" s="49">
        <v>-709.99407518596399</v>
      </c>
      <c r="P88" s="49">
        <v>2499.9999999999923</v>
      </c>
      <c r="Q88" s="49" t="s">
        <v>1608</v>
      </c>
      <c r="R88" s="49">
        <v>49.999999999999922</v>
      </c>
      <c r="S88" s="49">
        <v>49.999999999999922</v>
      </c>
      <c r="T88" s="49"/>
      <c r="U88" s="49">
        <v>-0.62321623031615359</v>
      </c>
      <c r="V88" s="49">
        <v>520833.33333384909</v>
      </c>
      <c r="W88" s="49">
        <v>520833.33333264739</v>
      </c>
      <c r="X88" s="49">
        <v>-3.8258731365203857E-6</v>
      </c>
      <c r="Y88" s="53" t="s">
        <v>1609</v>
      </c>
      <c r="AB88" s="52">
        <v>46274.426226851851</v>
      </c>
      <c r="AC88" s="49" t="s">
        <v>1821</v>
      </c>
      <c r="AD88" s="49" t="s">
        <v>1878</v>
      </c>
      <c r="AE88" s="49" t="s">
        <v>270</v>
      </c>
      <c r="AF88" s="49" t="s">
        <v>9</v>
      </c>
      <c r="AG88" s="53" t="s">
        <v>1879</v>
      </c>
    </row>
    <row r="89" spans="11:33" x14ac:dyDescent="0.25">
      <c r="K89" s="52">
        <v>46274.426226851851</v>
      </c>
      <c r="L89" s="49" t="s">
        <v>1637</v>
      </c>
      <c r="M89" s="49" t="s">
        <v>164</v>
      </c>
      <c r="N89" s="49">
        <v>23.81494203584225</v>
      </c>
      <c r="O89" s="49">
        <v>-739.17656375792717</v>
      </c>
      <c r="P89" s="49">
        <v>2499.9999999999923</v>
      </c>
      <c r="Q89" s="49" t="s">
        <v>1608</v>
      </c>
      <c r="R89" s="49">
        <v>49.999999999999922</v>
      </c>
      <c r="S89" s="49">
        <v>49.999999999999922</v>
      </c>
      <c r="T89" s="49"/>
      <c r="U89" s="49">
        <v>-0.62321623031615359</v>
      </c>
      <c r="V89" s="49">
        <v>520833.33333477052</v>
      </c>
      <c r="W89" s="49">
        <v>520833.33333665878</v>
      </c>
      <c r="X89" s="49">
        <v>-1.0803341865539551E-6</v>
      </c>
      <c r="Y89" s="53" t="s">
        <v>1609</v>
      </c>
      <c r="AB89" s="52">
        <v>46274.426226851851</v>
      </c>
      <c r="AC89" s="49" t="s">
        <v>1821</v>
      </c>
      <c r="AD89" s="49" t="s">
        <v>1880</v>
      </c>
      <c r="AE89" s="49" t="s">
        <v>272</v>
      </c>
      <c r="AF89" s="49" t="s">
        <v>9</v>
      </c>
      <c r="AG89" s="53" t="s">
        <v>1881</v>
      </c>
    </row>
    <row r="90" spans="11:33" x14ac:dyDescent="0.25">
      <c r="K90" s="52">
        <v>46274.426226851851</v>
      </c>
      <c r="L90" s="49" t="s">
        <v>1638</v>
      </c>
      <c r="M90" s="49" t="s">
        <v>164</v>
      </c>
      <c r="N90" s="49">
        <v>64.415217413568826</v>
      </c>
      <c r="O90" s="49">
        <v>-768.35905232989035</v>
      </c>
      <c r="P90" s="49">
        <v>2499.9999999999923</v>
      </c>
      <c r="Q90" s="49" t="s">
        <v>1608</v>
      </c>
      <c r="R90" s="49">
        <v>49.999999999999922</v>
      </c>
      <c r="S90" s="49">
        <v>49.999999999999922</v>
      </c>
      <c r="T90" s="49"/>
      <c r="U90" s="49">
        <v>-0.62321623031615359</v>
      </c>
      <c r="V90" s="49">
        <v>520833.33333330404</v>
      </c>
      <c r="W90" s="49">
        <v>520833.33333455265</v>
      </c>
      <c r="X90" s="49">
        <v>-1.8775463104248047E-6</v>
      </c>
      <c r="Y90" s="53" t="s">
        <v>1609</v>
      </c>
      <c r="AB90" s="52">
        <v>46274.426226851851</v>
      </c>
      <c r="AC90" s="49" t="s">
        <v>1821</v>
      </c>
      <c r="AD90" s="49" t="s">
        <v>1882</v>
      </c>
      <c r="AE90" s="49" t="s">
        <v>280</v>
      </c>
      <c r="AF90" s="49" t="s">
        <v>9</v>
      </c>
      <c r="AG90" s="53" t="s">
        <v>1883</v>
      </c>
    </row>
    <row r="91" spans="11:33" x14ac:dyDescent="0.25">
      <c r="K91" s="52">
        <v>46274.426226851851</v>
      </c>
      <c r="L91" s="49" t="s">
        <v>1639</v>
      </c>
      <c r="M91" s="49" t="s">
        <v>164</v>
      </c>
      <c r="N91" s="49">
        <v>105.0154927912954</v>
      </c>
      <c r="O91" s="49">
        <v>-797.54154090185352</v>
      </c>
      <c r="P91" s="49">
        <v>2500.0000000000164</v>
      </c>
      <c r="Q91" s="49" t="s">
        <v>1608</v>
      </c>
      <c r="R91" s="49">
        <v>50.000000000000163</v>
      </c>
      <c r="S91" s="49">
        <v>50.000000000000163</v>
      </c>
      <c r="T91" s="49"/>
      <c r="U91" s="49">
        <v>-0.62321623031614826</v>
      </c>
      <c r="V91" s="49">
        <v>520833.33333319274</v>
      </c>
      <c r="W91" s="49">
        <v>520833.33333178516</v>
      </c>
      <c r="X91" s="49">
        <v>1.5497207641601563E-6</v>
      </c>
      <c r="Y91" s="53" t="s">
        <v>1609</v>
      </c>
      <c r="AB91" s="52">
        <v>46274.426226851851</v>
      </c>
      <c r="AC91" s="49" t="s">
        <v>1821</v>
      </c>
      <c r="AD91" s="49" t="s">
        <v>1884</v>
      </c>
      <c r="AE91" s="49" t="s">
        <v>282</v>
      </c>
      <c r="AF91" s="49" t="s">
        <v>9</v>
      </c>
      <c r="AG91" s="53" t="s">
        <v>1885</v>
      </c>
    </row>
    <row r="92" spans="11:33" x14ac:dyDescent="0.25">
      <c r="K92" s="52">
        <v>46274.426226851851</v>
      </c>
      <c r="L92" s="49" t="s">
        <v>1640</v>
      </c>
      <c r="M92" s="49" t="s">
        <v>164</v>
      </c>
      <c r="N92" s="49">
        <v>145.61576816902243</v>
      </c>
      <c r="O92" s="49">
        <v>-826.7240294738167</v>
      </c>
      <c r="P92" s="49">
        <v>2499.9999999999923</v>
      </c>
      <c r="Q92" s="49" t="s">
        <v>1608</v>
      </c>
      <c r="R92" s="49">
        <v>49.999999999999922</v>
      </c>
      <c r="S92" s="49">
        <v>49.999999999999922</v>
      </c>
      <c r="T92" s="49"/>
      <c r="U92" s="49">
        <v>-0.62321623031615359</v>
      </c>
      <c r="V92" s="49">
        <v>520833.33333369775</v>
      </c>
      <c r="W92" s="49">
        <v>520833.33333073009</v>
      </c>
      <c r="X92" s="49">
        <v>-2.6226043701171875E-6</v>
      </c>
      <c r="Y92" s="53" t="s">
        <v>1609</v>
      </c>
      <c r="AB92" s="52"/>
      <c r="AC92" s="49"/>
      <c r="AD92" s="49"/>
      <c r="AE92" s="49"/>
      <c r="AF92" s="49"/>
      <c r="AG92" s="53"/>
    </row>
    <row r="93" spans="11:33" x14ac:dyDescent="0.25">
      <c r="K93" s="52">
        <v>46274.426226851851</v>
      </c>
      <c r="L93" s="49" t="s">
        <v>1641</v>
      </c>
      <c r="M93" s="49" t="s">
        <v>164</v>
      </c>
      <c r="N93" s="49">
        <v>186.21604354674901</v>
      </c>
      <c r="O93" s="49">
        <v>-855.90651804577965</v>
      </c>
      <c r="P93" s="49">
        <v>2499.9999999999923</v>
      </c>
      <c r="Q93" s="49" t="s">
        <v>1608</v>
      </c>
      <c r="R93" s="49">
        <v>49.999999999999922</v>
      </c>
      <c r="S93" s="49">
        <v>49.999999999999922</v>
      </c>
      <c r="T93" s="49"/>
      <c r="U93" s="49">
        <v>-0.62321623031615359</v>
      </c>
      <c r="V93" s="49">
        <v>520833.33333271637</v>
      </c>
      <c r="W93" s="49">
        <v>520833.33333497454</v>
      </c>
      <c r="X93" s="49">
        <v>-7.7486038208007813E-7</v>
      </c>
      <c r="Y93" s="53" t="s">
        <v>1609</v>
      </c>
      <c r="AB93" s="52"/>
      <c r="AC93" s="49"/>
      <c r="AD93" s="49"/>
      <c r="AE93" s="49"/>
      <c r="AF93" s="49"/>
      <c r="AG93" s="53"/>
    </row>
    <row r="94" spans="11:33" x14ac:dyDescent="0.25">
      <c r="K94" s="52">
        <v>46274.426226851851</v>
      </c>
      <c r="L94" s="49" t="s">
        <v>1642</v>
      </c>
      <c r="M94" s="49" t="s">
        <v>164</v>
      </c>
      <c r="N94" s="49">
        <v>226.81631892447558</v>
      </c>
      <c r="O94" s="49">
        <v>-885.08900661774283</v>
      </c>
      <c r="P94" s="49">
        <v>2500.0000000000291</v>
      </c>
      <c r="Q94" s="49" t="s">
        <v>1608</v>
      </c>
      <c r="R94" s="49">
        <v>50.000000000000291</v>
      </c>
      <c r="S94" s="49">
        <v>50.000000000000291</v>
      </c>
      <c r="T94" s="49"/>
      <c r="U94" s="49">
        <v>-0.62321623031615558</v>
      </c>
      <c r="V94" s="49">
        <v>520833.33333436085</v>
      </c>
      <c r="W94" s="49">
        <v>520833.33333311381</v>
      </c>
      <c r="X94" s="49">
        <v>-1.6093254089355469E-6</v>
      </c>
      <c r="Y94" s="53" t="s">
        <v>1609</v>
      </c>
      <c r="AB94" s="52"/>
      <c r="AC94" s="49"/>
      <c r="AD94" s="49"/>
      <c r="AE94" s="49"/>
      <c r="AF94" s="49"/>
      <c r="AG94" s="53"/>
    </row>
    <row r="95" spans="11:33" x14ac:dyDescent="0.25">
      <c r="K95" s="52">
        <v>46274.426226851851</v>
      </c>
      <c r="L95" s="49" t="s">
        <v>1643</v>
      </c>
      <c r="M95" s="49" t="s">
        <v>164</v>
      </c>
      <c r="N95" s="49">
        <v>267.41659430220261</v>
      </c>
      <c r="O95" s="49">
        <v>-914.271495189706</v>
      </c>
      <c r="P95" s="49">
        <v>2499.9999999999923</v>
      </c>
      <c r="Q95" s="49" t="s">
        <v>1608</v>
      </c>
      <c r="R95" s="49">
        <v>49.999999999999922</v>
      </c>
      <c r="S95" s="49">
        <v>49.999999999999922</v>
      </c>
      <c r="T95" s="49"/>
      <c r="U95" s="49">
        <v>-0.62321623031615359</v>
      </c>
      <c r="V95" s="49">
        <v>520833.33333506156</v>
      </c>
      <c r="W95" s="49">
        <v>520833.33333403955</v>
      </c>
      <c r="X95" s="49">
        <v>-2.6226043701171875E-6</v>
      </c>
      <c r="Y95" s="53" t="s">
        <v>1609</v>
      </c>
    </row>
    <row r="96" spans="11:33" x14ac:dyDescent="0.25">
      <c r="K96" s="52">
        <v>46274.426226851851</v>
      </c>
      <c r="L96" s="49" t="s">
        <v>1644</v>
      </c>
      <c r="M96" s="49" t="s">
        <v>164</v>
      </c>
      <c r="N96" s="49">
        <v>308.01686967992919</v>
      </c>
      <c r="O96" s="49">
        <v>-943.45398376166918</v>
      </c>
      <c r="P96" s="49">
        <v>2499.9999999999923</v>
      </c>
      <c r="Q96" s="49" t="s">
        <v>1608</v>
      </c>
      <c r="R96" s="49">
        <v>49.999999999999922</v>
      </c>
      <c r="S96" s="49">
        <v>49.999999999999922</v>
      </c>
      <c r="T96" s="49"/>
      <c r="U96" s="49">
        <v>-0.62321623031615359</v>
      </c>
      <c r="V96" s="49">
        <v>520833.33333455957</v>
      </c>
      <c r="W96" s="49">
        <v>520833.33332746848</v>
      </c>
      <c r="X96" s="49">
        <v>1.1920928955078125E-6</v>
      </c>
      <c r="Y96" s="53" t="s">
        <v>1609</v>
      </c>
    </row>
    <row r="97" spans="11:25" x14ac:dyDescent="0.25">
      <c r="K97" s="52">
        <v>46274.426226851851</v>
      </c>
      <c r="L97" s="49" t="s">
        <v>1645</v>
      </c>
      <c r="M97" s="49" t="s">
        <v>164</v>
      </c>
      <c r="N97" s="49">
        <v>-109.40367090310156</v>
      </c>
      <c r="O97" s="49">
        <v>-581.84633409234789</v>
      </c>
      <c r="P97" s="49">
        <v>2499.9999999999923</v>
      </c>
      <c r="Q97" s="49" t="s">
        <v>1608</v>
      </c>
      <c r="R97" s="49">
        <v>49.999999999999922</v>
      </c>
      <c r="S97" s="49">
        <v>49.999999999999922</v>
      </c>
      <c r="T97" s="49"/>
      <c r="U97" s="49">
        <v>-0.62321623031615359</v>
      </c>
      <c r="V97" s="49">
        <v>520833.333334642</v>
      </c>
      <c r="W97" s="49">
        <v>520833.33332980832</v>
      </c>
      <c r="X97" s="49">
        <v>2.5331974029541016E-6</v>
      </c>
      <c r="Y97" s="53" t="s">
        <v>1609</v>
      </c>
    </row>
    <row r="98" spans="11:25" x14ac:dyDescent="0.25">
      <c r="K98" s="52">
        <v>46274.426226851851</v>
      </c>
      <c r="L98" s="49" t="s">
        <v>1646</v>
      </c>
      <c r="M98" s="49" t="s">
        <v>164</v>
      </c>
      <c r="N98" s="49">
        <v>-68.803395525374981</v>
      </c>
      <c r="O98" s="49">
        <v>-611.02882266431106</v>
      </c>
      <c r="P98" s="49">
        <v>2500.0000000000291</v>
      </c>
      <c r="Q98" s="49" t="s">
        <v>1608</v>
      </c>
      <c r="R98" s="49">
        <v>50.000000000000291</v>
      </c>
      <c r="S98" s="49">
        <v>50.000000000000291</v>
      </c>
      <c r="T98" s="49"/>
      <c r="U98" s="49">
        <v>-0.62321623031615558</v>
      </c>
      <c r="V98" s="49">
        <v>520833.33333497751</v>
      </c>
      <c r="W98" s="49">
        <v>520833.33333468949</v>
      </c>
      <c r="X98" s="49">
        <v>4.9173831939697266E-7</v>
      </c>
      <c r="Y98" s="53" t="s">
        <v>1609</v>
      </c>
    </row>
    <row r="99" spans="11:25" x14ac:dyDescent="0.25">
      <c r="K99" s="52">
        <v>46274.426226851851</v>
      </c>
      <c r="L99" s="49" t="s">
        <v>1647</v>
      </c>
      <c r="M99" s="49" t="s">
        <v>164</v>
      </c>
      <c r="N99" s="49">
        <v>-28.203120147647951</v>
      </c>
      <c r="O99" s="49">
        <v>-640.21131123627424</v>
      </c>
      <c r="P99" s="49">
        <v>2499.9999999999923</v>
      </c>
      <c r="Q99" s="49" t="s">
        <v>1608</v>
      </c>
      <c r="R99" s="49">
        <v>49.999999999999922</v>
      </c>
      <c r="S99" s="49">
        <v>49.999999999999922</v>
      </c>
      <c r="T99" s="49"/>
      <c r="U99" s="49">
        <v>-0.62321623031615359</v>
      </c>
      <c r="V99" s="49">
        <v>520833.3333346807</v>
      </c>
      <c r="W99" s="49">
        <v>520833.33333386597</v>
      </c>
      <c r="X99" s="49">
        <v>6.5565109252929688E-7</v>
      </c>
      <c r="Y99" s="53" t="s">
        <v>1609</v>
      </c>
    </row>
    <row r="100" spans="11:25" x14ac:dyDescent="0.25">
      <c r="K100" s="52">
        <v>46274.426226851851</v>
      </c>
      <c r="L100" s="49" t="s">
        <v>1648</v>
      </c>
      <c r="M100" s="49" t="s">
        <v>164</v>
      </c>
      <c r="N100" s="49">
        <v>12.397155230078624</v>
      </c>
      <c r="O100" s="49">
        <v>-669.39379980823742</v>
      </c>
      <c r="P100" s="49">
        <v>2499.9999999999923</v>
      </c>
      <c r="Q100" s="49" t="s">
        <v>1608</v>
      </c>
      <c r="R100" s="49">
        <v>49.999999999999922</v>
      </c>
      <c r="S100" s="49">
        <v>49.999999999999922</v>
      </c>
      <c r="T100" s="49"/>
      <c r="U100" s="49">
        <v>-0.62321623031615359</v>
      </c>
      <c r="V100" s="49">
        <v>520833.33333350241</v>
      </c>
      <c r="W100" s="49">
        <v>520833.33333422354</v>
      </c>
      <c r="X100" s="49">
        <v>-3.0584633350372314E-6</v>
      </c>
      <c r="Y100" s="53" t="s">
        <v>1609</v>
      </c>
    </row>
    <row r="101" spans="11:25" x14ac:dyDescent="0.25">
      <c r="K101" s="52">
        <v>46274.426226851851</v>
      </c>
      <c r="L101" s="49" t="s">
        <v>1649</v>
      </c>
      <c r="M101" s="49" t="s">
        <v>164</v>
      </c>
      <c r="N101" s="49">
        <v>52.9974306078052</v>
      </c>
      <c r="O101" s="49">
        <v>-698.57628838020059</v>
      </c>
      <c r="P101" s="49">
        <v>2500.0000000000164</v>
      </c>
      <c r="Q101" s="49" t="s">
        <v>1608</v>
      </c>
      <c r="R101" s="49">
        <v>50.000000000000163</v>
      </c>
      <c r="S101" s="49">
        <v>50.000000000000163</v>
      </c>
      <c r="T101" s="49"/>
      <c r="U101" s="49">
        <v>-0.62321623031614826</v>
      </c>
      <c r="V101" s="49">
        <v>520833.33333247958</v>
      </c>
      <c r="W101" s="49">
        <v>520833.3333322106</v>
      </c>
      <c r="X101" s="49">
        <v>2.0265579223632813E-6</v>
      </c>
      <c r="Y101" s="53" t="s">
        <v>1609</v>
      </c>
    </row>
    <row r="102" spans="11:25" x14ac:dyDescent="0.25">
      <c r="K102" s="52">
        <v>46274.426226851851</v>
      </c>
      <c r="L102" s="49" t="s">
        <v>1650</v>
      </c>
      <c r="M102" s="49" t="s">
        <v>164</v>
      </c>
      <c r="N102" s="49">
        <v>93.597705985531775</v>
      </c>
      <c r="O102" s="49">
        <v>-727.75877695216377</v>
      </c>
      <c r="P102" s="49">
        <v>2499.9999999999923</v>
      </c>
      <c r="Q102" s="49" t="s">
        <v>1608</v>
      </c>
      <c r="R102" s="49">
        <v>49.999999999999922</v>
      </c>
      <c r="S102" s="49">
        <v>49.999999999999922</v>
      </c>
      <c r="T102" s="49"/>
      <c r="U102" s="49">
        <v>-0.62321623031615359</v>
      </c>
      <c r="V102" s="49">
        <v>520833.33333351894</v>
      </c>
      <c r="W102" s="49">
        <v>520833.33333375223</v>
      </c>
      <c r="X102" s="49">
        <v>-1.1920928955078125E-7</v>
      </c>
      <c r="Y102" s="53" t="s">
        <v>1609</v>
      </c>
    </row>
    <row r="103" spans="11:25" x14ac:dyDescent="0.25">
      <c r="K103" s="52">
        <v>46274.426226851851</v>
      </c>
      <c r="L103" s="49" t="s">
        <v>1651</v>
      </c>
      <c r="M103" s="49" t="s">
        <v>164</v>
      </c>
      <c r="N103" s="49">
        <v>134.1979813632588</v>
      </c>
      <c r="O103" s="49">
        <v>-756.94126552412672</v>
      </c>
      <c r="P103" s="49">
        <v>2499.9999999999923</v>
      </c>
      <c r="Q103" s="49" t="s">
        <v>1608</v>
      </c>
      <c r="R103" s="49">
        <v>49.999999999999922</v>
      </c>
      <c r="S103" s="49">
        <v>49.999999999999922</v>
      </c>
      <c r="T103" s="49"/>
      <c r="U103" s="49">
        <v>-0.62321623031615359</v>
      </c>
      <c r="V103" s="49">
        <v>520833.33333557413</v>
      </c>
      <c r="W103" s="49">
        <v>520833.33333643287</v>
      </c>
      <c r="X103" s="49">
        <v>1.6093254089355469E-6</v>
      </c>
      <c r="Y103" s="53" t="s">
        <v>1609</v>
      </c>
    </row>
    <row r="104" spans="11:25" x14ac:dyDescent="0.25">
      <c r="K104" s="52">
        <v>46274.426226851851</v>
      </c>
      <c r="L104" s="49" t="s">
        <v>1652</v>
      </c>
      <c r="M104" s="49" t="s">
        <v>164</v>
      </c>
      <c r="N104" s="49">
        <v>174.79825674098538</v>
      </c>
      <c r="O104" s="49">
        <v>-786.1237540960899</v>
      </c>
      <c r="P104" s="49">
        <v>2499.9999999999923</v>
      </c>
      <c r="Q104" s="49" t="s">
        <v>1608</v>
      </c>
      <c r="R104" s="49">
        <v>49.999999999999922</v>
      </c>
      <c r="S104" s="49">
        <v>49.999999999999922</v>
      </c>
      <c r="T104" s="49"/>
      <c r="U104" s="49">
        <v>-0.62321623031615359</v>
      </c>
      <c r="V104" s="49">
        <v>520833.33333441417</v>
      </c>
      <c r="W104" s="49">
        <v>520833.33333320881</v>
      </c>
      <c r="X104" s="49">
        <v>9.5367431640625E-7</v>
      </c>
      <c r="Y104" s="53" t="s">
        <v>1609</v>
      </c>
    </row>
    <row r="105" spans="11:25" x14ac:dyDescent="0.25">
      <c r="K105" s="52">
        <v>46274.426226851851</v>
      </c>
      <c r="L105" s="49" t="s">
        <v>1653</v>
      </c>
      <c r="M105" s="49" t="s">
        <v>164</v>
      </c>
      <c r="N105" s="49">
        <v>215.39853211871196</v>
      </c>
      <c r="O105" s="49">
        <v>-815.30624266805307</v>
      </c>
      <c r="P105" s="49">
        <v>2500.0000000000291</v>
      </c>
      <c r="Q105" s="49" t="s">
        <v>1608</v>
      </c>
      <c r="R105" s="49">
        <v>50.000000000000291</v>
      </c>
      <c r="S105" s="49">
        <v>50.000000000000291</v>
      </c>
      <c r="T105" s="49"/>
      <c r="U105" s="49">
        <v>-0.62321623031615558</v>
      </c>
      <c r="V105" s="49">
        <v>520833.33333308448</v>
      </c>
      <c r="W105" s="49">
        <v>520833.33333360229</v>
      </c>
      <c r="X105" s="49">
        <v>1.3113021850585938E-6</v>
      </c>
      <c r="Y105" s="53" t="s">
        <v>1609</v>
      </c>
    </row>
    <row r="106" spans="11:25" x14ac:dyDescent="0.25">
      <c r="K106" s="52">
        <v>46274.426226851851</v>
      </c>
      <c r="L106" s="49" t="s">
        <v>1654</v>
      </c>
      <c r="M106" s="49" t="s">
        <v>164</v>
      </c>
      <c r="N106" s="49">
        <v>255.99880749643899</v>
      </c>
      <c r="O106" s="49">
        <v>-844.48873124001625</v>
      </c>
      <c r="P106" s="49">
        <v>2499.9999999999923</v>
      </c>
      <c r="Q106" s="49" t="s">
        <v>1608</v>
      </c>
      <c r="R106" s="49">
        <v>49.999999999999922</v>
      </c>
      <c r="S106" s="49">
        <v>49.999999999999922</v>
      </c>
      <c r="T106" s="49"/>
      <c r="U106" s="49">
        <v>-0.62321623031615359</v>
      </c>
      <c r="V106" s="49">
        <v>520833.33333446749</v>
      </c>
      <c r="W106" s="49">
        <v>520833.33333262149</v>
      </c>
      <c r="X106" s="49">
        <v>-4.76837158203125E-7</v>
      </c>
      <c r="Y106" s="53" t="s">
        <v>1609</v>
      </c>
    </row>
    <row r="107" spans="11:25" x14ac:dyDescent="0.25">
      <c r="K107" s="52">
        <v>46274.426226851851</v>
      </c>
      <c r="L107" s="49" t="s">
        <v>1655</v>
      </c>
      <c r="M107" s="49" t="s">
        <v>164</v>
      </c>
      <c r="N107" s="49">
        <v>296.59908287416556</v>
      </c>
      <c r="O107" s="49">
        <v>-873.67121981197943</v>
      </c>
      <c r="P107" s="49">
        <v>2499.9999999999923</v>
      </c>
      <c r="Q107" s="49" t="s">
        <v>1608</v>
      </c>
      <c r="R107" s="49">
        <v>49.999999999999922</v>
      </c>
      <c r="S107" s="49">
        <v>49.999999999999922</v>
      </c>
      <c r="T107" s="49"/>
      <c r="U107" s="49">
        <v>-0.62321623031615359</v>
      </c>
      <c r="V107" s="49">
        <v>520833.33333472686</v>
      </c>
      <c r="W107" s="49">
        <v>520833.33333002601</v>
      </c>
      <c r="X107" s="49">
        <v>-2.384185791015625E-7</v>
      </c>
      <c r="Y107" s="53" t="s">
        <v>1609</v>
      </c>
    </row>
    <row r="108" spans="11:25" x14ac:dyDescent="0.25">
      <c r="K108" s="52">
        <v>46274.426226851851</v>
      </c>
      <c r="L108" s="49" t="s">
        <v>1656</v>
      </c>
      <c r="M108" s="49" t="s">
        <v>164</v>
      </c>
      <c r="N108" s="49">
        <v>337.19935825189214</v>
      </c>
      <c r="O108" s="49">
        <v>-902.85370838394238</v>
      </c>
      <c r="P108" s="49">
        <v>2500.0000000000291</v>
      </c>
      <c r="Q108" s="49" t="s">
        <v>1608</v>
      </c>
      <c r="R108" s="49">
        <v>50.000000000000291</v>
      </c>
      <c r="S108" s="49">
        <v>50.000000000000291</v>
      </c>
      <c r="T108" s="49"/>
      <c r="U108" s="49">
        <v>-0.62321623031615558</v>
      </c>
      <c r="V108" s="49">
        <v>520833.3333345938</v>
      </c>
      <c r="W108" s="49">
        <v>520833.33333429089</v>
      </c>
      <c r="X108" s="49">
        <v>-2.384185791015625E-7</v>
      </c>
      <c r="Y108" s="53" t="s">
        <v>1609</v>
      </c>
    </row>
    <row r="109" spans="11:25" x14ac:dyDescent="0.25">
      <c r="K109" s="52">
        <v>46274.426226851851</v>
      </c>
      <c r="L109" s="49" t="s">
        <v>1657</v>
      </c>
      <c r="M109" s="49" t="s">
        <v>164</v>
      </c>
      <c r="N109" s="49">
        <v>-80.221182331138607</v>
      </c>
      <c r="O109" s="49">
        <v>-541.24605871462131</v>
      </c>
      <c r="P109" s="49">
        <v>2499.9999999999923</v>
      </c>
      <c r="Q109" s="49" t="s">
        <v>1608</v>
      </c>
      <c r="R109" s="49">
        <v>49.999999999999922</v>
      </c>
      <c r="S109" s="49">
        <v>49.999999999999922</v>
      </c>
      <c r="T109" s="49"/>
      <c r="U109" s="49">
        <v>-0.62321623031615359</v>
      </c>
      <c r="V109" s="49">
        <v>520833.33333115018</v>
      </c>
      <c r="W109" s="49">
        <v>520833.33333269414</v>
      </c>
      <c r="X109" s="49">
        <v>-5.0663948059082031E-6</v>
      </c>
      <c r="Y109" s="53" t="s">
        <v>1609</v>
      </c>
    </row>
    <row r="110" spans="11:25" x14ac:dyDescent="0.25">
      <c r="K110" s="52">
        <v>46274.426226851851</v>
      </c>
      <c r="L110" s="49" t="s">
        <v>1658</v>
      </c>
      <c r="M110" s="49" t="s">
        <v>164</v>
      </c>
      <c r="N110" s="49">
        <v>-39.620906953411577</v>
      </c>
      <c r="O110" s="49">
        <v>-570.42854728658449</v>
      </c>
      <c r="P110" s="49">
        <v>2499.9999999999923</v>
      </c>
      <c r="Q110" s="49" t="s">
        <v>1608</v>
      </c>
      <c r="R110" s="49">
        <v>49.999999999999922</v>
      </c>
      <c r="S110" s="49">
        <v>49.999999999999922</v>
      </c>
      <c r="T110" s="49"/>
      <c r="U110" s="49">
        <v>-0.62321623031615359</v>
      </c>
      <c r="V110" s="49">
        <v>520833.33333502838</v>
      </c>
      <c r="W110" s="49">
        <v>520833.33333569783</v>
      </c>
      <c r="X110" s="49">
        <v>-1.5497207641601563E-6</v>
      </c>
      <c r="Y110" s="53" t="s">
        <v>1609</v>
      </c>
    </row>
    <row r="111" spans="11:25" x14ac:dyDescent="0.25">
      <c r="K111" s="52">
        <v>46274.426226851851</v>
      </c>
      <c r="L111" s="49" t="s">
        <v>1659</v>
      </c>
      <c r="M111" s="49" t="s">
        <v>164</v>
      </c>
      <c r="N111" s="49">
        <v>0.97936842431499826</v>
      </c>
      <c r="O111" s="49">
        <v>-599.61103585854767</v>
      </c>
      <c r="P111" s="49">
        <v>2499.9999999999923</v>
      </c>
      <c r="Q111" s="49" t="s">
        <v>1608</v>
      </c>
      <c r="R111" s="49">
        <v>49.999999999999922</v>
      </c>
      <c r="S111" s="49">
        <v>49.999999999999922</v>
      </c>
      <c r="T111" s="49"/>
      <c r="U111" s="49">
        <v>-0.62321623031615359</v>
      </c>
      <c r="V111" s="49">
        <v>520833.33333365776</v>
      </c>
      <c r="W111" s="49">
        <v>520833.33333240153</v>
      </c>
      <c r="X111" s="49">
        <v>-2.1813903003931046E-6</v>
      </c>
      <c r="Y111" s="53" t="s">
        <v>1609</v>
      </c>
    </row>
    <row r="112" spans="11:25" x14ac:dyDescent="0.25">
      <c r="K112" s="52">
        <v>46274.426226851851</v>
      </c>
      <c r="L112" s="49" t="s">
        <v>1660</v>
      </c>
      <c r="M112" s="49" t="s">
        <v>164</v>
      </c>
      <c r="N112" s="49">
        <v>41.579643802041574</v>
      </c>
      <c r="O112" s="49">
        <v>-628.79352443051062</v>
      </c>
      <c r="P112" s="49">
        <v>2500.0000000000291</v>
      </c>
      <c r="Q112" s="49" t="s">
        <v>1608</v>
      </c>
      <c r="R112" s="49">
        <v>50.000000000000291</v>
      </c>
      <c r="S112" s="49">
        <v>50.000000000000291</v>
      </c>
      <c r="T112" s="49"/>
      <c r="U112" s="49">
        <v>-0.62321623031615558</v>
      </c>
      <c r="V112" s="49">
        <v>520833.33333226282</v>
      </c>
      <c r="W112" s="49">
        <v>520833.33333055349</v>
      </c>
      <c r="X112" s="49">
        <v>-1.5944242477416992E-6</v>
      </c>
      <c r="Y112" s="53" t="s">
        <v>1609</v>
      </c>
    </row>
    <row r="113" spans="11:25" x14ac:dyDescent="0.25">
      <c r="K113" s="52">
        <v>46274.426226851851</v>
      </c>
      <c r="L113" s="49" t="s">
        <v>1661</v>
      </c>
      <c r="M113" s="49" t="s">
        <v>164</v>
      </c>
      <c r="N113" s="49">
        <v>82.179919179768149</v>
      </c>
      <c r="O113" s="49">
        <v>-657.97601300247379</v>
      </c>
      <c r="P113" s="49">
        <v>2499.9999999999923</v>
      </c>
      <c r="Q113" s="49" t="s">
        <v>1608</v>
      </c>
      <c r="R113" s="49">
        <v>49.999999999999922</v>
      </c>
      <c r="S113" s="49">
        <v>49.999999999999922</v>
      </c>
      <c r="T113" s="49"/>
      <c r="U113" s="49">
        <v>-0.62321623031615359</v>
      </c>
      <c r="V113" s="49">
        <v>520833.33333403745</v>
      </c>
      <c r="W113" s="49">
        <v>520833.33333034458</v>
      </c>
      <c r="X113" s="49">
        <v>-7.4505805969238281E-7</v>
      </c>
      <c r="Y113" s="53" t="s">
        <v>1609</v>
      </c>
    </row>
    <row r="114" spans="11:25" x14ac:dyDescent="0.25">
      <c r="K114" s="52">
        <v>46274.426226851851</v>
      </c>
      <c r="L114" s="49" t="s">
        <v>1662</v>
      </c>
      <c r="M114" s="49" t="s">
        <v>164</v>
      </c>
      <c r="N114" s="49">
        <v>122.78019455749518</v>
      </c>
      <c r="O114" s="49">
        <v>-687.15850157443697</v>
      </c>
      <c r="P114" s="49">
        <v>2499.9999999999923</v>
      </c>
      <c r="Q114" s="49" t="s">
        <v>1608</v>
      </c>
      <c r="R114" s="49">
        <v>49.999999999999922</v>
      </c>
      <c r="S114" s="49">
        <v>49.999999999999922</v>
      </c>
      <c r="T114" s="49"/>
      <c r="U114" s="49">
        <v>-0.62321623031615359</v>
      </c>
      <c r="V114" s="49">
        <v>520833.33333411941</v>
      </c>
      <c r="W114" s="49">
        <v>520833.33333511942</v>
      </c>
      <c r="X114" s="49">
        <v>2.1457672119140625E-6</v>
      </c>
      <c r="Y114" s="53" t="s">
        <v>1609</v>
      </c>
    </row>
    <row r="115" spans="11:25" x14ac:dyDescent="0.25">
      <c r="K115" s="52">
        <v>46274.426226851851</v>
      </c>
      <c r="L115" s="49" t="s">
        <v>1663</v>
      </c>
      <c r="M115" s="49" t="s">
        <v>164</v>
      </c>
      <c r="N115" s="49">
        <v>163.38046993522175</v>
      </c>
      <c r="O115" s="49">
        <v>-716.34099014640015</v>
      </c>
      <c r="P115" s="49">
        <v>2500.0000000000164</v>
      </c>
      <c r="Q115" s="49" t="s">
        <v>1608</v>
      </c>
      <c r="R115" s="49">
        <v>50.000000000000163</v>
      </c>
      <c r="S115" s="49">
        <v>50.000000000000163</v>
      </c>
      <c r="T115" s="49"/>
      <c r="U115" s="49">
        <v>-0.62321623031614826</v>
      </c>
      <c r="V115" s="49">
        <v>520833.33333470463</v>
      </c>
      <c r="W115" s="49">
        <v>520833.33333141293</v>
      </c>
      <c r="X115" s="49">
        <v>-2.384185791015625E-7</v>
      </c>
      <c r="Y115" s="53" t="s">
        <v>1609</v>
      </c>
    </row>
    <row r="116" spans="11:25" x14ac:dyDescent="0.25">
      <c r="K116" s="52">
        <v>46274.426226851851</v>
      </c>
      <c r="L116" s="49" t="s">
        <v>1664</v>
      </c>
      <c r="M116" s="49" t="s">
        <v>164</v>
      </c>
      <c r="N116" s="49">
        <v>203.98074531294833</v>
      </c>
      <c r="O116" s="49">
        <v>-745.52347871836309</v>
      </c>
      <c r="P116" s="49">
        <v>2499.9999999999923</v>
      </c>
      <c r="Q116" s="49" t="s">
        <v>1608</v>
      </c>
      <c r="R116" s="49">
        <v>49.999999999999922</v>
      </c>
      <c r="S116" s="49">
        <v>49.999999999999922</v>
      </c>
      <c r="T116" s="49"/>
      <c r="U116" s="49">
        <v>-0.62321623031615359</v>
      </c>
      <c r="V116" s="49">
        <v>520833.33333464293</v>
      </c>
      <c r="W116" s="49">
        <v>520833.33333241229</v>
      </c>
      <c r="X116" s="49">
        <v>-4.76837158203125E-7</v>
      </c>
      <c r="Y116" s="53" t="s">
        <v>1609</v>
      </c>
    </row>
    <row r="117" spans="11:25" x14ac:dyDescent="0.25">
      <c r="K117" s="52">
        <v>46274.426226851851</v>
      </c>
      <c r="L117" s="49" t="s">
        <v>1665</v>
      </c>
      <c r="M117" s="49" t="s">
        <v>164</v>
      </c>
      <c r="N117" s="49">
        <v>244.58102069067536</v>
      </c>
      <c r="O117" s="49">
        <v>-774.70596729032627</v>
      </c>
      <c r="P117" s="49">
        <v>2499.9999999999923</v>
      </c>
      <c r="Q117" s="49" t="s">
        <v>1608</v>
      </c>
      <c r="R117" s="49">
        <v>49.999999999999922</v>
      </c>
      <c r="S117" s="49">
        <v>49.999999999999922</v>
      </c>
      <c r="T117" s="49"/>
      <c r="U117" s="49">
        <v>-0.62321623031615359</v>
      </c>
      <c r="V117" s="49">
        <v>520833.33333522361</v>
      </c>
      <c r="W117" s="49">
        <v>520833.33333753876</v>
      </c>
      <c r="X117" s="49">
        <v>3.337860107421875E-6</v>
      </c>
      <c r="Y117" s="53" t="s">
        <v>1609</v>
      </c>
    </row>
    <row r="118" spans="11:25" x14ac:dyDescent="0.25">
      <c r="K118" s="52">
        <v>46274.426226851851</v>
      </c>
      <c r="L118" s="49" t="s">
        <v>1666</v>
      </c>
      <c r="M118" s="49" t="s">
        <v>164</v>
      </c>
      <c r="N118" s="49">
        <v>285.18129606840193</v>
      </c>
      <c r="O118" s="49">
        <v>-803.88845586228945</v>
      </c>
      <c r="P118" s="49">
        <v>2499.9999999999923</v>
      </c>
      <c r="Q118" s="49" t="s">
        <v>1608</v>
      </c>
      <c r="R118" s="49">
        <v>49.999999999999922</v>
      </c>
      <c r="S118" s="49">
        <v>49.999999999999922</v>
      </c>
      <c r="T118" s="49"/>
      <c r="U118" s="49">
        <v>-0.62321623031615359</v>
      </c>
      <c r="V118" s="49">
        <v>520833.33333341649</v>
      </c>
      <c r="W118" s="49">
        <v>520833.33332938206</v>
      </c>
      <c r="X118" s="49">
        <v>-2.9802322387695313E-6</v>
      </c>
      <c r="Y118" s="53" t="s">
        <v>1609</v>
      </c>
    </row>
    <row r="119" spans="11:25" x14ac:dyDescent="0.25">
      <c r="K119" s="52">
        <v>46274.426226851851</v>
      </c>
      <c r="L119" s="49" t="s">
        <v>1667</v>
      </c>
      <c r="M119" s="49" t="s">
        <v>164</v>
      </c>
      <c r="N119" s="49">
        <v>325.78157144612851</v>
      </c>
      <c r="O119" s="49">
        <v>-833.07094443425262</v>
      </c>
      <c r="P119" s="49">
        <v>2500.0000000000291</v>
      </c>
      <c r="Q119" s="49" t="s">
        <v>1608</v>
      </c>
      <c r="R119" s="49">
        <v>50.000000000000291</v>
      </c>
      <c r="S119" s="49">
        <v>50.000000000000291</v>
      </c>
      <c r="T119" s="49"/>
      <c r="U119" s="49">
        <v>-0.62321623031615558</v>
      </c>
      <c r="V119" s="49">
        <v>520833.33333322208</v>
      </c>
      <c r="W119" s="49">
        <v>520833.33333217929</v>
      </c>
      <c r="X119" s="49">
        <v>-2.7418136596679688E-6</v>
      </c>
      <c r="Y119" s="53" t="s">
        <v>1609</v>
      </c>
    </row>
    <row r="120" spans="11:25" x14ac:dyDescent="0.25">
      <c r="K120" s="52">
        <v>46274.426226851851</v>
      </c>
      <c r="L120" s="49" t="s">
        <v>1668</v>
      </c>
      <c r="M120" s="49" t="s">
        <v>164</v>
      </c>
      <c r="N120" s="49">
        <v>366.38184682385508</v>
      </c>
      <c r="O120" s="49">
        <v>-862.2534330062158</v>
      </c>
      <c r="P120" s="49">
        <v>2499.9999999999923</v>
      </c>
      <c r="Q120" s="49" t="s">
        <v>1608</v>
      </c>
      <c r="R120" s="49">
        <v>49.999999999999922</v>
      </c>
      <c r="S120" s="49">
        <v>49.999999999999922</v>
      </c>
      <c r="T120" s="49"/>
      <c r="U120" s="49">
        <v>-0.62321623031615359</v>
      </c>
      <c r="V120" s="49">
        <v>520833.33333312918</v>
      </c>
      <c r="W120" s="49">
        <v>520833.33332904836</v>
      </c>
      <c r="X120" s="49">
        <v>-1.3113021850585938E-6</v>
      </c>
      <c r="Y120" s="53" t="s">
        <v>1609</v>
      </c>
    </row>
    <row r="121" spans="11:25" x14ac:dyDescent="0.25">
      <c r="K121" s="52">
        <v>46274.426226851851</v>
      </c>
      <c r="L121" s="49" t="s">
        <v>1669</v>
      </c>
      <c r="M121" s="49" t="s">
        <v>164</v>
      </c>
      <c r="N121" s="49">
        <v>-51.038693759175203</v>
      </c>
      <c r="O121" s="49">
        <v>-500.64578333689428</v>
      </c>
      <c r="P121" s="49">
        <v>2499.9999999999923</v>
      </c>
      <c r="Q121" s="49" t="s">
        <v>1608</v>
      </c>
      <c r="R121" s="49">
        <v>49.999999999999922</v>
      </c>
      <c r="S121" s="49">
        <v>49.999999999999922</v>
      </c>
      <c r="T121" s="49"/>
      <c r="U121" s="49">
        <v>-0.62321623031615359</v>
      </c>
      <c r="V121" s="49">
        <v>520833.33333126217</v>
      </c>
      <c r="W121" s="49">
        <v>520833.33333242079</v>
      </c>
      <c r="X121" s="49">
        <v>-2.7492642402648926E-6</v>
      </c>
      <c r="Y121" s="53" t="s">
        <v>1609</v>
      </c>
    </row>
    <row r="122" spans="11:25" x14ac:dyDescent="0.25">
      <c r="K122" s="52">
        <v>46274.426226851851</v>
      </c>
      <c r="L122" s="49" t="s">
        <v>1670</v>
      </c>
      <c r="M122" s="49" t="s">
        <v>164</v>
      </c>
      <c r="N122" s="49">
        <v>-10.438418381448628</v>
      </c>
      <c r="O122" s="49">
        <v>-529.82827190885769</v>
      </c>
      <c r="P122" s="49">
        <v>2500.0000000000291</v>
      </c>
      <c r="Q122" s="49" t="s">
        <v>1608</v>
      </c>
      <c r="R122" s="49">
        <v>50.000000000000291</v>
      </c>
      <c r="S122" s="49">
        <v>50.000000000000291</v>
      </c>
      <c r="T122" s="49"/>
      <c r="U122" s="49">
        <v>-0.62321623031615558</v>
      </c>
      <c r="V122" s="49">
        <v>520833.33333217446</v>
      </c>
      <c r="W122" s="49">
        <v>520833.33333500347</v>
      </c>
      <c r="X122" s="49">
        <v>-5.5320560932159424E-7</v>
      </c>
      <c r="Y122" s="53" t="s">
        <v>1609</v>
      </c>
    </row>
    <row r="123" spans="11:25" x14ac:dyDescent="0.25">
      <c r="K123" s="52">
        <v>46274.426226851851</v>
      </c>
      <c r="L123" s="49" t="s">
        <v>1671</v>
      </c>
      <c r="M123" s="49" t="s">
        <v>164</v>
      </c>
      <c r="N123" s="49">
        <v>30.161856996278402</v>
      </c>
      <c r="O123" s="49">
        <v>-559.01076048082086</v>
      </c>
      <c r="P123" s="49">
        <v>2499.9999999999923</v>
      </c>
      <c r="Q123" s="49" t="s">
        <v>1608</v>
      </c>
      <c r="R123" s="49">
        <v>49.999999999999922</v>
      </c>
      <c r="S123" s="49">
        <v>49.999999999999922</v>
      </c>
      <c r="T123" s="49"/>
      <c r="U123" s="49">
        <v>-0.62321623031615359</v>
      </c>
      <c r="V123" s="49">
        <v>520833.33333382849</v>
      </c>
      <c r="W123" s="49">
        <v>520833.33333331533</v>
      </c>
      <c r="X123" s="49">
        <v>-8.1956386566162109E-7</v>
      </c>
      <c r="Y123" s="53" t="s">
        <v>1609</v>
      </c>
    </row>
    <row r="124" spans="11:25" x14ac:dyDescent="0.25">
      <c r="K124" s="52">
        <v>46274.426226851851</v>
      </c>
      <c r="L124" s="49" t="s">
        <v>1672</v>
      </c>
      <c r="M124" s="49" t="s">
        <v>164</v>
      </c>
      <c r="N124" s="49">
        <v>70.762132374004977</v>
      </c>
      <c r="O124" s="49">
        <v>-588.19324905278404</v>
      </c>
      <c r="P124" s="49">
        <v>2499.9999999999923</v>
      </c>
      <c r="Q124" s="49" t="s">
        <v>1608</v>
      </c>
      <c r="R124" s="49">
        <v>49.999999999999922</v>
      </c>
      <c r="S124" s="49">
        <v>49.999999999999922</v>
      </c>
      <c r="T124" s="49"/>
      <c r="U124" s="49">
        <v>-0.62321623031615359</v>
      </c>
      <c r="V124" s="49">
        <v>520833.33333515225</v>
      </c>
      <c r="W124" s="49">
        <v>520833.33333501872</v>
      </c>
      <c r="X124" s="49">
        <v>2.2053718566894531E-6</v>
      </c>
      <c r="Y124" s="53" t="s">
        <v>1609</v>
      </c>
    </row>
    <row r="125" spans="11:25" x14ac:dyDescent="0.25">
      <c r="K125" s="52">
        <v>46274.426226851851</v>
      </c>
      <c r="L125" s="49" t="s">
        <v>1673</v>
      </c>
      <c r="M125" s="49" t="s">
        <v>164</v>
      </c>
      <c r="N125" s="49">
        <v>111.36240775173155</v>
      </c>
      <c r="O125" s="49">
        <v>-617.37573762474722</v>
      </c>
      <c r="P125" s="49">
        <v>2499.9999999999923</v>
      </c>
      <c r="Q125" s="49" t="s">
        <v>1608</v>
      </c>
      <c r="R125" s="49">
        <v>49.999999999999922</v>
      </c>
      <c r="S125" s="49">
        <v>49.999999999999922</v>
      </c>
      <c r="T125" s="49"/>
      <c r="U125" s="49">
        <v>-0.62321623031615359</v>
      </c>
      <c r="V125" s="49">
        <v>520833.33333504183</v>
      </c>
      <c r="W125" s="49">
        <v>520833.33333251189</v>
      </c>
      <c r="X125" s="49">
        <v>-2.0861625671386719E-7</v>
      </c>
      <c r="Y125" s="53" t="s">
        <v>1609</v>
      </c>
    </row>
    <row r="126" spans="11:25" x14ac:dyDescent="0.25">
      <c r="K126" s="52">
        <v>46274.426226851851</v>
      </c>
      <c r="L126" s="49" t="s">
        <v>1674</v>
      </c>
      <c r="M126" s="49" t="s">
        <v>164</v>
      </c>
      <c r="N126" s="49">
        <v>151.96268312945813</v>
      </c>
      <c r="O126" s="49">
        <v>-646.55822619671017</v>
      </c>
      <c r="P126" s="49">
        <v>2500.0000000000291</v>
      </c>
      <c r="Q126" s="49" t="s">
        <v>1608</v>
      </c>
      <c r="R126" s="49">
        <v>50.000000000000291</v>
      </c>
      <c r="S126" s="49">
        <v>50.000000000000291</v>
      </c>
      <c r="T126" s="49"/>
      <c r="U126" s="49">
        <v>-0.62321623031615558</v>
      </c>
      <c r="V126" s="49">
        <v>520833.33333313907</v>
      </c>
      <c r="W126" s="49">
        <v>520833.33333638834</v>
      </c>
      <c r="X126" s="49">
        <v>-7.152557373046875E-7</v>
      </c>
      <c r="Y126" s="53" t="s">
        <v>1609</v>
      </c>
    </row>
    <row r="127" spans="11:25" x14ac:dyDescent="0.25">
      <c r="K127" s="52">
        <v>46274.426226851851</v>
      </c>
      <c r="L127" s="49" t="s">
        <v>1675</v>
      </c>
      <c r="M127" s="49" t="s">
        <v>164</v>
      </c>
      <c r="N127" s="49">
        <v>192.5629585071847</v>
      </c>
      <c r="O127" s="49">
        <v>-675.74071476867334</v>
      </c>
      <c r="P127" s="49">
        <v>2499.9999999999923</v>
      </c>
      <c r="Q127" s="49" t="s">
        <v>1608</v>
      </c>
      <c r="R127" s="49">
        <v>49.999999999999922</v>
      </c>
      <c r="S127" s="49">
        <v>49.999999999999922</v>
      </c>
      <c r="T127" s="49"/>
      <c r="U127" s="49">
        <v>-0.62321623031615359</v>
      </c>
      <c r="V127" s="49">
        <v>520833.33333510114</v>
      </c>
      <c r="W127" s="49">
        <v>520833.33333203383</v>
      </c>
      <c r="X127" s="49">
        <v>-2.384185791015625E-6</v>
      </c>
      <c r="Y127" s="53" t="s">
        <v>1609</v>
      </c>
    </row>
    <row r="128" spans="11:25" x14ac:dyDescent="0.25">
      <c r="K128" s="52">
        <v>46274.426226851851</v>
      </c>
      <c r="L128" s="49" t="s">
        <v>1676</v>
      </c>
      <c r="M128" s="49" t="s">
        <v>164</v>
      </c>
      <c r="N128" s="49">
        <v>233.16323388491173</v>
      </c>
      <c r="O128" s="49">
        <v>-704.92320334063652</v>
      </c>
      <c r="P128" s="49">
        <v>2499.9999999999923</v>
      </c>
      <c r="Q128" s="49" t="s">
        <v>1608</v>
      </c>
      <c r="R128" s="49">
        <v>49.999999999999922</v>
      </c>
      <c r="S128" s="49">
        <v>49.999999999999922</v>
      </c>
      <c r="T128" s="49"/>
      <c r="U128" s="49">
        <v>-0.62321623031615359</v>
      </c>
      <c r="V128" s="49">
        <v>520833.33333358227</v>
      </c>
      <c r="W128" s="49">
        <v>520833.33333353244</v>
      </c>
      <c r="X128" s="49">
        <v>-1.3113021850585938E-6</v>
      </c>
      <c r="Y128" s="53" t="s">
        <v>1609</v>
      </c>
    </row>
    <row r="129" spans="11:25" x14ac:dyDescent="0.25">
      <c r="K129" s="52">
        <v>46274.426226851851</v>
      </c>
      <c r="L129" s="49" t="s">
        <v>1677</v>
      </c>
      <c r="M129" s="49" t="s">
        <v>164</v>
      </c>
      <c r="N129" s="49">
        <v>273.76350926263831</v>
      </c>
      <c r="O129" s="49">
        <v>-734.1056919125997</v>
      </c>
      <c r="P129" s="49">
        <v>2500.0000000000164</v>
      </c>
      <c r="Q129" s="49" t="s">
        <v>1608</v>
      </c>
      <c r="R129" s="49">
        <v>50.000000000000163</v>
      </c>
      <c r="S129" s="49">
        <v>50.000000000000163</v>
      </c>
      <c r="T129" s="49"/>
      <c r="U129" s="49">
        <v>-0.62321623031614826</v>
      </c>
      <c r="V129" s="49">
        <v>520833.33333385305</v>
      </c>
      <c r="W129" s="49">
        <v>520833.33333135967</v>
      </c>
      <c r="X129" s="49">
        <v>2.2649765014648438E-6</v>
      </c>
      <c r="Y129" s="53" t="s">
        <v>1609</v>
      </c>
    </row>
    <row r="130" spans="11:25" x14ac:dyDescent="0.25">
      <c r="K130" s="52">
        <v>46274.426226851851</v>
      </c>
      <c r="L130" s="49" t="s">
        <v>1678</v>
      </c>
      <c r="M130" s="49" t="s">
        <v>164</v>
      </c>
      <c r="N130" s="49">
        <v>314.36378464036534</v>
      </c>
      <c r="O130" s="49">
        <v>-763.28818048456287</v>
      </c>
      <c r="P130" s="49">
        <v>2499.9999999999923</v>
      </c>
      <c r="Q130" s="49" t="s">
        <v>1608</v>
      </c>
      <c r="R130" s="49">
        <v>49.999999999999922</v>
      </c>
      <c r="S130" s="49">
        <v>49.999999999999922</v>
      </c>
      <c r="T130" s="49"/>
      <c r="U130" s="49">
        <v>-0.62321623031615359</v>
      </c>
      <c r="V130" s="49">
        <v>520833.33333482489</v>
      </c>
      <c r="W130" s="49">
        <v>520833.33332978201</v>
      </c>
      <c r="X130" s="49">
        <v>2.9802322387695313E-6</v>
      </c>
      <c r="Y130" s="53" t="s">
        <v>1609</v>
      </c>
    </row>
    <row r="131" spans="11:25" x14ac:dyDescent="0.25">
      <c r="K131" s="52">
        <v>46274.426226851851</v>
      </c>
      <c r="L131" s="49" t="s">
        <v>1679</v>
      </c>
      <c r="M131" s="49" t="s">
        <v>164</v>
      </c>
      <c r="N131" s="49">
        <v>-21.856205187212254</v>
      </c>
      <c r="O131" s="49">
        <v>-460.04550795916794</v>
      </c>
      <c r="P131" s="49">
        <v>2500.0000000000291</v>
      </c>
      <c r="Q131" s="49" t="s">
        <v>1608</v>
      </c>
      <c r="R131" s="49">
        <v>50.000000000000291</v>
      </c>
      <c r="S131" s="49">
        <v>50.000000000000291</v>
      </c>
      <c r="T131" s="49"/>
      <c r="U131" s="49">
        <v>-0.62321623031615558</v>
      </c>
      <c r="V131" s="49">
        <v>520833.33333382703</v>
      </c>
      <c r="W131" s="49">
        <v>520833.33333439432</v>
      </c>
      <c r="X131" s="49">
        <v>-1.7546117305755615E-6</v>
      </c>
      <c r="Y131" s="53" t="s">
        <v>1609</v>
      </c>
    </row>
    <row r="132" spans="11:25" x14ac:dyDescent="0.25">
      <c r="K132" s="52">
        <v>46274.426226851851</v>
      </c>
      <c r="L132" s="49" t="s">
        <v>1680</v>
      </c>
      <c r="M132" s="49" t="s">
        <v>164</v>
      </c>
      <c r="N132" s="49">
        <v>18.744070190514321</v>
      </c>
      <c r="O132" s="49">
        <v>-489.22799653113088</v>
      </c>
      <c r="P132" s="49">
        <v>2499.9999999999923</v>
      </c>
      <c r="Q132" s="49" t="s">
        <v>1608</v>
      </c>
      <c r="R132" s="49">
        <v>49.999999999999922</v>
      </c>
      <c r="S132" s="49">
        <v>49.999999999999922</v>
      </c>
      <c r="T132" s="49"/>
      <c r="U132" s="49">
        <v>-0.62321623031615359</v>
      </c>
      <c r="V132" s="49">
        <v>520833.33333330054</v>
      </c>
      <c r="W132" s="49">
        <v>520833.33333104191</v>
      </c>
      <c r="X132" s="49">
        <v>-3.2298266887664795E-6</v>
      </c>
      <c r="Y132" s="53" t="s">
        <v>1609</v>
      </c>
    </row>
    <row r="133" spans="11:25" x14ac:dyDescent="0.25">
      <c r="K133" s="52">
        <v>46274.426226851851</v>
      </c>
      <c r="L133" s="49" t="s">
        <v>1681</v>
      </c>
      <c r="M133" s="49" t="s">
        <v>164</v>
      </c>
      <c r="N133" s="49">
        <v>59.344345568241351</v>
      </c>
      <c r="O133" s="49">
        <v>-518.41048510309406</v>
      </c>
      <c r="P133" s="49">
        <v>2499.9999999999923</v>
      </c>
      <c r="Q133" s="49" t="s">
        <v>1608</v>
      </c>
      <c r="R133" s="49">
        <v>49.999999999999922</v>
      </c>
      <c r="S133" s="49">
        <v>49.999999999999922</v>
      </c>
      <c r="T133" s="49"/>
      <c r="U133" s="49">
        <v>-0.62321623031615359</v>
      </c>
      <c r="V133" s="49">
        <v>520833.33333160408</v>
      </c>
      <c r="W133" s="49">
        <v>520833.33333095617</v>
      </c>
      <c r="X133" s="49">
        <v>-2.3096799850463867E-6</v>
      </c>
      <c r="Y133" s="53" t="s">
        <v>1609</v>
      </c>
    </row>
    <row r="134" spans="11:25" x14ac:dyDescent="0.25">
      <c r="K134" s="52">
        <v>46274.426226851851</v>
      </c>
      <c r="L134" s="49" t="s">
        <v>1682</v>
      </c>
      <c r="M134" s="49" t="s">
        <v>164</v>
      </c>
      <c r="N134" s="49">
        <v>99.944620945967927</v>
      </c>
      <c r="O134" s="49">
        <v>-547.59297367505724</v>
      </c>
      <c r="P134" s="49">
        <v>2500.0000000000291</v>
      </c>
      <c r="Q134" s="49" t="s">
        <v>1608</v>
      </c>
      <c r="R134" s="49">
        <v>50.000000000000291</v>
      </c>
      <c r="S134" s="49">
        <v>50.000000000000291</v>
      </c>
      <c r="T134" s="49"/>
      <c r="U134" s="49">
        <v>-0.62321623031615558</v>
      </c>
      <c r="V134" s="49">
        <v>520833.33333459444</v>
      </c>
      <c r="W134" s="49">
        <v>520833.33333396434</v>
      </c>
      <c r="X134" s="49">
        <v>-3.4570693969726563E-6</v>
      </c>
      <c r="Y134" s="53" t="s">
        <v>1609</v>
      </c>
    </row>
    <row r="135" spans="11:25" x14ac:dyDescent="0.25">
      <c r="K135" s="52">
        <v>46274.426226851851</v>
      </c>
      <c r="L135" s="49" t="s">
        <v>1683</v>
      </c>
      <c r="M135" s="49" t="s">
        <v>164</v>
      </c>
      <c r="N135" s="49">
        <v>140.5448963236945</v>
      </c>
      <c r="O135" s="49">
        <v>-576.77546224702041</v>
      </c>
      <c r="P135" s="49">
        <v>2499.9999999999923</v>
      </c>
      <c r="Q135" s="49" t="s">
        <v>1608</v>
      </c>
      <c r="R135" s="49">
        <v>49.999999999999922</v>
      </c>
      <c r="S135" s="49">
        <v>49.999999999999922</v>
      </c>
      <c r="T135" s="49"/>
      <c r="U135" s="49">
        <v>-0.62321623031615359</v>
      </c>
      <c r="V135" s="49">
        <v>520833.33333439898</v>
      </c>
      <c r="W135" s="49">
        <v>520833.33333349816</v>
      </c>
      <c r="X135" s="49">
        <v>-2.6524066925048828E-6</v>
      </c>
      <c r="Y135" s="53" t="s">
        <v>1609</v>
      </c>
    </row>
    <row r="136" spans="11:25" x14ac:dyDescent="0.25">
      <c r="K136" s="52">
        <v>46274.426226851851</v>
      </c>
      <c r="L136" s="49" t="s">
        <v>1684</v>
      </c>
      <c r="M136" s="49" t="s">
        <v>164</v>
      </c>
      <c r="N136" s="49">
        <v>181.14517170142153</v>
      </c>
      <c r="O136" s="49">
        <v>-605.95795081898359</v>
      </c>
      <c r="P136" s="49">
        <v>2499.9999999999923</v>
      </c>
      <c r="Q136" s="49" t="s">
        <v>1608</v>
      </c>
      <c r="R136" s="49">
        <v>49.999999999999922</v>
      </c>
      <c r="S136" s="49">
        <v>49.999999999999922</v>
      </c>
      <c r="T136" s="49"/>
      <c r="U136" s="49">
        <v>-0.62321623031615359</v>
      </c>
      <c r="V136" s="49">
        <v>520833.33333316824</v>
      </c>
      <c r="W136" s="49">
        <v>520833.3333356714</v>
      </c>
      <c r="X136" s="49">
        <v>1.1324882507324219E-6</v>
      </c>
      <c r="Y136" s="53" t="s">
        <v>1609</v>
      </c>
    </row>
    <row r="137" spans="11:25" x14ac:dyDescent="0.25">
      <c r="K137" s="52">
        <v>46274.426226851851</v>
      </c>
      <c r="L137" s="49" t="s">
        <v>1685</v>
      </c>
      <c r="M137" s="49" t="s">
        <v>164</v>
      </c>
      <c r="N137" s="49">
        <v>221.74544707914811</v>
      </c>
      <c r="O137" s="49">
        <v>-635.14043939094677</v>
      </c>
      <c r="P137" s="49">
        <v>2499.9999999999923</v>
      </c>
      <c r="Q137" s="49" t="s">
        <v>1608</v>
      </c>
      <c r="R137" s="49">
        <v>49.999999999999922</v>
      </c>
      <c r="S137" s="49">
        <v>49.999999999999922</v>
      </c>
      <c r="T137" s="49"/>
      <c r="U137" s="49">
        <v>-0.62321623031615359</v>
      </c>
      <c r="V137" s="49">
        <v>520833.3333333644</v>
      </c>
      <c r="W137" s="49">
        <v>520833.33333204669</v>
      </c>
      <c r="X137" s="49">
        <v>7.7486038208007813E-7</v>
      </c>
      <c r="Y137" s="53" t="s">
        <v>1609</v>
      </c>
    </row>
    <row r="138" spans="11:25" x14ac:dyDescent="0.25">
      <c r="K138" s="52">
        <v>46274.426226851851</v>
      </c>
      <c r="L138" s="49" t="s">
        <v>1686</v>
      </c>
      <c r="M138" s="49" t="s">
        <v>164</v>
      </c>
      <c r="N138" s="49">
        <v>262.34572245687468</v>
      </c>
      <c r="O138" s="49">
        <v>-664.32292796290972</v>
      </c>
      <c r="P138" s="49">
        <v>2500.0000000000291</v>
      </c>
      <c r="Q138" s="49" t="s">
        <v>1608</v>
      </c>
      <c r="R138" s="49">
        <v>50.000000000000291</v>
      </c>
      <c r="S138" s="49">
        <v>50.000000000000291</v>
      </c>
      <c r="T138" s="49"/>
      <c r="U138" s="49">
        <v>-0.62321623031615558</v>
      </c>
      <c r="V138" s="49">
        <v>520833.33333474526</v>
      </c>
      <c r="W138" s="49">
        <v>520833.33333502803</v>
      </c>
      <c r="X138" s="49">
        <v>-7.152557373046875E-7</v>
      </c>
      <c r="Y138" s="53" t="s">
        <v>1609</v>
      </c>
    </row>
    <row r="139" spans="11:25" x14ac:dyDescent="0.25">
      <c r="K139" s="52">
        <v>46274.426226851851</v>
      </c>
      <c r="L139" s="49" t="s">
        <v>1687</v>
      </c>
      <c r="M139" s="49" t="s">
        <v>164</v>
      </c>
      <c r="N139" s="49">
        <v>302.94599783460126</v>
      </c>
      <c r="O139" s="49">
        <v>-693.50541653487289</v>
      </c>
      <c r="P139" s="49">
        <v>2499.9999999999923</v>
      </c>
      <c r="Q139" s="49" t="s">
        <v>1608</v>
      </c>
      <c r="R139" s="49">
        <v>49.999999999999922</v>
      </c>
      <c r="S139" s="49">
        <v>49.999999999999922</v>
      </c>
      <c r="T139" s="49"/>
      <c r="U139" s="49">
        <v>-0.62321623031615359</v>
      </c>
      <c r="V139" s="49">
        <v>520833.33333501057</v>
      </c>
      <c r="W139" s="49">
        <v>520833.33332933282</v>
      </c>
      <c r="X139" s="49">
        <v>2.5629997253417969E-6</v>
      </c>
      <c r="Y139" s="53" t="s">
        <v>1609</v>
      </c>
    </row>
    <row r="140" spans="11:25" x14ac:dyDescent="0.25">
      <c r="K140" s="52">
        <v>46274.426226851851</v>
      </c>
      <c r="L140" s="49" t="s">
        <v>1688</v>
      </c>
      <c r="M140" s="49" t="s">
        <v>164</v>
      </c>
      <c r="N140" s="49">
        <v>343.54627321232829</v>
      </c>
      <c r="O140" s="49">
        <v>-722.68790510683607</v>
      </c>
      <c r="P140" s="49">
        <v>2499.9999999999923</v>
      </c>
      <c r="Q140" s="49" t="s">
        <v>1608</v>
      </c>
      <c r="R140" s="49">
        <v>49.999999999999922</v>
      </c>
      <c r="S140" s="49">
        <v>49.999999999999922</v>
      </c>
      <c r="T140" s="49"/>
      <c r="U140" s="49">
        <v>-0.62321623031615359</v>
      </c>
      <c r="V140" s="49">
        <v>520833.33333379833</v>
      </c>
      <c r="W140" s="49">
        <v>520833.33333327714</v>
      </c>
      <c r="X140" s="49">
        <v>0</v>
      </c>
      <c r="Y140" s="53" t="s">
        <v>1609</v>
      </c>
    </row>
    <row r="141" spans="11:25" x14ac:dyDescent="0.25">
      <c r="K141" s="52">
        <v>46274.426226851851</v>
      </c>
      <c r="L141" s="49" t="s">
        <v>1689</v>
      </c>
      <c r="M141" s="49" t="s">
        <v>164</v>
      </c>
      <c r="N141" s="49">
        <v>7.3262833847511502</v>
      </c>
      <c r="O141" s="49">
        <v>-419.44523258144091</v>
      </c>
      <c r="P141" s="49">
        <v>2499.9999999999923</v>
      </c>
      <c r="Q141" s="49" t="s">
        <v>1608</v>
      </c>
      <c r="R141" s="49">
        <v>49.999999999999922</v>
      </c>
      <c r="S141" s="49">
        <v>49.999999999999922</v>
      </c>
      <c r="T141" s="49"/>
      <c r="U141" s="49">
        <v>-0.62321623031615359</v>
      </c>
      <c r="V141" s="49">
        <v>520833.33333117631</v>
      </c>
      <c r="W141" s="49">
        <v>520833.33333501848</v>
      </c>
      <c r="X141" s="49">
        <v>-1.6596168279647827E-6</v>
      </c>
      <c r="Y141" s="53" t="s">
        <v>1609</v>
      </c>
    </row>
    <row r="142" spans="11:25" x14ac:dyDescent="0.25">
      <c r="K142" s="52">
        <v>46274.426226851851</v>
      </c>
      <c r="L142" s="49" t="s">
        <v>1690</v>
      </c>
      <c r="M142" s="49" t="s">
        <v>164</v>
      </c>
      <c r="N142" s="49">
        <v>47.926558762477725</v>
      </c>
      <c r="O142" s="49">
        <v>-448.62772115340408</v>
      </c>
      <c r="P142" s="49">
        <v>2499.9999999999923</v>
      </c>
      <c r="Q142" s="49" t="s">
        <v>1608</v>
      </c>
      <c r="R142" s="49">
        <v>49.999999999999922</v>
      </c>
      <c r="S142" s="49">
        <v>49.999999999999922</v>
      </c>
      <c r="T142" s="49"/>
      <c r="U142" s="49">
        <v>-0.62321623031615359</v>
      </c>
      <c r="V142" s="49">
        <v>520833.33333408908</v>
      </c>
      <c r="W142" s="49">
        <v>520833.33333513624</v>
      </c>
      <c r="X142" s="49">
        <v>-1.4156103134155273E-7</v>
      </c>
      <c r="Y142" s="53" t="s">
        <v>1609</v>
      </c>
    </row>
    <row r="143" spans="11:25" x14ac:dyDescent="0.25">
      <c r="K143" s="52">
        <v>46274.426226851851</v>
      </c>
      <c r="L143" s="49" t="s">
        <v>1691</v>
      </c>
      <c r="M143" s="49" t="s">
        <v>164</v>
      </c>
      <c r="N143" s="49">
        <v>88.526834140204301</v>
      </c>
      <c r="O143" s="49">
        <v>-477.81020972536749</v>
      </c>
      <c r="P143" s="49">
        <v>2500.0000000000164</v>
      </c>
      <c r="Q143" s="49" t="s">
        <v>1608</v>
      </c>
      <c r="R143" s="49">
        <v>50.000000000000163</v>
      </c>
      <c r="S143" s="49">
        <v>50.000000000000163</v>
      </c>
      <c r="T143" s="49"/>
      <c r="U143" s="49">
        <v>-0.62321623031614826</v>
      </c>
      <c r="V143" s="49">
        <v>520833.33333524398</v>
      </c>
      <c r="W143" s="49">
        <v>520833.3333289476</v>
      </c>
      <c r="X143" s="49">
        <v>-1.0877847671508789E-6</v>
      </c>
      <c r="Y143" s="53" t="s">
        <v>1609</v>
      </c>
    </row>
    <row r="144" spans="11:25" x14ac:dyDescent="0.25">
      <c r="K144" s="52">
        <v>46274.426226851851</v>
      </c>
      <c r="L144" s="49" t="s">
        <v>1692</v>
      </c>
      <c r="M144" s="49" t="s">
        <v>164</v>
      </c>
      <c r="N144" s="49">
        <v>129.12710951793088</v>
      </c>
      <c r="O144" s="49">
        <v>-506.99269829733043</v>
      </c>
      <c r="P144" s="49">
        <v>2499.9999999999923</v>
      </c>
      <c r="Q144" s="49" t="s">
        <v>1608</v>
      </c>
      <c r="R144" s="49">
        <v>49.999999999999922</v>
      </c>
      <c r="S144" s="49">
        <v>49.999999999999922</v>
      </c>
      <c r="T144" s="49"/>
      <c r="U144" s="49">
        <v>-0.62321623031615359</v>
      </c>
      <c r="V144" s="49">
        <v>520833.33333275095</v>
      </c>
      <c r="W144" s="49">
        <v>520833.33333227795</v>
      </c>
      <c r="X144" s="49">
        <v>-8.9406967163085938E-8</v>
      </c>
      <c r="Y144" s="53" t="s">
        <v>1609</v>
      </c>
    </row>
    <row r="145" spans="11:25" x14ac:dyDescent="0.25">
      <c r="K145" s="52">
        <v>46274.426226851851</v>
      </c>
      <c r="L145" s="49" t="s">
        <v>1693</v>
      </c>
      <c r="M145" s="49" t="s">
        <v>164</v>
      </c>
      <c r="N145" s="49">
        <v>169.72738489565791</v>
      </c>
      <c r="O145" s="49">
        <v>-536.17518686929361</v>
      </c>
      <c r="P145" s="49">
        <v>2499.9999999999923</v>
      </c>
      <c r="Q145" s="49" t="s">
        <v>1608</v>
      </c>
      <c r="R145" s="49">
        <v>49.999999999999922</v>
      </c>
      <c r="S145" s="49">
        <v>49.999999999999922</v>
      </c>
      <c r="T145" s="49"/>
      <c r="U145" s="49">
        <v>-0.62321623031615359</v>
      </c>
      <c r="V145" s="49">
        <v>520833.33333326835</v>
      </c>
      <c r="W145" s="49">
        <v>520833.33333273069</v>
      </c>
      <c r="X145" s="49">
        <v>-9.2387199401855469E-7</v>
      </c>
      <c r="Y145" s="53" t="s">
        <v>1609</v>
      </c>
    </row>
    <row r="146" spans="11:25" x14ac:dyDescent="0.25">
      <c r="K146" s="52">
        <v>46274.426226851851</v>
      </c>
      <c r="L146" s="49" t="s">
        <v>1694</v>
      </c>
      <c r="M146" s="49" t="s">
        <v>164</v>
      </c>
      <c r="N146" s="49">
        <v>210.32766027338448</v>
      </c>
      <c r="O146" s="49">
        <v>-565.35767544125679</v>
      </c>
      <c r="P146" s="49">
        <v>2500.0000000000291</v>
      </c>
      <c r="Q146" s="49" t="s">
        <v>1608</v>
      </c>
      <c r="R146" s="49">
        <v>50.000000000000291</v>
      </c>
      <c r="S146" s="49">
        <v>50.000000000000291</v>
      </c>
      <c r="T146" s="49"/>
      <c r="U146" s="49">
        <v>-0.62321623031615558</v>
      </c>
      <c r="V146" s="49">
        <v>520833.33333679062</v>
      </c>
      <c r="W146" s="49">
        <v>520833.33333526674</v>
      </c>
      <c r="X146" s="49">
        <v>2.3245811462402344E-6</v>
      </c>
      <c r="Y146" s="53" t="s">
        <v>1609</v>
      </c>
    </row>
    <row r="147" spans="11:25" x14ac:dyDescent="0.25">
      <c r="K147" s="52">
        <v>46274.426226851851</v>
      </c>
      <c r="L147" s="49" t="s">
        <v>1695</v>
      </c>
      <c r="M147" s="49" t="s">
        <v>164</v>
      </c>
      <c r="N147" s="49">
        <v>250.92793565111106</v>
      </c>
      <c r="O147" s="49">
        <v>-594.54016401321996</v>
      </c>
      <c r="P147" s="49">
        <v>2499.9999999999923</v>
      </c>
      <c r="Q147" s="49" t="s">
        <v>1608</v>
      </c>
      <c r="R147" s="49">
        <v>49.999999999999922</v>
      </c>
      <c r="S147" s="49">
        <v>49.999999999999922</v>
      </c>
      <c r="T147" s="49"/>
      <c r="U147" s="49">
        <v>-0.62321623031615359</v>
      </c>
      <c r="V147" s="49">
        <v>520833.33333095425</v>
      </c>
      <c r="W147" s="49">
        <v>520833.33333303686</v>
      </c>
      <c r="X147" s="49">
        <v>-1.0132789611816406E-6</v>
      </c>
      <c r="Y147" s="53" t="s">
        <v>1609</v>
      </c>
    </row>
    <row r="148" spans="11:25" x14ac:dyDescent="0.25">
      <c r="K148" s="52">
        <v>46274.426226851851</v>
      </c>
      <c r="L148" s="49" t="s">
        <v>1696</v>
      </c>
      <c r="M148" s="49" t="s">
        <v>164</v>
      </c>
      <c r="N148" s="49">
        <v>291.52821102883809</v>
      </c>
      <c r="O148" s="49">
        <v>-623.72265258518314</v>
      </c>
      <c r="P148" s="49">
        <v>2499.9999999999923</v>
      </c>
      <c r="Q148" s="49" t="s">
        <v>1608</v>
      </c>
      <c r="R148" s="49">
        <v>49.999999999999922</v>
      </c>
      <c r="S148" s="49">
        <v>49.999999999999922</v>
      </c>
      <c r="T148" s="49"/>
      <c r="U148" s="49">
        <v>-0.62321623031615359</v>
      </c>
      <c r="V148" s="49">
        <v>520833.3333347984</v>
      </c>
      <c r="W148" s="49">
        <v>520833.33333574858</v>
      </c>
      <c r="X148" s="49">
        <v>-8.9406967163085938E-7</v>
      </c>
      <c r="Y148" s="53" t="s">
        <v>1609</v>
      </c>
    </row>
    <row r="149" spans="11:25" x14ac:dyDescent="0.25">
      <c r="K149" s="52">
        <v>46274.426226851851</v>
      </c>
      <c r="L149" s="49" t="s">
        <v>1697</v>
      </c>
      <c r="M149" s="49" t="s">
        <v>164</v>
      </c>
      <c r="N149" s="49">
        <v>332.12848640656466</v>
      </c>
      <c r="O149" s="49">
        <v>-652.90514115714632</v>
      </c>
      <c r="P149" s="49">
        <v>2499.9999999999923</v>
      </c>
      <c r="Q149" s="49" t="s">
        <v>1608</v>
      </c>
      <c r="R149" s="49">
        <v>49.999999999999922</v>
      </c>
      <c r="S149" s="49">
        <v>49.999999999999922</v>
      </c>
      <c r="T149" s="49"/>
      <c r="U149" s="49">
        <v>-0.62321623031615359</v>
      </c>
      <c r="V149" s="49">
        <v>520833.33333339373</v>
      </c>
      <c r="W149" s="49">
        <v>520833.33333100588</v>
      </c>
      <c r="X149" s="49">
        <v>-1.1920928955078125E-6</v>
      </c>
      <c r="Y149" s="53" t="s">
        <v>1609</v>
      </c>
    </row>
    <row r="150" spans="11:25" x14ac:dyDescent="0.25">
      <c r="K150" s="52">
        <v>46274.426226851851</v>
      </c>
      <c r="L150" s="49" t="s">
        <v>1698</v>
      </c>
      <c r="M150" s="49" t="s">
        <v>164</v>
      </c>
      <c r="N150" s="49">
        <v>372.72876178429124</v>
      </c>
      <c r="O150" s="49">
        <v>-682.08762972910927</v>
      </c>
      <c r="P150" s="49">
        <v>2499.9999999999923</v>
      </c>
      <c r="Q150" s="49" t="s">
        <v>1608</v>
      </c>
      <c r="R150" s="49">
        <v>49.999999999999922</v>
      </c>
      <c r="S150" s="49">
        <v>49.999999999999922</v>
      </c>
      <c r="T150" s="49"/>
      <c r="U150" s="49">
        <v>-0.62321623031615359</v>
      </c>
      <c r="V150" s="49">
        <v>520833.33333228389</v>
      </c>
      <c r="W150" s="49">
        <v>520833.33333158982</v>
      </c>
      <c r="X150" s="49">
        <v>-1.3113021850585938E-6</v>
      </c>
      <c r="Y150" s="53" t="s">
        <v>1609</v>
      </c>
    </row>
    <row r="151" spans="11:25" x14ac:dyDescent="0.25">
      <c r="K151" s="52">
        <v>46274.426226851851</v>
      </c>
      <c r="L151" s="49" t="s">
        <v>1699</v>
      </c>
      <c r="M151" s="49" t="s">
        <v>164</v>
      </c>
      <c r="N151" s="49">
        <v>36.508771956714099</v>
      </c>
      <c r="O151" s="49">
        <v>-378.84495720371478</v>
      </c>
      <c r="P151" s="49">
        <v>2500.0000000000164</v>
      </c>
      <c r="Q151" s="49" t="s">
        <v>1608</v>
      </c>
      <c r="R151" s="49">
        <v>50.000000000000163</v>
      </c>
      <c r="S151" s="49">
        <v>50.000000000000163</v>
      </c>
      <c r="T151" s="49"/>
      <c r="U151" s="49">
        <v>-0.62321623031614826</v>
      </c>
      <c r="V151" s="49">
        <v>520833.33333594858</v>
      </c>
      <c r="W151" s="49">
        <v>520833.33333417535</v>
      </c>
      <c r="X151" s="49">
        <v>3.3751130104064941E-6</v>
      </c>
      <c r="Y151" s="53" t="s">
        <v>1609</v>
      </c>
    </row>
    <row r="152" spans="11:25" x14ac:dyDescent="0.25">
      <c r="K152" s="52">
        <v>46274.426226851851</v>
      </c>
      <c r="L152" s="49" t="s">
        <v>1700</v>
      </c>
      <c r="M152" s="49" t="s">
        <v>164</v>
      </c>
      <c r="N152" s="49">
        <v>77.109047334440675</v>
      </c>
      <c r="O152" s="49">
        <v>-408.02744577567751</v>
      </c>
      <c r="P152" s="49">
        <v>2499.9999999999923</v>
      </c>
      <c r="Q152" s="49" t="s">
        <v>1608</v>
      </c>
      <c r="R152" s="49">
        <v>49.999999999999922</v>
      </c>
      <c r="S152" s="49">
        <v>49.999999999999922</v>
      </c>
      <c r="T152" s="49"/>
      <c r="U152" s="49">
        <v>-0.62321623031615359</v>
      </c>
      <c r="V152" s="49">
        <v>520833.33333297225</v>
      </c>
      <c r="W152" s="49">
        <v>520833.33333218331</v>
      </c>
      <c r="X152" s="49">
        <v>-1.6540288925170898E-6</v>
      </c>
      <c r="Y152" s="53" t="s">
        <v>1609</v>
      </c>
    </row>
    <row r="153" spans="11:25" x14ac:dyDescent="0.25">
      <c r="K153" s="52">
        <v>46274.426226851851</v>
      </c>
      <c r="L153" s="49" t="s">
        <v>1701</v>
      </c>
      <c r="M153" s="49" t="s">
        <v>164</v>
      </c>
      <c r="N153" s="49">
        <v>117.7093227121677</v>
      </c>
      <c r="O153" s="49">
        <v>-437.20993434764068</v>
      </c>
      <c r="P153" s="49">
        <v>2499.9999999999923</v>
      </c>
      <c r="Q153" s="49" t="s">
        <v>1608</v>
      </c>
      <c r="R153" s="49">
        <v>49.999999999999922</v>
      </c>
      <c r="S153" s="49">
        <v>49.999999999999922</v>
      </c>
      <c r="T153" s="49"/>
      <c r="U153" s="49">
        <v>-0.62321623031615359</v>
      </c>
      <c r="V153" s="49">
        <v>520833.3333318705</v>
      </c>
      <c r="W153" s="49">
        <v>520833.33333331067</v>
      </c>
      <c r="X153" s="49">
        <v>-1.7136335372924805E-6</v>
      </c>
      <c r="Y153" s="53" t="s">
        <v>1609</v>
      </c>
    </row>
    <row r="154" spans="11:25" x14ac:dyDescent="0.25">
      <c r="K154" s="52">
        <v>46274.426226851851</v>
      </c>
      <c r="L154" s="49" t="s">
        <v>1702</v>
      </c>
      <c r="M154" s="49" t="s">
        <v>164</v>
      </c>
      <c r="N154" s="49">
        <v>158.30959808989428</v>
      </c>
      <c r="O154" s="49">
        <v>-466.39242291960386</v>
      </c>
      <c r="P154" s="49">
        <v>2499.9999999999923</v>
      </c>
      <c r="Q154" s="49" t="s">
        <v>1608</v>
      </c>
      <c r="R154" s="49">
        <v>49.999999999999922</v>
      </c>
      <c r="S154" s="49">
        <v>49.999999999999922</v>
      </c>
      <c r="T154" s="49"/>
      <c r="U154" s="49">
        <v>-0.62321623031615359</v>
      </c>
      <c r="V154" s="49">
        <v>520833.33333505667</v>
      </c>
      <c r="W154" s="49">
        <v>520833.33333421784</v>
      </c>
      <c r="X154" s="49">
        <v>-5.9604644775390625E-8</v>
      </c>
      <c r="Y154" s="53" t="s">
        <v>1609</v>
      </c>
    </row>
    <row r="155" spans="11:25" x14ac:dyDescent="0.25">
      <c r="K155" s="52">
        <v>46274.426226851851</v>
      </c>
      <c r="L155" s="49" t="s">
        <v>1703</v>
      </c>
      <c r="M155" s="49" t="s">
        <v>164</v>
      </c>
      <c r="N155" s="49">
        <v>198.90987346762086</v>
      </c>
      <c r="O155" s="49">
        <v>-495.57491149156704</v>
      </c>
      <c r="P155" s="49">
        <v>2500.0000000000291</v>
      </c>
      <c r="Q155" s="49" t="s">
        <v>1608</v>
      </c>
      <c r="R155" s="49">
        <v>50.000000000000291</v>
      </c>
      <c r="S155" s="49">
        <v>50.000000000000291</v>
      </c>
      <c r="T155" s="49"/>
      <c r="U155" s="49">
        <v>-0.62321623031615558</v>
      </c>
      <c r="V155" s="49">
        <v>520833.33333443792</v>
      </c>
      <c r="W155" s="49">
        <v>520833.33333517954</v>
      </c>
      <c r="X155" s="49">
        <v>1.6987323760986328E-6</v>
      </c>
      <c r="Y155" s="53" t="s">
        <v>1609</v>
      </c>
    </row>
    <row r="156" spans="11:25" x14ac:dyDescent="0.25">
      <c r="K156" s="52">
        <v>46274.426226851851</v>
      </c>
      <c r="L156" s="49" t="s">
        <v>1704</v>
      </c>
      <c r="M156" s="49" t="s">
        <v>164</v>
      </c>
      <c r="N156" s="49">
        <v>239.51014884534743</v>
      </c>
      <c r="O156" s="49">
        <v>-524.75740006353021</v>
      </c>
      <c r="P156" s="49">
        <v>2499.9999999999923</v>
      </c>
      <c r="Q156" s="49" t="s">
        <v>1608</v>
      </c>
      <c r="R156" s="49">
        <v>49.999999999999922</v>
      </c>
      <c r="S156" s="49">
        <v>49.999999999999922</v>
      </c>
      <c r="T156" s="49"/>
      <c r="U156" s="49">
        <v>-0.62321623031615359</v>
      </c>
      <c r="V156" s="49">
        <v>520833.33333235787</v>
      </c>
      <c r="W156" s="49">
        <v>520833.33333103108</v>
      </c>
      <c r="X156" s="49">
        <v>-3.5166740417480469E-6</v>
      </c>
      <c r="Y156" s="53" t="s">
        <v>1609</v>
      </c>
    </row>
    <row r="157" spans="11:25" x14ac:dyDescent="0.25">
      <c r="K157" s="52">
        <v>46274.426226851851</v>
      </c>
      <c r="L157" s="49" t="s">
        <v>1705</v>
      </c>
      <c r="M157" s="49" t="s">
        <v>164</v>
      </c>
      <c r="N157" s="49">
        <v>280.11042422307446</v>
      </c>
      <c r="O157" s="49">
        <v>-553.93988863549339</v>
      </c>
      <c r="P157" s="49">
        <v>2499.9999999999923</v>
      </c>
      <c r="Q157" s="49" t="s">
        <v>1608</v>
      </c>
      <c r="R157" s="49">
        <v>49.999999999999922</v>
      </c>
      <c r="S157" s="49">
        <v>49.999999999999922</v>
      </c>
      <c r="T157" s="49"/>
      <c r="U157" s="49">
        <v>-0.62321623031615359</v>
      </c>
      <c r="V157" s="49">
        <v>520833.33333124127</v>
      </c>
      <c r="W157" s="49">
        <v>520833.3333320223</v>
      </c>
      <c r="X157" s="49">
        <v>-4.1723251342773438E-7</v>
      </c>
      <c r="Y157" s="53" t="s">
        <v>1609</v>
      </c>
    </row>
    <row r="158" spans="11:25" x14ac:dyDescent="0.25">
      <c r="K158" s="52">
        <v>46274.426226851851</v>
      </c>
      <c r="L158" s="49" t="s">
        <v>1706</v>
      </c>
      <c r="M158" s="49" t="s">
        <v>164</v>
      </c>
      <c r="N158" s="49">
        <v>320.71069960080104</v>
      </c>
      <c r="O158" s="49">
        <v>-583.12237720745634</v>
      </c>
      <c r="P158" s="49">
        <v>2500.0000000000291</v>
      </c>
      <c r="Q158" s="49" t="s">
        <v>1608</v>
      </c>
      <c r="R158" s="49">
        <v>50.000000000000291</v>
      </c>
      <c r="S158" s="49">
        <v>50.000000000000291</v>
      </c>
      <c r="T158" s="49"/>
      <c r="U158" s="49">
        <v>-0.62321623031615558</v>
      </c>
      <c r="V158" s="49">
        <v>520833.3333349484</v>
      </c>
      <c r="W158" s="49">
        <v>520833.33332937391</v>
      </c>
      <c r="X158" s="49">
        <v>-4.1723251342773438E-7</v>
      </c>
      <c r="Y158" s="53" t="s">
        <v>1609</v>
      </c>
    </row>
    <row r="159" spans="11:25" x14ac:dyDescent="0.25">
      <c r="K159" s="52">
        <v>46274.426226851851</v>
      </c>
      <c r="L159" s="49" t="s">
        <v>1707</v>
      </c>
      <c r="M159" s="49" t="s">
        <v>164</v>
      </c>
      <c r="N159" s="49">
        <v>361.31097497852807</v>
      </c>
      <c r="O159" s="49">
        <v>-612.30486577941952</v>
      </c>
      <c r="P159" s="49">
        <v>2499.9999999999923</v>
      </c>
      <c r="Q159" s="49" t="s">
        <v>1608</v>
      </c>
      <c r="R159" s="49">
        <v>49.999999999999922</v>
      </c>
      <c r="S159" s="49">
        <v>49.999999999999922</v>
      </c>
      <c r="T159" s="49"/>
      <c r="U159" s="49">
        <v>-0.62321623031615359</v>
      </c>
      <c r="V159" s="49">
        <v>520833.33333303104</v>
      </c>
      <c r="W159" s="49">
        <v>520833.33333499316</v>
      </c>
      <c r="X159" s="49">
        <v>4.0531158447265625E-6</v>
      </c>
      <c r="Y159" s="53" t="s">
        <v>1609</v>
      </c>
    </row>
    <row r="160" spans="11:25" x14ac:dyDescent="0.25">
      <c r="K160" s="52">
        <v>46274.426226851851</v>
      </c>
      <c r="L160" s="49" t="s">
        <v>1708</v>
      </c>
      <c r="M160" s="49" t="s">
        <v>164</v>
      </c>
      <c r="N160" s="49">
        <v>401.91125035625464</v>
      </c>
      <c r="O160" s="49">
        <v>-641.48735435138269</v>
      </c>
      <c r="P160" s="49">
        <v>2499.9999999999923</v>
      </c>
      <c r="Q160" s="49" t="s">
        <v>1608</v>
      </c>
      <c r="R160" s="49">
        <v>49.999999999999922</v>
      </c>
      <c r="S160" s="49">
        <v>49.999999999999922</v>
      </c>
      <c r="T160" s="49"/>
      <c r="U160" s="49">
        <v>-0.62321623031615359</v>
      </c>
      <c r="V160" s="49">
        <v>520833.33333336707</v>
      </c>
      <c r="W160" s="49">
        <v>520833.33333525015</v>
      </c>
      <c r="X160" s="49">
        <v>-1.1920928955078125E-7</v>
      </c>
      <c r="Y160" s="53" t="s">
        <v>1609</v>
      </c>
    </row>
    <row r="161" spans="11:25" x14ac:dyDescent="0.25">
      <c r="K161" s="52">
        <v>46274.426226851851</v>
      </c>
      <c r="L161" s="49" t="s">
        <v>1709</v>
      </c>
      <c r="M161" s="49" t="s">
        <v>164</v>
      </c>
      <c r="N161" s="49">
        <v>65.691260528677049</v>
      </c>
      <c r="O161" s="49">
        <v>-338.24468182598775</v>
      </c>
      <c r="P161" s="49">
        <v>2499.9999999999923</v>
      </c>
      <c r="Q161" s="49" t="s">
        <v>1608</v>
      </c>
      <c r="R161" s="49">
        <v>49.999999999999922</v>
      </c>
      <c r="S161" s="49">
        <v>49.999999999999922</v>
      </c>
      <c r="T161" s="49"/>
      <c r="U161" s="49">
        <v>-0.62321623031615359</v>
      </c>
      <c r="V161" s="49">
        <v>520833.333335615</v>
      </c>
      <c r="W161" s="49">
        <v>520833.33333775064</v>
      </c>
      <c r="X161" s="49">
        <v>-2.0116567611694336E-7</v>
      </c>
      <c r="Y161" s="53" t="s">
        <v>1609</v>
      </c>
    </row>
    <row r="162" spans="11:25" x14ac:dyDescent="0.25">
      <c r="K162" s="52">
        <v>46274.426226851851</v>
      </c>
      <c r="L162" s="49" t="s">
        <v>1710</v>
      </c>
      <c r="M162" s="49" t="s">
        <v>164</v>
      </c>
      <c r="N162" s="49">
        <v>106.29153590640408</v>
      </c>
      <c r="O162" s="49">
        <v>-367.42717039795093</v>
      </c>
      <c r="P162" s="49">
        <v>2499.9999999999923</v>
      </c>
      <c r="Q162" s="49" t="s">
        <v>1608</v>
      </c>
      <c r="R162" s="49">
        <v>49.999999999999922</v>
      </c>
      <c r="S162" s="49">
        <v>49.999999999999922</v>
      </c>
      <c r="T162" s="49"/>
      <c r="U162" s="49">
        <v>-0.62321623031615359</v>
      </c>
      <c r="V162" s="49">
        <v>520833.33333432092</v>
      </c>
      <c r="W162" s="49">
        <v>520833.33333525015</v>
      </c>
      <c r="X162" s="49">
        <v>-1.0728836059570313E-6</v>
      </c>
      <c r="Y162" s="53" t="s">
        <v>1609</v>
      </c>
    </row>
    <row r="163" spans="11:25" x14ac:dyDescent="0.25">
      <c r="K163" s="52">
        <v>46274.426226851851</v>
      </c>
      <c r="L163" s="49" t="s">
        <v>1711</v>
      </c>
      <c r="M163" s="49" t="s">
        <v>164</v>
      </c>
      <c r="N163" s="49">
        <v>146.89181128413065</v>
      </c>
      <c r="O163" s="49">
        <v>-396.60965896991411</v>
      </c>
      <c r="P163" s="49">
        <v>2500.0000000000241</v>
      </c>
      <c r="Q163" s="49" t="s">
        <v>1608</v>
      </c>
      <c r="R163" s="49">
        <v>50.000000000000242</v>
      </c>
      <c r="S163" s="49">
        <v>50.000000000000242</v>
      </c>
      <c r="T163" s="49"/>
      <c r="U163" s="49">
        <v>-0.62321623031616102</v>
      </c>
      <c r="V163" s="49">
        <v>520833.33333516854</v>
      </c>
      <c r="W163" s="49">
        <v>520833.33333181671</v>
      </c>
      <c r="X163" s="49">
        <v>1.6987323760986328E-6</v>
      </c>
      <c r="Y163" s="53" t="s">
        <v>1609</v>
      </c>
    </row>
    <row r="164" spans="11:25" x14ac:dyDescent="0.25">
      <c r="K164" s="52">
        <v>46274.426226851851</v>
      </c>
      <c r="L164" s="49" t="s">
        <v>1712</v>
      </c>
      <c r="M164" s="49" t="s">
        <v>164</v>
      </c>
      <c r="N164" s="49">
        <v>187.49208666185723</v>
      </c>
      <c r="O164" s="49">
        <v>-425.79214754187728</v>
      </c>
      <c r="P164" s="49">
        <v>2499.9999999999923</v>
      </c>
      <c r="Q164" s="49" t="s">
        <v>1608</v>
      </c>
      <c r="R164" s="49">
        <v>49.999999999999922</v>
      </c>
      <c r="S164" s="49">
        <v>49.999999999999922</v>
      </c>
      <c r="T164" s="49"/>
      <c r="U164" s="49">
        <v>-0.62321623031615359</v>
      </c>
      <c r="V164" s="49">
        <v>520833.33333124488</v>
      </c>
      <c r="W164" s="49">
        <v>520833.33333317615</v>
      </c>
      <c r="X164" s="49">
        <v>-8.3446502685546875E-7</v>
      </c>
      <c r="Y164" s="53" t="s">
        <v>1609</v>
      </c>
    </row>
    <row r="165" spans="11:25" x14ac:dyDescent="0.25">
      <c r="K165" s="52">
        <v>46274.426226851851</v>
      </c>
      <c r="L165" s="49" t="s">
        <v>1713</v>
      </c>
      <c r="M165" s="49" t="s">
        <v>164</v>
      </c>
      <c r="N165" s="49">
        <v>228.09236203958426</v>
      </c>
      <c r="O165" s="49">
        <v>-454.97463611384046</v>
      </c>
      <c r="P165" s="49">
        <v>2499.9999999999923</v>
      </c>
      <c r="Q165" s="49" t="s">
        <v>1608</v>
      </c>
      <c r="R165" s="49">
        <v>49.999999999999922</v>
      </c>
      <c r="S165" s="49">
        <v>49.999999999999922</v>
      </c>
      <c r="T165" s="49"/>
      <c r="U165" s="49">
        <v>-0.62321623031615359</v>
      </c>
      <c r="V165" s="49">
        <v>520833.33333613852</v>
      </c>
      <c r="W165" s="49">
        <v>520833.333334842</v>
      </c>
      <c r="X165" s="49">
        <v>-2.6524066925048828E-6</v>
      </c>
      <c r="Y165" s="53" t="s">
        <v>1609</v>
      </c>
    </row>
    <row r="166" spans="11:25" x14ac:dyDescent="0.25">
      <c r="K166" s="52">
        <v>46274.426226851851</v>
      </c>
      <c r="L166" s="49" t="s">
        <v>1714</v>
      </c>
      <c r="M166" s="49" t="s">
        <v>164</v>
      </c>
      <c r="N166" s="49">
        <v>268.69263741731083</v>
      </c>
      <c r="O166" s="49">
        <v>-484.15712468580364</v>
      </c>
      <c r="P166" s="49">
        <v>2499.9999999999923</v>
      </c>
      <c r="Q166" s="49" t="s">
        <v>1608</v>
      </c>
      <c r="R166" s="49">
        <v>49.999999999999922</v>
      </c>
      <c r="S166" s="49">
        <v>49.999999999999922</v>
      </c>
      <c r="T166" s="49"/>
      <c r="U166" s="49">
        <v>-0.62321623031615359</v>
      </c>
      <c r="V166" s="49">
        <v>520833.33333578333</v>
      </c>
      <c r="W166" s="49">
        <v>520833.33333272394</v>
      </c>
      <c r="X166" s="49">
        <v>2.9802322387695313E-6</v>
      </c>
      <c r="Y166" s="53" t="s">
        <v>1609</v>
      </c>
    </row>
    <row r="167" spans="11:25" x14ac:dyDescent="0.25">
      <c r="K167" s="52">
        <v>46274.426226851851</v>
      </c>
      <c r="L167" s="49" t="s">
        <v>1715</v>
      </c>
      <c r="M167" s="49" t="s">
        <v>164</v>
      </c>
      <c r="N167" s="49">
        <v>309.29291279503741</v>
      </c>
      <c r="O167" s="49">
        <v>-513.33961325776681</v>
      </c>
      <c r="P167" s="49">
        <v>2499.9999999999923</v>
      </c>
      <c r="Q167" s="49" t="s">
        <v>1608</v>
      </c>
      <c r="R167" s="49">
        <v>49.999999999999922</v>
      </c>
      <c r="S167" s="49">
        <v>49.999999999999922</v>
      </c>
      <c r="T167" s="49"/>
      <c r="U167" s="49">
        <v>-0.62321623031615359</v>
      </c>
      <c r="V167" s="49">
        <v>520833.33333494753</v>
      </c>
      <c r="W167" s="49">
        <v>520833.33333211776</v>
      </c>
      <c r="X167" s="49">
        <v>1.2516975402832031E-6</v>
      </c>
      <c r="Y167" s="53" t="s">
        <v>1609</v>
      </c>
    </row>
    <row r="168" spans="11:25" x14ac:dyDescent="0.25">
      <c r="K168" s="52">
        <v>46274.426226851851</v>
      </c>
      <c r="L168" s="49" t="s">
        <v>1716</v>
      </c>
      <c r="M168" s="49" t="s">
        <v>164</v>
      </c>
      <c r="N168" s="49">
        <v>349.89318817276398</v>
      </c>
      <c r="O168" s="49">
        <v>-542.52210182972976</v>
      </c>
      <c r="P168" s="49">
        <v>2500.0000000000291</v>
      </c>
      <c r="Q168" s="49" t="s">
        <v>1608</v>
      </c>
      <c r="R168" s="49">
        <v>50.000000000000291</v>
      </c>
      <c r="S168" s="49">
        <v>50.000000000000291</v>
      </c>
      <c r="T168" s="49"/>
      <c r="U168" s="49">
        <v>-0.62321623031615558</v>
      </c>
      <c r="V168" s="49">
        <v>520833.33333485055</v>
      </c>
      <c r="W168" s="49">
        <v>520833.33333232859</v>
      </c>
      <c r="X168" s="49">
        <v>-1.0728836059570313E-6</v>
      </c>
      <c r="Y168" s="53" t="s">
        <v>1609</v>
      </c>
    </row>
    <row r="169" spans="11:25" x14ac:dyDescent="0.25">
      <c r="K169" s="52">
        <v>46274.426226851851</v>
      </c>
      <c r="L169" s="49" t="s">
        <v>1717</v>
      </c>
      <c r="M169" s="49" t="s">
        <v>164</v>
      </c>
      <c r="N169" s="49">
        <v>390.49346355049101</v>
      </c>
      <c r="O169" s="49">
        <v>-571.70459040169271</v>
      </c>
      <c r="P169" s="49">
        <v>2499.9999999999923</v>
      </c>
      <c r="Q169" s="49" t="s">
        <v>1608</v>
      </c>
      <c r="R169" s="49">
        <v>49.999999999999922</v>
      </c>
      <c r="S169" s="49">
        <v>49.999999999999922</v>
      </c>
      <c r="T169" s="49"/>
      <c r="U169" s="49">
        <v>-0.62321623031615359</v>
      </c>
      <c r="V169" s="49">
        <v>520833.3333312269</v>
      </c>
      <c r="W169" s="49">
        <v>520833.33333073836</v>
      </c>
      <c r="X169" s="49">
        <v>-3.0994415283203125E-6</v>
      </c>
      <c r="Y169" s="53" t="s">
        <v>1609</v>
      </c>
    </row>
    <row r="170" spans="11:25" x14ac:dyDescent="0.25">
      <c r="K170" s="52">
        <v>46274.426226851851</v>
      </c>
      <c r="L170" s="49" t="s">
        <v>1718</v>
      </c>
      <c r="M170" s="49" t="s">
        <v>164</v>
      </c>
      <c r="N170" s="49">
        <v>431.09373892821759</v>
      </c>
      <c r="O170" s="49">
        <v>-600.88707897365589</v>
      </c>
      <c r="P170" s="49">
        <v>2500.0000000000291</v>
      </c>
      <c r="Q170" s="49" t="s">
        <v>1608</v>
      </c>
      <c r="R170" s="49">
        <v>50.000000000000291</v>
      </c>
      <c r="S170" s="49">
        <v>50.000000000000291</v>
      </c>
      <c r="T170" s="49"/>
      <c r="U170" s="49">
        <v>-0.62321623031615558</v>
      </c>
      <c r="V170" s="49">
        <v>520833.33333288232</v>
      </c>
      <c r="W170" s="49">
        <v>520833.33333535935</v>
      </c>
      <c r="X170" s="49">
        <v>-3.9339065551757813E-6</v>
      </c>
      <c r="Y170" s="53" t="s">
        <v>1609</v>
      </c>
    </row>
    <row r="171" spans="11:25" x14ac:dyDescent="0.25">
      <c r="K171" s="52">
        <v>46274.426226851851</v>
      </c>
      <c r="L171" s="49" t="s">
        <v>1719</v>
      </c>
      <c r="M171" s="49" t="s">
        <v>164</v>
      </c>
      <c r="N171" s="49">
        <v>94.873749100640453</v>
      </c>
      <c r="O171" s="49">
        <v>-297.64440644826095</v>
      </c>
      <c r="P171" s="49">
        <v>2499.9999999999923</v>
      </c>
      <c r="Q171" s="49" t="s">
        <v>1608</v>
      </c>
      <c r="R171" s="49">
        <v>49.999999999999922</v>
      </c>
      <c r="S171" s="49">
        <v>49.999999999999922</v>
      </c>
      <c r="T171" s="49"/>
      <c r="U171" s="49">
        <v>-0.62321623031615359</v>
      </c>
      <c r="V171" s="49">
        <v>520833.33333471848</v>
      </c>
      <c r="W171" s="49">
        <v>520833.33333208086</v>
      </c>
      <c r="X171" s="49">
        <v>2.3692846298217773E-6</v>
      </c>
      <c r="Y171" s="53" t="s">
        <v>1609</v>
      </c>
    </row>
    <row r="172" spans="11:25" x14ac:dyDescent="0.25">
      <c r="K172" s="52">
        <v>46274.426226851851</v>
      </c>
      <c r="L172" s="49" t="s">
        <v>1720</v>
      </c>
      <c r="M172" s="49" t="s">
        <v>164</v>
      </c>
      <c r="N172" s="49">
        <v>135.47402447836703</v>
      </c>
      <c r="O172" s="49">
        <v>-326.82689502022413</v>
      </c>
      <c r="P172" s="49">
        <v>2499.9999999999923</v>
      </c>
      <c r="Q172" s="49" t="s">
        <v>1608</v>
      </c>
      <c r="R172" s="49">
        <v>49.999999999999922</v>
      </c>
      <c r="S172" s="49">
        <v>49.999999999999922</v>
      </c>
      <c r="T172" s="49"/>
      <c r="U172" s="49">
        <v>-0.62321623031615359</v>
      </c>
      <c r="V172" s="49">
        <v>520833.33333373838</v>
      </c>
      <c r="W172" s="49">
        <v>520833.33333330986</v>
      </c>
      <c r="X172" s="49">
        <v>6.4074993133544922E-7</v>
      </c>
      <c r="Y172" s="53" t="s">
        <v>1609</v>
      </c>
    </row>
    <row r="173" spans="11:25" x14ac:dyDescent="0.25">
      <c r="K173" s="52">
        <v>46274.426226851851</v>
      </c>
      <c r="L173" s="49" t="s">
        <v>1721</v>
      </c>
      <c r="M173" s="49" t="s">
        <v>164</v>
      </c>
      <c r="N173" s="49">
        <v>176.0742998560936</v>
      </c>
      <c r="O173" s="49">
        <v>-356.00938359218731</v>
      </c>
      <c r="P173" s="49">
        <v>2500.0000000000291</v>
      </c>
      <c r="Q173" s="49" t="s">
        <v>1608</v>
      </c>
      <c r="R173" s="49">
        <v>50.000000000000291</v>
      </c>
      <c r="S173" s="49">
        <v>50.000000000000291</v>
      </c>
      <c r="T173" s="49"/>
      <c r="U173" s="49">
        <v>-0.62321623031615558</v>
      </c>
      <c r="V173" s="49">
        <v>520833.33333142393</v>
      </c>
      <c r="W173" s="49">
        <v>520833.3333349087</v>
      </c>
      <c r="X173" s="49">
        <v>-4.1723251342773438E-7</v>
      </c>
      <c r="Y173" s="53" t="s">
        <v>1609</v>
      </c>
    </row>
    <row r="174" spans="11:25" x14ac:dyDescent="0.25">
      <c r="K174" s="52">
        <v>46274.426226851851</v>
      </c>
      <c r="L174" s="49" t="s">
        <v>1722</v>
      </c>
      <c r="M174" s="49" t="s">
        <v>164</v>
      </c>
      <c r="N174" s="49">
        <v>216.67457523382063</v>
      </c>
      <c r="O174" s="49">
        <v>-385.19187216415048</v>
      </c>
      <c r="P174" s="49">
        <v>2499.9999999999923</v>
      </c>
      <c r="Q174" s="49" t="s">
        <v>1608</v>
      </c>
      <c r="R174" s="49">
        <v>49.999999999999922</v>
      </c>
      <c r="S174" s="49">
        <v>49.999999999999922</v>
      </c>
      <c r="T174" s="49"/>
      <c r="U174" s="49">
        <v>-0.62321623031615359</v>
      </c>
      <c r="V174" s="49">
        <v>520833.33333415119</v>
      </c>
      <c r="W174" s="49">
        <v>520833.33333408862</v>
      </c>
      <c r="X174" s="49">
        <v>3.5762786865234375E-7</v>
      </c>
      <c r="Y174" s="53" t="s">
        <v>1609</v>
      </c>
    </row>
    <row r="175" spans="11:25" x14ac:dyDescent="0.25">
      <c r="K175" s="52">
        <v>46274.426226851851</v>
      </c>
      <c r="L175" s="49" t="s">
        <v>1723</v>
      </c>
      <c r="M175" s="49" t="s">
        <v>164</v>
      </c>
      <c r="N175" s="49">
        <v>257.27485061154721</v>
      </c>
      <c r="O175" s="49">
        <v>-414.3743607361132</v>
      </c>
      <c r="P175" s="49">
        <v>2499.9999999999923</v>
      </c>
      <c r="Q175" s="49" t="s">
        <v>1608</v>
      </c>
      <c r="R175" s="49">
        <v>49.999999999999922</v>
      </c>
      <c r="S175" s="49">
        <v>49.999999999999922</v>
      </c>
      <c r="T175" s="49"/>
      <c r="U175" s="49">
        <v>-0.62321623031615359</v>
      </c>
      <c r="V175" s="49">
        <v>520833.33333362534</v>
      </c>
      <c r="W175" s="49">
        <v>520833.33333594614</v>
      </c>
      <c r="X175" s="49">
        <v>-2.7120113372802734E-6</v>
      </c>
      <c r="Y175" s="53" t="s">
        <v>1609</v>
      </c>
    </row>
    <row r="176" spans="11:25" x14ac:dyDescent="0.25">
      <c r="K176" s="52">
        <v>46274.426226851851</v>
      </c>
      <c r="L176" s="49" t="s">
        <v>1724</v>
      </c>
      <c r="M176" s="49" t="s">
        <v>164</v>
      </c>
      <c r="N176" s="49">
        <v>297.87512598927378</v>
      </c>
      <c r="O176" s="49">
        <v>-443.55684930807706</v>
      </c>
      <c r="P176" s="49">
        <v>2500.0000000000291</v>
      </c>
      <c r="Q176" s="49" t="s">
        <v>1608</v>
      </c>
      <c r="R176" s="49">
        <v>50.000000000000291</v>
      </c>
      <c r="S176" s="49">
        <v>50.000000000000291</v>
      </c>
      <c r="T176" s="49"/>
      <c r="U176" s="49">
        <v>-0.62321623031615558</v>
      </c>
      <c r="V176" s="49">
        <v>520833.33333347371</v>
      </c>
      <c r="W176" s="49">
        <v>520833.33333223249</v>
      </c>
      <c r="X176" s="49">
        <v>1.1920928955078125E-7</v>
      </c>
      <c r="Y176" s="53" t="s">
        <v>1609</v>
      </c>
    </row>
    <row r="177" spans="11:25" x14ac:dyDescent="0.25">
      <c r="K177" s="52">
        <v>46274.426226851851</v>
      </c>
      <c r="L177" s="49" t="s">
        <v>1725</v>
      </c>
      <c r="M177" s="49" t="s">
        <v>164</v>
      </c>
      <c r="N177" s="49">
        <v>338.47540136700081</v>
      </c>
      <c r="O177" s="49">
        <v>-472.73933788003956</v>
      </c>
      <c r="P177" s="49">
        <v>2499.9999999999923</v>
      </c>
      <c r="Q177" s="49" t="s">
        <v>1608</v>
      </c>
      <c r="R177" s="49">
        <v>49.999999999999922</v>
      </c>
      <c r="S177" s="49">
        <v>49.999999999999922</v>
      </c>
      <c r="T177" s="49"/>
      <c r="U177" s="49">
        <v>-0.62321623031615359</v>
      </c>
      <c r="V177" s="49">
        <v>520833.33333128755</v>
      </c>
      <c r="W177" s="49">
        <v>520833.33333389042</v>
      </c>
      <c r="X177" s="49">
        <v>6.5565109252929688E-7</v>
      </c>
      <c r="Y177" s="53" t="s">
        <v>1609</v>
      </c>
    </row>
    <row r="178" spans="11:25" x14ac:dyDescent="0.25">
      <c r="K178" s="52">
        <v>46274.426226851851</v>
      </c>
      <c r="L178" s="49" t="s">
        <v>1726</v>
      </c>
      <c r="M178" s="49" t="s">
        <v>164</v>
      </c>
      <c r="N178" s="49">
        <v>379.07567674472739</v>
      </c>
      <c r="O178" s="49">
        <v>-501.92182645200273</v>
      </c>
      <c r="P178" s="49">
        <v>2499.9999999999923</v>
      </c>
      <c r="Q178" s="49" t="s">
        <v>1608</v>
      </c>
      <c r="R178" s="49">
        <v>49.999999999999922</v>
      </c>
      <c r="S178" s="49">
        <v>49.999999999999922</v>
      </c>
      <c r="T178" s="49"/>
      <c r="U178" s="49">
        <v>-0.62321623031615359</v>
      </c>
      <c r="V178" s="49">
        <v>520833.33333321259</v>
      </c>
      <c r="W178" s="49">
        <v>520833.33333065442</v>
      </c>
      <c r="X178" s="49">
        <v>-1.2516975402832031E-6</v>
      </c>
      <c r="Y178" s="53" t="s">
        <v>1609</v>
      </c>
    </row>
    <row r="179" spans="11:25" x14ac:dyDescent="0.25">
      <c r="K179" s="52">
        <v>46274.426226851851</v>
      </c>
      <c r="L179" s="49" t="s">
        <v>1727</v>
      </c>
      <c r="M179" s="49" t="s">
        <v>164</v>
      </c>
      <c r="N179" s="49">
        <v>419.67595212245396</v>
      </c>
      <c r="O179" s="49">
        <v>-531.10431502396614</v>
      </c>
      <c r="P179" s="49">
        <v>2499.9999999999923</v>
      </c>
      <c r="Q179" s="49" t="s">
        <v>1608</v>
      </c>
      <c r="R179" s="49">
        <v>49.999999999999922</v>
      </c>
      <c r="S179" s="49">
        <v>49.999999999999922</v>
      </c>
      <c r="T179" s="49"/>
      <c r="U179" s="49">
        <v>-0.62321623031615359</v>
      </c>
      <c r="V179" s="49">
        <v>520833.33333596057</v>
      </c>
      <c r="W179" s="49">
        <v>520833.33333274501</v>
      </c>
      <c r="X179" s="49">
        <v>1.1920928955078125E-6</v>
      </c>
      <c r="Y179" s="53" t="s">
        <v>1609</v>
      </c>
    </row>
    <row r="180" spans="11:25" x14ac:dyDescent="0.25">
      <c r="K180" s="52">
        <v>46274.426226851851</v>
      </c>
      <c r="L180" s="49" t="s">
        <v>1728</v>
      </c>
      <c r="M180" s="49" t="s">
        <v>164</v>
      </c>
      <c r="N180" s="49">
        <v>460.27622750018054</v>
      </c>
      <c r="O180" s="49">
        <v>-560.28680359592931</v>
      </c>
      <c r="P180" s="49">
        <v>2500.0000000000164</v>
      </c>
      <c r="Q180" s="49" t="s">
        <v>1608</v>
      </c>
      <c r="R180" s="49">
        <v>50.000000000000163</v>
      </c>
      <c r="S180" s="49">
        <v>50.000000000000163</v>
      </c>
      <c r="T180" s="49"/>
      <c r="U180" s="49">
        <v>-0.62321623031614826</v>
      </c>
      <c r="V180" s="49">
        <v>520833.33333218633</v>
      </c>
      <c r="W180" s="49">
        <v>520833.33332742669</v>
      </c>
      <c r="X180" s="49">
        <v>-1.6689300537109375E-6</v>
      </c>
      <c r="Y180" s="53" t="s">
        <v>1609</v>
      </c>
    </row>
    <row r="181" spans="11:25" x14ac:dyDescent="0.25">
      <c r="K181" s="52">
        <v>46274.426226851851</v>
      </c>
      <c r="L181" s="49" t="s">
        <v>1729</v>
      </c>
      <c r="M181" s="49" t="s">
        <v>164</v>
      </c>
      <c r="N181" s="49">
        <v>124.0562376726034</v>
      </c>
      <c r="O181" s="49">
        <v>-257.04413107053438</v>
      </c>
      <c r="P181" s="49">
        <v>2499.9999999999923</v>
      </c>
      <c r="Q181" s="49" t="s">
        <v>1608</v>
      </c>
      <c r="R181" s="49">
        <v>49.999999999999922</v>
      </c>
      <c r="S181" s="49">
        <v>49.999999999999922</v>
      </c>
      <c r="T181" s="49"/>
      <c r="U181" s="49">
        <v>-0.62321623031615359</v>
      </c>
      <c r="V181" s="49">
        <v>520833.33333685668</v>
      </c>
      <c r="W181" s="49">
        <v>520833.33333282196</v>
      </c>
      <c r="X181" s="49">
        <v>2.4586915969848633E-6</v>
      </c>
      <c r="Y181" s="53" t="s">
        <v>1609</v>
      </c>
    </row>
    <row r="182" spans="11:25" x14ac:dyDescent="0.25">
      <c r="K182" s="52">
        <v>46274.426226851851</v>
      </c>
      <c r="L182" s="49" t="s">
        <v>1730</v>
      </c>
      <c r="M182" s="49" t="s">
        <v>164</v>
      </c>
      <c r="N182" s="49">
        <v>164.65651305033043</v>
      </c>
      <c r="O182" s="49">
        <v>-286.22661964249755</v>
      </c>
      <c r="P182" s="49">
        <v>2500.0000000000059</v>
      </c>
      <c r="Q182" s="49" t="s">
        <v>1608</v>
      </c>
      <c r="R182" s="49">
        <v>50.000000000000057</v>
      </c>
      <c r="S182" s="49">
        <v>50.000000000000057</v>
      </c>
      <c r="T182" s="49"/>
      <c r="U182" s="49">
        <v>-0.62321623031616102</v>
      </c>
      <c r="V182" s="49">
        <v>520833.33333503961</v>
      </c>
      <c r="W182" s="49">
        <v>520833.33333497943</v>
      </c>
      <c r="X182" s="49">
        <v>-4.4852495193481445E-6</v>
      </c>
      <c r="Y182" s="53" t="s">
        <v>1609</v>
      </c>
    </row>
    <row r="183" spans="11:25" x14ac:dyDescent="0.25">
      <c r="K183" s="52">
        <v>46274.426226851851</v>
      </c>
      <c r="L183" s="49" t="s">
        <v>1731</v>
      </c>
      <c r="M183" s="49" t="s">
        <v>164</v>
      </c>
      <c r="N183" s="49">
        <v>205.25678842805701</v>
      </c>
      <c r="O183" s="49">
        <v>-315.40910821446073</v>
      </c>
      <c r="P183" s="49">
        <v>2499.9999999999923</v>
      </c>
      <c r="Q183" s="49" t="s">
        <v>1608</v>
      </c>
      <c r="R183" s="49">
        <v>49.999999999999922</v>
      </c>
      <c r="S183" s="49">
        <v>49.999999999999922</v>
      </c>
      <c r="T183" s="49"/>
      <c r="U183" s="49">
        <v>-0.62321623031615359</v>
      </c>
      <c r="V183" s="49">
        <v>520833.33333593106</v>
      </c>
      <c r="W183" s="49">
        <v>520833.3333320411</v>
      </c>
      <c r="X183" s="49">
        <v>-1.2814998626708984E-6</v>
      </c>
      <c r="Y183" s="53" t="s">
        <v>1609</v>
      </c>
    </row>
    <row r="184" spans="11:25" x14ac:dyDescent="0.25">
      <c r="K184" s="52">
        <v>46274.426226851851</v>
      </c>
      <c r="L184" s="49" t="s">
        <v>1732</v>
      </c>
      <c r="M184" s="49" t="s">
        <v>164</v>
      </c>
      <c r="N184" s="49">
        <v>245.85706380578358</v>
      </c>
      <c r="O184" s="49">
        <v>-344.59159678642391</v>
      </c>
      <c r="P184" s="49">
        <v>2500.0000000000291</v>
      </c>
      <c r="Q184" s="49" t="s">
        <v>1608</v>
      </c>
      <c r="R184" s="49">
        <v>50.000000000000291</v>
      </c>
      <c r="S184" s="49">
        <v>50.000000000000291</v>
      </c>
      <c r="T184" s="49"/>
      <c r="U184" s="49">
        <v>-0.62321623031615558</v>
      </c>
      <c r="V184" s="49">
        <v>520833.33333275781</v>
      </c>
      <c r="W184" s="49">
        <v>520833.33333374036</v>
      </c>
      <c r="X184" s="49">
        <v>-1.6689300537109375E-6</v>
      </c>
      <c r="Y184" s="53" t="s">
        <v>1609</v>
      </c>
    </row>
    <row r="185" spans="11:25" x14ac:dyDescent="0.25">
      <c r="K185" s="52">
        <v>46274.426226851851</v>
      </c>
      <c r="L185" s="49" t="s">
        <v>1733</v>
      </c>
      <c r="M185" s="49" t="s">
        <v>164</v>
      </c>
      <c r="N185" s="49">
        <v>286.45733918351016</v>
      </c>
      <c r="O185" s="49">
        <v>-373.77408535838708</v>
      </c>
      <c r="P185" s="49">
        <v>2499.9999999999923</v>
      </c>
      <c r="Q185" s="49" t="s">
        <v>1608</v>
      </c>
      <c r="R185" s="49">
        <v>49.999999999999922</v>
      </c>
      <c r="S185" s="49">
        <v>49.999999999999922</v>
      </c>
      <c r="T185" s="49"/>
      <c r="U185" s="49">
        <v>-0.62321623031615359</v>
      </c>
      <c r="V185" s="49">
        <v>520833.33333594433</v>
      </c>
      <c r="W185" s="49">
        <v>520833.33332805301</v>
      </c>
      <c r="X185" s="49">
        <v>-3.5762786865234375E-7</v>
      </c>
      <c r="Y185" s="53" t="s">
        <v>1609</v>
      </c>
    </row>
    <row r="186" spans="11:25" x14ac:dyDescent="0.25">
      <c r="K186" s="52">
        <v>46274.426226851851</v>
      </c>
      <c r="L186" s="49" t="s">
        <v>1734</v>
      </c>
      <c r="M186" s="49" t="s">
        <v>164</v>
      </c>
      <c r="N186" s="49">
        <v>327.05761456123673</v>
      </c>
      <c r="O186" s="49">
        <v>-402.95657393035026</v>
      </c>
      <c r="P186" s="49">
        <v>2499.9999999999923</v>
      </c>
      <c r="Q186" s="49" t="s">
        <v>1608</v>
      </c>
      <c r="R186" s="49">
        <v>49.999999999999922</v>
      </c>
      <c r="S186" s="49">
        <v>49.999999999999922</v>
      </c>
      <c r="T186" s="49"/>
      <c r="U186" s="49">
        <v>-0.62321623031615359</v>
      </c>
      <c r="V186" s="49">
        <v>520833.33333523019</v>
      </c>
      <c r="W186" s="49">
        <v>520833.33333309513</v>
      </c>
      <c r="X186" s="49">
        <v>-1.3709068298339844E-6</v>
      </c>
      <c r="Y186" s="53" t="s">
        <v>1609</v>
      </c>
    </row>
    <row r="187" spans="11:25" x14ac:dyDescent="0.25">
      <c r="K187" s="52">
        <v>46274.426226851851</v>
      </c>
      <c r="L187" s="49" t="s">
        <v>1735</v>
      </c>
      <c r="M187" s="49" t="s">
        <v>164</v>
      </c>
      <c r="N187" s="49">
        <v>367.65788993896376</v>
      </c>
      <c r="O187" s="49">
        <v>-432.13906250231321</v>
      </c>
      <c r="P187" s="49">
        <v>2500.0000000000291</v>
      </c>
      <c r="Q187" s="49" t="s">
        <v>1608</v>
      </c>
      <c r="R187" s="49">
        <v>50.000000000000291</v>
      </c>
      <c r="S187" s="49">
        <v>50.000000000000291</v>
      </c>
      <c r="T187" s="49"/>
      <c r="U187" s="49">
        <v>-0.62321623031615558</v>
      </c>
      <c r="V187" s="49">
        <v>520833.33333432383</v>
      </c>
      <c r="W187" s="49">
        <v>520833.33333383413</v>
      </c>
      <c r="X187" s="49">
        <v>1.7881393432617188E-7</v>
      </c>
      <c r="Y187" s="53" t="s">
        <v>1609</v>
      </c>
    </row>
    <row r="188" spans="11:25" x14ac:dyDescent="0.25">
      <c r="K188" s="52">
        <v>46274.426226851851</v>
      </c>
      <c r="L188" s="49" t="s">
        <v>1736</v>
      </c>
      <c r="M188" s="49" t="s">
        <v>164</v>
      </c>
      <c r="N188" s="49">
        <v>408.25816531669034</v>
      </c>
      <c r="O188" s="49">
        <v>-461.32155107427661</v>
      </c>
      <c r="P188" s="49">
        <v>2499.9999999999923</v>
      </c>
      <c r="Q188" s="49" t="s">
        <v>1608</v>
      </c>
      <c r="R188" s="49">
        <v>49.999999999999922</v>
      </c>
      <c r="S188" s="49">
        <v>49.999999999999922</v>
      </c>
      <c r="T188" s="49"/>
      <c r="U188" s="49">
        <v>-0.62321623031615359</v>
      </c>
      <c r="V188" s="49">
        <v>520833.33333331387</v>
      </c>
      <c r="W188" s="49">
        <v>520833.33333152789</v>
      </c>
      <c r="X188" s="49">
        <v>-1.7881393432617188E-7</v>
      </c>
      <c r="Y188" s="53" t="s">
        <v>1609</v>
      </c>
    </row>
    <row r="189" spans="11:25" x14ac:dyDescent="0.25">
      <c r="K189" s="52">
        <v>46274.426226851851</v>
      </c>
      <c r="L189" s="49" t="s">
        <v>1737</v>
      </c>
      <c r="M189" s="49" t="s">
        <v>164</v>
      </c>
      <c r="N189" s="49">
        <v>448.85844069441737</v>
      </c>
      <c r="O189" s="49">
        <v>-490.50403964623933</v>
      </c>
      <c r="P189" s="49">
        <v>2499.9999999999923</v>
      </c>
      <c r="Q189" s="49" t="s">
        <v>1608</v>
      </c>
      <c r="R189" s="49">
        <v>49.999999999999922</v>
      </c>
      <c r="S189" s="49">
        <v>49.999999999999922</v>
      </c>
      <c r="T189" s="49"/>
      <c r="U189" s="49">
        <v>-0.62321623031615359</v>
      </c>
      <c r="V189" s="49">
        <v>520833.33333513432</v>
      </c>
      <c r="W189" s="49">
        <v>520833.33333236328</v>
      </c>
      <c r="X189" s="49">
        <v>-2.1457672119140625E-6</v>
      </c>
      <c r="Y189" s="53" t="s">
        <v>1609</v>
      </c>
    </row>
    <row r="190" spans="11:25" x14ac:dyDescent="0.25">
      <c r="K190" s="52">
        <v>46274.426226851851</v>
      </c>
      <c r="L190" s="49" t="s">
        <v>1738</v>
      </c>
      <c r="M190" s="49" t="s">
        <v>164</v>
      </c>
      <c r="N190" s="49">
        <v>489.45871607214394</v>
      </c>
      <c r="O190" s="49">
        <v>-519.68652821820251</v>
      </c>
      <c r="P190" s="49">
        <v>2499.9999999999923</v>
      </c>
      <c r="Q190" s="49" t="s">
        <v>1608</v>
      </c>
      <c r="R190" s="49">
        <v>49.999999999999922</v>
      </c>
      <c r="S190" s="49">
        <v>49.999999999999922</v>
      </c>
      <c r="T190" s="49"/>
      <c r="U190" s="49">
        <v>-0.62321623031615359</v>
      </c>
      <c r="V190" s="49">
        <v>520833.33333447168</v>
      </c>
      <c r="W190" s="49">
        <v>520833.33332800935</v>
      </c>
      <c r="X190" s="49">
        <v>-3.9339065551757813E-6</v>
      </c>
      <c r="Y190" s="53" t="s">
        <v>1609</v>
      </c>
    </row>
    <row r="191" spans="11:25" x14ac:dyDescent="0.25">
      <c r="K191" s="52">
        <v>46274.426226851851</v>
      </c>
      <c r="L191" s="49" t="s">
        <v>1739</v>
      </c>
      <c r="M191" s="49" t="s">
        <v>164</v>
      </c>
      <c r="N191" s="49">
        <v>153.23872624456681</v>
      </c>
      <c r="O191" s="49">
        <v>-216.44385569280757</v>
      </c>
      <c r="P191" s="49">
        <v>2499.9999999999923</v>
      </c>
      <c r="Q191" s="49" t="s">
        <v>1608</v>
      </c>
      <c r="R191" s="49">
        <v>49.999999999999922</v>
      </c>
      <c r="S191" s="49">
        <v>49.999999999999922</v>
      </c>
      <c r="T191" s="49"/>
      <c r="U191" s="49">
        <v>-0.62321623031615359</v>
      </c>
      <c r="V191" s="49">
        <v>520833.33333503065</v>
      </c>
      <c r="W191" s="49">
        <v>520833.33333375416</v>
      </c>
      <c r="X191" s="49">
        <v>5.5134296417236328E-7</v>
      </c>
      <c r="Y191" s="53" t="s">
        <v>1609</v>
      </c>
    </row>
    <row r="192" spans="11:25" x14ac:dyDescent="0.25">
      <c r="K192" s="52">
        <v>46274.426226851851</v>
      </c>
      <c r="L192" s="49" t="s">
        <v>1740</v>
      </c>
      <c r="M192" s="49" t="s">
        <v>164</v>
      </c>
      <c r="N192" s="49">
        <v>193.83900162229338</v>
      </c>
      <c r="O192" s="49">
        <v>-245.62634426477075</v>
      </c>
      <c r="P192" s="49">
        <v>2500.0000000000291</v>
      </c>
      <c r="Q192" s="49" t="s">
        <v>1608</v>
      </c>
      <c r="R192" s="49">
        <v>50.000000000000291</v>
      </c>
      <c r="S192" s="49">
        <v>50.000000000000291</v>
      </c>
      <c r="T192" s="49"/>
      <c r="U192" s="49">
        <v>-0.62321623031615558</v>
      </c>
      <c r="V192" s="49">
        <v>520833.33333623764</v>
      </c>
      <c r="W192" s="49">
        <v>520833.33333303756</v>
      </c>
      <c r="X192" s="49">
        <v>1.5944242477416992E-6</v>
      </c>
      <c r="Y192" s="53" t="s">
        <v>1609</v>
      </c>
    </row>
    <row r="193" spans="11:25" x14ac:dyDescent="0.25">
      <c r="K193" s="52">
        <v>46274.426226851851</v>
      </c>
      <c r="L193" s="49" t="s">
        <v>1741</v>
      </c>
      <c r="M193" s="49" t="s">
        <v>164</v>
      </c>
      <c r="N193" s="49">
        <v>234.43927700001996</v>
      </c>
      <c r="O193" s="49">
        <v>-274.80883283673393</v>
      </c>
      <c r="P193" s="49">
        <v>2499.9999999999923</v>
      </c>
      <c r="Q193" s="49" t="s">
        <v>1608</v>
      </c>
      <c r="R193" s="49">
        <v>49.999999999999922</v>
      </c>
      <c r="S193" s="49">
        <v>49.999999999999922</v>
      </c>
      <c r="T193" s="49"/>
      <c r="U193" s="49">
        <v>-0.62321623031615359</v>
      </c>
      <c r="V193" s="49">
        <v>520833.33333664038</v>
      </c>
      <c r="W193" s="49">
        <v>520833.33333469345</v>
      </c>
      <c r="X193" s="49">
        <v>-5.9604644775390625E-7</v>
      </c>
      <c r="Y193" s="53" t="s">
        <v>1609</v>
      </c>
    </row>
    <row r="194" spans="11:25" x14ac:dyDescent="0.25">
      <c r="K194" s="52">
        <v>46274.426226851851</v>
      </c>
      <c r="L194" s="49" t="s">
        <v>1742</v>
      </c>
      <c r="M194" s="49" t="s">
        <v>164</v>
      </c>
      <c r="N194" s="49">
        <v>275.03955237774699</v>
      </c>
      <c r="O194" s="49">
        <v>-303.9913214086971</v>
      </c>
      <c r="P194" s="49">
        <v>2499.9999999999923</v>
      </c>
      <c r="Q194" s="49" t="s">
        <v>1608</v>
      </c>
      <c r="R194" s="49">
        <v>49.999999999999922</v>
      </c>
      <c r="S194" s="49">
        <v>49.999999999999922</v>
      </c>
      <c r="T194" s="49"/>
      <c r="U194" s="49">
        <v>-0.62321623031615359</v>
      </c>
      <c r="V194" s="49">
        <v>520833.33333529386</v>
      </c>
      <c r="W194" s="49">
        <v>520833.3333358519</v>
      </c>
      <c r="X194" s="49">
        <v>1.4901161193847656E-6</v>
      </c>
      <c r="Y194" s="53" t="s">
        <v>1609</v>
      </c>
    </row>
    <row r="195" spans="11:25" x14ac:dyDescent="0.25">
      <c r="K195" s="52">
        <v>46274.426226851851</v>
      </c>
      <c r="L195" s="49" t="s">
        <v>1743</v>
      </c>
      <c r="M195" s="49" t="s">
        <v>164</v>
      </c>
      <c r="N195" s="49">
        <v>315.63982775547356</v>
      </c>
      <c r="O195" s="49">
        <v>-333.17380998066028</v>
      </c>
      <c r="P195" s="49">
        <v>2499.9999999999923</v>
      </c>
      <c r="Q195" s="49" t="s">
        <v>1608</v>
      </c>
      <c r="R195" s="49">
        <v>49.999999999999922</v>
      </c>
      <c r="S195" s="49">
        <v>49.999999999999922</v>
      </c>
      <c r="T195" s="49"/>
      <c r="U195" s="49">
        <v>-0.62321623031615359</v>
      </c>
      <c r="V195" s="49">
        <v>520833.33333442052</v>
      </c>
      <c r="W195" s="49">
        <v>520833.33333142579</v>
      </c>
      <c r="X195" s="49">
        <v>-2.1755695343017578E-6</v>
      </c>
      <c r="Y195" s="53" t="s">
        <v>1609</v>
      </c>
    </row>
    <row r="196" spans="11:25" x14ac:dyDescent="0.25">
      <c r="K196" s="52">
        <v>46274.426226851851</v>
      </c>
      <c r="L196" s="49" t="s">
        <v>1744</v>
      </c>
      <c r="M196" s="49" t="s">
        <v>164</v>
      </c>
      <c r="N196" s="49">
        <v>356.24010313320014</v>
      </c>
      <c r="O196" s="49">
        <v>-362.35629855262323</v>
      </c>
      <c r="P196" s="49">
        <v>2499.9999999999923</v>
      </c>
      <c r="Q196" s="49" t="s">
        <v>1608</v>
      </c>
      <c r="R196" s="49">
        <v>49.999999999999922</v>
      </c>
      <c r="S196" s="49">
        <v>49.999999999999922</v>
      </c>
      <c r="T196" s="49"/>
      <c r="U196" s="49">
        <v>-0.62321623031615359</v>
      </c>
      <c r="V196" s="49">
        <v>520833.33333157119</v>
      </c>
      <c r="W196" s="49">
        <v>520833.33333232632</v>
      </c>
      <c r="X196" s="49">
        <v>-5.7220458984375E-6</v>
      </c>
      <c r="Y196" s="53" t="s">
        <v>1609</v>
      </c>
    </row>
    <row r="197" spans="11:25" x14ac:dyDescent="0.25">
      <c r="K197" s="52">
        <v>46274.426226851851</v>
      </c>
      <c r="L197" s="49" t="s">
        <v>1745</v>
      </c>
      <c r="M197" s="49" t="s">
        <v>164</v>
      </c>
      <c r="N197" s="49">
        <v>396.84037851092671</v>
      </c>
      <c r="O197" s="49">
        <v>-391.53878712458641</v>
      </c>
      <c r="P197" s="49">
        <v>2500.0000000000291</v>
      </c>
      <c r="Q197" s="49" t="s">
        <v>1608</v>
      </c>
      <c r="R197" s="49">
        <v>50.000000000000291</v>
      </c>
      <c r="S197" s="49">
        <v>50.000000000000291</v>
      </c>
      <c r="T197" s="49"/>
      <c r="U197" s="49">
        <v>-0.62321623031615558</v>
      </c>
      <c r="V197" s="49">
        <v>520833.33333175245</v>
      </c>
      <c r="W197" s="49">
        <v>520833.33333275258</v>
      </c>
      <c r="X197" s="49">
        <v>-1.2516975402832031E-6</v>
      </c>
      <c r="Y197" s="53" t="s">
        <v>1609</v>
      </c>
    </row>
    <row r="198" spans="11:25" x14ac:dyDescent="0.25">
      <c r="K198" s="52">
        <v>46274.426226851851</v>
      </c>
      <c r="L198" s="49" t="s">
        <v>1746</v>
      </c>
      <c r="M198" s="49" t="s">
        <v>164</v>
      </c>
      <c r="N198" s="49">
        <v>437.44065388865374</v>
      </c>
      <c r="O198" s="49">
        <v>-420.72127569654958</v>
      </c>
      <c r="P198" s="49">
        <v>2499.9999999999923</v>
      </c>
      <c r="Q198" s="49" t="s">
        <v>1608</v>
      </c>
      <c r="R198" s="49">
        <v>49.999999999999922</v>
      </c>
      <c r="S198" s="49">
        <v>49.999999999999922</v>
      </c>
      <c r="T198" s="49"/>
      <c r="U198" s="49">
        <v>-0.62321623031615359</v>
      </c>
      <c r="V198" s="49">
        <v>520833.33333321015</v>
      </c>
      <c r="W198" s="49">
        <v>520833.33333003882</v>
      </c>
      <c r="X198" s="49">
        <v>-1.6689300537109375E-6</v>
      </c>
      <c r="Y198" s="53" t="s">
        <v>1609</v>
      </c>
    </row>
    <row r="199" spans="11:25" x14ac:dyDescent="0.25">
      <c r="K199" s="52">
        <v>46274.426226851851</v>
      </c>
      <c r="L199" s="49" t="s">
        <v>1747</v>
      </c>
      <c r="M199" s="49" t="s">
        <v>164</v>
      </c>
      <c r="N199" s="49">
        <v>478.04092926638032</v>
      </c>
      <c r="O199" s="49">
        <v>-449.90376426851276</v>
      </c>
      <c r="P199" s="49">
        <v>2500.0000000000164</v>
      </c>
      <c r="Q199" s="49" t="s">
        <v>1608</v>
      </c>
      <c r="R199" s="49">
        <v>50.000000000000163</v>
      </c>
      <c r="S199" s="49">
        <v>50.000000000000163</v>
      </c>
      <c r="T199" s="49"/>
      <c r="U199" s="49">
        <v>-0.62321623031614826</v>
      </c>
      <c r="V199" s="49">
        <v>520833.33333415235</v>
      </c>
      <c r="W199" s="49">
        <v>520833.33332987479</v>
      </c>
      <c r="X199" s="49">
        <v>-2.86102294921875E-6</v>
      </c>
      <c r="Y199" s="53" t="s">
        <v>1609</v>
      </c>
    </row>
    <row r="200" spans="11:25" x14ac:dyDescent="0.25">
      <c r="K200" s="52">
        <v>46274.426226851851</v>
      </c>
      <c r="L200" s="49" t="s">
        <v>1748</v>
      </c>
      <c r="M200" s="49" t="s">
        <v>164</v>
      </c>
      <c r="N200" s="49">
        <v>518.64120464410689</v>
      </c>
      <c r="O200" s="49">
        <v>-479.08625284047594</v>
      </c>
      <c r="P200" s="49">
        <v>2499.9999999999923</v>
      </c>
      <c r="Q200" s="49" t="s">
        <v>1608</v>
      </c>
      <c r="R200" s="49">
        <v>49.999999999999922</v>
      </c>
      <c r="S200" s="49">
        <v>49.999999999999922</v>
      </c>
      <c r="T200" s="49"/>
      <c r="U200" s="49">
        <v>-0.62321623031615359</v>
      </c>
      <c r="V200" s="49">
        <v>520833.33333101956</v>
      </c>
      <c r="W200" s="49">
        <v>520833.33333079412</v>
      </c>
      <c r="X200" s="49">
        <v>-2.6226043701171875E-6</v>
      </c>
      <c r="Y200" s="53" t="s">
        <v>1609</v>
      </c>
    </row>
    <row r="201" spans="11:25" x14ac:dyDescent="0.25">
      <c r="K201" s="52">
        <v>46274.426226851851</v>
      </c>
      <c r="L201" s="49" t="s">
        <v>1749</v>
      </c>
      <c r="M201" s="49" t="s">
        <v>164</v>
      </c>
      <c r="N201" s="49">
        <v>182.42121481652975</v>
      </c>
      <c r="O201" s="49">
        <v>-175.84358031508077</v>
      </c>
      <c r="P201" s="49">
        <v>2499.9999999999991</v>
      </c>
      <c r="Q201" s="49" t="s">
        <v>1608</v>
      </c>
      <c r="R201" s="49">
        <v>49.999999999999993</v>
      </c>
      <c r="S201" s="49">
        <v>49.999999999999993</v>
      </c>
      <c r="T201" s="49"/>
      <c r="U201" s="49">
        <v>-0.62321623031615359</v>
      </c>
      <c r="V201" s="49">
        <v>520833.33333441336</v>
      </c>
      <c r="W201" s="49">
        <v>520833.33333528088</v>
      </c>
      <c r="X201" s="49">
        <v>2.2351741790771484E-7</v>
      </c>
      <c r="Y201" s="53" t="s">
        <v>1609</v>
      </c>
    </row>
    <row r="202" spans="11:25" x14ac:dyDescent="0.25">
      <c r="K202" s="52">
        <v>46274.426226851851</v>
      </c>
      <c r="L202" s="49" t="s">
        <v>1750</v>
      </c>
      <c r="M202" s="49" t="s">
        <v>164</v>
      </c>
      <c r="N202" s="49">
        <v>223.02149019425633</v>
      </c>
      <c r="O202" s="49">
        <v>-205.02606888704395</v>
      </c>
      <c r="P202" s="49">
        <v>2500.0000000000291</v>
      </c>
      <c r="Q202" s="49" t="s">
        <v>1608</v>
      </c>
      <c r="R202" s="49">
        <v>50.000000000000291</v>
      </c>
      <c r="S202" s="49">
        <v>50.000000000000291</v>
      </c>
      <c r="T202" s="49"/>
      <c r="U202" s="49">
        <v>-0.62321623031615558</v>
      </c>
      <c r="V202" s="49">
        <v>520833.33333300444</v>
      </c>
      <c r="W202" s="49">
        <v>520833.33333792328</v>
      </c>
      <c r="X202" s="49">
        <v>-1.4156103134155273E-6</v>
      </c>
      <c r="Y202" s="53" t="s">
        <v>1609</v>
      </c>
    </row>
    <row r="203" spans="11:25" x14ac:dyDescent="0.25">
      <c r="K203" s="52">
        <v>46274.426226851851</v>
      </c>
      <c r="L203" s="49" t="s">
        <v>1751</v>
      </c>
      <c r="M203" s="49" t="s">
        <v>164</v>
      </c>
      <c r="N203" s="49">
        <v>263.62176557198291</v>
      </c>
      <c r="O203" s="49">
        <v>-234.20855745900735</v>
      </c>
      <c r="P203" s="49">
        <v>2499.9999999999923</v>
      </c>
      <c r="Q203" s="49" t="s">
        <v>1608</v>
      </c>
      <c r="R203" s="49">
        <v>49.999999999999922</v>
      </c>
      <c r="S203" s="49">
        <v>49.999999999999922</v>
      </c>
      <c r="T203" s="49"/>
      <c r="U203" s="49">
        <v>-0.62321623031615359</v>
      </c>
      <c r="V203" s="49">
        <v>520833.33333468821</v>
      </c>
      <c r="W203" s="49">
        <v>520833.33333025593</v>
      </c>
      <c r="X203" s="49">
        <v>-3.8743019104003906E-6</v>
      </c>
      <c r="Y203" s="53" t="s">
        <v>1609</v>
      </c>
    </row>
    <row r="204" spans="11:25" x14ac:dyDescent="0.25">
      <c r="K204" s="52">
        <v>46274.426226851851</v>
      </c>
      <c r="L204" s="49" t="s">
        <v>1752</v>
      </c>
      <c r="M204" s="49" t="s">
        <v>164</v>
      </c>
      <c r="N204" s="49">
        <v>304.22204094970994</v>
      </c>
      <c r="O204" s="49">
        <v>-263.3910460309703</v>
      </c>
      <c r="P204" s="49">
        <v>2500.0000000000291</v>
      </c>
      <c r="Q204" s="49" t="s">
        <v>1608</v>
      </c>
      <c r="R204" s="49">
        <v>50.000000000000291</v>
      </c>
      <c r="S204" s="49">
        <v>50.000000000000291</v>
      </c>
      <c r="T204" s="49"/>
      <c r="U204" s="49">
        <v>-0.62321623031615558</v>
      </c>
      <c r="V204" s="49">
        <v>520833.33333518123</v>
      </c>
      <c r="W204" s="49">
        <v>520833.33333151898</v>
      </c>
      <c r="X204" s="49">
        <v>-1.4007091522216797E-6</v>
      </c>
      <c r="Y204" s="53" t="s">
        <v>1609</v>
      </c>
    </row>
    <row r="205" spans="11:25" x14ac:dyDescent="0.25">
      <c r="K205" s="52">
        <v>46274.426226851851</v>
      </c>
      <c r="L205" s="49" t="s">
        <v>1753</v>
      </c>
      <c r="M205" s="49" t="s">
        <v>164</v>
      </c>
      <c r="N205" s="49">
        <v>344.82231632743651</v>
      </c>
      <c r="O205" s="49">
        <v>-292.57353460293371</v>
      </c>
      <c r="P205" s="49">
        <v>2499.9999999999923</v>
      </c>
      <c r="Q205" s="49" t="s">
        <v>1608</v>
      </c>
      <c r="R205" s="49">
        <v>49.999999999999922</v>
      </c>
      <c r="S205" s="49">
        <v>49.999999999999922</v>
      </c>
      <c r="T205" s="49"/>
      <c r="U205" s="49">
        <v>-0.62321623031615359</v>
      </c>
      <c r="V205" s="49">
        <v>520833.33333875192</v>
      </c>
      <c r="W205" s="49">
        <v>520833.33333026734</v>
      </c>
      <c r="X205" s="49">
        <v>-2.5629997253417969E-6</v>
      </c>
      <c r="Y205" s="53" t="s">
        <v>1609</v>
      </c>
    </row>
    <row r="206" spans="11:25" x14ac:dyDescent="0.25">
      <c r="K206" s="52">
        <v>46274.426226851851</v>
      </c>
      <c r="L206" s="49" t="s">
        <v>1754</v>
      </c>
      <c r="M206" s="49" t="s">
        <v>164</v>
      </c>
      <c r="N206" s="49">
        <v>385.42259170516354</v>
      </c>
      <c r="O206" s="49">
        <v>-321.75602317489665</v>
      </c>
      <c r="P206" s="49">
        <v>2500.0000000000059</v>
      </c>
      <c r="Q206" s="49" t="s">
        <v>1608</v>
      </c>
      <c r="R206" s="49">
        <v>50.000000000000057</v>
      </c>
      <c r="S206" s="49">
        <v>50.000000000000057</v>
      </c>
      <c r="T206" s="49"/>
      <c r="U206" s="49">
        <v>-0.62321623031616102</v>
      </c>
      <c r="V206" s="49">
        <v>520833.33333567856</v>
      </c>
      <c r="W206" s="49">
        <v>520833.3333280303</v>
      </c>
      <c r="X206" s="49">
        <v>-2.6226043701171875E-6</v>
      </c>
      <c r="Y206" s="53" t="s">
        <v>1609</v>
      </c>
    </row>
    <row r="207" spans="11:25" x14ac:dyDescent="0.25">
      <c r="K207" s="52">
        <v>46274.426226851851</v>
      </c>
      <c r="L207" s="49" t="s">
        <v>1755</v>
      </c>
      <c r="M207" s="49" t="s">
        <v>164</v>
      </c>
      <c r="N207" s="49">
        <v>426.02286708289012</v>
      </c>
      <c r="O207" s="49">
        <v>-350.93851174686006</v>
      </c>
      <c r="P207" s="49">
        <v>2499.9999999999923</v>
      </c>
      <c r="Q207" s="49" t="s">
        <v>1608</v>
      </c>
      <c r="R207" s="49">
        <v>49.999999999999922</v>
      </c>
      <c r="S207" s="49">
        <v>49.999999999999922</v>
      </c>
      <c r="T207" s="49"/>
      <c r="U207" s="49">
        <v>-0.62321623031615359</v>
      </c>
      <c r="V207" s="49">
        <v>520833.33333517145</v>
      </c>
      <c r="W207" s="49">
        <v>520833.33333214233</v>
      </c>
      <c r="X207" s="49">
        <v>0</v>
      </c>
      <c r="Y207" s="53" t="s">
        <v>1609</v>
      </c>
    </row>
    <row r="208" spans="11:25" x14ac:dyDescent="0.25">
      <c r="K208" s="52">
        <v>46274.426226851851</v>
      </c>
      <c r="L208" s="49" t="s">
        <v>1756</v>
      </c>
      <c r="M208" s="49" t="s">
        <v>164</v>
      </c>
      <c r="N208" s="49">
        <v>466.62314246061669</v>
      </c>
      <c r="O208" s="49">
        <v>-380.12100031882323</v>
      </c>
      <c r="P208" s="49">
        <v>2499.9999999999923</v>
      </c>
      <c r="Q208" s="49" t="s">
        <v>1608</v>
      </c>
      <c r="R208" s="49">
        <v>49.999999999999922</v>
      </c>
      <c r="S208" s="49">
        <v>49.999999999999922</v>
      </c>
      <c r="T208" s="49"/>
      <c r="U208" s="49">
        <v>-0.62321623031615359</v>
      </c>
      <c r="V208" s="49">
        <v>520833.33333313721</v>
      </c>
      <c r="W208" s="49">
        <v>520833.33333192486</v>
      </c>
      <c r="X208" s="49">
        <v>5.9604644775390625E-7</v>
      </c>
      <c r="Y208" s="53" t="s">
        <v>1609</v>
      </c>
    </row>
    <row r="209" spans="11:25" x14ac:dyDescent="0.25">
      <c r="K209" s="52">
        <v>46274.426226851851</v>
      </c>
      <c r="L209" s="49" t="s">
        <v>1757</v>
      </c>
      <c r="M209" s="49" t="s">
        <v>164</v>
      </c>
      <c r="N209" s="49">
        <v>507.22341783834327</v>
      </c>
      <c r="O209" s="49">
        <v>-409.30348889078573</v>
      </c>
      <c r="P209" s="49">
        <v>2500.0000000000291</v>
      </c>
      <c r="Q209" s="49" t="s">
        <v>1608</v>
      </c>
      <c r="R209" s="49">
        <v>50.000000000000291</v>
      </c>
      <c r="S209" s="49">
        <v>50.000000000000291</v>
      </c>
      <c r="T209" s="49"/>
      <c r="U209" s="49">
        <v>-0.62321623031615558</v>
      </c>
      <c r="V209" s="49">
        <v>520833.33333443064</v>
      </c>
      <c r="W209" s="49">
        <v>520833.33333137207</v>
      </c>
      <c r="X209" s="49">
        <v>-1.3113021850585938E-6</v>
      </c>
      <c r="Y209" s="53" t="s">
        <v>1609</v>
      </c>
    </row>
    <row r="210" spans="11:25" x14ac:dyDescent="0.25">
      <c r="K210" s="52">
        <v>46274.426226851851</v>
      </c>
      <c r="L210" s="49" t="s">
        <v>1758</v>
      </c>
      <c r="M210" s="49" t="s">
        <v>164</v>
      </c>
      <c r="N210" s="49">
        <v>547.8236932160703</v>
      </c>
      <c r="O210" s="49">
        <v>-438.48597746274913</v>
      </c>
      <c r="P210" s="49">
        <v>2499.9999999999923</v>
      </c>
      <c r="Q210" s="49" t="s">
        <v>1608</v>
      </c>
      <c r="R210" s="49">
        <v>49.999999999999922</v>
      </c>
      <c r="S210" s="49">
        <v>49.999999999999922</v>
      </c>
      <c r="T210" s="49"/>
      <c r="U210" s="49">
        <v>-0.62321623031615359</v>
      </c>
      <c r="V210" s="49">
        <v>520833.33333434619</v>
      </c>
      <c r="W210" s="49">
        <v>520833.33332715061</v>
      </c>
      <c r="X210" s="49">
        <v>-3.2186508178710938E-6</v>
      </c>
      <c r="Y210" s="53" t="s">
        <v>1609</v>
      </c>
    </row>
    <row r="211" spans="11:25" x14ac:dyDescent="0.25">
      <c r="K211" s="52">
        <v>46274.426226851851</v>
      </c>
      <c r="L211" s="49" t="s">
        <v>1759</v>
      </c>
      <c r="M211" s="49" t="s">
        <v>164</v>
      </c>
      <c r="N211" s="49">
        <v>211.60370338849316</v>
      </c>
      <c r="O211" s="49">
        <v>-135.24330493735397</v>
      </c>
      <c r="P211" s="49">
        <v>2500.0000000000059</v>
      </c>
      <c r="Q211" s="49" t="s">
        <v>1608</v>
      </c>
      <c r="R211" s="49">
        <v>50.000000000000057</v>
      </c>
      <c r="S211" s="49">
        <v>50.000000000000057</v>
      </c>
      <c r="T211" s="49"/>
      <c r="U211" s="49">
        <v>-0.62321623031615725</v>
      </c>
      <c r="V211" s="49">
        <v>520833.33333538781</v>
      </c>
      <c r="W211" s="49">
        <v>520833.33333289437</v>
      </c>
      <c r="X211" s="49">
        <v>-2.8312206268310547E-7</v>
      </c>
      <c r="Y211" s="53" t="s">
        <v>1609</v>
      </c>
    </row>
    <row r="212" spans="11:25" x14ac:dyDescent="0.25">
      <c r="K212" s="52">
        <v>46274.426226851851</v>
      </c>
      <c r="L212" s="49" t="s">
        <v>1760</v>
      </c>
      <c r="M212" s="49" t="s">
        <v>164</v>
      </c>
      <c r="N212" s="49">
        <v>252.20397876621973</v>
      </c>
      <c r="O212" s="49">
        <v>-164.42579350931737</v>
      </c>
      <c r="P212" s="49">
        <v>2499.9999999999991</v>
      </c>
      <c r="Q212" s="49" t="s">
        <v>1608</v>
      </c>
      <c r="R212" s="49">
        <v>49.999999999999993</v>
      </c>
      <c r="S212" s="49">
        <v>49.999999999999993</v>
      </c>
      <c r="T212" s="49"/>
      <c r="U212" s="49">
        <v>-0.62321623031615359</v>
      </c>
      <c r="V212" s="49">
        <v>520833.33333360119</v>
      </c>
      <c r="W212" s="49">
        <v>520833.33333126985</v>
      </c>
      <c r="X212" s="49">
        <v>3.8444995880126953E-6</v>
      </c>
      <c r="Y212" s="53" t="s">
        <v>1609</v>
      </c>
    </row>
    <row r="213" spans="11:25" x14ac:dyDescent="0.25">
      <c r="K213" s="52">
        <v>46274.426226851851</v>
      </c>
      <c r="L213" s="49" t="s">
        <v>1761</v>
      </c>
      <c r="M213" s="49" t="s">
        <v>164</v>
      </c>
      <c r="N213" s="49">
        <v>292.80425414394631</v>
      </c>
      <c r="O213" s="49">
        <v>-193.60828208128055</v>
      </c>
      <c r="P213" s="49">
        <v>2499.9999999999923</v>
      </c>
      <c r="Q213" s="49" t="s">
        <v>1608</v>
      </c>
      <c r="R213" s="49">
        <v>49.999999999999922</v>
      </c>
      <c r="S213" s="49">
        <v>49.999999999999922</v>
      </c>
      <c r="T213" s="49"/>
      <c r="U213" s="49">
        <v>-0.62321623031615359</v>
      </c>
      <c r="V213" s="49">
        <v>520833.33333637536</v>
      </c>
      <c r="W213" s="49">
        <v>520833.33333522885</v>
      </c>
      <c r="X213" s="49">
        <v>3.2782554626464844E-7</v>
      </c>
      <c r="Y213" s="53" t="s">
        <v>1609</v>
      </c>
    </row>
    <row r="214" spans="11:25" x14ac:dyDescent="0.25">
      <c r="K214" s="52">
        <v>46274.426226851851</v>
      </c>
      <c r="L214" s="49" t="s">
        <v>1762</v>
      </c>
      <c r="M214" s="49" t="s">
        <v>164</v>
      </c>
      <c r="N214" s="49">
        <v>333.40452952167288</v>
      </c>
      <c r="O214" s="49">
        <v>-222.79077065324373</v>
      </c>
      <c r="P214" s="49">
        <v>2500.0000000000291</v>
      </c>
      <c r="Q214" s="49" t="s">
        <v>1608</v>
      </c>
      <c r="R214" s="49">
        <v>50.000000000000291</v>
      </c>
      <c r="S214" s="49">
        <v>50.000000000000291</v>
      </c>
      <c r="T214" s="49"/>
      <c r="U214" s="49">
        <v>-0.62321623031615558</v>
      </c>
      <c r="V214" s="49">
        <v>520833.33333379531</v>
      </c>
      <c r="W214" s="49">
        <v>520833.33332854189</v>
      </c>
      <c r="X214" s="49">
        <v>-1.7881393432617188E-6</v>
      </c>
      <c r="Y214" s="53" t="s">
        <v>1609</v>
      </c>
    </row>
    <row r="215" spans="11:25" x14ac:dyDescent="0.25">
      <c r="K215" s="52">
        <v>46274.426226851851</v>
      </c>
      <c r="L215" s="49" t="s">
        <v>1763</v>
      </c>
      <c r="M215" s="49" t="s">
        <v>164</v>
      </c>
      <c r="N215" s="49">
        <v>374.00480489939946</v>
      </c>
      <c r="O215" s="49">
        <v>-251.97325922520668</v>
      </c>
      <c r="P215" s="49">
        <v>2499.9999999999923</v>
      </c>
      <c r="Q215" s="49" t="s">
        <v>1608</v>
      </c>
      <c r="R215" s="49">
        <v>49.999999999999922</v>
      </c>
      <c r="S215" s="49">
        <v>49.999999999999922</v>
      </c>
      <c r="T215" s="49"/>
      <c r="U215" s="49">
        <v>-0.62321623031615359</v>
      </c>
      <c r="V215" s="49">
        <v>520833.33333372406</v>
      </c>
      <c r="W215" s="49">
        <v>520833.33333155577</v>
      </c>
      <c r="X215" s="49">
        <v>-1.6987323760986328E-6</v>
      </c>
      <c r="Y215" s="53" t="s">
        <v>1609</v>
      </c>
    </row>
    <row r="216" spans="11:25" x14ac:dyDescent="0.25">
      <c r="K216" s="52">
        <v>46274.426226851851</v>
      </c>
      <c r="L216" s="49" t="s">
        <v>1764</v>
      </c>
      <c r="M216" s="49" t="s">
        <v>164</v>
      </c>
      <c r="N216" s="49">
        <v>414.60508027712649</v>
      </c>
      <c r="O216" s="49">
        <v>-281.15574779717008</v>
      </c>
      <c r="P216" s="49">
        <v>2499.9999999999923</v>
      </c>
      <c r="Q216" s="49" t="s">
        <v>1608</v>
      </c>
      <c r="R216" s="49">
        <v>49.999999999999922</v>
      </c>
      <c r="S216" s="49">
        <v>49.999999999999922</v>
      </c>
      <c r="T216" s="49"/>
      <c r="U216" s="49">
        <v>-0.62321623031615359</v>
      </c>
      <c r="V216" s="49">
        <v>520833.33333363209</v>
      </c>
      <c r="W216" s="49">
        <v>520833.3333310443</v>
      </c>
      <c r="X216" s="49">
        <v>2.1457672119140625E-6</v>
      </c>
      <c r="Y216" s="53" t="s">
        <v>1609</v>
      </c>
    </row>
    <row r="217" spans="11:25" x14ac:dyDescent="0.25">
      <c r="K217" s="52">
        <v>46274.426226851851</v>
      </c>
      <c r="L217" s="49" t="s">
        <v>1765</v>
      </c>
      <c r="M217" s="49" t="s">
        <v>164</v>
      </c>
      <c r="N217" s="49">
        <v>455.20535565485307</v>
      </c>
      <c r="O217" s="49">
        <v>-310.33823636913303</v>
      </c>
      <c r="P217" s="49">
        <v>2500.0000000000291</v>
      </c>
      <c r="Q217" s="49" t="s">
        <v>1608</v>
      </c>
      <c r="R217" s="49">
        <v>50.000000000000291</v>
      </c>
      <c r="S217" s="49">
        <v>50.000000000000291</v>
      </c>
      <c r="T217" s="49"/>
      <c r="U217" s="49">
        <v>-0.62321623031615558</v>
      </c>
      <c r="V217" s="49">
        <v>520833.33333491971</v>
      </c>
      <c r="W217" s="49">
        <v>520833.33333289193</v>
      </c>
      <c r="X217" s="49">
        <v>-2.6226043701171875E-6</v>
      </c>
      <c r="Y217" s="53" t="s">
        <v>1609</v>
      </c>
    </row>
    <row r="218" spans="11:25" x14ac:dyDescent="0.25">
      <c r="K218" s="52">
        <v>46274.426226851851</v>
      </c>
      <c r="L218" s="49" t="s">
        <v>1766</v>
      </c>
      <c r="M218" s="49" t="s">
        <v>164</v>
      </c>
      <c r="N218" s="49">
        <v>495.8056310325801</v>
      </c>
      <c r="O218" s="49">
        <v>-339.5207249410962</v>
      </c>
      <c r="P218" s="49">
        <v>2499.9999999999923</v>
      </c>
      <c r="Q218" s="49" t="s">
        <v>1608</v>
      </c>
      <c r="R218" s="49">
        <v>49.999999999999922</v>
      </c>
      <c r="S218" s="49">
        <v>49.999999999999922</v>
      </c>
      <c r="T218" s="49"/>
      <c r="U218" s="49">
        <v>-0.62321623031615359</v>
      </c>
      <c r="V218" s="49">
        <v>520833.33333391912</v>
      </c>
      <c r="W218" s="49">
        <v>520833.33333131572</v>
      </c>
      <c r="X218" s="49">
        <v>-1.6093254089355469E-6</v>
      </c>
      <c r="Y218" s="53" t="s">
        <v>1609</v>
      </c>
    </row>
    <row r="219" spans="11:25" x14ac:dyDescent="0.25">
      <c r="K219" s="52">
        <v>46274.426226851851</v>
      </c>
      <c r="L219" s="49" t="s">
        <v>1767</v>
      </c>
      <c r="M219" s="49" t="s">
        <v>164</v>
      </c>
      <c r="N219" s="49">
        <v>536.40590641030667</v>
      </c>
      <c r="O219" s="49">
        <v>-368.70321351305938</v>
      </c>
      <c r="P219" s="49">
        <v>2499.9999999999923</v>
      </c>
      <c r="Q219" s="49" t="s">
        <v>1608</v>
      </c>
      <c r="R219" s="49">
        <v>49.999999999999922</v>
      </c>
      <c r="S219" s="49">
        <v>49.999999999999922</v>
      </c>
      <c r="T219" s="49"/>
      <c r="U219" s="49">
        <v>-0.62321623031615359</v>
      </c>
      <c r="V219" s="49">
        <v>520833.33333270514</v>
      </c>
      <c r="W219" s="49">
        <v>520833.33333228325</v>
      </c>
      <c r="X219" s="49">
        <v>-1.2516975402832031E-6</v>
      </c>
      <c r="Y219" s="53" t="s">
        <v>1609</v>
      </c>
    </row>
    <row r="220" spans="11:25" x14ac:dyDescent="0.25">
      <c r="K220" s="52">
        <v>46274.426226851851</v>
      </c>
      <c r="L220" s="49" t="s">
        <v>1768</v>
      </c>
      <c r="M220" s="49" t="s">
        <v>164</v>
      </c>
      <c r="N220" s="49">
        <v>577.00618178803325</v>
      </c>
      <c r="O220" s="49">
        <v>-397.88570208502256</v>
      </c>
      <c r="P220" s="49">
        <v>2499.9999999999923</v>
      </c>
      <c r="Q220" s="49" t="s">
        <v>1608</v>
      </c>
      <c r="R220" s="49">
        <v>49.999999999999922</v>
      </c>
      <c r="S220" s="49">
        <v>49.999999999999922</v>
      </c>
      <c r="T220" s="49"/>
      <c r="U220" s="49">
        <v>-0.62321623031615359</v>
      </c>
      <c r="V220" s="49">
        <v>520833.333332918</v>
      </c>
      <c r="W220" s="49">
        <v>520833.33332713315</v>
      </c>
      <c r="X220" s="49">
        <v>-5.9604644775390625E-7</v>
      </c>
      <c r="Y220" s="53" t="s">
        <v>1609</v>
      </c>
    </row>
    <row r="221" spans="11:25" x14ac:dyDescent="0.25">
      <c r="K221" s="52">
        <v>46274.426226851851</v>
      </c>
      <c r="L221" s="49" t="s">
        <v>1769</v>
      </c>
      <c r="M221" s="49" t="s">
        <v>164</v>
      </c>
      <c r="N221" s="49">
        <v>321.98674271590971</v>
      </c>
      <c r="O221" s="49">
        <v>-153.00800670355397</v>
      </c>
      <c r="P221" s="49">
        <v>2499.9999999999991</v>
      </c>
      <c r="Q221" s="49" t="s">
        <v>1608</v>
      </c>
      <c r="R221" s="49">
        <v>49.999999999999993</v>
      </c>
      <c r="S221" s="49">
        <v>49.999999999999993</v>
      </c>
      <c r="T221" s="49"/>
      <c r="U221" s="49">
        <v>-0.62321623031615359</v>
      </c>
      <c r="V221" s="49">
        <v>520833.33333533374</v>
      </c>
      <c r="W221" s="49">
        <v>520833.33333036455</v>
      </c>
      <c r="X221" s="49">
        <v>8.6426734924316406E-7</v>
      </c>
      <c r="Y221" s="53" t="s">
        <v>1609</v>
      </c>
    </row>
    <row r="222" spans="11:25" x14ac:dyDescent="0.25">
      <c r="K222" s="52">
        <v>46274.426226851851</v>
      </c>
      <c r="L222" s="49" t="s">
        <v>1770</v>
      </c>
      <c r="M222" s="49" t="s">
        <v>164</v>
      </c>
      <c r="N222" s="49">
        <v>362.58701809363629</v>
      </c>
      <c r="O222" s="49">
        <v>-182.19049527551715</v>
      </c>
      <c r="P222" s="49">
        <v>2499.9999999999923</v>
      </c>
      <c r="Q222" s="49" t="s">
        <v>1608</v>
      </c>
      <c r="R222" s="49">
        <v>49.999999999999922</v>
      </c>
      <c r="S222" s="49">
        <v>49.999999999999922</v>
      </c>
      <c r="T222" s="49"/>
      <c r="U222" s="49">
        <v>-0.62321623031615359</v>
      </c>
      <c r="V222" s="49">
        <v>520833.33333502244</v>
      </c>
      <c r="W222" s="49">
        <v>520833.33332815237</v>
      </c>
      <c r="X222" s="49">
        <v>-9.5367431640625E-7</v>
      </c>
      <c r="Y222" s="53" t="s">
        <v>1609</v>
      </c>
    </row>
    <row r="223" spans="11:25" x14ac:dyDescent="0.25">
      <c r="K223" s="52">
        <v>46274.426226851851</v>
      </c>
      <c r="L223" s="49" t="s">
        <v>1771</v>
      </c>
      <c r="M223" s="49" t="s">
        <v>164</v>
      </c>
      <c r="N223" s="49">
        <v>403.18729347136286</v>
      </c>
      <c r="O223" s="49">
        <v>-211.37298384748033</v>
      </c>
      <c r="P223" s="49">
        <v>2499.9999999999923</v>
      </c>
      <c r="Q223" s="49" t="s">
        <v>1608</v>
      </c>
      <c r="R223" s="49">
        <v>49.999999999999922</v>
      </c>
      <c r="S223" s="49">
        <v>49.999999999999922</v>
      </c>
      <c r="T223" s="49"/>
      <c r="U223" s="49">
        <v>-0.62321623031615359</v>
      </c>
      <c r="V223" s="49">
        <v>520833.33333693194</v>
      </c>
      <c r="W223" s="49">
        <v>520833.33333055954</v>
      </c>
      <c r="X223" s="49">
        <v>-2.0861625671386719E-7</v>
      </c>
      <c r="Y223" s="53" t="s">
        <v>1609</v>
      </c>
    </row>
    <row r="224" spans="11:25" x14ac:dyDescent="0.25">
      <c r="K224" s="52">
        <v>46274.426226851851</v>
      </c>
      <c r="L224" s="49" t="s">
        <v>1772</v>
      </c>
      <c r="M224" s="49" t="s">
        <v>164</v>
      </c>
      <c r="N224" s="49">
        <v>443.78756884908944</v>
      </c>
      <c r="O224" s="49">
        <v>-240.55547241944328</v>
      </c>
      <c r="P224" s="49">
        <v>2500.0000000000164</v>
      </c>
      <c r="Q224" s="49" t="s">
        <v>1608</v>
      </c>
      <c r="R224" s="49">
        <v>50.000000000000163</v>
      </c>
      <c r="S224" s="49">
        <v>50.000000000000163</v>
      </c>
      <c r="T224" s="49"/>
      <c r="U224" s="49">
        <v>-0.62321623031614826</v>
      </c>
      <c r="V224" s="49">
        <v>520833.33333437867</v>
      </c>
      <c r="W224" s="49">
        <v>520833.33332973183</v>
      </c>
      <c r="X224" s="49">
        <v>-2.6226043701171875E-6</v>
      </c>
      <c r="Y224" s="53" t="s">
        <v>1609</v>
      </c>
    </row>
    <row r="225" spans="11:27" x14ac:dyDescent="0.25">
      <c r="K225" s="52">
        <v>46274.426226851851</v>
      </c>
      <c r="L225" s="49" t="s">
        <v>1773</v>
      </c>
      <c r="M225" s="49" t="s">
        <v>164</v>
      </c>
      <c r="N225" s="49">
        <v>484.38784422681601</v>
      </c>
      <c r="O225" s="49">
        <v>-269.73796099140623</v>
      </c>
      <c r="P225" s="49">
        <v>2499.9999999999923</v>
      </c>
      <c r="Q225" s="49" t="s">
        <v>1608</v>
      </c>
      <c r="R225" s="49">
        <v>49.999999999999922</v>
      </c>
      <c r="S225" s="49">
        <v>49.999999999999922</v>
      </c>
      <c r="T225" s="49"/>
      <c r="U225" s="49">
        <v>-0.62321623031615359</v>
      </c>
      <c r="V225" s="49">
        <v>520833.33333515417</v>
      </c>
      <c r="W225" s="49">
        <v>520833.33333227999</v>
      </c>
      <c r="X225" s="49">
        <v>-2.3245811462402344E-6</v>
      </c>
      <c r="Y225" s="53" t="s">
        <v>1609</v>
      </c>
    </row>
    <row r="226" spans="11:27" x14ac:dyDescent="0.25">
      <c r="K226" s="52">
        <v>46274.426226851851</v>
      </c>
      <c r="L226" s="49" t="s">
        <v>1774</v>
      </c>
      <c r="M226" s="49" t="s">
        <v>164</v>
      </c>
      <c r="N226" s="49">
        <v>524.98811960454304</v>
      </c>
      <c r="O226" s="49">
        <v>-298.9204495633694</v>
      </c>
      <c r="P226" s="49">
        <v>2500.0000000000291</v>
      </c>
      <c r="Q226" s="49" t="s">
        <v>1608</v>
      </c>
      <c r="R226" s="49">
        <v>50.000000000000291</v>
      </c>
      <c r="S226" s="49">
        <v>50.000000000000291</v>
      </c>
      <c r="T226" s="49"/>
      <c r="U226" s="49">
        <v>-0.62321623031615558</v>
      </c>
      <c r="V226" s="49">
        <v>520833.33333525812</v>
      </c>
      <c r="W226" s="49">
        <v>520833.33333169174</v>
      </c>
      <c r="X226" s="49">
        <v>1.5497207641601563E-6</v>
      </c>
      <c r="Y226" s="53" t="s">
        <v>1609</v>
      </c>
    </row>
    <row r="227" spans="11:27" x14ac:dyDescent="0.25">
      <c r="K227" s="52">
        <v>46274.426226851851</v>
      </c>
      <c r="L227" s="49" t="s">
        <v>1775</v>
      </c>
      <c r="M227" s="49" t="s">
        <v>164</v>
      </c>
      <c r="N227" s="49">
        <v>565.58839498226962</v>
      </c>
      <c r="O227" s="49">
        <v>-328.10293813533258</v>
      </c>
      <c r="P227" s="49">
        <v>2499.9999999999923</v>
      </c>
      <c r="Q227" s="49" t="s">
        <v>1608</v>
      </c>
      <c r="R227" s="49">
        <v>49.999999999999922</v>
      </c>
      <c r="S227" s="49">
        <v>49.999999999999922</v>
      </c>
      <c r="T227" s="49"/>
      <c r="U227" s="49">
        <v>-0.62321623031615359</v>
      </c>
      <c r="V227" s="49">
        <v>520833.33333669568</v>
      </c>
      <c r="W227" s="49">
        <v>520833.3333349473</v>
      </c>
      <c r="X227" s="49">
        <v>-5.3644180297851563E-7</v>
      </c>
      <c r="Y227" s="53" t="s">
        <v>1609</v>
      </c>
    </row>
    <row r="228" spans="11:27" x14ac:dyDescent="0.25">
      <c r="K228" s="52">
        <v>46274.426226851851</v>
      </c>
      <c r="L228" s="49" t="s">
        <v>1776</v>
      </c>
      <c r="M228" s="49" t="s">
        <v>164</v>
      </c>
      <c r="N228" s="49">
        <v>606.18867035999665</v>
      </c>
      <c r="O228" s="49">
        <v>-357.28542670729576</v>
      </c>
      <c r="P228" s="49">
        <v>2499.9999999999923</v>
      </c>
      <c r="Q228" s="49" t="s">
        <v>1608</v>
      </c>
      <c r="R228" s="49">
        <v>49.999999999999922</v>
      </c>
      <c r="S228" s="49">
        <v>49.999999999999922</v>
      </c>
      <c r="T228" s="49"/>
      <c r="U228" s="49">
        <v>-0.62321623031615359</v>
      </c>
      <c r="V228" s="49">
        <v>520833.33333436144</v>
      </c>
      <c r="W228" s="49">
        <v>520833.33332436963</v>
      </c>
      <c r="X228" s="49">
        <v>-5.6028366088867188E-6</v>
      </c>
      <c r="Y228" s="53" t="s">
        <v>1609</v>
      </c>
    </row>
    <row r="229" spans="11:27" x14ac:dyDescent="0.25">
      <c r="K229" s="52">
        <v>46274.426226851851</v>
      </c>
      <c r="L229" s="49" t="s">
        <v>1777</v>
      </c>
      <c r="M229" s="49" t="s">
        <v>164</v>
      </c>
      <c r="N229" s="49">
        <v>229.02258565981037</v>
      </c>
      <c r="O229" s="49">
        <v>-28.390359979577397</v>
      </c>
      <c r="P229" s="49">
        <v>5443.2065633614102</v>
      </c>
      <c r="Q229" s="49" t="s">
        <v>1778</v>
      </c>
      <c r="R229" s="49">
        <v>46.528064435827474</v>
      </c>
      <c r="S229" s="49">
        <v>116.98759940613475</v>
      </c>
      <c r="T229" s="49"/>
      <c r="U229" s="49">
        <v>0.17272874670354493</v>
      </c>
      <c r="V229" s="49">
        <v>6990148.4845087137</v>
      </c>
      <c r="W229" s="49">
        <v>1312152.7286461813</v>
      </c>
      <c r="X229" s="49">
        <v>-1021724.6882619932</v>
      </c>
      <c r="Y229" s="53" t="s">
        <v>1779</v>
      </c>
      <c r="AA229">
        <f>R229*S229</f>
        <v>5443.2065633614093</v>
      </c>
    </row>
    <row r="230" spans="11:27" x14ac:dyDescent="0.25">
      <c r="K230" s="52">
        <v>46274.426226851851</v>
      </c>
      <c r="L230" s="49" t="s">
        <v>1780</v>
      </c>
      <c r="M230" s="49" t="s">
        <v>164</v>
      </c>
      <c r="N230" s="49">
        <v>302.99850913231353</v>
      </c>
      <c r="O230" s="49">
        <v>-93.75766267255824</v>
      </c>
      <c r="P230" s="49">
        <v>6202.9127486568304</v>
      </c>
      <c r="Q230" s="49" t="s">
        <v>1781</v>
      </c>
      <c r="R230" s="49">
        <v>49.999999999984794</v>
      </c>
      <c r="S230" s="49">
        <v>124.05825497313475</v>
      </c>
      <c r="T230" s="49"/>
      <c r="U230" s="49">
        <v>-0.62321623031606166</v>
      </c>
      <c r="V230" s="49">
        <v>5685670.7601141129</v>
      </c>
      <c r="W230" s="49">
        <v>3562071.2626605667</v>
      </c>
      <c r="X230" s="49">
        <v>3157866.8975693285</v>
      </c>
      <c r="Y230" s="53" t="s">
        <v>1779</v>
      </c>
      <c r="AA230">
        <f>R230*S230</f>
        <v>6202.9127486548514</v>
      </c>
    </row>
    <row r="231" spans="11:27" x14ac:dyDescent="0.25">
      <c r="K231" s="52">
        <v>46274.426226851851</v>
      </c>
      <c r="L231" s="49" t="s">
        <v>1902</v>
      </c>
      <c r="M231" s="49" t="s">
        <v>164</v>
      </c>
      <c r="N231" s="49">
        <v>380.25244444388238</v>
      </c>
      <c r="O231" s="49">
        <v>-101.98079352903642</v>
      </c>
      <c r="P231" s="49">
        <v>3382.4710687559045</v>
      </c>
      <c r="Q231" s="49" t="s">
        <v>1608</v>
      </c>
      <c r="R231" s="49">
        <v>58.159015369553018</v>
      </c>
      <c r="S231" s="49">
        <v>58.159015369553018</v>
      </c>
      <c r="T231" s="49"/>
      <c r="U231" s="49">
        <v>0</v>
      </c>
      <c r="V231" s="49">
        <v>910454.64773222303</v>
      </c>
      <c r="W231" s="49">
        <v>910454.6477315746</v>
      </c>
      <c r="X231" s="49">
        <v>-4.3213367462158203E-7</v>
      </c>
      <c r="Y231" s="53" t="s">
        <v>1609</v>
      </c>
      <c r="AA231">
        <f>R231*S231</f>
        <v>3382.4710687559041</v>
      </c>
    </row>
    <row r="232" spans="11:27" x14ac:dyDescent="0.25">
      <c r="K232" s="52">
        <v>46274.426226851851</v>
      </c>
      <c r="L232" s="49" t="s">
        <v>1903</v>
      </c>
      <c r="M232" s="49" t="s">
        <v>164</v>
      </c>
      <c r="N232" s="49">
        <v>-5.173115213847268</v>
      </c>
      <c r="O232" s="49">
        <v>2.1427744830629081</v>
      </c>
      <c r="P232" s="49">
        <v>6777.8665332617429</v>
      </c>
      <c r="Q232" s="49" t="s">
        <v>1778</v>
      </c>
      <c r="R232" s="49">
        <v>72.746628507643734</v>
      </c>
      <c r="S232" s="49">
        <v>93.170868153010971</v>
      </c>
      <c r="T232" s="49"/>
      <c r="U232" s="49">
        <v>0.83389316675851299</v>
      </c>
      <c r="V232" s="49">
        <v>5121067.0133300172</v>
      </c>
      <c r="W232" s="49">
        <v>5367392.6739970176</v>
      </c>
      <c r="X232" s="49">
        <v>-1265866.370800138</v>
      </c>
      <c r="Y232" s="53" t="s">
        <v>1779</v>
      </c>
      <c r="AA232">
        <f>R232*S232</f>
        <v>6777.8665332617438</v>
      </c>
    </row>
    <row r="233" spans="11:27" x14ac:dyDescent="0.25">
      <c r="K233" s="52">
        <v>46274.426226851851</v>
      </c>
      <c r="L233" s="49" t="s">
        <v>1782</v>
      </c>
      <c r="M233" s="49" t="s">
        <v>1783</v>
      </c>
      <c r="N233" s="49">
        <v>107.05383171395852</v>
      </c>
      <c r="O233" s="49">
        <v>-306.39915301985002</v>
      </c>
      <c r="P233" s="49">
        <v>804.24771931898704</v>
      </c>
      <c r="Q233" s="49" t="s">
        <v>541</v>
      </c>
      <c r="R233" s="49"/>
      <c r="S233" s="49"/>
      <c r="T233" s="49">
        <v>32</v>
      </c>
      <c r="U233" s="49">
        <v>0</v>
      </c>
      <c r="V233" s="49">
        <v>0</v>
      </c>
      <c r="W233" s="49">
        <v>0</v>
      </c>
      <c r="X233" s="49">
        <v>0</v>
      </c>
      <c r="Y233" s="53" t="s">
        <v>1784</v>
      </c>
    </row>
    <row r="234" spans="11:27" x14ac:dyDescent="0.25">
      <c r="K234" s="52">
        <v>46274.426226851851</v>
      </c>
      <c r="L234" s="49" t="s">
        <v>1785</v>
      </c>
      <c r="M234" s="49" t="s">
        <v>1783</v>
      </c>
      <c r="N234" s="49">
        <v>50.147978998630151</v>
      </c>
      <c r="O234" s="49">
        <v>-385.56969000641698</v>
      </c>
      <c r="P234" s="49">
        <v>804.24771931898704</v>
      </c>
      <c r="Q234" s="49" t="s">
        <v>541</v>
      </c>
      <c r="R234" s="49"/>
      <c r="S234" s="49"/>
      <c r="T234" s="49">
        <v>32</v>
      </c>
      <c r="U234" s="49">
        <v>0</v>
      </c>
      <c r="V234" s="49">
        <v>0</v>
      </c>
      <c r="W234" s="49">
        <v>0</v>
      </c>
      <c r="X234" s="49">
        <v>0</v>
      </c>
      <c r="Y234" s="53" t="s">
        <v>1784</v>
      </c>
    </row>
    <row r="235" spans="11:27" x14ac:dyDescent="0.25">
      <c r="K235" s="52">
        <v>46274.426226851851</v>
      </c>
      <c r="L235" s="49" t="s">
        <v>1786</v>
      </c>
      <c r="M235" s="49" t="s">
        <v>1783</v>
      </c>
      <c r="N235" s="49">
        <v>163.95968442928643</v>
      </c>
      <c r="O235" s="49">
        <v>-227.22861603328306</v>
      </c>
      <c r="P235" s="49">
        <v>804.24771931898704</v>
      </c>
      <c r="Q235" s="49" t="s">
        <v>541</v>
      </c>
      <c r="R235" s="49"/>
      <c r="S235" s="49"/>
      <c r="T235" s="49">
        <v>32</v>
      </c>
      <c r="U235" s="49">
        <v>0</v>
      </c>
      <c r="V235" s="49">
        <v>0</v>
      </c>
      <c r="W235" s="49">
        <v>0</v>
      </c>
      <c r="X235" s="49">
        <v>0</v>
      </c>
      <c r="Y235" s="53" t="s">
        <v>1784</v>
      </c>
    </row>
    <row r="236" spans="11:27" x14ac:dyDescent="0.25">
      <c r="K236" s="52">
        <v>46274.426226851851</v>
      </c>
      <c r="L236" s="49" t="s">
        <v>1787</v>
      </c>
      <c r="M236" s="49" t="s">
        <v>1783</v>
      </c>
      <c r="N236" s="49">
        <v>-6.7578737166977589</v>
      </c>
      <c r="O236" s="49">
        <v>-464.74022699298416</v>
      </c>
      <c r="P236" s="49">
        <v>804.24771931898704</v>
      </c>
      <c r="Q236" s="49" t="s">
        <v>541</v>
      </c>
      <c r="R236" s="49"/>
      <c r="S236" s="49"/>
      <c r="T236" s="49">
        <v>32</v>
      </c>
      <c r="U236" s="49">
        <v>0</v>
      </c>
      <c r="V236" s="49">
        <v>0</v>
      </c>
      <c r="W236" s="49">
        <v>0</v>
      </c>
      <c r="X236" s="49">
        <v>0</v>
      </c>
      <c r="Y236" s="53" t="s">
        <v>1784</v>
      </c>
    </row>
    <row r="237" spans="11:27" x14ac:dyDescent="0.25">
      <c r="K237" s="52">
        <v>46274.426226851851</v>
      </c>
      <c r="L237" s="49" t="s">
        <v>1788</v>
      </c>
      <c r="M237" s="49" t="s">
        <v>1783</v>
      </c>
      <c r="N237" s="49">
        <v>220.86553714461479</v>
      </c>
      <c r="O237" s="49">
        <v>-148.0580790467161</v>
      </c>
      <c r="P237" s="49">
        <v>804.24771931898704</v>
      </c>
      <c r="Q237" s="49" t="s">
        <v>541</v>
      </c>
      <c r="R237" s="49"/>
      <c r="S237" s="49"/>
      <c r="T237" s="49">
        <v>32</v>
      </c>
      <c r="U237" s="49">
        <v>0</v>
      </c>
      <c r="V237" s="49">
        <v>0</v>
      </c>
      <c r="W237" s="49">
        <v>0</v>
      </c>
      <c r="X237" s="49">
        <v>0</v>
      </c>
      <c r="Y237" s="53" t="s">
        <v>1784</v>
      </c>
    </row>
    <row r="238" spans="11:27" x14ac:dyDescent="0.25">
      <c r="K238" s="52">
        <v>46274.426226851851</v>
      </c>
      <c r="L238" s="49" t="s">
        <v>1789</v>
      </c>
      <c r="M238" s="49" t="s">
        <v>1783</v>
      </c>
      <c r="N238" s="49">
        <v>448.09614488686293</v>
      </c>
      <c r="O238" s="49">
        <v>-551.53205702434025</v>
      </c>
      <c r="P238" s="49">
        <v>804.24771931898704</v>
      </c>
      <c r="Q238" s="49" t="s">
        <v>541</v>
      </c>
      <c r="R238" s="49"/>
      <c r="S238" s="49"/>
      <c r="T238" s="49">
        <v>32</v>
      </c>
      <c r="U238" s="49">
        <v>0</v>
      </c>
      <c r="V238" s="49">
        <v>0</v>
      </c>
      <c r="W238" s="49">
        <v>0</v>
      </c>
      <c r="X238" s="49">
        <v>0</v>
      </c>
      <c r="Y238" s="53" t="s">
        <v>1784</v>
      </c>
    </row>
    <row r="239" spans="11:27" x14ac:dyDescent="0.25">
      <c r="K239" s="52">
        <v>46274.426226851851</v>
      </c>
      <c r="L239" s="49" t="s">
        <v>1790</v>
      </c>
      <c r="M239" s="49" t="s">
        <v>1783</v>
      </c>
      <c r="N239" s="49">
        <v>505.00199760219084</v>
      </c>
      <c r="O239" s="49">
        <v>-472.36152003777329</v>
      </c>
      <c r="P239" s="49">
        <v>804.24771931898704</v>
      </c>
      <c r="Q239" s="49" t="s">
        <v>541</v>
      </c>
      <c r="R239" s="49"/>
      <c r="S239" s="49"/>
      <c r="T239" s="49">
        <v>32</v>
      </c>
      <c r="U239" s="49">
        <v>0</v>
      </c>
      <c r="V239" s="49">
        <v>0</v>
      </c>
      <c r="W239" s="49">
        <v>0</v>
      </c>
      <c r="X239" s="49">
        <v>0</v>
      </c>
      <c r="Y239" s="53" t="s">
        <v>1784</v>
      </c>
    </row>
    <row r="240" spans="11:27" x14ac:dyDescent="0.25">
      <c r="K240" s="52">
        <v>46274.426226851851</v>
      </c>
      <c r="L240" s="49" t="s">
        <v>1791</v>
      </c>
      <c r="M240" s="49" t="s">
        <v>1783</v>
      </c>
      <c r="N240" s="49">
        <v>391.19029217153457</v>
      </c>
      <c r="O240" s="49">
        <v>-630.70259401090743</v>
      </c>
      <c r="P240" s="49">
        <v>804.24771931898704</v>
      </c>
      <c r="Q240" s="49" t="s">
        <v>541</v>
      </c>
      <c r="R240" s="49"/>
      <c r="S240" s="49"/>
      <c r="T240" s="49">
        <v>32</v>
      </c>
      <c r="U240" s="49">
        <v>0</v>
      </c>
      <c r="V240" s="49">
        <v>0</v>
      </c>
      <c r="W240" s="49">
        <v>0</v>
      </c>
      <c r="X240" s="49">
        <v>0</v>
      </c>
      <c r="Y240" s="53" t="s">
        <v>1784</v>
      </c>
    </row>
    <row r="241" spans="11:25" x14ac:dyDescent="0.25">
      <c r="K241" s="52">
        <v>46274.426226851851</v>
      </c>
      <c r="L241" s="49" t="s">
        <v>1792</v>
      </c>
      <c r="M241" s="49" t="s">
        <v>1783</v>
      </c>
      <c r="N241" s="49">
        <v>561.90785031751875</v>
      </c>
      <c r="O241" s="49">
        <v>-393.19098305120656</v>
      </c>
      <c r="P241" s="49">
        <v>804.24771931898704</v>
      </c>
      <c r="Q241" s="49" t="s">
        <v>541</v>
      </c>
      <c r="R241" s="49"/>
      <c r="S241" s="49"/>
      <c r="T241" s="49">
        <v>32</v>
      </c>
      <c r="U241" s="49">
        <v>0</v>
      </c>
      <c r="V241" s="49">
        <v>0</v>
      </c>
      <c r="W241" s="49">
        <v>0</v>
      </c>
      <c r="X241" s="49">
        <v>0</v>
      </c>
      <c r="Y241" s="53" t="s">
        <v>1784</v>
      </c>
    </row>
    <row r="242" spans="11:25" x14ac:dyDescent="0.25">
      <c r="K242" s="52">
        <v>46274.426226851851</v>
      </c>
      <c r="L242" s="49" t="s">
        <v>1793</v>
      </c>
      <c r="M242" s="49" t="s">
        <v>1783</v>
      </c>
      <c r="N242" s="49">
        <v>334.2844394562062</v>
      </c>
      <c r="O242" s="49">
        <v>-709.87313099747462</v>
      </c>
      <c r="P242" s="49">
        <v>804.24771931898704</v>
      </c>
      <c r="Q242" s="49" t="s">
        <v>541</v>
      </c>
      <c r="R242" s="49"/>
      <c r="S242" s="49"/>
      <c r="T242" s="49">
        <v>32</v>
      </c>
      <c r="U242" s="49">
        <v>0</v>
      </c>
      <c r="V242" s="49">
        <v>0</v>
      </c>
      <c r="W242" s="49">
        <v>0</v>
      </c>
      <c r="X242" s="49">
        <v>0</v>
      </c>
      <c r="Y242" s="53" t="s">
        <v>1784</v>
      </c>
    </row>
    <row r="243" spans="11:25" x14ac:dyDescent="0.25">
      <c r="K243" s="52">
        <v>46274.426226851851</v>
      </c>
      <c r="L243" s="49" t="s">
        <v>1794</v>
      </c>
      <c r="M243" s="49" t="s">
        <v>1783</v>
      </c>
      <c r="N243" s="49">
        <v>276.69174830436714</v>
      </c>
      <c r="O243" s="49">
        <v>-138.92384960210484</v>
      </c>
      <c r="P243" s="49">
        <v>804.24771931898704</v>
      </c>
      <c r="Q243" s="49" t="s">
        <v>541</v>
      </c>
      <c r="R243" s="49"/>
      <c r="S243" s="49"/>
      <c r="T243" s="49">
        <v>32</v>
      </c>
      <c r="U243" s="49">
        <v>0</v>
      </c>
      <c r="V243" s="49">
        <v>0</v>
      </c>
      <c r="W243" s="49">
        <v>0</v>
      </c>
      <c r="X243" s="49">
        <v>0</v>
      </c>
      <c r="Y243" s="53" t="s">
        <v>1784</v>
      </c>
    </row>
    <row r="244" spans="11:25" x14ac:dyDescent="0.25">
      <c r="K244" s="52">
        <v>46274.426226851851</v>
      </c>
      <c r="L244" s="49" t="s">
        <v>1795</v>
      </c>
      <c r="M244" s="49" t="s">
        <v>1783</v>
      </c>
      <c r="N244" s="49">
        <v>552.7736208729084</v>
      </c>
      <c r="O244" s="49">
        <v>-337.36477189145421</v>
      </c>
      <c r="P244" s="49">
        <v>804.24771931898704</v>
      </c>
      <c r="Q244" s="49" t="s">
        <v>541</v>
      </c>
      <c r="R244" s="49"/>
      <c r="S244" s="49"/>
      <c r="T244" s="49">
        <v>32</v>
      </c>
      <c r="U244" s="49">
        <v>0</v>
      </c>
      <c r="V244" s="49">
        <v>0</v>
      </c>
      <c r="W244" s="49">
        <v>0</v>
      </c>
      <c r="X244" s="49">
        <v>0</v>
      </c>
      <c r="Y244" s="53" t="s">
        <v>1784</v>
      </c>
    </row>
    <row r="245" spans="11:25" x14ac:dyDescent="0.25">
      <c r="K245" s="52">
        <v>46274.426226851851</v>
      </c>
      <c r="L245" s="49" t="s">
        <v>1796</v>
      </c>
      <c r="M245" s="49" t="s">
        <v>1783</v>
      </c>
      <c r="N245" s="49">
        <v>278.45822829645476</v>
      </c>
      <c r="O245" s="49">
        <v>-719.00736044208543</v>
      </c>
      <c r="P245" s="49">
        <v>804.24771931898704</v>
      </c>
      <c r="Q245" s="49" t="s">
        <v>541</v>
      </c>
      <c r="R245" s="49"/>
      <c r="S245" s="49"/>
      <c r="T245" s="49">
        <v>32</v>
      </c>
      <c r="U245" s="49">
        <v>0</v>
      </c>
      <c r="V245" s="49">
        <v>0</v>
      </c>
      <c r="W245" s="49">
        <v>0</v>
      </c>
      <c r="X245" s="49">
        <v>0</v>
      </c>
      <c r="Y245" s="53" t="s">
        <v>1784</v>
      </c>
    </row>
    <row r="246" spans="11:25" x14ac:dyDescent="0.25">
      <c r="K246" s="52">
        <v>46274.426226851851</v>
      </c>
      <c r="L246" s="49" t="s">
        <v>1797</v>
      </c>
      <c r="M246" s="49" t="s">
        <v>1783</v>
      </c>
      <c r="N246" s="49">
        <v>2.3763557279130509</v>
      </c>
      <c r="O246" s="49">
        <v>-520.56643815273605</v>
      </c>
      <c r="P246" s="49">
        <v>804.24771931898704</v>
      </c>
      <c r="Q246" s="49" t="s">
        <v>541</v>
      </c>
      <c r="R246" s="49"/>
      <c r="S246" s="49"/>
      <c r="T246" s="49">
        <v>32</v>
      </c>
      <c r="U246" s="49">
        <v>0</v>
      </c>
      <c r="V246" s="49">
        <v>0</v>
      </c>
      <c r="W246" s="49">
        <v>0</v>
      </c>
      <c r="X246" s="49">
        <v>0</v>
      </c>
      <c r="Y246" s="53" t="s">
        <v>1784</v>
      </c>
    </row>
    <row r="247" spans="11:25" x14ac:dyDescent="0.25">
      <c r="K247" s="52">
        <v>46274.426226851851</v>
      </c>
      <c r="L247" s="49" t="s">
        <v>1798</v>
      </c>
      <c r="M247" s="49" t="s">
        <v>1783</v>
      </c>
      <c r="N247" s="49">
        <v>-152.67031657651341</v>
      </c>
      <c r="O247" s="49">
        <v>-667.74160388161772</v>
      </c>
      <c r="P247" s="49">
        <v>804.24771931898704</v>
      </c>
      <c r="Q247" s="49" t="s">
        <v>541</v>
      </c>
      <c r="R247" s="49"/>
      <c r="S247" s="49"/>
      <c r="T247" s="49">
        <v>32</v>
      </c>
      <c r="U247" s="49">
        <v>0</v>
      </c>
      <c r="V247" s="49">
        <v>0</v>
      </c>
      <c r="W247" s="49">
        <v>0</v>
      </c>
      <c r="X247" s="49">
        <v>0</v>
      </c>
      <c r="Y247" s="53" t="s">
        <v>1784</v>
      </c>
    </row>
    <row r="248" spans="11:25" x14ac:dyDescent="0.25">
      <c r="K248" s="52">
        <v>46274.426226851851</v>
      </c>
      <c r="L248" s="49" t="s">
        <v>1799</v>
      </c>
      <c r="M248" s="49" t="s">
        <v>1783</v>
      </c>
      <c r="N248" s="49">
        <v>-100.14183714697992</v>
      </c>
      <c r="O248" s="49">
        <v>-594.66110820170957</v>
      </c>
      <c r="P248" s="49">
        <v>804.24771931898704</v>
      </c>
      <c r="Q248" s="49" t="s">
        <v>541</v>
      </c>
      <c r="R248" s="49"/>
      <c r="S248" s="49"/>
      <c r="T248" s="49">
        <v>32</v>
      </c>
      <c r="U248" s="49">
        <v>0</v>
      </c>
      <c r="V248" s="49">
        <v>0</v>
      </c>
      <c r="W248" s="49">
        <v>0</v>
      </c>
      <c r="X248" s="49">
        <v>0</v>
      </c>
      <c r="Y248" s="53" t="s">
        <v>1784</v>
      </c>
    </row>
    <row r="249" spans="11:25" x14ac:dyDescent="0.25">
      <c r="K249" s="52">
        <v>46274.426226851851</v>
      </c>
      <c r="L249" s="49" t="s">
        <v>1800</v>
      </c>
      <c r="M249" s="49" t="s">
        <v>1783</v>
      </c>
      <c r="N249" s="49">
        <v>322.1010267813781</v>
      </c>
      <c r="O249" s="49">
        <v>-898.15898935012615</v>
      </c>
      <c r="P249" s="49">
        <v>804.24771931898704</v>
      </c>
      <c r="Q249" s="49" t="s">
        <v>541</v>
      </c>
      <c r="R249" s="49"/>
      <c r="S249" s="49"/>
      <c r="T249" s="49">
        <v>32</v>
      </c>
      <c r="U249" s="49">
        <v>0</v>
      </c>
      <c r="V249" s="49">
        <v>0</v>
      </c>
      <c r="W249" s="49">
        <v>0</v>
      </c>
      <c r="X249" s="49">
        <v>0</v>
      </c>
      <c r="Y249" s="53" t="s">
        <v>1784</v>
      </c>
    </row>
    <row r="250" spans="11:25" x14ac:dyDescent="0.25">
      <c r="K250" s="52">
        <v>46274.426226851851</v>
      </c>
      <c r="L250" s="49" t="s">
        <v>1801</v>
      </c>
      <c r="M250" s="49" t="s">
        <v>1783</v>
      </c>
      <c r="N250" s="49">
        <v>269.57254735184415</v>
      </c>
      <c r="O250" s="49">
        <v>-971.2394850300343</v>
      </c>
      <c r="P250" s="49">
        <v>804.24771931898704</v>
      </c>
      <c r="Q250" s="49" t="s">
        <v>541</v>
      </c>
      <c r="R250" s="49"/>
      <c r="S250" s="49"/>
      <c r="T250" s="49">
        <v>32</v>
      </c>
      <c r="U250" s="49">
        <v>0</v>
      </c>
      <c r="V250" s="49">
        <v>0</v>
      </c>
      <c r="W250" s="49">
        <v>0</v>
      </c>
      <c r="X250" s="49">
        <v>0</v>
      </c>
      <c r="Y250" s="53" t="s">
        <v>1784</v>
      </c>
    </row>
    <row r="251" spans="11:25" x14ac:dyDescent="0.25">
      <c r="K251" s="52">
        <v>46274.426226851851</v>
      </c>
      <c r="L251" s="49" t="s">
        <v>1802</v>
      </c>
      <c r="M251" s="49" t="s">
        <v>1783</v>
      </c>
      <c r="N251" s="49">
        <v>134.32558567476963</v>
      </c>
      <c r="O251" s="49">
        <v>-713.92982847373651</v>
      </c>
      <c r="P251" s="49">
        <v>804.24771931898704</v>
      </c>
      <c r="Q251" s="49" t="s">
        <v>541</v>
      </c>
      <c r="R251" s="49"/>
      <c r="S251" s="49"/>
      <c r="T251" s="49">
        <v>32</v>
      </c>
      <c r="U251" s="49">
        <v>0</v>
      </c>
      <c r="V251" s="49">
        <v>0</v>
      </c>
      <c r="W251" s="49">
        <v>0</v>
      </c>
      <c r="X251" s="49">
        <v>0</v>
      </c>
      <c r="Y251" s="53" t="s">
        <v>1784</v>
      </c>
    </row>
    <row r="252" spans="11:25" x14ac:dyDescent="0.25">
      <c r="K252" s="52">
        <v>46274.426226851851</v>
      </c>
      <c r="L252" s="49" t="s">
        <v>1803</v>
      </c>
      <c r="M252" s="49" t="s">
        <v>1783</v>
      </c>
      <c r="N252" s="49">
        <v>45.004979843770798</v>
      </c>
      <c r="O252" s="49">
        <v>-649.72835361541775</v>
      </c>
      <c r="P252" s="49">
        <v>804.24771931898704</v>
      </c>
      <c r="Q252" s="49" t="s">
        <v>541</v>
      </c>
      <c r="R252" s="49"/>
      <c r="S252" s="49"/>
      <c r="T252" s="49">
        <v>32</v>
      </c>
      <c r="U252" s="49">
        <v>0</v>
      </c>
      <c r="V252" s="49">
        <v>0</v>
      </c>
      <c r="W252" s="49">
        <v>0</v>
      </c>
      <c r="X252" s="49">
        <v>0</v>
      </c>
      <c r="Y252" s="53" t="s">
        <v>1784</v>
      </c>
    </row>
    <row r="253" spans="11:25" x14ac:dyDescent="0.25">
      <c r="K253" s="52">
        <v>46274.426226851851</v>
      </c>
      <c r="L253" s="49" t="s">
        <v>1804</v>
      </c>
      <c r="M253" s="49" t="s">
        <v>1783</v>
      </c>
      <c r="N253" s="49">
        <v>223.64619150576846</v>
      </c>
      <c r="O253" s="49">
        <v>-778.13130333205527</v>
      </c>
      <c r="P253" s="49">
        <v>804.24771931898704</v>
      </c>
      <c r="Q253" s="49" t="s">
        <v>541</v>
      </c>
      <c r="R253" s="49"/>
      <c r="S253" s="49"/>
      <c r="T253" s="49">
        <v>32</v>
      </c>
      <c r="U253" s="49">
        <v>0</v>
      </c>
      <c r="V253" s="49">
        <v>0</v>
      </c>
      <c r="W253" s="49">
        <v>0</v>
      </c>
      <c r="X253" s="49">
        <v>0</v>
      </c>
      <c r="Y253" s="53" t="s">
        <v>1784</v>
      </c>
    </row>
    <row r="254" spans="11:25" x14ac:dyDescent="0.25">
      <c r="K254" s="52">
        <v>46274.426226851851</v>
      </c>
      <c r="L254" s="49" t="s">
        <v>1805</v>
      </c>
      <c r="M254" s="49" t="s">
        <v>1783</v>
      </c>
      <c r="N254" s="49">
        <v>-44.315625987228032</v>
      </c>
      <c r="O254" s="49">
        <v>-585.52687875709898</v>
      </c>
      <c r="P254" s="49">
        <v>804.24771931898704</v>
      </c>
      <c r="Q254" s="49" t="s">
        <v>541</v>
      </c>
      <c r="R254" s="49"/>
      <c r="S254" s="49"/>
      <c r="T254" s="49">
        <v>32</v>
      </c>
      <c r="U254" s="49">
        <v>0</v>
      </c>
      <c r="V254" s="49">
        <v>0</v>
      </c>
      <c r="W254" s="49">
        <v>0</v>
      </c>
      <c r="X254" s="49">
        <v>0</v>
      </c>
      <c r="Y254" s="53" t="s">
        <v>1784</v>
      </c>
    </row>
    <row r="255" spans="11:25" x14ac:dyDescent="0.25">
      <c r="K255" s="52">
        <v>46274.426226851851</v>
      </c>
      <c r="L255" s="49" t="s">
        <v>1806</v>
      </c>
      <c r="M255" s="49" t="s">
        <v>1783</v>
      </c>
      <c r="N255" s="49">
        <v>312.96679733676683</v>
      </c>
      <c r="O255" s="49">
        <v>-842.33277819037426</v>
      </c>
      <c r="P255" s="49">
        <v>804.24771931898704</v>
      </c>
      <c r="Q255" s="49" t="s">
        <v>541</v>
      </c>
      <c r="R255" s="49"/>
      <c r="S255" s="49"/>
      <c r="T255" s="49">
        <v>32</v>
      </c>
      <c r="U255" s="49">
        <v>0</v>
      </c>
      <c r="V255" s="49">
        <v>0</v>
      </c>
      <c r="W255" s="49">
        <v>0</v>
      </c>
      <c r="X255" s="49">
        <v>0</v>
      </c>
      <c r="Y255" s="53" t="s">
        <v>1784</v>
      </c>
    </row>
    <row r="256" spans="11:25" x14ac:dyDescent="0.25">
      <c r="K256" s="52">
        <v>46274.426226851851</v>
      </c>
      <c r="L256" s="49" t="s">
        <v>1807</v>
      </c>
      <c r="M256" s="49" t="s">
        <v>1783</v>
      </c>
      <c r="N256" s="49">
        <v>35.105124530095054</v>
      </c>
      <c r="O256" s="49">
        <v>-851.97076475800736</v>
      </c>
      <c r="P256" s="49">
        <v>804.24771931898704</v>
      </c>
      <c r="Q256" s="49" t="s">
        <v>541</v>
      </c>
      <c r="R256" s="49"/>
      <c r="S256" s="49"/>
      <c r="T256" s="49">
        <v>32</v>
      </c>
      <c r="U256" s="49">
        <v>0</v>
      </c>
      <c r="V256" s="49">
        <v>0</v>
      </c>
      <c r="W256" s="49">
        <v>0</v>
      </c>
      <c r="X256" s="49">
        <v>0</v>
      </c>
      <c r="Y256" s="53" t="s">
        <v>1784</v>
      </c>
    </row>
    <row r="257" spans="11:25" x14ac:dyDescent="0.25">
      <c r="K257" s="52">
        <v>46274.426226851851</v>
      </c>
      <c r="L257" s="49" t="s">
        <v>1808</v>
      </c>
      <c r="M257" s="49" t="s">
        <v>1783</v>
      </c>
      <c r="N257" s="49">
        <v>124.42573036109343</v>
      </c>
      <c r="O257" s="49">
        <v>-916.17223961632612</v>
      </c>
      <c r="P257" s="49">
        <v>804.24771931898704</v>
      </c>
      <c r="Q257" s="49" t="s">
        <v>541</v>
      </c>
      <c r="R257" s="49"/>
      <c r="S257" s="49"/>
      <c r="T257" s="49">
        <v>32</v>
      </c>
      <c r="U257" s="49">
        <v>0</v>
      </c>
      <c r="V257" s="49">
        <v>0</v>
      </c>
      <c r="W257" s="49">
        <v>0</v>
      </c>
      <c r="X257" s="49">
        <v>0</v>
      </c>
      <c r="Y257" s="53" t="s">
        <v>1784</v>
      </c>
    </row>
    <row r="258" spans="11:25" x14ac:dyDescent="0.25">
      <c r="K258" s="52">
        <v>46274.426226851851</v>
      </c>
      <c r="L258" s="49" t="s">
        <v>1809</v>
      </c>
      <c r="M258" s="49" t="s">
        <v>1783</v>
      </c>
      <c r="N258" s="49">
        <v>-54.215481300903775</v>
      </c>
      <c r="O258" s="49">
        <v>-787.76928989968837</v>
      </c>
      <c r="P258" s="49">
        <v>804.24771931898704</v>
      </c>
      <c r="Q258" s="49" t="s">
        <v>541</v>
      </c>
      <c r="R258" s="49"/>
      <c r="S258" s="49"/>
      <c r="T258" s="49">
        <v>32</v>
      </c>
      <c r="U258" s="49">
        <v>0</v>
      </c>
      <c r="V258" s="49">
        <v>0</v>
      </c>
      <c r="W258" s="49">
        <v>0</v>
      </c>
      <c r="X258" s="49">
        <v>0</v>
      </c>
      <c r="Y258" s="53" t="s">
        <v>1784</v>
      </c>
    </row>
    <row r="259" spans="11:25" x14ac:dyDescent="0.25">
      <c r="K259" s="56">
        <v>46274.426226851851</v>
      </c>
      <c r="L259" s="55" t="s">
        <v>1810</v>
      </c>
      <c r="M259" s="55" t="s">
        <v>1783</v>
      </c>
      <c r="N259" s="55">
        <v>213.74633619209226</v>
      </c>
      <c r="O259" s="55">
        <v>-980.37371447464511</v>
      </c>
      <c r="P259" s="55">
        <v>804.24771931898704</v>
      </c>
      <c r="Q259" s="55" t="s">
        <v>541</v>
      </c>
      <c r="R259" s="55"/>
      <c r="S259" s="55"/>
      <c r="T259" s="55">
        <v>32</v>
      </c>
      <c r="U259" s="55">
        <v>0</v>
      </c>
      <c r="V259" s="55">
        <v>0</v>
      </c>
      <c r="W259" s="55">
        <v>0</v>
      </c>
      <c r="X259" s="55">
        <v>0</v>
      </c>
      <c r="Y259" s="57" t="s">
        <v>1784</v>
      </c>
    </row>
    <row r="260" spans="11:25" x14ac:dyDescent="0.25">
      <c r="K260" s="56">
        <v>46274.426226851851</v>
      </c>
      <c r="L260" s="55" t="s">
        <v>1811</v>
      </c>
      <c r="M260" s="55" t="s">
        <v>1783</v>
      </c>
      <c r="N260" s="55">
        <v>-143.5360871319026</v>
      </c>
      <c r="O260" s="55">
        <v>-723.56781504136961</v>
      </c>
      <c r="P260" s="55">
        <v>804.24771931898704</v>
      </c>
      <c r="Q260" s="55" t="s">
        <v>541</v>
      </c>
      <c r="R260" s="55"/>
      <c r="S260" s="55"/>
      <c r="T260" s="55">
        <v>32</v>
      </c>
      <c r="U260" s="55">
        <v>0</v>
      </c>
      <c r="V260" s="55">
        <v>0</v>
      </c>
      <c r="W260" s="55">
        <v>0</v>
      </c>
      <c r="X260" s="55">
        <v>0</v>
      </c>
      <c r="Y260" s="57" t="s">
        <v>1784</v>
      </c>
    </row>
  </sheetData>
  <mergeCells count="4">
    <mergeCell ref="K59:Y59"/>
    <mergeCell ref="A59:H59"/>
    <mergeCell ref="AB59:AG59"/>
    <mergeCell ref="AW59:BI59"/>
  </mergeCells>
  <hyperlinks>
    <hyperlink ref="A1" location="'Справка'!A482" display="Сводка пакетного расчета (Подробнее)" xr:uid="{12E0B7A9-DD59-434B-8434-F3DE6749290A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2026-09-09T06:43:53Z</dcterms:created>
  <dcterms:modified xsi:type="dcterms:W3CDTF">2026-09-09T07:15:28Z</dcterms:modified>
</cp:coreProperties>
</file>