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Naser (consultancy)\Employee_Timesheets\"/>
    </mc:Choice>
  </mc:AlternateContent>
  <bookViews>
    <workbookView xWindow="0" yWindow="0" windowWidth="20490" windowHeight="7545" tabRatio="714"/>
  </bookViews>
  <sheets>
    <sheet name="SETTINGS" sheetId="4" r:id="rId1"/>
    <sheet name="DATA ENTRY" sheetId="2" r:id="rId2"/>
    <sheet name="WEEKLY TIMESHEET" sheetId="6" r:id="rId3"/>
    <sheet name="BIWEEKLY TIMESHEET" sheetId="5" r:id="rId4"/>
    <sheet name="MONTHLY TIMESHEET" sheetId="7" r:id="rId5"/>
    <sheet name="HELP" sheetId="3" state="hidden" r:id="rId6"/>
  </sheets>
  <definedNames>
    <definedName name="C_WK_END">HELP!$O$3</definedName>
    <definedName name="CURR" localSheetId="3">'BIWEEKLY TIMESHEET'!$E$29,'BIWEEKLY TIMESHEET'!$E$30,'BIWEEKLY TIMESHEET'!$F$30,'BIWEEKLY TIMESHEET'!$F$29,'BIWEEKLY TIMESHEET'!$G$29,'BIWEEKLY TIMESHEET'!$G$30,'BIWEEKLY TIMESHEET'!$I$30</definedName>
    <definedName name="CURR" localSheetId="4">'MONTHLY TIMESHEET'!$E$43,'MONTHLY TIMESHEET'!$E$44,'MONTHLY TIMESHEET'!$F$43,'MONTHLY TIMESHEET'!$F$44,'MONTHLY TIMESHEET'!$G$43,'MONTHLY TIMESHEET'!$G$44,'MONTHLY TIMESHEET'!$I$45</definedName>
    <definedName name="CURR" localSheetId="2">'WEEKLY TIMESHEET'!$E$22,'WEEKLY TIMESHEET'!$E$23,'WEEKLY TIMESHEET'!$F$23,'WEEKLY TIMESHEET'!$F$22,'WEEKLY TIMESHEET'!$G$22,'WEEKLY TIMESHEET'!$G$23,'WEEKLY TIMESHEET'!$I$23</definedName>
    <definedName name="H_DAYS">HELP!$E$3:$K$9</definedName>
    <definedName name="H_SDAY">HELP!$M$3:$M$9</definedName>
    <definedName name="H_WKND_SEL">HELP!$C$3:$C$9</definedName>
    <definedName name="I_COMP_ADD">SETTINGS!$C$13</definedName>
    <definedName name="I_COMP_CF">SETTINGS!$C$15</definedName>
    <definedName name="I_COMP_NAME">SETTINGS!$C$11</definedName>
    <definedName name="I_COMP_TAG">SETTINGS!$C$12</definedName>
    <definedName name="I_EMP_CF">SETTINGS!$C$8</definedName>
    <definedName name="I_EMP_NAME">SETTINGS!$C$4</definedName>
    <definedName name="i_EMP_TITLE">SETTINGS!$C$5</definedName>
    <definedName name="I_MGR_NAME">SETTINGS!$C$6</definedName>
    <definedName name="I_MREP_ST_DT" localSheetId="4">'MONTHLY TIMESHEET'!$I$7</definedName>
    <definedName name="I_REP_ST_DT">'BIWEEKLY TIMESHEET'!$E$9</definedName>
    <definedName name="I_SEV_POL">SETTINGS!$P$24</definedName>
    <definedName name="I_SEV_POL_DL">SETTINGS!$R$24</definedName>
    <definedName name="I_SEV_POL_T1">SETTINGS!$T$24</definedName>
    <definedName name="I_SEV_POL_T2">SETTINGS!$T$25</definedName>
    <definedName name="I_ST_DT">SETTINGS!$C$7</definedName>
    <definedName name="I_T1">SETTINGS!$P$5</definedName>
    <definedName name="I_T1_DL">SETTINGS!$R$5</definedName>
    <definedName name="I_T1_RT">SETTINGS!$Q$5</definedName>
    <definedName name="I_T1_WL">SETTINGS!$S$5</definedName>
    <definedName name="I_T2">SETTINGS!$P$6</definedName>
    <definedName name="I_T2_DL">SETTINGS!$R$6</definedName>
    <definedName name="I_T2_RT">SETTINGS!$Q$6</definedName>
    <definedName name="I_T2_WL">SETTINGS!$S$6</definedName>
    <definedName name="I_T3">SETTINGS!$P$7</definedName>
    <definedName name="I_T3_RT">SETTINGS!$Q$7</definedName>
    <definedName name="I_WK_BEG">SETTINGS!$F$8</definedName>
    <definedName name="I_WKND_OT">SETTINGS!$P$12</definedName>
    <definedName name="I_WREP_ST_DT" localSheetId="2">'WEEKLY TIMESHEET'!$E$9</definedName>
    <definedName name="L_HOLS">T_HOLS[DATE]</definedName>
    <definedName name="L_WKDAYS">HELP!$A$3:$A$9</definedName>
    <definedName name="_xlnm.Print_Area" localSheetId="3">'BIWEEKLY TIMESHEET'!$A$1:$K$44</definedName>
    <definedName name="_xlnm.Print_Area" localSheetId="4">'MONTHLY TIMESHEET'!$A$1:$K$48</definedName>
    <definedName name="_xlnm.Print_Area" localSheetId="2">'WEEKLY TIMESHEET'!$A$1:$K$35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G68" i="2"/>
  <c r="G69" i="2"/>
  <c r="G70" i="2"/>
  <c r="G71" i="2"/>
  <c r="L71" i="2" s="1"/>
  <c r="G72" i="2"/>
  <c r="L72" i="2" s="1"/>
  <c r="G73" i="2"/>
  <c r="G74" i="2"/>
  <c r="G75" i="2"/>
  <c r="G76" i="2"/>
  <c r="L76" i="2" s="1"/>
  <c r="G77" i="2"/>
  <c r="G78" i="2"/>
  <c r="L78" i="2" s="1"/>
  <c r="G79" i="2"/>
  <c r="L79" i="2" s="1"/>
  <c r="G80" i="2"/>
  <c r="L80" i="2" s="1"/>
  <c r="G81" i="2"/>
  <c r="G82" i="2"/>
  <c r="G83" i="2"/>
  <c r="L83" i="2" s="1"/>
  <c r="G84" i="2"/>
  <c r="G85" i="2"/>
  <c r="G86" i="2"/>
  <c r="G87" i="2"/>
  <c r="L87" i="2" s="1"/>
  <c r="G88" i="2"/>
  <c r="L88" i="2" s="1"/>
  <c r="G89" i="2"/>
  <c r="G90" i="2"/>
  <c r="G91" i="2"/>
  <c r="L91" i="2" s="1"/>
  <c r="G92" i="2"/>
  <c r="L92" i="2" s="1"/>
  <c r="G93" i="2"/>
  <c r="G94" i="2"/>
  <c r="G95" i="2"/>
  <c r="L95" i="2" s="1"/>
  <c r="G96" i="2"/>
  <c r="L96" i="2" s="1"/>
  <c r="G97" i="2"/>
  <c r="G98" i="2"/>
  <c r="G99" i="2"/>
  <c r="L99" i="2" s="1"/>
  <c r="G100" i="2"/>
  <c r="G101" i="2"/>
  <c r="G102" i="2"/>
  <c r="G103" i="2"/>
  <c r="L103" i="2" s="1"/>
  <c r="G104" i="2"/>
  <c r="G105" i="2"/>
  <c r="G106" i="2"/>
  <c r="G107" i="2"/>
  <c r="G108" i="2"/>
  <c r="G109" i="2"/>
  <c r="G110" i="2"/>
  <c r="L110" i="2" s="1"/>
  <c r="G111" i="2"/>
  <c r="L111" i="2" s="1"/>
  <c r="G112" i="2"/>
  <c r="G113" i="2"/>
  <c r="G114" i="2"/>
  <c r="G115" i="2"/>
  <c r="L115" i="2" s="1"/>
  <c r="G116" i="2"/>
  <c r="G117" i="2"/>
  <c r="G118" i="2"/>
  <c r="G119" i="2"/>
  <c r="L119" i="2" s="1"/>
  <c r="G120" i="2"/>
  <c r="G121" i="2"/>
  <c r="G122" i="2"/>
  <c r="G123" i="2"/>
  <c r="L123" i="2" s="1"/>
  <c r="G124" i="2"/>
  <c r="G125" i="2"/>
  <c r="G126" i="2"/>
  <c r="G127" i="2"/>
  <c r="G128" i="2"/>
  <c r="G129" i="2"/>
  <c r="G130" i="2"/>
  <c r="G131" i="2"/>
  <c r="L131" i="2" s="1"/>
  <c r="G132" i="2"/>
  <c r="G133" i="2"/>
  <c r="G134" i="2"/>
  <c r="G135" i="2"/>
  <c r="L135" i="2" s="1"/>
  <c r="G136" i="2"/>
  <c r="G137" i="2"/>
  <c r="G138" i="2"/>
  <c r="G139" i="2"/>
  <c r="L139" i="2" s="1"/>
  <c r="G140" i="2"/>
  <c r="G141" i="2"/>
  <c r="G142" i="2"/>
  <c r="L142" i="2" s="1"/>
  <c r="G143" i="2"/>
  <c r="L143" i="2" s="1"/>
  <c r="G144" i="2"/>
  <c r="G145" i="2"/>
  <c r="G146" i="2"/>
  <c r="G147" i="2"/>
  <c r="L147" i="2" s="1"/>
  <c r="G148" i="2"/>
  <c r="G149" i="2"/>
  <c r="G150" i="2"/>
  <c r="G151" i="2"/>
  <c r="L151" i="2" s="1"/>
  <c r="G152" i="2"/>
  <c r="G153" i="2"/>
  <c r="G154" i="2"/>
  <c r="G155" i="2"/>
  <c r="L155" i="2" s="1"/>
  <c r="G156" i="2"/>
  <c r="G157" i="2"/>
  <c r="G158" i="2"/>
  <c r="G159" i="2"/>
  <c r="G160" i="2"/>
  <c r="L160" i="2" s="1"/>
  <c r="G161" i="2"/>
  <c r="G162" i="2"/>
  <c r="G163" i="2"/>
  <c r="L163" i="2" s="1"/>
  <c r="G164" i="2"/>
  <c r="L164" i="2" s="1"/>
  <c r="G165" i="2"/>
  <c r="G166" i="2"/>
  <c r="G167" i="2"/>
  <c r="L167" i="2" s="1"/>
  <c r="G168" i="2"/>
  <c r="L168" i="2" s="1"/>
  <c r="G169" i="2"/>
  <c r="G170" i="2"/>
  <c r="G171" i="2"/>
  <c r="G172" i="2"/>
  <c r="L172" i="2" s="1"/>
  <c r="G173" i="2"/>
  <c r="G174" i="2"/>
  <c r="L174" i="2" s="1"/>
  <c r="G175" i="2"/>
  <c r="L175" i="2" s="1"/>
  <c r="G176" i="2"/>
  <c r="L176" i="2" s="1"/>
  <c r="G177" i="2"/>
  <c r="G178" i="2"/>
  <c r="G179" i="2"/>
  <c r="L179" i="2" s="1"/>
  <c r="G180" i="2"/>
  <c r="L180" i="2" s="1"/>
  <c r="G181" i="2"/>
  <c r="G182" i="2"/>
  <c r="G183" i="2"/>
  <c r="L183" i="2" s="1"/>
  <c r="G184" i="2"/>
  <c r="L184" i="2" s="1"/>
  <c r="G185" i="2"/>
  <c r="G186" i="2"/>
  <c r="G187" i="2"/>
  <c r="L187" i="2" s="1"/>
  <c r="G188" i="2"/>
  <c r="L188" i="2" s="1"/>
  <c r="G189" i="2"/>
  <c r="G190" i="2"/>
  <c r="G191" i="2"/>
  <c r="G192" i="2"/>
  <c r="L192" i="2" s="1"/>
  <c r="G193" i="2"/>
  <c r="G194" i="2"/>
  <c r="G195" i="2"/>
  <c r="L195" i="2" s="1"/>
  <c r="G196" i="2"/>
  <c r="L196" i="2" s="1"/>
  <c r="G197" i="2"/>
  <c r="G198" i="2"/>
  <c r="G199" i="2"/>
  <c r="L199" i="2" s="1"/>
  <c r="G200" i="2"/>
  <c r="L200" i="2" s="1"/>
  <c r="G201" i="2"/>
  <c r="G202" i="2"/>
  <c r="G203" i="2"/>
  <c r="G204" i="2"/>
  <c r="L204" i="2" s="1"/>
  <c r="G205" i="2"/>
  <c r="G206" i="2"/>
  <c r="L206" i="2" s="1"/>
  <c r="G207" i="2"/>
  <c r="L207" i="2" s="1"/>
  <c r="G208" i="2"/>
  <c r="L208" i="2" s="1"/>
  <c r="G209" i="2"/>
  <c r="G210" i="2"/>
  <c r="G211" i="2"/>
  <c r="L211" i="2" s="1"/>
  <c r="G212" i="2"/>
  <c r="L212" i="2" s="1"/>
  <c r="G213" i="2"/>
  <c r="G214" i="2"/>
  <c r="G215" i="2"/>
  <c r="L215" i="2" s="1"/>
  <c r="G216" i="2"/>
  <c r="L216" i="2" s="1"/>
  <c r="G217" i="2"/>
  <c r="G218" i="2"/>
  <c r="G219" i="2"/>
  <c r="L219" i="2" s="1"/>
  <c r="G220" i="2"/>
  <c r="L220" i="2" s="1"/>
  <c r="G221" i="2"/>
  <c r="G222" i="2"/>
  <c r="G223" i="2"/>
  <c r="L223" i="2" s="1"/>
  <c r="G224" i="2"/>
  <c r="L224" i="2" s="1"/>
  <c r="G225" i="2"/>
  <c r="G226" i="2"/>
  <c r="G227" i="2"/>
  <c r="L227" i="2" s="1"/>
  <c r="G228" i="2"/>
  <c r="L228" i="2" s="1"/>
  <c r="G229" i="2"/>
  <c r="G230" i="2"/>
  <c r="G231" i="2"/>
  <c r="L231" i="2" s="1"/>
  <c r="G232" i="2"/>
  <c r="L232" i="2" s="1"/>
  <c r="G233" i="2"/>
  <c r="G234" i="2"/>
  <c r="G235" i="2"/>
  <c r="G236" i="2"/>
  <c r="L236" i="2" s="1"/>
  <c r="G237" i="2"/>
  <c r="G238" i="2"/>
  <c r="L238" i="2" s="1"/>
  <c r="G239" i="2"/>
  <c r="L239" i="2" s="1"/>
  <c r="G240" i="2"/>
  <c r="L240" i="2" s="1"/>
  <c r="G241" i="2"/>
  <c r="G242" i="2"/>
  <c r="G243" i="2"/>
  <c r="L243" i="2" s="1"/>
  <c r="G244" i="2"/>
  <c r="L244" i="2" s="1"/>
  <c r="G245" i="2"/>
  <c r="G246" i="2"/>
  <c r="G247" i="2"/>
  <c r="L247" i="2" s="1"/>
  <c r="G248" i="2"/>
  <c r="L248" i="2" s="1"/>
  <c r="G249" i="2"/>
  <c r="G250" i="2"/>
  <c r="G251" i="2"/>
  <c r="L251" i="2" s="1"/>
  <c r="G252" i="2"/>
  <c r="L252" i="2" s="1"/>
  <c r="G253" i="2"/>
  <c r="G254" i="2"/>
  <c r="G255" i="2"/>
  <c r="G256" i="2"/>
  <c r="L256" i="2" s="1"/>
  <c r="G257" i="2"/>
  <c r="G258" i="2"/>
  <c r="G259" i="2"/>
  <c r="L259" i="2" s="1"/>
  <c r="G260" i="2"/>
  <c r="L260" i="2" s="1"/>
  <c r="G261" i="2"/>
  <c r="G262" i="2"/>
  <c r="G263" i="2"/>
  <c r="L263" i="2" s="1"/>
  <c r="G264" i="2"/>
  <c r="L264" i="2" s="1"/>
  <c r="G265" i="2"/>
  <c r="G266" i="2"/>
  <c r="G267" i="2"/>
  <c r="L267" i="2" s="1"/>
  <c r="G268" i="2"/>
  <c r="L268" i="2" s="1"/>
  <c r="G269" i="2"/>
  <c r="G270" i="2"/>
  <c r="L270" i="2" s="1"/>
  <c r="G271" i="2"/>
  <c r="L271" i="2" s="1"/>
  <c r="G272" i="2"/>
  <c r="L272" i="2" s="1"/>
  <c r="G273" i="2"/>
  <c r="G274" i="2"/>
  <c r="G275" i="2"/>
  <c r="L275" i="2" s="1"/>
  <c r="G276" i="2"/>
  <c r="L276" i="2" s="1"/>
  <c r="G277" i="2"/>
  <c r="G278" i="2"/>
  <c r="G279" i="2"/>
  <c r="L279" i="2" s="1"/>
  <c r="G280" i="2"/>
  <c r="L280" i="2" s="1"/>
  <c r="G281" i="2"/>
  <c r="G282" i="2"/>
  <c r="G283" i="2"/>
  <c r="L283" i="2" s="1"/>
  <c r="G284" i="2"/>
  <c r="L284" i="2" s="1"/>
  <c r="G285" i="2"/>
  <c r="G286" i="2"/>
  <c r="G287" i="2"/>
  <c r="G288" i="2"/>
  <c r="L288" i="2" s="1"/>
  <c r="G289" i="2"/>
  <c r="G290" i="2"/>
  <c r="G291" i="2"/>
  <c r="L291" i="2" s="1"/>
  <c r="G292" i="2"/>
  <c r="L292" i="2" s="1"/>
  <c r="G293" i="2"/>
  <c r="G294" i="2"/>
  <c r="G295" i="2"/>
  <c r="L295" i="2" s="1"/>
  <c r="G296" i="2"/>
  <c r="L296" i="2" s="1"/>
  <c r="G297" i="2"/>
  <c r="G298" i="2"/>
  <c r="G299" i="2"/>
  <c r="L299" i="2" s="1"/>
  <c r="G300" i="2"/>
  <c r="L300" i="2" s="1"/>
  <c r="G301" i="2"/>
  <c r="G302" i="2"/>
  <c r="L302" i="2" s="1"/>
  <c r="G303" i="2"/>
  <c r="L303" i="2" s="1"/>
  <c r="G304" i="2"/>
  <c r="L304" i="2" s="1"/>
  <c r="G305" i="2"/>
  <c r="G306" i="2"/>
  <c r="G307" i="2"/>
  <c r="L307" i="2" s="1"/>
  <c r="G308" i="2"/>
  <c r="L308" i="2" s="1"/>
  <c r="G309" i="2"/>
  <c r="G310" i="2"/>
  <c r="G311" i="2"/>
  <c r="L311" i="2" s="1"/>
  <c r="G312" i="2"/>
  <c r="L312" i="2" s="1"/>
  <c r="G313" i="2"/>
  <c r="G314" i="2"/>
  <c r="G315" i="2"/>
  <c r="L315" i="2" s="1"/>
  <c r="G316" i="2"/>
  <c r="L316" i="2" s="1"/>
  <c r="G317" i="2"/>
  <c r="G318" i="2"/>
  <c r="G319" i="2"/>
  <c r="G320" i="2"/>
  <c r="L320" i="2" s="1"/>
  <c r="G321" i="2"/>
  <c r="G322" i="2"/>
  <c r="G323" i="2"/>
  <c r="L323" i="2" s="1"/>
  <c r="G324" i="2"/>
  <c r="L324" i="2" s="1"/>
  <c r="G325" i="2"/>
  <c r="G326" i="2"/>
  <c r="G327" i="2"/>
  <c r="L327" i="2" s="1"/>
  <c r="G328" i="2"/>
  <c r="L328" i="2" s="1"/>
  <c r="G329" i="2"/>
  <c r="G330" i="2"/>
  <c r="G331" i="2"/>
  <c r="G332" i="2"/>
  <c r="L332" i="2" s="1"/>
  <c r="G333" i="2"/>
  <c r="G334" i="2"/>
  <c r="L334" i="2" s="1"/>
  <c r="G335" i="2"/>
  <c r="L335" i="2" s="1"/>
  <c r="G336" i="2"/>
  <c r="L336" i="2" s="1"/>
  <c r="G337" i="2"/>
  <c r="G338" i="2"/>
  <c r="G339" i="2"/>
  <c r="L339" i="2" s="1"/>
  <c r="G340" i="2"/>
  <c r="L340" i="2" s="1"/>
  <c r="G341" i="2"/>
  <c r="G342" i="2"/>
  <c r="G343" i="2"/>
  <c r="L343" i="2" s="1"/>
  <c r="G344" i="2"/>
  <c r="L344" i="2" s="1"/>
  <c r="G345" i="2"/>
  <c r="G346" i="2"/>
  <c r="G347" i="2"/>
  <c r="L347" i="2" s="1"/>
  <c r="G348" i="2"/>
  <c r="L348" i="2" s="1"/>
  <c r="G349" i="2"/>
  <c r="G350" i="2"/>
  <c r="G351" i="2"/>
  <c r="L351" i="2" s="1"/>
  <c r="G352" i="2"/>
  <c r="L352" i="2" s="1"/>
  <c r="G353" i="2"/>
  <c r="G354" i="2"/>
  <c r="G355" i="2"/>
  <c r="L355" i="2" s="1"/>
  <c r="G356" i="2"/>
  <c r="L356" i="2" s="1"/>
  <c r="G357" i="2"/>
  <c r="G358" i="2"/>
  <c r="G359" i="2"/>
  <c r="L359" i="2" s="1"/>
  <c r="G360" i="2"/>
  <c r="L360" i="2" s="1"/>
  <c r="G361" i="2"/>
  <c r="G362" i="2"/>
  <c r="G363" i="2"/>
  <c r="G364" i="2"/>
  <c r="L364" i="2" s="1"/>
  <c r="G365" i="2"/>
  <c r="G366" i="2"/>
  <c r="L366" i="2" s="1"/>
  <c r="G367" i="2"/>
  <c r="L367" i="2" s="1"/>
  <c r="G368" i="2"/>
  <c r="L368" i="2" s="1"/>
  <c r="G369" i="2"/>
  <c r="G370" i="2"/>
  <c r="G371" i="2"/>
  <c r="L371" i="2" s="1"/>
  <c r="G372" i="2"/>
  <c r="L372" i="2" s="1"/>
  <c r="H68" i="2"/>
  <c r="H69" i="2"/>
  <c r="H70" i="2"/>
  <c r="M70" i="2" s="1"/>
  <c r="H71" i="2"/>
  <c r="H72" i="2"/>
  <c r="H73" i="2"/>
  <c r="H74" i="2"/>
  <c r="M74" i="2" s="1"/>
  <c r="H75" i="2"/>
  <c r="H76" i="2"/>
  <c r="H77" i="2"/>
  <c r="H78" i="2"/>
  <c r="O78" i="2" s="1"/>
  <c r="H79" i="2"/>
  <c r="H80" i="2"/>
  <c r="H81" i="2"/>
  <c r="H82" i="2"/>
  <c r="M82" i="2" s="1"/>
  <c r="H83" i="2"/>
  <c r="H84" i="2"/>
  <c r="H85" i="2"/>
  <c r="H86" i="2"/>
  <c r="M86" i="2" s="1"/>
  <c r="H87" i="2"/>
  <c r="H88" i="2"/>
  <c r="H89" i="2"/>
  <c r="H90" i="2"/>
  <c r="O90" i="2" s="1"/>
  <c r="H91" i="2"/>
  <c r="H92" i="2"/>
  <c r="H93" i="2"/>
  <c r="M93" i="2" s="1"/>
  <c r="H94" i="2"/>
  <c r="M94" i="2" s="1"/>
  <c r="H95" i="2"/>
  <c r="H96" i="2"/>
  <c r="H97" i="2"/>
  <c r="H98" i="2"/>
  <c r="O98" i="2" s="1"/>
  <c r="H99" i="2"/>
  <c r="H100" i="2"/>
  <c r="H101" i="2"/>
  <c r="H102" i="2"/>
  <c r="M102" i="2" s="1"/>
  <c r="H103" i="2"/>
  <c r="M103" i="2" s="1"/>
  <c r="H104" i="2"/>
  <c r="H105" i="2"/>
  <c r="H106" i="2"/>
  <c r="H107" i="2"/>
  <c r="M107" i="2" s="1"/>
  <c r="H108" i="2"/>
  <c r="H109" i="2"/>
  <c r="H110" i="2"/>
  <c r="O110" i="2" s="1"/>
  <c r="H111" i="2"/>
  <c r="M111" i="2" s="1"/>
  <c r="H112" i="2"/>
  <c r="H113" i="2"/>
  <c r="H114" i="2"/>
  <c r="O114" i="2" s="1"/>
  <c r="H115" i="2"/>
  <c r="M115" i="2" s="1"/>
  <c r="H116" i="2"/>
  <c r="H117" i="2"/>
  <c r="H118" i="2"/>
  <c r="M118" i="2" s="1"/>
  <c r="H119" i="2"/>
  <c r="M119" i="2" s="1"/>
  <c r="H120" i="2"/>
  <c r="H121" i="2"/>
  <c r="H122" i="2"/>
  <c r="O122" i="2" s="1"/>
  <c r="H123" i="2"/>
  <c r="M123" i="2" s="1"/>
  <c r="H124" i="2"/>
  <c r="H125" i="2"/>
  <c r="M125" i="2" s="1"/>
  <c r="H126" i="2"/>
  <c r="M126" i="2" s="1"/>
  <c r="H127" i="2"/>
  <c r="M127" i="2" s="1"/>
  <c r="H128" i="2"/>
  <c r="H129" i="2"/>
  <c r="H130" i="2"/>
  <c r="O130" i="2" s="1"/>
  <c r="H131" i="2"/>
  <c r="M131" i="2" s="1"/>
  <c r="H132" i="2"/>
  <c r="H133" i="2"/>
  <c r="H134" i="2"/>
  <c r="M134" i="2" s="1"/>
  <c r="H135" i="2"/>
  <c r="M135" i="2" s="1"/>
  <c r="H136" i="2"/>
  <c r="H137" i="2"/>
  <c r="H138" i="2"/>
  <c r="H139" i="2"/>
  <c r="M139" i="2" s="1"/>
  <c r="H140" i="2"/>
  <c r="H141" i="2"/>
  <c r="H142" i="2"/>
  <c r="H143" i="2"/>
  <c r="M143" i="2" s="1"/>
  <c r="H144" i="2"/>
  <c r="H145" i="2"/>
  <c r="H146" i="2"/>
  <c r="O146" i="2" s="1"/>
  <c r="H147" i="2"/>
  <c r="M147" i="2" s="1"/>
  <c r="H148" i="2"/>
  <c r="H149" i="2"/>
  <c r="H150" i="2"/>
  <c r="M150" i="2" s="1"/>
  <c r="H151" i="2"/>
  <c r="M151" i="2" s="1"/>
  <c r="H152" i="2"/>
  <c r="H153" i="2"/>
  <c r="H154" i="2"/>
  <c r="O154" i="2" s="1"/>
  <c r="H155" i="2"/>
  <c r="M155" i="2" s="1"/>
  <c r="H156" i="2"/>
  <c r="H157" i="2"/>
  <c r="M157" i="2" s="1"/>
  <c r="H158" i="2"/>
  <c r="M158" i="2" s="1"/>
  <c r="H159" i="2"/>
  <c r="M159" i="2" s="1"/>
  <c r="H160" i="2"/>
  <c r="H161" i="2"/>
  <c r="H162" i="2"/>
  <c r="O162" i="2" s="1"/>
  <c r="H163" i="2"/>
  <c r="M163" i="2" s="1"/>
  <c r="H164" i="2"/>
  <c r="H165" i="2"/>
  <c r="H166" i="2"/>
  <c r="M166" i="2" s="1"/>
  <c r="H167" i="2"/>
  <c r="M167" i="2" s="1"/>
  <c r="H168" i="2"/>
  <c r="H169" i="2"/>
  <c r="H170" i="2"/>
  <c r="H171" i="2"/>
  <c r="M171" i="2" s="1"/>
  <c r="H172" i="2"/>
  <c r="H173" i="2"/>
  <c r="H174" i="2"/>
  <c r="M174" i="2" s="1"/>
  <c r="H175" i="2"/>
  <c r="M175" i="2" s="1"/>
  <c r="H176" i="2"/>
  <c r="H177" i="2"/>
  <c r="H178" i="2"/>
  <c r="O178" i="2" s="1"/>
  <c r="H179" i="2"/>
  <c r="M179" i="2" s="1"/>
  <c r="H180" i="2"/>
  <c r="H181" i="2"/>
  <c r="H182" i="2"/>
  <c r="M182" i="2" s="1"/>
  <c r="H183" i="2"/>
  <c r="M183" i="2" s="1"/>
  <c r="H184" i="2"/>
  <c r="H185" i="2"/>
  <c r="H186" i="2"/>
  <c r="O186" i="2" s="1"/>
  <c r="H187" i="2"/>
  <c r="M187" i="2" s="1"/>
  <c r="H188" i="2"/>
  <c r="H189" i="2"/>
  <c r="M189" i="2" s="1"/>
  <c r="H190" i="2"/>
  <c r="M190" i="2" s="1"/>
  <c r="H191" i="2"/>
  <c r="M191" i="2" s="1"/>
  <c r="H192" i="2"/>
  <c r="H193" i="2"/>
  <c r="H194" i="2"/>
  <c r="O194" i="2" s="1"/>
  <c r="H195" i="2"/>
  <c r="M195" i="2" s="1"/>
  <c r="H196" i="2"/>
  <c r="H197" i="2"/>
  <c r="H198" i="2"/>
  <c r="M198" i="2" s="1"/>
  <c r="H199" i="2"/>
  <c r="M199" i="2" s="1"/>
  <c r="H200" i="2"/>
  <c r="H201" i="2"/>
  <c r="H202" i="2"/>
  <c r="H203" i="2"/>
  <c r="M203" i="2" s="1"/>
  <c r="H204" i="2"/>
  <c r="H205" i="2"/>
  <c r="H206" i="2"/>
  <c r="O206" i="2" s="1"/>
  <c r="H207" i="2"/>
  <c r="M207" i="2" s="1"/>
  <c r="H208" i="2"/>
  <c r="H209" i="2"/>
  <c r="H210" i="2"/>
  <c r="O210" i="2" s="1"/>
  <c r="H211" i="2"/>
  <c r="M211" i="2" s="1"/>
  <c r="H212" i="2"/>
  <c r="H213" i="2"/>
  <c r="H214" i="2"/>
  <c r="M214" i="2" s="1"/>
  <c r="H215" i="2"/>
  <c r="M215" i="2" s="1"/>
  <c r="H216" i="2"/>
  <c r="H217" i="2"/>
  <c r="H218" i="2"/>
  <c r="O218" i="2" s="1"/>
  <c r="H219" i="2"/>
  <c r="M219" i="2" s="1"/>
  <c r="H220" i="2"/>
  <c r="H221" i="2"/>
  <c r="M221" i="2" s="1"/>
  <c r="H222" i="2"/>
  <c r="M222" i="2" s="1"/>
  <c r="H223" i="2"/>
  <c r="M223" i="2" s="1"/>
  <c r="H224" i="2"/>
  <c r="H225" i="2"/>
  <c r="H226" i="2"/>
  <c r="O226" i="2" s="1"/>
  <c r="H227" i="2"/>
  <c r="M227" i="2" s="1"/>
  <c r="H228" i="2"/>
  <c r="H229" i="2"/>
  <c r="H230" i="2"/>
  <c r="M230" i="2" s="1"/>
  <c r="H231" i="2"/>
  <c r="M231" i="2" s="1"/>
  <c r="H232" i="2"/>
  <c r="H233" i="2"/>
  <c r="H234" i="2"/>
  <c r="H235" i="2"/>
  <c r="M235" i="2" s="1"/>
  <c r="H236" i="2"/>
  <c r="H237" i="2"/>
  <c r="H238" i="2"/>
  <c r="O238" i="2" s="1"/>
  <c r="H239" i="2"/>
  <c r="M239" i="2" s="1"/>
  <c r="H240" i="2"/>
  <c r="H241" i="2"/>
  <c r="H242" i="2"/>
  <c r="O242" i="2" s="1"/>
  <c r="H243" i="2"/>
  <c r="M243" i="2" s="1"/>
  <c r="H244" i="2"/>
  <c r="H245" i="2"/>
  <c r="H246" i="2"/>
  <c r="M246" i="2" s="1"/>
  <c r="H247" i="2"/>
  <c r="M247" i="2" s="1"/>
  <c r="H248" i="2"/>
  <c r="H249" i="2"/>
  <c r="H250" i="2"/>
  <c r="O250" i="2" s="1"/>
  <c r="H251" i="2"/>
  <c r="M251" i="2" s="1"/>
  <c r="H252" i="2"/>
  <c r="H253" i="2"/>
  <c r="M253" i="2" s="1"/>
  <c r="H254" i="2"/>
  <c r="M254" i="2" s="1"/>
  <c r="H255" i="2"/>
  <c r="M255" i="2" s="1"/>
  <c r="H256" i="2"/>
  <c r="H257" i="2"/>
  <c r="H258" i="2"/>
  <c r="O258" i="2" s="1"/>
  <c r="H259" i="2"/>
  <c r="M259" i="2" s="1"/>
  <c r="H260" i="2"/>
  <c r="H261" i="2"/>
  <c r="H262" i="2"/>
  <c r="M262" i="2" s="1"/>
  <c r="H263" i="2"/>
  <c r="M263" i="2" s="1"/>
  <c r="H264" i="2"/>
  <c r="H265" i="2"/>
  <c r="H266" i="2"/>
  <c r="H267" i="2"/>
  <c r="M267" i="2" s="1"/>
  <c r="H268" i="2"/>
  <c r="H269" i="2"/>
  <c r="H270" i="2"/>
  <c r="H271" i="2"/>
  <c r="M271" i="2" s="1"/>
  <c r="H272" i="2"/>
  <c r="H273" i="2"/>
  <c r="H274" i="2"/>
  <c r="O274" i="2" s="1"/>
  <c r="H275" i="2"/>
  <c r="M275" i="2" s="1"/>
  <c r="H276" i="2"/>
  <c r="H277" i="2"/>
  <c r="H278" i="2"/>
  <c r="M278" i="2" s="1"/>
  <c r="H279" i="2"/>
  <c r="M279" i="2" s="1"/>
  <c r="H280" i="2"/>
  <c r="H281" i="2"/>
  <c r="H282" i="2"/>
  <c r="O282" i="2" s="1"/>
  <c r="H283" i="2"/>
  <c r="M283" i="2" s="1"/>
  <c r="H284" i="2"/>
  <c r="H285" i="2"/>
  <c r="M285" i="2" s="1"/>
  <c r="H286" i="2"/>
  <c r="M286" i="2" s="1"/>
  <c r="H287" i="2"/>
  <c r="M287" i="2" s="1"/>
  <c r="H288" i="2"/>
  <c r="H289" i="2"/>
  <c r="H290" i="2"/>
  <c r="O290" i="2" s="1"/>
  <c r="H291" i="2"/>
  <c r="M291" i="2" s="1"/>
  <c r="H292" i="2"/>
  <c r="H293" i="2"/>
  <c r="H294" i="2"/>
  <c r="M294" i="2" s="1"/>
  <c r="H295" i="2"/>
  <c r="M295" i="2" s="1"/>
  <c r="H296" i="2"/>
  <c r="H297" i="2"/>
  <c r="H298" i="2"/>
  <c r="H299" i="2"/>
  <c r="M299" i="2" s="1"/>
  <c r="H300" i="2"/>
  <c r="H301" i="2"/>
  <c r="H302" i="2"/>
  <c r="M302" i="2" s="1"/>
  <c r="H303" i="2"/>
  <c r="M303" i="2" s="1"/>
  <c r="H304" i="2"/>
  <c r="H305" i="2"/>
  <c r="H306" i="2"/>
  <c r="O306" i="2" s="1"/>
  <c r="H307" i="2"/>
  <c r="M307" i="2" s="1"/>
  <c r="H308" i="2"/>
  <c r="H309" i="2"/>
  <c r="H310" i="2"/>
  <c r="M310" i="2" s="1"/>
  <c r="H311" i="2"/>
  <c r="M311" i="2" s="1"/>
  <c r="H312" i="2"/>
  <c r="H313" i="2"/>
  <c r="H314" i="2"/>
  <c r="O314" i="2" s="1"/>
  <c r="H315" i="2"/>
  <c r="M315" i="2" s="1"/>
  <c r="H316" i="2"/>
  <c r="H317" i="2"/>
  <c r="M317" i="2" s="1"/>
  <c r="H318" i="2"/>
  <c r="M318" i="2" s="1"/>
  <c r="H319" i="2"/>
  <c r="M319" i="2" s="1"/>
  <c r="H320" i="2"/>
  <c r="H321" i="2"/>
  <c r="H322" i="2"/>
  <c r="O322" i="2" s="1"/>
  <c r="H323" i="2"/>
  <c r="M323" i="2" s="1"/>
  <c r="H324" i="2"/>
  <c r="H325" i="2"/>
  <c r="H326" i="2"/>
  <c r="M326" i="2" s="1"/>
  <c r="H327" i="2"/>
  <c r="M327" i="2" s="1"/>
  <c r="H328" i="2"/>
  <c r="H329" i="2"/>
  <c r="H330" i="2"/>
  <c r="H331" i="2"/>
  <c r="M331" i="2" s="1"/>
  <c r="H332" i="2"/>
  <c r="H333" i="2"/>
  <c r="H334" i="2"/>
  <c r="O334" i="2" s="1"/>
  <c r="H335" i="2"/>
  <c r="M335" i="2" s="1"/>
  <c r="H336" i="2"/>
  <c r="H337" i="2"/>
  <c r="H338" i="2"/>
  <c r="O338" i="2" s="1"/>
  <c r="H339" i="2"/>
  <c r="M339" i="2" s="1"/>
  <c r="H340" i="2"/>
  <c r="H341" i="2"/>
  <c r="H342" i="2"/>
  <c r="M342" i="2" s="1"/>
  <c r="H343" i="2"/>
  <c r="M343" i="2" s="1"/>
  <c r="H344" i="2"/>
  <c r="H345" i="2"/>
  <c r="H346" i="2"/>
  <c r="O346" i="2" s="1"/>
  <c r="H347" i="2"/>
  <c r="M347" i="2" s="1"/>
  <c r="H348" i="2"/>
  <c r="H349" i="2"/>
  <c r="M349" i="2" s="1"/>
  <c r="H350" i="2"/>
  <c r="M350" i="2" s="1"/>
  <c r="H351" i="2"/>
  <c r="M351" i="2" s="1"/>
  <c r="H352" i="2"/>
  <c r="H353" i="2"/>
  <c r="H354" i="2"/>
  <c r="O354" i="2" s="1"/>
  <c r="H355" i="2"/>
  <c r="M355" i="2" s="1"/>
  <c r="H356" i="2"/>
  <c r="H357" i="2"/>
  <c r="H358" i="2"/>
  <c r="M358" i="2" s="1"/>
  <c r="H359" i="2"/>
  <c r="M359" i="2" s="1"/>
  <c r="H360" i="2"/>
  <c r="H361" i="2"/>
  <c r="H362" i="2"/>
  <c r="H363" i="2"/>
  <c r="M363" i="2" s="1"/>
  <c r="H364" i="2"/>
  <c r="H365" i="2"/>
  <c r="H366" i="2"/>
  <c r="O366" i="2" s="1"/>
  <c r="H367" i="2"/>
  <c r="M367" i="2" s="1"/>
  <c r="H368" i="2"/>
  <c r="H369" i="2"/>
  <c r="H370" i="2"/>
  <c r="O370" i="2" s="1"/>
  <c r="H371" i="2"/>
  <c r="M371" i="2" s="1"/>
  <c r="H372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L69" i="2"/>
  <c r="L70" i="2"/>
  <c r="L73" i="2"/>
  <c r="L74" i="2"/>
  <c r="L75" i="2"/>
  <c r="L77" i="2"/>
  <c r="L81" i="2"/>
  <c r="L82" i="2"/>
  <c r="L85" i="2"/>
  <c r="L86" i="2"/>
  <c r="L89" i="2"/>
  <c r="L90" i="2"/>
  <c r="L93" i="2"/>
  <c r="L94" i="2"/>
  <c r="L97" i="2"/>
  <c r="L98" i="2"/>
  <c r="L101" i="2"/>
  <c r="L102" i="2"/>
  <c r="L105" i="2"/>
  <c r="L106" i="2"/>
  <c r="L107" i="2"/>
  <c r="L109" i="2"/>
  <c r="L113" i="2"/>
  <c r="L114" i="2"/>
  <c r="L117" i="2"/>
  <c r="L118" i="2"/>
  <c r="L121" i="2"/>
  <c r="L122" i="2"/>
  <c r="L125" i="2"/>
  <c r="L126" i="2"/>
  <c r="L127" i="2"/>
  <c r="L129" i="2"/>
  <c r="L130" i="2"/>
  <c r="L133" i="2"/>
  <c r="L134" i="2"/>
  <c r="L137" i="2"/>
  <c r="L138" i="2"/>
  <c r="L141" i="2"/>
  <c r="L145" i="2"/>
  <c r="L146" i="2"/>
  <c r="L149" i="2"/>
  <c r="L150" i="2"/>
  <c r="L153" i="2"/>
  <c r="L154" i="2"/>
  <c r="L157" i="2"/>
  <c r="L158" i="2"/>
  <c r="L159" i="2"/>
  <c r="L161" i="2"/>
  <c r="L162" i="2"/>
  <c r="L165" i="2"/>
  <c r="L166" i="2"/>
  <c r="L169" i="2"/>
  <c r="L170" i="2"/>
  <c r="L171" i="2"/>
  <c r="L173" i="2"/>
  <c r="L177" i="2"/>
  <c r="L178" i="2"/>
  <c r="L181" i="2"/>
  <c r="L182" i="2"/>
  <c r="L185" i="2"/>
  <c r="L186" i="2"/>
  <c r="L189" i="2"/>
  <c r="L190" i="2"/>
  <c r="L191" i="2"/>
  <c r="L193" i="2"/>
  <c r="L194" i="2"/>
  <c r="L197" i="2"/>
  <c r="L198" i="2"/>
  <c r="L201" i="2"/>
  <c r="L202" i="2"/>
  <c r="L203" i="2"/>
  <c r="L205" i="2"/>
  <c r="L209" i="2"/>
  <c r="L210" i="2"/>
  <c r="L213" i="2"/>
  <c r="L214" i="2"/>
  <c r="L217" i="2"/>
  <c r="L218" i="2"/>
  <c r="L221" i="2"/>
  <c r="L222" i="2"/>
  <c r="L225" i="2"/>
  <c r="L226" i="2"/>
  <c r="L229" i="2"/>
  <c r="L230" i="2"/>
  <c r="L233" i="2"/>
  <c r="L234" i="2"/>
  <c r="L235" i="2"/>
  <c r="L237" i="2"/>
  <c r="L241" i="2"/>
  <c r="L242" i="2"/>
  <c r="L245" i="2"/>
  <c r="L246" i="2"/>
  <c r="L249" i="2"/>
  <c r="L250" i="2"/>
  <c r="L253" i="2"/>
  <c r="L254" i="2"/>
  <c r="L255" i="2"/>
  <c r="L257" i="2"/>
  <c r="L258" i="2"/>
  <c r="L261" i="2"/>
  <c r="L262" i="2"/>
  <c r="L265" i="2"/>
  <c r="L266" i="2"/>
  <c r="L269" i="2"/>
  <c r="L273" i="2"/>
  <c r="L274" i="2"/>
  <c r="L277" i="2"/>
  <c r="L278" i="2"/>
  <c r="L281" i="2"/>
  <c r="L282" i="2"/>
  <c r="L285" i="2"/>
  <c r="L286" i="2"/>
  <c r="L287" i="2"/>
  <c r="L289" i="2"/>
  <c r="L290" i="2"/>
  <c r="L293" i="2"/>
  <c r="L294" i="2"/>
  <c r="L297" i="2"/>
  <c r="L298" i="2"/>
  <c r="L301" i="2"/>
  <c r="L305" i="2"/>
  <c r="L306" i="2"/>
  <c r="L309" i="2"/>
  <c r="L310" i="2"/>
  <c r="L313" i="2"/>
  <c r="L314" i="2"/>
  <c r="L317" i="2"/>
  <c r="L318" i="2"/>
  <c r="L319" i="2"/>
  <c r="L321" i="2"/>
  <c r="L322" i="2"/>
  <c r="L325" i="2"/>
  <c r="L326" i="2"/>
  <c r="L329" i="2"/>
  <c r="L330" i="2"/>
  <c r="L331" i="2"/>
  <c r="L333" i="2"/>
  <c r="L337" i="2"/>
  <c r="L338" i="2"/>
  <c r="L341" i="2"/>
  <c r="L342" i="2"/>
  <c r="L345" i="2"/>
  <c r="L346" i="2"/>
  <c r="L349" i="2"/>
  <c r="L350" i="2"/>
  <c r="L353" i="2"/>
  <c r="L354" i="2"/>
  <c r="L357" i="2"/>
  <c r="L358" i="2"/>
  <c r="L361" i="2"/>
  <c r="L362" i="2"/>
  <c r="L363" i="2"/>
  <c r="L365" i="2"/>
  <c r="L369" i="2"/>
  <c r="L370" i="2"/>
  <c r="M68" i="2"/>
  <c r="M69" i="2"/>
  <c r="M72" i="2"/>
  <c r="M73" i="2"/>
  <c r="M76" i="2"/>
  <c r="M77" i="2"/>
  <c r="M80" i="2"/>
  <c r="M81" i="2"/>
  <c r="M84" i="2"/>
  <c r="M85" i="2"/>
  <c r="M88" i="2"/>
  <c r="M89" i="2"/>
  <c r="M92" i="2"/>
  <c r="M96" i="2"/>
  <c r="M97" i="2"/>
  <c r="M100" i="2"/>
  <c r="M101" i="2"/>
  <c r="M104" i="2"/>
  <c r="M105" i="2"/>
  <c r="M108" i="2"/>
  <c r="M109" i="2"/>
  <c r="M110" i="2"/>
  <c r="M112" i="2"/>
  <c r="M113" i="2"/>
  <c r="M116" i="2"/>
  <c r="M117" i="2"/>
  <c r="M120" i="2"/>
  <c r="M121" i="2"/>
  <c r="M124" i="2"/>
  <c r="M128" i="2"/>
  <c r="M129" i="2"/>
  <c r="M132" i="2"/>
  <c r="M133" i="2"/>
  <c r="M136" i="2"/>
  <c r="M137" i="2"/>
  <c r="M140" i="2"/>
  <c r="M141" i="2"/>
  <c r="M142" i="2"/>
  <c r="M144" i="2"/>
  <c r="M145" i="2"/>
  <c r="M148" i="2"/>
  <c r="M149" i="2"/>
  <c r="M152" i="2"/>
  <c r="M153" i="2"/>
  <c r="M154" i="2"/>
  <c r="M156" i="2"/>
  <c r="M160" i="2"/>
  <c r="M161" i="2"/>
  <c r="M164" i="2"/>
  <c r="M165" i="2"/>
  <c r="M168" i="2"/>
  <c r="M169" i="2"/>
  <c r="M172" i="2"/>
  <c r="M173" i="2"/>
  <c r="M176" i="2"/>
  <c r="M177" i="2"/>
  <c r="M180" i="2"/>
  <c r="M181" i="2"/>
  <c r="M184" i="2"/>
  <c r="M185" i="2"/>
  <c r="M186" i="2"/>
  <c r="M188" i="2"/>
  <c r="M192" i="2"/>
  <c r="M193" i="2"/>
  <c r="M196" i="2"/>
  <c r="M197" i="2"/>
  <c r="M200" i="2"/>
  <c r="M201" i="2"/>
  <c r="M204" i="2"/>
  <c r="M205" i="2"/>
  <c r="M208" i="2"/>
  <c r="M209" i="2"/>
  <c r="M212" i="2"/>
  <c r="M213" i="2"/>
  <c r="M216" i="2"/>
  <c r="M217" i="2"/>
  <c r="M220" i="2"/>
  <c r="M224" i="2"/>
  <c r="M225" i="2"/>
  <c r="M228" i="2"/>
  <c r="M229" i="2"/>
  <c r="M232" i="2"/>
  <c r="M233" i="2"/>
  <c r="M236" i="2"/>
  <c r="M237" i="2"/>
  <c r="M238" i="2"/>
  <c r="M240" i="2"/>
  <c r="M241" i="2"/>
  <c r="M244" i="2"/>
  <c r="M245" i="2"/>
  <c r="M248" i="2"/>
  <c r="M249" i="2"/>
  <c r="M252" i="2"/>
  <c r="M256" i="2"/>
  <c r="M257" i="2"/>
  <c r="M260" i="2"/>
  <c r="M261" i="2"/>
  <c r="M264" i="2"/>
  <c r="M265" i="2"/>
  <c r="M268" i="2"/>
  <c r="M269" i="2"/>
  <c r="M270" i="2"/>
  <c r="M272" i="2"/>
  <c r="M273" i="2"/>
  <c r="M276" i="2"/>
  <c r="M277" i="2"/>
  <c r="M280" i="2"/>
  <c r="M281" i="2"/>
  <c r="M282" i="2"/>
  <c r="M284" i="2"/>
  <c r="M288" i="2"/>
  <c r="M289" i="2"/>
  <c r="M292" i="2"/>
  <c r="M293" i="2"/>
  <c r="M296" i="2"/>
  <c r="M297" i="2"/>
  <c r="M300" i="2"/>
  <c r="M301" i="2"/>
  <c r="M304" i="2"/>
  <c r="M305" i="2"/>
  <c r="M308" i="2"/>
  <c r="M309" i="2"/>
  <c r="M312" i="2"/>
  <c r="M313" i="2"/>
  <c r="M314" i="2"/>
  <c r="M316" i="2"/>
  <c r="M320" i="2"/>
  <c r="M321" i="2"/>
  <c r="M324" i="2"/>
  <c r="M325" i="2"/>
  <c r="M328" i="2"/>
  <c r="M329" i="2"/>
  <c r="M332" i="2"/>
  <c r="M333" i="2"/>
  <c r="M336" i="2"/>
  <c r="M337" i="2"/>
  <c r="M340" i="2"/>
  <c r="M341" i="2"/>
  <c r="M344" i="2"/>
  <c r="M345" i="2"/>
  <c r="M348" i="2"/>
  <c r="M352" i="2"/>
  <c r="M353" i="2"/>
  <c r="M356" i="2"/>
  <c r="M357" i="2"/>
  <c r="M360" i="2"/>
  <c r="M361" i="2"/>
  <c r="M364" i="2"/>
  <c r="M365" i="2"/>
  <c r="M366" i="2"/>
  <c r="M368" i="2"/>
  <c r="M369" i="2"/>
  <c r="M372" i="2"/>
  <c r="O69" i="2"/>
  <c r="O74" i="2"/>
  <c r="O77" i="2"/>
  <c r="O81" i="2"/>
  <c r="O85" i="2"/>
  <c r="O89" i="2"/>
  <c r="O93" i="2"/>
  <c r="O97" i="2"/>
  <c r="O101" i="2"/>
  <c r="O102" i="2"/>
  <c r="O109" i="2"/>
  <c r="O113" i="2"/>
  <c r="O118" i="2"/>
  <c r="O121" i="2"/>
  <c r="O125" i="2"/>
  <c r="O129" i="2"/>
  <c r="O133" i="2"/>
  <c r="O141" i="2"/>
  <c r="O142" i="2"/>
  <c r="O145" i="2"/>
  <c r="O153" i="2"/>
  <c r="O157" i="2"/>
  <c r="O161" i="2"/>
  <c r="O165" i="2"/>
  <c r="O173" i="2"/>
  <c r="O174" i="2"/>
  <c r="O177" i="2"/>
  <c r="O185" i="2"/>
  <c r="O189" i="2"/>
  <c r="O193" i="2"/>
  <c r="O197" i="2"/>
  <c r="O198" i="2"/>
  <c r="O205" i="2"/>
  <c r="O209" i="2"/>
  <c r="O214" i="2"/>
  <c r="O217" i="2"/>
  <c r="O221" i="2"/>
  <c r="O225" i="2"/>
  <c r="O229" i="2"/>
  <c r="O230" i="2"/>
  <c r="O237" i="2"/>
  <c r="O241" i="2"/>
  <c r="O246" i="2"/>
  <c r="O249" i="2"/>
  <c r="O253" i="2"/>
  <c r="O257" i="2"/>
  <c r="O261" i="2"/>
  <c r="O269" i="2"/>
  <c r="O270" i="2"/>
  <c r="O273" i="2"/>
  <c r="O281" i="2"/>
  <c r="O285" i="2"/>
  <c r="O289" i="2"/>
  <c r="O293" i="2"/>
  <c r="O301" i="2"/>
  <c r="O302" i="2"/>
  <c r="O305" i="2"/>
  <c r="O313" i="2"/>
  <c r="O317" i="2"/>
  <c r="O321" i="2"/>
  <c r="O325" i="2"/>
  <c r="O326" i="2"/>
  <c r="O333" i="2"/>
  <c r="O337" i="2"/>
  <c r="O342" i="2"/>
  <c r="O345" i="2"/>
  <c r="O349" i="2"/>
  <c r="O353" i="2"/>
  <c r="O357" i="2"/>
  <c r="O358" i="2"/>
  <c r="O365" i="2"/>
  <c r="O369" i="2"/>
  <c r="P20" i="4"/>
  <c r="O361" i="2" l="1"/>
  <c r="O341" i="2"/>
  <c r="O329" i="2"/>
  <c r="O309" i="2"/>
  <c r="O297" i="2"/>
  <c r="O277" i="2"/>
  <c r="O265" i="2"/>
  <c r="O245" i="2"/>
  <c r="O233" i="2"/>
  <c r="O213" i="2"/>
  <c r="O201" i="2"/>
  <c r="O181" i="2"/>
  <c r="O169" i="2"/>
  <c r="O149" i="2"/>
  <c r="O137" i="2"/>
  <c r="O117" i="2"/>
  <c r="O105" i="2"/>
  <c r="O73" i="2"/>
  <c r="O330" i="2"/>
  <c r="M330" i="2"/>
  <c r="N330" i="2" s="1"/>
  <c r="O266" i="2"/>
  <c r="M266" i="2"/>
  <c r="N266" i="2" s="1"/>
  <c r="O138" i="2"/>
  <c r="M138" i="2"/>
  <c r="N138" i="2" s="1"/>
  <c r="O234" i="2"/>
  <c r="M234" i="2"/>
  <c r="N234" i="2" s="1"/>
  <c r="O202" i="2"/>
  <c r="M202" i="2"/>
  <c r="N202" i="2" s="1"/>
  <c r="O166" i="2"/>
  <c r="M334" i="2"/>
  <c r="N334" i="2" s="1"/>
  <c r="M206" i="2"/>
  <c r="N206" i="2" s="1"/>
  <c r="M78" i="2"/>
  <c r="N78" i="2" s="1"/>
  <c r="O350" i="2"/>
  <c r="O318" i="2"/>
  <c r="O286" i="2"/>
  <c r="O254" i="2"/>
  <c r="O222" i="2"/>
  <c r="O190" i="2"/>
  <c r="O158" i="2"/>
  <c r="O126" i="2"/>
  <c r="O94" i="2"/>
  <c r="O82" i="2"/>
  <c r="O362" i="2"/>
  <c r="M362" i="2"/>
  <c r="N362" i="2" s="1"/>
  <c r="O298" i="2"/>
  <c r="M298" i="2"/>
  <c r="N298" i="2" s="1"/>
  <c r="O170" i="2"/>
  <c r="M170" i="2"/>
  <c r="N170" i="2" s="1"/>
  <c r="O106" i="2"/>
  <c r="M106" i="2"/>
  <c r="N106" i="2" s="1"/>
  <c r="O310" i="2"/>
  <c r="O294" i="2"/>
  <c r="O182" i="2"/>
  <c r="M250" i="2"/>
  <c r="N250" i="2" s="1"/>
  <c r="M122" i="2"/>
  <c r="N122" i="2" s="1"/>
  <c r="O278" i="2"/>
  <c r="O262" i="2"/>
  <c r="O150" i="2"/>
  <c r="O134" i="2"/>
  <c r="M346" i="2"/>
  <c r="N346" i="2" s="1"/>
  <c r="M218" i="2"/>
  <c r="N218" i="2" s="1"/>
  <c r="M90" i="2"/>
  <c r="N90" i="2" s="1"/>
  <c r="N369" i="2"/>
  <c r="N337" i="2"/>
  <c r="N305" i="2"/>
  <c r="N74" i="2"/>
  <c r="N171" i="2"/>
  <c r="N139" i="2"/>
  <c r="N107" i="2"/>
  <c r="N203" i="2"/>
  <c r="N70" i="2"/>
  <c r="N314" i="2"/>
  <c r="N282" i="2"/>
  <c r="N186" i="2"/>
  <c r="N154" i="2"/>
  <c r="N299" i="2"/>
  <c r="N267" i="2"/>
  <c r="N235" i="2"/>
  <c r="N331" i="2"/>
  <c r="N353" i="2"/>
  <c r="N347" i="2"/>
  <c r="N321" i="2"/>
  <c r="N289" i="2"/>
  <c r="N310" i="2"/>
  <c r="N294" i="2"/>
  <c r="N358" i="2"/>
  <c r="N342" i="2"/>
  <c r="N326" i="2"/>
  <c r="O88" i="2"/>
  <c r="O86" i="2"/>
  <c r="O70" i="2"/>
  <c r="M370" i="2"/>
  <c r="M354" i="2"/>
  <c r="N354" i="2" s="1"/>
  <c r="M338" i="2"/>
  <c r="N338" i="2" s="1"/>
  <c r="M322" i="2"/>
  <c r="N322" i="2" s="1"/>
  <c r="M306" i="2"/>
  <c r="N306" i="2" s="1"/>
  <c r="M290" i="2"/>
  <c r="N290" i="2" s="1"/>
  <c r="M274" i="2"/>
  <c r="N274" i="2" s="1"/>
  <c r="M258" i="2"/>
  <c r="N258" i="2" s="1"/>
  <c r="M242" i="2"/>
  <c r="N242" i="2" s="1"/>
  <c r="M226" i="2"/>
  <c r="M210" i="2"/>
  <c r="N210" i="2" s="1"/>
  <c r="M194" i="2"/>
  <c r="N194" i="2" s="1"/>
  <c r="M178" i="2"/>
  <c r="N178" i="2" s="1"/>
  <c r="M162" i="2"/>
  <c r="N162" i="2" s="1"/>
  <c r="M146" i="2"/>
  <c r="N146" i="2" s="1"/>
  <c r="M130" i="2"/>
  <c r="N130" i="2" s="1"/>
  <c r="N125" i="2"/>
  <c r="M114" i="2"/>
  <c r="N114" i="2" s="1"/>
  <c r="M98" i="2"/>
  <c r="N98" i="2" s="1"/>
  <c r="N278" i="2"/>
  <c r="N273" i="2"/>
  <c r="N262" i="2"/>
  <c r="N257" i="2"/>
  <c r="N246" i="2"/>
  <c r="N241" i="2"/>
  <c r="N230" i="2"/>
  <c r="N225" i="2"/>
  <c r="N214" i="2"/>
  <c r="N209" i="2"/>
  <c r="N198" i="2"/>
  <c r="N193" i="2"/>
  <c r="N182" i="2"/>
  <c r="N177" i="2"/>
  <c r="N166" i="2"/>
  <c r="N161" i="2"/>
  <c r="N150" i="2"/>
  <c r="N145" i="2"/>
  <c r="N134" i="2"/>
  <c r="N129" i="2"/>
  <c r="N118" i="2"/>
  <c r="N113" i="2"/>
  <c r="N102" i="2"/>
  <c r="N97" i="2"/>
  <c r="N86" i="2"/>
  <c r="N81" i="2"/>
  <c r="N226" i="2"/>
  <c r="N163" i="2"/>
  <c r="N147" i="2"/>
  <c r="N370" i="2"/>
  <c r="N365" i="2"/>
  <c r="N349" i="2"/>
  <c r="N333" i="2"/>
  <c r="N317" i="2"/>
  <c r="N301" i="2"/>
  <c r="N285" i="2"/>
  <c r="N269" i="2"/>
  <c r="N253" i="2"/>
  <c r="N237" i="2"/>
  <c r="N221" i="2"/>
  <c r="N205" i="2"/>
  <c r="N189" i="2"/>
  <c r="N173" i="2"/>
  <c r="N157" i="2"/>
  <c r="N141" i="2"/>
  <c r="N109" i="2"/>
  <c r="N93" i="2"/>
  <c r="N82" i="2"/>
  <c r="N77" i="2"/>
  <c r="N361" i="2"/>
  <c r="N350" i="2"/>
  <c r="N217" i="2"/>
  <c r="N195" i="2"/>
  <c r="N190" i="2"/>
  <c r="N158" i="2"/>
  <c r="N137" i="2"/>
  <c r="O131" i="2"/>
  <c r="N291" i="2"/>
  <c r="N323" i="2"/>
  <c r="O76" i="2"/>
  <c r="O115" i="2"/>
  <c r="N227" i="2"/>
  <c r="N211" i="2"/>
  <c r="N131" i="2"/>
  <c r="O147" i="2"/>
  <c r="N313" i="2"/>
  <c r="N281" i="2"/>
  <c r="N270" i="2"/>
  <c r="N249" i="2"/>
  <c r="N238" i="2"/>
  <c r="N201" i="2"/>
  <c r="N174" i="2"/>
  <c r="N169" i="2"/>
  <c r="N126" i="2"/>
  <c r="N105" i="2"/>
  <c r="N94" i="2"/>
  <c r="N366" i="2"/>
  <c r="N345" i="2"/>
  <c r="N329" i="2"/>
  <c r="N318" i="2"/>
  <c r="N302" i="2"/>
  <c r="N297" i="2"/>
  <c r="N286" i="2"/>
  <c r="N265" i="2"/>
  <c r="N254" i="2"/>
  <c r="N233" i="2"/>
  <c r="N222" i="2"/>
  <c r="N185" i="2"/>
  <c r="N153" i="2"/>
  <c r="N142" i="2"/>
  <c r="N121" i="2"/>
  <c r="N110" i="2"/>
  <c r="N89" i="2"/>
  <c r="N73" i="2"/>
  <c r="N371" i="2"/>
  <c r="N359" i="2"/>
  <c r="N355" i="2"/>
  <c r="N343" i="2"/>
  <c r="N339" i="2"/>
  <c r="N327" i="2"/>
  <c r="N311" i="2"/>
  <c r="N307" i="2"/>
  <c r="N295" i="2"/>
  <c r="N279" i="2"/>
  <c r="N275" i="2"/>
  <c r="N263" i="2"/>
  <c r="N259" i="2"/>
  <c r="N255" i="2"/>
  <c r="N315" i="2"/>
  <c r="N357" i="2"/>
  <c r="N341" i="2"/>
  <c r="N325" i="2"/>
  <c r="N309" i="2"/>
  <c r="N293" i="2"/>
  <c r="N277" i="2"/>
  <c r="N261" i="2"/>
  <c r="N245" i="2"/>
  <c r="N229" i="2"/>
  <c r="N213" i="2"/>
  <c r="N197" i="2"/>
  <c r="N181" i="2"/>
  <c r="N165" i="2"/>
  <c r="N149" i="2"/>
  <c r="N133" i="2"/>
  <c r="N117" i="2"/>
  <c r="N101" i="2"/>
  <c r="N85" i="2"/>
  <c r="N69" i="2"/>
  <c r="N363" i="2"/>
  <c r="N283" i="2"/>
  <c r="N251" i="2"/>
  <c r="N247" i="2"/>
  <c r="N243" i="2"/>
  <c r="N239" i="2"/>
  <c r="N231" i="2"/>
  <c r="N223" i="2"/>
  <c r="N219" i="2"/>
  <c r="N215" i="2"/>
  <c r="N207" i="2"/>
  <c r="N199" i="2"/>
  <c r="N191" i="2"/>
  <c r="N187" i="2"/>
  <c r="N183" i="2"/>
  <c r="N179" i="2"/>
  <c r="N175" i="2"/>
  <c r="N167" i="2"/>
  <c r="N159" i="2"/>
  <c r="N155" i="2"/>
  <c r="N151" i="2"/>
  <c r="N143" i="2"/>
  <c r="N135" i="2"/>
  <c r="N127" i="2"/>
  <c r="N123" i="2"/>
  <c r="N119" i="2"/>
  <c r="N115" i="2"/>
  <c r="N111" i="2"/>
  <c r="N103" i="2"/>
  <c r="N372" i="2"/>
  <c r="N368" i="2"/>
  <c r="N364" i="2"/>
  <c r="N360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92" i="2"/>
  <c r="N88" i="2"/>
  <c r="N76" i="2"/>
  <c r="N72" i="2"/>
  <c r="O95" i="2"/>
  <c r="M95" i="2"/>
  <c r="N95" i="2" s="1"/>
  <c r="O79" i="2"/>
  <c r="M79" i="2"/>
  <c r="N79" i="2" s="1"/>
  <c r="O71" i="2"/>
  <c r="M71" i="2"/>
  <c r="N71" i="2" s="1"/>
  <c r="O148" i="2"/>
  <c r="L148" i="2"/>
  <c r="N148" i="2" s="1"/>
  <c r="O136" i="2"/>
  <c r="L136" i="2"/>
  <c r="N136" i="2" s="1"/>
  <c r="O128" i="2"/>
  <c r="L128" i="2"/>
  <c r="N128" i="2" s="1"/>
  <c r="O120" i="2"/>
  <c r="L120" i="2"/>
  <c r="N120" i="2" s="1"/>
  <c r="O108" i="2"/>
  <c r="L108" i="2"/>
  <c r="N108" i="2" s="1"/>
  <c r="N80" i="2"/>
  <c r="O68" i="2"/>
  <c r="L68" i="2"/>
  <c r="N68" i="2" s="1"/>
  <c r="O151" i="2"/>
  <c r="O135" i="2"/>
  <c r="O119" i="2"/>
  <c r="O103" i="2"/>
  <c r="O92" i="2"/>
  <c r="O80" i="2"/>
  <c r="O99" i="2"/>
  <c r="M99" i="2"/>
  <c r="N99" i="2" s="1"/>
  <c r="O87" i="2"/>
  <c r="M87" i="2"/>
  <c r="N87" i="2" s="1"/>
  <c r="O156" i="2"/>
  <c r="L156" i="2"/>
  <c r="N156" i="2" s="1"/>
  <c r="O144" i="2"/>
  <c r="L144" i="2"/>
  <c r="N144" i="2" s="1"/>
  <c r="O132" i="2"/>
  <c r="L132" i="2"/>
  <c r="N132" i="2" s="1"/>
  <c r="O112" i="2"/>
  <c r="L112" i="2"/>
  <c r="N112" i="2" s="1"/>
  <c r="O100" i="2"/>
  <c r="L100" i="2"/>
  <c r="N100" i="2" s="1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5" i="2"/>
  <c r="O139" i="2"/>
  <c r="O123" i="2"/>
  <c r="O107" i="2"/>
  <c r="O96" i="2"/>
  <c r="O91" i="2"/>
  <c r="M91" i="2"/>
  <c r="N91" i="2" s="1"/>
  <c r="O83" i="2"/>
  <c r="M83" i="2"/>
  <c r="N83" i="2" s="1"/>
  <c r="O75" i="2"/>
  <c r="M75" i="2"/>
  <c r="N75" i="2" s="1"/>
  <c r="O152" i="2"/>
  <c r="L152" i="2"/>
  <c r="N152" i="2" s="1"/>
  <c r="O140" i="2"/>
  <c r="L140" i="2"/>
  <c r="N140" i="2" s="1"/>
  <c r="O124" i="2"/>
  <c r="L124" i="2"/>
  <c r="N124" i="2" s="1"/>
  <c r="O116" i="2"/>
  <c r="L116" i="2"/>
  <c r="N116" i="2" s="1"/>
  <c r="O104" i="2"/>
  <c r="L104" i="2"/>
  <c r="N104" i="2" s="1"/>
  <c r="N96" i="2"/>
  <c r="O84" i="2"/>
  <c r="L84" i="2"/>
  <c r="N84" i="2" s="1"/>
  <c r="O371" i="2"/>
  <c r="O367" i="2"/>
  <c r="O363" i="2"/>
  <c r="O359" i="2"/>
  <c r="O355" i="2"/>
  <c r="O351" i="2"/>
  <c r="O347" i="2"/>
  <c r="O343" i="2"/>
  <c r="O339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43" i="2"/>
  <c r="O127" i="2"/>
  <c r="O111" i="2"/>
  <c r="O72" i="2"/>
  <c r="N367" i="2"/>
  <c r="N351" i="2"/>
  <c r="N335" i="2"/>
  <c r="N319" i="2"/>
  <c r="N303" i="2"/>
  <c r="N287" i="2"/>
  <c r="N271" i="2"/>
  <c r="H20" i="2"/>
  <c r="H21" i="2"/>
  <c r="H27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G20" i="2"/>
  <c r="G21" i="2"/>
  <c r="G27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D14" i="5"/>
  <c r="D15" i="5"/>
  <c r="D16" i="5"/>
  <c r="D18" i="5"/>
  <c r="D21" i="5"/>
  <c r="D22" i="5"/>
  <c r="D23" i="5"/>
  <c r="D25" i="5"/>
  <c r="D13" i="6"/>
  <c r="D14" i="6"/>
  <c r="D15" i="6"/>
  <c r="D17" i="6"/>
  <c r="J4" i="7" l="1"/>
  <c r="J5" i="7"/>
  <c r="J5" i="5"/>
  <c r="J5" i="6"/>
  <c r="J4" i="6"/>
  <c r="J3" i="6"/>
  <c r="J6" i="6"/>
  <c r="J6" i="7" l="1"/>
  <c r="J7" i="5"/>
  <c r="J7" i="6"/>
  <c r="Q9" i="4"/>
  <c r="P18" i="4" s="1"/>
  <c r="A58" i="2"/>
  <c r="B58" i="2" s="1"/>
  <c r="A59" i="2"/>
  <c r="B59" i="2" s="1"/>
  <c r="A60" i="2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B60" i="2"/>
  <c r="B61" i="2"/>
  <c r="F58" i="2"/>
  <c r="K58" i="2" s="1"/>
  <c r="F59" i="2"/>
  <c r="K59" i="2" s="1"/>
  <c r="F60" i="2"/>
  <c r="K60" i="2" s="1"/>
  <c r="F61" i="2"/>
  <c r="K61" i="2" s="1"/>
  <c r="F62" i="2"/>
  <c r="K62" i="2" s="1"/>
  <c r="F63" i="2"/>
  <c r="F64" i="2"/>
  <c r="F65" i="2"/>
  <c r="F66" i="2"/>
  <c r="K66" i="2" s="1"/>
  <c r="F67" i="2"/>
  <c r="K67" i="2" s="1"/>
  <c r="L58" i="2"/>
  <c r="L59" i="2"/>
  <c r="L60" i="2"/>
  <c r="L61" i="2"/>
  <c r="L62" i="2"/>
  <c r="L63" i="2"/>
  <c r="L64" i="2"/>
  <c r="L65" i="2"/>
  <c r="L66" i="2"/>
  <c r="L67" i="2"/>
  <c r="M58" i="2"/>
  <c r="M59" i="2"/>
  <c r="M60" i="2"/>
  <c r="M61" i="2"/>
  <c r="M62" i="2"/>
  <c r="M63" i="2"/>
  <c r="M64" i="2"/>
  <c r="M65" i="2"/>
  <c r="M66" i="2"/>
  <c r="M67" i="2"/>
  <c r="I58" i="2"/>
  <c r="I59" i="2"/>
  <c r="I60" i="2"/>
  <c r="I61" i="2"/>
  <c r="I62" i="2"/>
  <c r="I63" i="2"/>
  <c r="I64" i="2"/>
  <c r="I65" i="2"/>
  <c r="I66" i="2"/>
  <c r="I67" i="2"/>
  <c r="E11" i="6"/>
  <c r="L49" i="2"/>
  <c r="L50" i="2"/>
  <c r="L51" i="2"/>
  <c r="L52" i="2"/>
  <c r="L53" i="2"/>
  <c r="L54" i="2"/>
  <c r="L55" i="2"/>
  <c r="L56" i="2"/>
  <c r="L57" i="2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F56" i="2"/>
  <c r="F57" i="2"/>
  <c r="K57" i="2" s="1"/>
  <c r="M49" i="2"/>
  <c r="M50" i="2"/>
  <c r="M52" i="2"/>
  <c r="M53" i="2"/>
  <c r="M54" i="2"/>
  <c r="M55" i="2"/>
  <c r="M56" i="2"/>
  <c r="M57" i="2"/>
  <c r="I49" i="2"/>
  <c r="I50" i="2"/>
  <c r="I51" i="2"/>
  <c r="I52" i="2"/>
  <c r="I53" i="2"/>
  <c r="I54" i="2"/>
  <c r="I55" i="2"/>
  <c r="I56" i="2"/>
  <c r="I57" i="2"/>
  <c r="K63" i="2" l="1"/>
  <c r="J68" i="2"/>
  <c r="J69" i="2"/>
  <c r="J63" i="2"/>
  <c r="J56" i="2"/>
  <c r="J65" i="2"/>
  <c r="O64" i="2"/>
  <c r="O65" i="2"/>
  <c r="O61" i="2"/>
  <c r="O60" i="2"/>
  <c r="K64" i="2"/>
  <c r="N64" i="2" s="1"/>
  <c r="J64" i="2"/>
  <c r="K65" i="2"/>
  <c r="N65" i="2" s="1"/>
  <c r="J61" i="2"/>
  <c r="J60" i="2"/>
  <c r="J67" i="2"/>
  <c r="J59" i="2"/>
  <c r="J66" i="2"/>
  <c r="J62" i="2"/>
  <c r="J58" i="2"/>
  <c r="N61" i="2"/>
  <c r="N60" i="2"/>
  <c r="N67" i="2"/>
  <c r="N63" i="2"/>
  <c r="N59" i="2"/>
  <c r="N66" i="2"/>
  <c r="N62" i="2"/>
  <c r="N58" i="2"/>
  <c r="O67" i="2"/>
  <c r="O63" i="2"/>
  <c r="O59" i="2"/>
  <c r="O66" i="2"/>
  <c r="O62" i="2"/>
  <c r="O58" i="2"/>
  <c r="J57" i="2"/>
  <c r="O51" i="2"/>
  <c r="M51" i="2"/>
  <c r="N51" i="2" s="1"/>
  <c r="O55" i="2"/>
  <c r="J54" i="2"/>
  <c r="K56" i="2"/>
  <c r="N56" i="2" s="1"/>
  <c r="O53" i="2"/>
  <c r="K55" i="2"/>
  <c r="N55" i="2" s="1"/>
  <c r="O57" i="2"/>
  <c r="J52" i="2"/>
  <c r="O49" i="2"/>
  <c r="J55" i="2"/>
  <c r="N54" i="2"/>
  <c r="N50" i="2"/>
  <c r="N49" i="2"/>
  <c r="N53" i="2"/>
  <c r="N57" i="2"/>
  <c r="N52" i="2"/>
  <c r="J53" i="2"/>
  <c r="O56" i="2"/>
  <c r="O52" i="2"/>
  <c r="O54" i="2"/>
  <c r="O50" i="2"/>
  <c r="O3" i="3"/>
  <c r="M38" i="2" l="1"/>
  <c r="M39" i="2"/>
  <c r="M40" i="2"/>
  <c r="M43" i="2"/>
  <c r="M44" i="2"/>
  <c r="M46" i="2"/>
  <c r="M47" i="2"/>
  <c r="M48" i="2"/>
  <c r="L38" i="2"/>
  <c r="L39" i="2"/>
  <c r="L40" i="2"/>
  <c r="L41" i="2"/>
  <c r="L42" i="2"/>
  <c r="L43" i="2"/>
  <c r="L44" i="2"/>
  <c r="L45" i="2"/>
  <c r="L46" i="2"/>
  <c r="L47" i="2"/>
  <c r="L48" i="2"/>
  <c r="M42" i="2"/>
  <c r="M45" i="2"/>
  <c r="M41" i="2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F42" i="2"/>
  <c r="F43" i="2"/>
  <c r="F44" i="2"/>
  <c r="F45" i="2"/>
  <c r="F46" i="2"/>
  <c r="K46" i="2" s="1"/>
  <c r="F47" i="2"/>
  <c r="K47" i="2" s="1"/>
  <c r="F48" i="2"/>
  <c r="I42" i="2"/>
  <c r="I43" i="2"/>
  <c r="I44" i="2"/>
  <c r="I45" i="2"/>
  <c r="I46" i="2"/>
  <c r="I47" i="2"/>
  <c r="I48" i="2"/>
  <c r="A38" i="2"/>
  <c r="B38" i="2" s="1"/>
  <c r="A39" i="2"/>
  <c r="B39" i="2" s="1"/>
  <c r="A40" i="2"/>
  <c r="B40" i="2" s="1"/>
  <c r="A41" i="2"/>
  <c r="B41" i="2" s="1"/>
  <c r="F38" i="2"/>
  <c r="K38" i="2" s="1"/>
  <c r="F39" i="2"/>
  <c r="F40" i="2"/>
  <c r="K40" i="2" s="1"/>
  <c r="F41" i="2"/>
  <c r="K41" i="2" s="1"/>
  <c r="I38" i="2"/>
  <c r="I39" i="2"/>
  <c r="I40" i="2"/>
  <c r="I41" i="2"/>
  <c r="H5" i="2"/>
  <c r="G5" i="2"/>
  <c r="F5" i="2"/>
  <c r="P15" i="4"/>
  <c r="G9" i="7"/>
  <c r="F9" i="7"/>
  <c r="E9" i="7"/>
  <c r="G11" i="6"/>
  <c r="F11" i="6"/>
  <c r="J49" i="2" l="1"/>
  <c r="J50" i="2"/>
  <c r="J51" i="2"/>
  <c r="K39" i="2"/>
  <c r="J44" i="2"/>
  <c r="J47" i="2"/>
  <c r="J45" i="2"/>
  <c r="J46" i="2"/>
  <c r="J48" i="2"/>
  <c r="K42" i="2"/>
  <c r="N42" i="2" s="1"/>
  <c r="K43" i="2"/>
  <c r="N43" i="2" s="1"/>
  <c r="O38" i="2"/>
  <c r="O43" i="2"/>
  <c r="O39" i="2"/>
  <c r="N38" i="2"/>
  <c r="N39" i="2"/>
  <c r="O46" i="2"/>
  <c r="O45" i="2"/>
  <c r="O48" i="2"/>
  <c r="O44" i="2"/>
  <c r="O47" i="2"/>
  <c r="O41" i="2"/>
  <c r="N40" i="2"/>
  <c r="O40" i="2"/>
  <c r="O42" i="2"/>
  <c r="N46" i="2"/>
  <c r="K45" i="2"/>
  <c r="N45" i="2" s="1"/>
  <c r="N47" i="2"/>
  <c r="N41" i="2"/>
  <c r="K48" i="2"/>
  <c r="N48" i="2" s="1"/>
  <c r="K44" i="2"/>
  <c r="N44" i="2" s="1"/>
  <c r="B10" i="7"/>
  <c r="B11" i="7"/>
  <c r="B12" i="7"/>
  <c r="D12" i="7" s="1"/>
  <c r="B13" i="7"/>
  <c r="D13" i="7" s="1"/>
  <c r="B14" i="7"/>
  <c r="D14" i="7" s="1"/>
  <c r="B15" i="7"/>
  <c r="B16" i="7"/>
  <c r="D16" i="7" s="1"/>
  <c r="B17" i="7"/>
  <c r="B18" i="7"/>
  <c r="B19" i="7"/>
  <c r="D19" i="7" s="1"/>
  <c r="B20" i="7"/>
  <c r="D20" i="7" s="1"/>
  <c r="B21" i="7"/>
  <c r="D21" i="7" s="1"/>
  <c r="B22" i="7"/>
  <c r="B23" i="7"/>
  <c r="D23" i="7" s="1"/>
  <c r="B24" i="7"/>
  <c r="B25" i="7"/>
  <c r="B26" i="7"/>
  <c r="D26" i="7" s="1"/>
  <c r="B27" i="7"/>
  <c r="D27" i="7" s="1"/>
  <c r="B28" i="7"/>
  <c r="D28" i="7" s="1"/>
  <c r="B29" i="7"/>
  <c r="B30" i="7"/>
  <c r="D30" i="7" s="1"/>
  <c r="B31" i="7"/>
  <c r="B32" i="7"/>
  <c r="B33" i="7"/>
  <c r="D33" i="7" s="1"/>
  <c r="B34" i="7"/>
  <c r="D34" i="7" s="1"/>
  <c r="B35" i="7"/>
  <c r="D35" i="7" s="1"/>
  <c r="B36" i="7"/>
  <c r="B37" i="7"/>
  <c r="D37" i="7" s="1"/>
  <c r="B38" i="7"/>
  <c r="B39" i="7"/>
  <c r="B40" i="7"/>
  <c r="D40" i="7" s="1"/>
  <c r="G43" i="7"/>
  <c r="F43" i="7"/>
  <c r="E43" i="7"/>
  <c r="B5" i="7"/>
  <c r="B4" i="7"/>
  <c r="J3" i="7"/>
  <c r="B3" i="7"/>
  <c r="J2" i="7"/>
  <c r="B2" i="7"/>
  <c r="C21" i="7" l="1"/>
  <c r="C40" i="7"/>
  <c r="C36" i="7"/>
  <c r="C24" i="7"/>
  <c r="C26" i="7"/>
  <c r="C15" i="7"/>
  <c r="C19" i="7"/>
  <c r="C23" i="7"/>
  <c r="C32" i="7"/>
  <c r="C25" i="7"/>
  <c r="C34" i="7"/>
  <c r="C28" i="7"/>
  <c r="C17" i="7"/>
  <c r="C29" i="7"/>
  <c r="C37" i="7"/>
  <c r="C38" i="7"/>
  <c r="C30" i="7"/>
  <c r="C27" i="7"/>
  <c r="C33" i="7"/>
  <c r="C39" i="7"/>
  <c r="C35" i="7"/>
  <c r="C31" i="7"/>
  <c r="C11" i="7"/>
  <c r="C13" i="7"/>
  <c r="C10" i="7"/>
  <c r="C12" i="7"/>
  <c r="C14" i="7"/>
  <c r="C16" i="7"/>
  <c r="C18" i="7"/>
  <c r="C20" i="7"/>
  <c r="C22" i="7"/>
  <c r="G9" i="6"/>
  <c r="G22" i="6"/>
  <c r="F22" i="6"/>
  <c r="E22" i="6"/>
  <c r="B18" i="6"/>
  <c r="B17" i="6"/>
  <c r="B16" i="6"/>
  <c r="B15" i="6"/>
  <c r="B14" i="6"/>
  <c r="B13" i="6"/>
  <c r="B12" i="6"/>
  <c r="B6" i="6"/>
  <c r="B5" i="6"/>
  <c r="B4" i="6"/>
  <c r="B3" i="6"/>
  <c r="C13" i="6" l="1"/>
  <c r="C17" i="6"/>
  <c r="C15" i="6"/>
  <c r="C12" i="6"/>
  <c r="C14" i="6"/>
  <c r="C16" i="6"/>
  <c r="C18" i="6"/>
  <c r="E29" i="5"/>
  <c r="F29" i="5"/>
  <c r="J6" i="5"/>
  <c r="J4" i="5"/>
  <c r="J3" i="5"/>
  <c r="G29" i="5"/>
  <c r="B6" i="5"/>
  <c r="B5" i="5"/>
  <c r="B4" i="5"/>
  <c r="B3" i="5"/>
  <c r="G9" i="5"/>
  <c r="B25" i="5"/>
  <c r="B13" i="5"/>
  <c r="B14" i="5"/>
  <c r="B15" i="5"/>
  <c r="B16" i="5"/>
  <c r="B17" i="5"/>
  <c r="B18" i="5"/>
  <c r="B19" i="5"/>
  <c r="B20" i="5"/>
  <c r="B21" i="5"/>
  <c r="B22" i="5"/>
  <c r="B23" i="5"/>
  <c r="B24" i="5"/>
  <c r="B12" i="5"/>
  <c r="E11" i="5"/>
  <c r="G11" i="5"/>
  <c r="F11" i="5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" i="3"/>
  <c r="C5" i="3"/>
  <c r="C6" i="3"/>
  <c r="C7" i="3"/>
  <c r="C8" i="3"/>
  <c r="C9" i="3"/>
  <c r="C3" i="3"/>
  <c r="F20" i="2"/>
  <c r="F21" i="2"/>
  <c r="F27" i="2"/>
  <c r="F30" i="2"/>
  <c r="F31" i="2"/>
  <c r="F32" i="2"/>
  <c r="F33" i="2"/>
  <c r="F34" i="2"/>
  <c r="F35" i="2"/>
  <c r="F36" i="2"/>
  <c r="F37" i="2"/>
  <c r="D17" i="5" l="1"/>
  <c r="D24" i="5"/>
  <c r="D16" i="6"/>
  <c r="D29" i="7"/>
  <c r="D36" i="7"/>
  <c r="D15" i="7"/>
  <c r="D22" i="7"/>
  <c r="D19" i="5"/>
  <c r="D12" i="5"/>
  <c r="D18" i="6"/>
  <c r="D10" i="7"/>
  <c r="D17" i="7"/>
  <c r="D24" i="7"/>
  <c r="D38" i="7"/>
  <c r="D31" i="7"/>
  <c r="D20" i="5"/>
  <c r="D13" i="5"/>
  <c r="D12" i="6"/>
  <c r="D32" i="7"/>
  <c r="D18" i="7"/>
  <c r="D25" i="7"/>
  <c r="D39" i="7"/>
  <c r="D11" i="7"/>
  <c r="J40" i="2"/>
  <c r="J41" i="2"/>
  <c r="J43" i="2"/>
  <c r="J38" i="2"/>
  <c r="J42" i="2"/>
  <c r="J39" i="2"/>
  <c r="C23" i="5"/>
  <c r="C22" i="5"/>
  <c r="C18" i="5"/>
  <c r="C14" i="5"/>
  <c r="C12" i="5"/>
  <c r="C21" i="5"/>
  <c r="C17" i="5"/>
  <c r="C13" i="5"/>
  <c r="C19" i="5"/>
  <c r="C15" i="5"/>
  <c r="C24" i="5"/>
  <c r="C20" i="5"/>
  <c r="C16" i="5"/>
  <c r="C25" i="5"/>
  <c r="M31" i="2"/>
  <c r="M34" i="2"/>
  <c r="M30" i="2"/>
  <c r="M20" i="2"/>
  <c r="M37" i="2"/>
  <c r="M33" i="2"/>
  <c r="M27" i="2"/>
  <c r="M35" i="2"/>
  <c r="M21" i="2"/>
  <c r="M36" i="2"/>
  <c r="M32" i="2"/>
  <c r="O20" i="2"/>
  <c r="O33" i="2"/>
  <c r="O27" i="2"/>
  <c r="O37" i="2"/>
  <c r="O36" i="2"/>
  <c r="O32" i="2"/>
  <c r="O21" i="2"/>
  <c r="O34" i="2"/>
  <c r="O30" i="2"/>
  <c r="O35" i="2"/>
  <c r="O31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F20" i="5" l="1"/>
  <c r="F19" i="5"/>
  <c r="E32" i="7"/>
  <c r="E27" i="7"/>
  <c r="G19" i="5"/>
  <c r="I29" i="7"/>
  <c r="I31" i="7"/>
  <c r="I15" i="7"/>
  <c r="I28" i="7"/>
  <c r="I30" i="7"/>
  <c r="I10" i="7"/>
  <c r="I17" i="7"/>
  <c r="G28" i="7"/>
  <c r="I24" i="7"/>
  <c r="G27" i="7"/>
  <c r="I26" i="7"/>
  <c r="G17" i="7"/>
  <c r="I12" i="7"/>
  <c r="I27" i="7"/>
  <c r="I11" i="7"/>
  <c r="I20" i="7"/>
  <c r="I22" i="7"/>
  <c r="F32" i="7"/>
  <c r="F40" i="7"/>
  <c r="F39" i="7"/>
  <c r="F33" i="7"/>
  <c r="I37" i="7"/>
  <c r="G29" i="7"/>
  <c r="G18" i="7"/>
  <c r="I16" i="7"/>
  <c r="I13" i="7"/>
  <c r="I39" i="7"/>
  <c r="I23" i="7"/>
  <c r="I33" i="7"/>
  <c r="I38" i="7"/>
  <c r="I18" i="7"/>
  <c r="F28" i="7"/>
  <c r="F31" i="7"/>
  <c r="F30" i="7"/>
  <c r="F29" i="7"/>
  <c r="E39" i="7"/>
  <c r="I21" i="7"/>
  <c r="G40" i="7"/>
  <c r="I40" i="7"/>
  <c r="G39" i="7"/>
  <c r="G30" i="7"/>
  <c r="E40" i="7"/>
  <c r="I32" i="7"/>
  <c r="I35" i="7"/>
  <c r="I19" i="7"/>
  <c r="I25" i="7"/>
  <c r="I34" i="7"/>
  <c r="I14" i="7"/>
  <c r="F24" i="7"/>
  <c r="F27" i="7"/>
  <c r="F18" i="7"/>
  <c r="F17" i="7"/>
  <c r="G33" i="7"/>
  <c r="G32" i="7"/>
  <c r="I36" i="7"/>
  <c r="G31" i="7"/>
  <c r="G24" i="7"/>
  <c r="E31" i="7"/>
  <c r="E18" i="7"/>
  <c r="G20" i="5"/>
  <c r="E24" i="7"/>
  <c r="E28" i="7"/>
  <c r="E29" i="7"/>
  <c r="E30" i="7"/>
  <c r="E17" i="7"/>
  <c r="E33" i="7"/>
  <c r="I25" i="5"/>
  <c r="I24" i="5"/>
  <c r="I21" i="5"/>
  <c r="I22" i="5"/>
  <c r="I12" i="5"/>
  <c r="I15" i="5"/>
  <c r="I17" i="6"/>
  <c r="I15" i="6"/>
  <c r="I13" i="6"/>
  <c r="I12" i="6"/>
  <c r="I14" i="6"/>
  <c r="I18" i="6"/>
  <c r="I16" i="6"/>
  <c r="I16" i="5"/>
  <c r="I13" i="5"/>
  <c r="I14" i="5"/>
  <c r="I19" i="5"/>
  <c r="E20" i="5"/>
  <c r="I20" i="5"/>
  <c r="I17" i="5"/>
  <c r="I18" i="5"/>
  <c r="I23" i="5"/>
  <c r="B34" i="2"/>
  <c r="B22" i="2"/>
  <c r="H22" i="2" s="1"/>
  <c r="B18" i="2"/>
  <c r="H18" i="2" s="1"/>
  <c r="B37" i="2"/>
  <c r="B33" i="2"/>
  <c r="B29" i="2"/>
  <c r="H29" i="2" s="1"/>
  <c r="B25" i="2"/>
  <c r="H25" i="2" s="1"/>
  <c r="B21" i="2"/>
  <c r="B17" i="2"/>
  <c r="H17" i="2" s="1"/>
  <c r="B13" i="2"/>
  <c r="B9" i="2"/>
  <c r="H9" i="2" s="1"/>
  <c r="B30" i="2"/>
  <c r="B14" i="2"/>
  <c r="H14" i="2" s="1"/>
  <c r="B36" i="2"/>
  <c r="B28" i="2"/>
  <c r="H28" i="2" s="1"/>
  <c r="B20" i="2"/>
  <c r="B16" i="2"/>
  <c r="H16" i="2" s="1"/>
  <c r="B12" i="2"/>
  <c r="H12" i="2" s="1"/>
  <c r="B8" i="2"/>
  <c r="H8" i="2" s="1"/>
  <c r="B26" i="2"/>
  <c r="H26" i="2" s="1"/>
  <c r="B10" i="2"/>
  <c r="H10" i="2" s="1"/>
  <c r="B32" i="2"/>
  <c r="B24" i="2"/>
  <c r="H24" i="2" s="1"/>
  <c r="B35" i="2"/>
  <c r="B31" i="2"/>
  <c r="B27" i="2"/>
  <c r="B23" i="2"/>
  <c r="H23" i="2" s="1"/>
  <c r="B19" i="2"/>
  <c r="H19" i="2" s="1"/>
  <c r="B15" i="2"/>
  <c r="B11" i="2"/>
  <c r="H11" i="2" s="1"/>
  <c r="B7" i="2"/>
  <c r="H7" i="2" s="1"/>
  <c r="K20" i="2"/>
  <c r="K27" i="2"/>
  <c r="K32" i="2"/>
  <c r="K36" i="2"/>
  <c r="K30" i="2"/>
  <c r="K34" i="2"/>
  <c r="K35" i="2"/>
  <c r="K37" i="2"/>
  <c r="K31" i="2"/>
  <c r="L27" i="2"/>
  <c r="L30" i="2"/>
  <c r="L32" i="2"/>
  <c r="L33" i="2"/>
  <c r="L34" i="2"/>
  <c r="L35" i="2"/>
  <c r="L36" i="2"/>
  <c r="L37" i="2"/>
  <c r="K33" i="2"/>
  <c r="L31" i="2"/>
  <c r="L20" i="2"/>
  <c r="L21" i="2"/>
  <c r="K21" i="2"/>
  <c r="H15" i="2" l="1"/>
  <c r="G14" i="5" s="1"/>
  <c r="G15" i="2"/>
  <c r="F14" i="5" s="1"/>
  <c r="G13" i="2"/>
  <c r="F12" i="5" s="1"/>
  <c r="H13" i="2"/>
  <c r="M13" i="2" s="1"/>
  <c r="J7" i="2"/>
  <c r="G7" i="2" s="1"/>
  <c r="J35" i="2"/>
  <c r="J36" i="2"/>
  <c r="J37" i="2"/>
  <c r="G35" i="7"/>
  <c r="G38" i="7"/>
  <c r="G36" i="7"/>
  <c r="I42" i="7"/>
  <c r="I21" i="6"/>
  <c r="F35" i="7"/>
  <c r="F38" i="7"/>
  <c r="I28" i="5"/>
  <c r="F36" i="7"/>
  <c r="N33" i="2"/>
  <c r="N27" i="2"/>
  <c r="N37" i="2"/>
  <c r="N32" i="2"/>
  <c r="N35" i="2"/>
  <c r="N31" i="2"/>
  <c r="N34" i="2"/>
  <c r="N21" i="2"/>
  <c r="N30" i="2"/>
  <c r="N36" i="2"/>
  <c r="N20" i="2"/>
  <c r="M15" i="2" l="1"/>
  <c r="G12" i="7"/>
  <c r="F12" i="7"/>
  <c r="G10" i="7"/>
  <c r="G12" i="5"/>
  <c r="F12" i="6"/>
  <c r="G18" i="6"/>
  <c r="F37" i="7"/>
  <c r="G37" i="7"/>
  <c r="F34" i="7"/>
  <c r="G34" i="7"/>
  <c r="F15" i="2"/>
  <c r="E12" i="7" l="1"/>
  <c r="E35" i="7"/>
  <c r="E34" i="7"/>
  <c r="O15" i="2"/>
  <c r="E14" i="5"/>
  <c r="L15" i="2"/>
  <c r="K15" i="2"/>
  <c r="E38" i="7" l="1"/>
  <c r="E37" i="7"/>
  <c r="E36" i="7"/>
  <c r="E19" i="5"/>
  <c r="N15" i="2"/>
  <c r="M7" i="2" l="1"/>
  <c r="G19" i="7"/>
  <c r="M22" i="2"/>
  <c r="G12" i="6"/>
  <c r="G21" i="5"/>
  <c r="L7" i="2" l="1"/>
  <c r="F7" i="2"/>
  <c r="J8" i="2" l="1"/>
  <c r="G8" i="2" s="1"/>
  <c r="O7" i="2"/>
  <c r="K7" i="2"/>
  <c r="N7" i="2" s="1"/>
  <c r="M23" i="2" l="1"/>
  <c r="G20" i="7"/>
  <c r="G22" i="5"/>
  <c r="G13" i="6" l="1"/>
  <c r="M8" i="2"/>
  <c r="L8" i="2" l="1"/>
  <c r="F8" i="2"/>
  <c r="J9" i="2" s="1"/>
  <c r="G9" i="2" s="1"/>
  <c r="F14" i="6" l="1"/>
  <c r="K8" i="2"/>
  <c r="N8" i="2" s="1"/>
  <c r="O8" i="2"/>
  <c r="G21" i="7"/>
  <c r="M24" i="2"/>
  <c r="G23" i="5"/>
  <c r="M9" i="2" l="1"/>
  <c r="F9" i="2"/>
  <c r="G14" i="6"/>
  <c r="L9" i="2"/>
  <c r="J10" i="2" l="1"/>
  <c r="G10" i="2" s="1"/>
  <c r="O9" i="2"/>
  <c r="K9" i="2"/>
  <c r="N9" i="2" s="1"/>
  <c r="G22" i="7"/>
  <c r="M25" i="2"/>
  <c r="G24" i="5"/>
  <c r="L10" i="2" l="1"/>
  <c r="M10" i="2"/>
  <c r="F10" i="2"/>
  <c r="G15" i="6"/>
  <c r="J11" i="2" l="1"/>
  <c r="G11" i="2" s="1"/>
  <c r="O10" i="2"/>
  <c r="K10" i="2"/>
  <c r="N10" i="2" s="1"/>
  <c r="G23" i="7" l="1"/>
  <c r="M26" i="2"/>
  <c r="G25" i="5"/>
  <c r="M11" i="2" l="1"/>
  <c r="G16" i="6"/>
  <c r="F11" i="2"/>
  <c r="J12" i="2" l="1"/>
  <c r="G12" i="2" s="1"/>
  <c r="O11" i="2"/>
  <c r="K11" i="2"/>
  <c r="L11" i="2"/>
  <c r="G25" i="7" l="1"/>
  <c r="M28" i="2"/>
  <c r="N11" i="2"/>
  <c r="L12" i="2" l="1"/>
  <c r="G17" i="6"/>
  <c r="G21" i="6" s="1"/>
  <c r="G23" i="6" s="1"/>
  <c r="M12" i="2"/>
  <c r="F12" i="2"/>
  <c r="J13" i="2" l="1"/>
  <c r="O12" i="2"/>
  <c r="K12" i="2"/>
  <c r="N12" i="2" s="1"/>
  <c r="F10" i="7" l="1"/>
  <c r="L13" i="2"/>
  <c r="F13" i="2"/>
  <c r="G26" i="7"/>
  <c r="M29" i="2"/>
  <c r="J14" i="2" l="1"/>
  <c r="G14" i="2" s="1"/>
  <c r="E10" i="7"/>
  <c r="O13" i="2"/>
  <c r="K13" i="2"/>
  <c r="N13" i="2" s="1"/>
  <c r="E12" i="5"/>
  <c r="G11" i="7"/>
  <c r="M14" i="2"/>
  <c r="G13" i="5"/>
  <c r="F13" i="5" l="1"/>
  <c r="F13" i="6"/>
  <c r="L14" i="2"/>
  <c r="F11" i="7" l="1"/>
  <c r="F14" i="2"/>
  <c r="E12" i="6" l="1"/>
  <c r="E13" i="6"/>
  <c r="J15" i="2"/>
  <c r="J16" i="2"/>
  <c r="G16" i="2" s="1"/>
  <c r="O14" i="2"/>
  <c r="K14" i="2"/>
  <c r="N14" i="2" s="1"/>
  <c r="E13" i="5"/>
  <c r="E11" i="7"/>
  <c r="M16" i="2"/>
  <c r="G13" i="7"/>
  <c r="G15" i="5"/>
  <c r="F15" i="6" l="1"/>
  <c r="F15" i="5"/>
  <c r="F16" i="2"/>
  <c r="E14" i="6" s="1"/>
  <c r="O16" i="2" l="1"/>
  <c r="E13" i="7"/>
  <c r="J17" i="2"/>
  <c r="G17" i="2" s="1"/>
  <c r="K16" i="2"/>
  <c r="E15" i="5"/>
  <c r="L16" i="2"/>
  <c r="F13" i="7"/>
  <c r="F16" i="6" l="1"/>
  <c r="F16" i="5"/>
  <c r="N16" i="2"/>
  <c r="G16" i="5"/>
  <c r="L17" i="2"/>
  <c r="M17" i="2"/>
  <c r="G14" i="7"/>
  <c r="F17" i="2" l="1"/>
  <c r="E15" i="6" s="1"/>
  <c r="F14" i="7"/>
  <c r="J18" i="2" l="1"/>
  <c r="G18" i="2" s="1"/>
  <c r="E14" i="7"/>
  <c r="O17" i="2"/>
  <c r="K17" i="2"/>
  <c r="N17" i="2" s="1"/>
  <c r="E16" i="5"/>
  <c r="F17" i="5" l="1"/>
  <c r="F17" i="6"/>
  <c r="G17" i="5"/>
  <c r="F18" i="2" l="1"/>
  <c r="E16" i="6" s="1"/>
  <c r="G15" i="7"/>
  <c r="M18" i="2"/>
  <c r="F15" i="7"/>
  <c r="L18" i="2"/>
  <c r="J19" i="2" l="1"/>
  <c r="G19" i="2" s="1"/>
  <c r="O18" i="2"/>
  <c r="E17" i="5"/>
  <c r="K18" i="2"/>
  <c r="N18" i="2" s="1"/>
  <c r="E15" i="7"/>
  <c r="F18" i="5" l="1"/>
  <c r="F18" i="6"/>
  <c r="F16" i="7"/>
  <c r="L19" i="2"/>
  <c r="M19" i="2"/>
  <c r="G18" i="5"/>
  <c r="G28" i="5" s="1"/>
  <c r="G30" i="5" s="1"/>
  <c r="F19" i="2"/>
  <c r="G16" i="7"/>
  <c r="G42" i="7" s="1"/>
  <c r="G44" i="7" s="1"/>
  <c r="F21" i="6" l="1"/>
  <c r="F23" i="6" s="1"/>
  <c r="E17" i="6"/>
  <c r="E18" i="6"/>
  <c r="J22" i="2"/>
  <c r="G22" i="2" s="1"/>
  <c r="J21" i="2"/>
  <c r="J20" i="2"/>
  <c r="O19" i="2"/>
  <c r="K19" i="2"/>
  <c r="N19" i="2" s="1"/>
  <c r="E16" i="7"/>
  <c r="E18" i="5"/>
  <c r="F21" i="5" l="1"/>
  <c r="E21" i="6"/>
  <c r="E23" i="6" s="1"/>
  <c r="I23" i="6" s="1"/>
  <c r="L22" i="2" l="1"/>
  <c r="F19" i="7"/>
  <c r="F22" i="2"/>
  <c r="J23" i="2" s="1"/>
  <c r="G23" i="2" s="1"/>
  <c r="E19" i="7" l="1"/>
  <c r="K22" i="2"/>
  <c r="N22" i="2" s="1"/>
  <c r="E21" i="5"/>
  <c r="F22" i="5"/>
  <c r="O22" i="2"/>
  <c r="F20" i="7" l="1"/>
  <c r="F23" i="2"/>
  <c r="K23" i="2" s="1"/>
  <c r="L23" i="2"/>
  <c r="J24" i="2" l="1"/>
  <c r="G24" i="2" s="1"/>
  <c r="E20" i="7"/>
  <c r="E22" i="5"/>
  <c r="N23" i="2"/>
  <c r="O23" i="2"/>
  <c r="F23" i="5" l="1"/>
  <c r="F24" i="2" l="1"/>
  <c r="E23" i="5" s="1"/>
  <c r="F21" i="7"/>
  <c r="L24" i="2"/>
  <c r="E21" i="7" l="1"/>
  <c r="O24" i="2"/>
  <c r="K24" i="2"/>
  <c r="N24" i="2" s="1"/>
  <c r="J25" i="2"/>
  <c r="G25" i="2" s="1"/>
  <c r="F24" i="5" l="1"/>
  <c r="L25" i="2" l="1"/>
  <c r="F25" i="2"/>
  <c r="F22" i="7"/>
  <c r="J28" i="2"/>
  <c r="G28" i="2" s="1"/>
  <c r="K25" i="2" l="1"/>
  <c r="N25" i="2" s="1"/>
  <c r="E24" i="5"/>
  <c r="J26" i="2"/>
  <c r="E22" i="7"/>
  <c r="O25" i="2"/>
  <c r="F28" i="2"/>
  <c r="F25" i="7"/>
  <c r="L28" i="2"/>
  <c r="G26" i="2" l="1"/>
  <c r="F25" i="5" s="1"/>
  <c r="F28" i="5" s="1"/>
  <c r="F30" i="5" s="1"/>
  <c r="J29" i="2"/>
  <c r="G29" i="2" s="1"/>
  <c r="K28" i="2"/>
  <c r="N28" i="2" s="1"/>
  <c r="O28" i="2"/>
  <c r="E25" i="7"/>
  <c r="F23" i="7" l="1"/>
  <c r="F26" i="2"/>
  <c r="O26" i="2" s="1"/>
  <c r="L26" i="2"/>
  <c r="F29" i="2"/>
  <c r="J34" i="2" s="1"/>
  <c r="F26" i="7"/>
  <c r="L29" i="2"/>
  <c r="J27" i="2" l="1"/>
  <c r="E23" i="7"/>
  <c r="K26" i="2"/>
  <c r="N26" i="2" s="1"/>
  <c r="E25" i="5"/>
  <c r="E28" i="5" s="1"/>
  <c r="E30" i="5" s="1"/>
  <c r="I30" i="5" s="1"/>
  <c r="F42" i="7"/>
  <c r="F44" i="7" s="1"/>
  <c r="J33" i="2"/>
  <c r="J32" i="2"/>
  <c r="J30" i="2"/>
  <c r="J31" i="2"/>
  <c r="K29" i="2"/>
  <c r="N29" i="2" s="1"/>
  <c r="E26" i="7"/>
  <c r="O29" i="2"/>
  <c r="E42" i="7" l="1"/>
  <c r="E44" i="7" s="1"/>
  <c r="I45" i="7" s="1"/>
</calcChain>
</file>

<file path=xl/comments1.xml><?xml version="1.0" encoding="utf-8"?>
<comments xmlns="http://schemas.openxmlformats.org/spreadsheetml/2006/main">
  <authors>
    <author>indzara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Rename and use this as needed. It will appear in the timesheets.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indzara:</t>
        </r>
        <r>
          <rPr>
            <sz val="9"/>
            <color indexed="81"/>
            <rFont val="Tahoma"/>
            <family val="2"/>
          </rPr>
          <t xml:space="preserve">
Rename and use this as needed. It will appear in the timesheets.</t>
        </r>
      </text>
    </comment>
  </commentList>
</comments>
</file>

<file path=xl/comments2.xml><?xml version="1.0" encoding="utf-8"?>
<comments xmlns="http://schemas.openxmlformats.org/spreadsheetml/2006/main">
  <authors>
    <author>indzara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indzara:</t>
        </r>
        <r>
          <rPr>
            <sz val="9"/>
            <color indexed="81"/>
            <rFont val="Tahoma"/>
            <charset val="1"/>
          </rPr>
          <t xml:space="preserve">
Enter in 24 hr HH:MM format. Example: Enter 8:00 for 8:00 AM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indzara:</t>
        </r>
        <r>
          <rPr>
            <sz val="9"/>
            <color indexed="81"/>
            <rFont val="Tahoma"/>
            <charset val="1"/>
          </rPr>
          <t xml:space="preserve">
Enter in 24 hr HH:MM format. Example: Enter 17:30 for 5:30 PM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indzara:</t>
        </r>
        <r>
          <rPr>
            <sz val="9"/>
            <color indexed="81"/>
            <rFont val="Tahoma"/>
            <charset val="1"/>
          </rPr>
          <t xml:space="preserve">
Enter in HH:MM format Example: Enter 1:30 for a break of 1 hr 30 minutes</t>
        </r>
      </text>
    </comment>
  </commentList>
</comments>
</file>

<file path=xl/sharedStrings.xml><?xml version="1.0" encoding="utf-8"?>
<sst xmlns="http://schemas.openxmlformats.org/spreadsheetml/2006/main" count="152" uniqueCount="92">
  <si>
    <t>Employee Name</t>
  </si>
  <si>
    <t>TIME IN</t>
  </si>
  <si>
    <t>TIME OUT</t>
  </si>
  <si>
    <t>DATE</t>
  </si>
  <si>
    <t>BREAK TIME</t>
  </si>
  <si>
    <t xml:space="preserve">REGULAR </t>
  </si>
  <si>
    <t>OVERTIME</t>
  </si>
  <si>
    <t>SUN</t>
  </si>
  <si>
    <t>MON</t>
  </si>
  <si>
    <t>TUE</t>
  </si>
  <si>
    <t>WED</t>
  </si>
  <si>
    <t>THU</t>
  </si>
  <si>
    <t>FRI</t>
  </si>
  <si>
    <t>SAT</t>
  </si>
  <si>
    <t>WEEKDAY</t>
  </si>
  <si>
    <t>WEEKEND</t>
  </si>
  <si>
    <t>Weekday</t>
  </si>
  <si>
    <t>Start Date</t>
  </si>
  <si>
    <t>SETTINGS</t>
  </si>
  <si>
    <t>Employee Title</t>
  </si>
  <si>
    <t>Rate</t>
  </si>
  <si>
    <t>REGULAR PAY</t>
  </si>
  <si>
    <t>OVERTIME PAY</t>
  </si>
  <si>
    <t>TOTAL PAY</t>
  </si>
  <si>
    <t>HH:MM</t>
  </si>
  <si>
    <t>DOUBLE OVERTIME</t>
  </si>
  <si>
    <t>DOUBLE OVERTIME PAY</t>
  </si>
  <si>
    <t>WEEK HOURS</t>
  </si>
  <si>
    <t>DAY HOURS</t>
  </si>
  <si>
    <t>1. ENTER EMPLOYEE INFO</t>
  </si>
  <si>
    <t>Indzara</t>
  </si>
  <si>
    <t>Excel Solutions Manager</t>
  </si>
  <si>
    <t>WEEKEND INPUT</t>
  </si>
  <si>
    <t>TIME CARD ENTRY</t>
  </si>
  <si>
    <t>Manager Name</t>
  </si>
  <si>
    <t>2. ENTER COMPANY INFO</t>
  </si>
  <si>
    <t>Company Name</t>
  </si>
  <si>
    <t>Indzara.com</t>
  </si>
  <si>
    <t>Company Tagline</t>
  </si>
  <si>
    <t>Simple &amp; Effective Excel Solutions</t>
  </si>
  <si>
    <t>Address</t>
  </si>
  <si>
    <t>123, ABC Street, DEF City, GH - 12345</t>
  </si>
  <si>
    <t>3. SELECT WEEKENDS</t>
  </si>
  <si>
    <t>4. WEEK BEGINS ON</t>
  </si>
  <si>
    <t>H_DAYS: E3 to K9</t>
  </si>
  <si>
    <t>L_WKDAYS</t>
  </si>
  <si>
    <t>named range also used also to find the column (E2 to K2)</t>
  </si>
  <si>
    <t>Custom Field</t>
  </si>
  <si>
    <t>COMPANY</t>
  </si>
  <si>
    <t>EMPLOYEE</t>
  </si>
  <si>
    <t>Indzara Manager</t>
  </si>
  <si>
    <t>Employee Signature</t>
  </si>
  <si>
    <t>Manager Signature</t>
  </si>
  <si>
    <t>Hourly Rate</t>
  </si>
  <si>
    <t>Total Hours Worked</t>
  </si>
  <si>
    <t>Pay</t>
  </si>
  <si>
    <t>Total Pay</t>
  </si>
  <si>
    <t>to</t>
  </si>
  <si>
    <t>PAY PERIOD</t>
  </si>
  <si>
    <t>Weekly Timesheet</t>
  </si>
  <si>
    <t>Biweekly Timesheet</t>
  </si>
  <si>
    <t>Monthly Timesheet</t>
  </si>
  <si>
    <t>Hours</t>
  </si>
  <si>
    <t>Policy Text</t>
  </si>
  <si>
    <t>5. HOLIDAYS</t>
  </si>
  <si>
    <t>6. OVERTIME TIERS &amp; LIMITS</t>
  </si>
  <si>
    <t>7. POLICY FOR WEEKENDS &amp; HOLIDAYS</t>
  </si>
  <si>
    <t>Tiers</t>
  </si>
  <si>
    <t>Data Entry fields</t>
  </si>
  <si>
    <t>Holiday</t>
  </si>
  <si>
    <t>Weekend</t>
  </si>
  <si>
    <t>Calculated Fields. Do Not Edit. Hide if necessary---&gt;</t>
  </si>
  <si>
    <t>First</t>
  </si>
  <si>
    <t>7th Day</t>
  </si>
  <si>
    <t xml:space="preserve"> </t>
  </si>
  <si>
    <t>Validation Errors</t>
  </si>
  <si>
    <t>Start of Week</t>
  </si>
  <si>
    <t>The table above gives number of days to go back to start of week (represented in E2 to K2), from current day (represented in A3 to A9)</t>
  </si>
  <si>
    <t>END OF WEEK</t>
  </si>
  <si>
    <t>C_WK_END</t>
  </si>
  <si>
    <t>Calculated Fields</t>
  </si>
  <si>
    <t>Time Check</t>
  </si>
  <si>
    <t>DAY</t>
  </si>
  <si>
    <t>REGULAR</t>
  </si>
  <si>
    <t>TOTAL</t>
  </si>
  <si>
    <t>After that</t>
  </si>
  <si>
    <t>8. POLICY FOR SEVENTH CONSECUTIVE WORK DAY IN WEEK</t>
  </si>
  <si>
    <t>Printed on Sep 3, 2018</t>
  </si>
  <si>
    <t>Leader in Employee care</t>
  </si>
  <si>
    <t>Daily Limit (Hrs)</t>
  </si>
  <si>
    <t>Weekly Limit (Hrs)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</si>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</sst>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dd\-mmm\-yyyy"/>
    <numFmt numFmtId="165" formatCode="h:mm;@"/>
    <numFmt numFmtId="166" formatCode="[$-409]h:mm\ AM/PM;@"/>
    <numFmt numFmtId="167" formatCode="&quot;$&quot;#,##0.00"/>
    <numFmt numFmtId="168" formatCode="ddd"/>
    <numFmt numFmtId="169" formatCode="0.000"/>
    <numFmt numFmtId="170" formatCode="0.00000"/>
    <numFmt numFmtId="171" formatCode="mmm\-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3294B"/>
      <name val="Calibri"/>
      <family val="2"/>
      <scheme val="minor"/>
    </font>
    <font>
      <b/>
      <sz val="12"/>
      <color rgb="FF13294B"/>
      <name val="Calibri"/>
      <family val="2"/>
      <scheme val="minor"/>
    </font>
    <font>
      <sz val="12"/>
      <color rgb="FF13294B"/>
      <name val="Calibri"/>
      <family val="2"/>
      <scheme val="minor"/>
    </font>
    <font>
      <b/>
      <sz val="11"/>
      <color rgb="FF13294B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0"/>
      <color rgb="FF13294B"/>
      <name val="Calibri"/>
      <family val="2"/>
      <scheme val="minor"/>
    </font>
    <font>
      <sz val="14"/>
      <color rgb="FF13294B"/>
      <name val="Calibri"/>
      <family val="2"/>
      <scheme val="minor"/>
    </font>
    <font>
      <b/>
      <sz val="14"/>
      <color rgb="FF13294B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CD732"/>
        <bgColor indexed="64"/>
      </patternFill>
    </fill>
    <fill>
      <patternFill patternType="solid">
        <fgColor rgb="FF13294B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n">
        <color theme="7" tint="-0.499984740745262"/>
      </top>
      <bottom/>
      <diagonal/>
    </border>
    <border>
      <left/>
      <right/>
      <top/>
      <bottom style="thin">
        <color theme="7" tint="-0.499984740745262"/>
      </bottom>
      <diagonal/>
    </border>
    <border>
      <left/>
      <right/>
      <top/>
      <bottom style="thick">
        <color theme="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7" tint="-0.499984740745262"/>
      </top>
      <bottom style="thick">
        <color theme="0"/>
      </bottom>
      <diagonal/>
    </border>
    <border>
      <left/>
      <right/>
      <top style="thick">
        <color theme="0"/>
      </top>
      <bottom style="thin">
        <color auto="1"/>
      </bottom>
      <diagonal/>
    </border>
    <border>
      <left style="medium">
        <color rgb="FF13294B"/>
      </left>
      <right/>
      <top style="medium">
        <color rgb="FF13294B"/>
      </top>
      <bottom/>
      <diagonal/>
    </border>
    <border>
      <left/>
      <right/>
      <top style="medium">
        <color rgb="FF13294B"/>
      </top>
      <bottom/>
      <diagonal/>
    </border>
    <border>
      <left/>
      <right style="medium">
        <color rgb="FF13294B"/>
      </right>
      <top style="medium">
        <color rgb="FF13294B"/>
      </top>
      <bottom/>
      <diagonal/>
    </border>
    <border>
      <left style="medium">
        <color rgb="FF13294B"/>
      </left>
      <right/>
      <top/>
      <bottom/>
      <diagonal/>
    </border>
    <border>
      <left/>
      <right style="medium">
        <color rgb="FF13294B"/>
      </right>
      <top/>
      <bottom/>
      <diagonal/>
    </border>
    <border>
      <left style="medium">
        <color rgb="FF13294B"/>
      </left>
      <right/>
      <top/>
      <bottom style="medium">
        <color rgb="FF13294B"/>
      </bottom>
      <diagonal/>
    </border>
    <border>
      <left/>
      <right/>
      <top/>
      <bottom style="medium">
        <color rgb="FF13294B"/>
      </bottom>
      <diagonal/>
    </border>
    <border>
      <left/>
      <right style="medium">
        <color rgb="FF13294B"/>
      </right>
      <top/>
      <bottom style="medium">
        <color rgb="FF13294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Border="1"/>
    <xf numFmtId="0" fontId="2" fillId="0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12" borderId="21" xfId="0" applyFont="1" applyFill="1" applyBorder="1" applyProtection="1">
      <protection locked="0"/>
    </xf>
    <xf numFmtId="0" fontId="3" fillId="12" borderId="22" xfId="0" applyFont="1" applyFill="1" applyBorder="1" applyProtection="1">
      <protection locked="0"/>
    </xf>
    <xf numFmtId="0" fontId="3" fillId="12" borderId="23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12" borderId="24" xfId="0" applyFont="1" applyFill="1" applyBorder="1" applyProtection="1">
      <protection locked="0"/>
    </xf>
    <xf numFmtId="0" fontId="22" fillId="12" borderId="0" xfId="0" applyFont="1" applyFill="1" applyBorder="1" applyProtection="1">
      <protection locked="0"/>
    </xf>
    <xf numFmtId="0" fontId="3" fillId="12" borderId="0" xfId="0" applyFont="1" applyFill="1" applyBorder="1" applyProtection="1">
      <protection locked="0"/>
    </xf>
    <xf numFmtId="0" fontId="14" fillId="12" borderId="0" xfId="0" applyFont="1" applyFill="1" applyBorder="1" applyProtection="1">
      <protection locked="0"/>
    </xf>
    <xf numFmtId="0" fontId="22" fillId="12" borderId="0" xfId="0" applyFont="1" applyFill="1" applyBorder="1" applyAlignment="1" applyProtection="1">
      <alignment horizontal="right"/>
      <protection locked="0"/>
    </xf>
    <xf numFmtId="0" fontId="3" fillId="12" borderId="25" xfId="0" applyFont="1" applyFill="1" applyBorder="1" applyProtection="1">
      <protection locked="0"/>
    </xf>
    <xf numFmtId="0" fontId="3" fillId="12" borderId="25" xfId="0" applyFont="1" applyFill="1" applyBorder="1" applyAlignment="1" applyProtection="1">
      <alignment horizontal="right"/>
      <protection locked="0"/>
    </xf>
    <xf numFmtId="0" fontId="0" fillId="0" borderId="2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5" xfId="0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14" fontId="5" fillId="0" borderId="0" xfId="0" applyNumberFormat="1" applyFont="1" applyBorder="1" applyAlignment="1" applyProtection="1">
      <alignment horizontal="center"/>
      <protection locked="0"/>
    </xf>
    <xf numFmtId="0" fontId="25" fillId="11" borderId="19" xfId="0" applyFont="1" applyFill="1" applyBorder="1" applyAlignment="1" applyProtection="1">
      <alignment horizontal="center" vertical="center"/>
      <protection locked="0"/>
    </xf>
    <xf numFmtId="0" fontId="26" fillId="11" borderId="19" xfId="0" applyFont="1" applyFill="1" applyBorder="1" applyAlignment="1" applyProtection="1">
      <alignment horizontal="center" vertical="center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right" vertical="center"/>
      <protection locked="0"/>
    </xf>
    <xf numFmtId="0" fontId="5" fillId="8" borderId="15" xfId="0" applyFont="1" applyFill="1" applyBorder="1" applyAlignment="1" applyProtection="1">
      <alignment vertical="center"/>
      <protection locked="0"/>
    </xf>
    <xf numFmtId="0" fontId="5" fillId="8" borderId="17" xfId="0" applyFont="1" applyFill="1" applyBorder="1" applyAlignment="1" applyProtection="1">
      <alignment vertical="center"/>
      <protection locked="0"/>
    </xf>
    <xf numFmtId="164" fontId="5" fillId="0" borderId="14" xfId="0" applyNumberFormat="1" applyFont="1" applyBorder="1" applyAlignment="1" applyProtection="1">
      <alignment horizontal="center"/>
      <protection locked="0"/>
    </xf>
    <xf numFmtId="168" fontId="5" fillId="0" borderId="14" xfId="0" applyNumberFormat="1" applyFont="1" applyBorder="1" applyAlignment="1" applyProtection="1">
      <alignment horizontal="center"/>
      <protection locked="0"/>
    </xf>
    <xf numFmtId="0" fontId="5" fillId="0" borderId="14" xfId="0" applyFont="1" applyBorder="1" applyProtection="1"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6" fillId="0" borderId="14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9" xfId="0" applyBorder="1" applyProtection="1">
      <protection locked="0"/>
    </xf>
    <xf numFmtId="0" fontId="3" fillId="12" borderId="26" xfId="0" applyFont="1" applyFill="1" applyBorder="1" applyProtection="1">
      <protection locked="0"/>
    </xf>
    <xf numFmtId="0" fontId="3" fillId="12" borderId="27" xfId="0" applyFont="1" applyFill="1" applyBorder="1" applyProtection="1">
      <protection locked="0"/>
    </xf>
    <xf numFmtId="0" fontId="3" fillId="12" borderId="28" xfId="0" applyFont="1" applyFill="1" applyBorder="1" applyProtection="1">
      <protection locked="0"/>
    </xf>
    <xf numFmtId="0" fontId="22" fillId="12" borderId="0" xfId="0" applyFont="1" applyFill="1" applyBorder="1" applyProtection="1"/>
    <xf numFmtId="0" fontId="14" fillId="12" borderId="0" xfId="0" applyFont="1" applyFill="1" applyBorder="1" applyProtection="1"/>
    <xf numFmtId="0" fontId="23" fillId="12" borderId="0" xfId="0" applyFont="1" applyFill="1" applyBorder="1" applyAlignment="1" applyProtection="1">
      <alignment horizontal="right"/>
    </xf>
    <xf numFmtId="0" fontId="3" fillId="12" borderId="0" xfId="0" applyFont="1" applyFill="1" applyBorder="1" applyAlignment="1" applyProtection="1">
      <alignment horizontal="right"/>
    </xf>
    <xf numFmtId="0" fontId="28" fillId="12" borderId="0" xfId="0" applyFont="1" applyFill="1" applyBorder="1" applyAlignment="1" applyProtection="1">
      <alignment horizontal="right"/>
    </xf>
    <xf numFmtId="164" fontId="0" fillId="0" borderId="0" xfId="0" applyNumberFormat="1" applyFont="1" applyBorder="1" applyAlignment="1" applyProtection="1">
      <alignment horizontal="center"/>
    </xf>
    <xf numFmtId="0" fontId="25" fillId="11" borderId="19" xfId="0" applyFont="1" applyFill="1" applyBorder="1" applyAlignment="1" applyProtection="1">
      <alignment horizontal="center" vertical="center" wrapText="1"/>
    </xf>
    <xf numFmtId="164" fontId="5" fillId="8" borderId="15" xfId="0" applyNumberFormat="1" applyFont="1" applyFill="1" applyBorder="1" applyAlignment="1" applyProtection="1">
      <alignment horizontal="center" vertical="center"/>
    </xf>
    <xf numFmtId="168" fontId="5" fillId="8" borderId="15" xfId="0" applyNumberFormat="1" applyFont="1" applyFill="1" applyBorder="1" applyAlignment="1" applyProtection="1">
      <alignment horizontal="center" vertical="center"/>
    </xf>
    <xf numFmtId="0" fontId="24" fillId="8" borderId="15" xfId="0" applyFont="1" applyFill="1" applyBorder="1" applyAlignment="1" applyProtection="1">
      <alignment horizontal="center" vertical="center"/>
    </xf>
    <xf numFmtId="2" fontId="5" fillId="8" borderId="15" xfId="0" applyNumberFormat="1" applyFont="1" applyFill="1" applyBorder="1" applyAlignment="1" applyProtection="1">
      <alignment horizontal="center" vertical="center"/>
    </xf>
    <xf numFmtId="164" fontId="5" fillId="8" borderId="17" xfId="0" applyNumberFormat="1" applyFont="1" applyFill="1" applyBorder="1" applyAlignment="1" applyProtection="1">
      <alignment horizontal="center" vertical="center"/>
    </xf>
    <xf numFmtId="168" fontId="5" fillId="8" borderId="17" xfId="0" applyNumberFormat="1" applyFont="1" applyFill="1" applyBorder="1" applyAlignment="1" applyProtection="1">
      <alignment horizontal="center" vertical="center"/>
    </xf>
    <xf numFmtId="0" fontId="24" fillId="8" borderId="17" xfId="0" applyFont="1" applyFill="1" applyBorder="1" applyAlignment="1" applyProtection="1">
      <alignment horizontal="center" vertical="center"/>
    </xf>
    <xf numFmtId="2" fontId="5" fillId="8" borderId="17" xfId="0" applyNumberFormat="1" applyFont="1" applyFill="1" applyBorder="1" applyAlignment="1" applyProtection="1">
      <alignment horizontal="center" vertical="center"/>
    </xf>
    <xf numFmtId="2" fontId="5" fillId="10" borderId="7" xfId="0" applyNumberFormat="1" applyFont="1" applyFill="1" applyBorder="1" applyAlignment="1" applyProtection="1">
      <alignment horizontal="center" vertical="center"/>
    </xf>
    <xf numFmtId="167" fontId="5" fillId="10" borderId="7" xfId="0" applyNumberFormat="1" applyFont="1" applyFill="1" applyBorder="1" applyAlignment="1" applyProtection="1">
      <alignment horizontal="center" vertical="center"/>
    </xf>
    <xf numFmtId="2" fontId="25" fillId="11" borderId="0" xfId="0" applyNumberFormat="1" applyFont="1" applyFill="1" applyBorder="1" applyAlignment="1" applyProtection="1">
      <alignment horizontal="center" vertical="center"/>
    </xf>
    <xf numFmtId="167" fontId="25" fillId="11" borderId="0" xfId="0" applyNumberFormat="1" applyFont="1" applyFill="1" applyBorder="1" applyAlignment="1" applyProtection="1">
      <alignment horizontal="center" vertical="center"/>
    </xf>
    <xf numFmtId="0" fontId="21" fillId="8" borderId="17" xfId="0" applyFont="1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167" fontId="11" fillId="0" borderId="0" xfId="0" applyNumberFormat="1" applyFont="1" applyBorder="1" applyAlignment="1" applyProtection="1">
      <alignment vertical="center"/>
      <protection locked="0"/>
    </xf>
    <xf numFmtId="164" fontId="21" fillId="8" borderId="8" xfId="0" applyNumberFormat="1" applyFont="1" applyFill="1" applyBorder="1" applyAlignment="1" applyProtection="1">
      <alignment horizontal="center"/>
    </xf>
    <xf numFmtId="168" fontId="21" fillId="8" borderId="17" xfId="0" applyNumberFormat="1" applyFont="1" applyFill="1" applyBorder="1" applyAlignment="1" applyProtection="1">
      <alignment horizontal="center"/>
    </xf>
    <xf numFmtId="0" fontId="21" fillId="8" borderId="17" xfId="0" applyFont="1" applyFill="1" applyBorder="1" applyAlignment="1" applyProtection="1">
      <alignment horizontal="center" vertical="center"/>
    </xf>
    <xf numFmtId="2" fontId="21" fillId="8" borderId="17" xfId="0" applyNumberFormat="1" applyFont="1" applyFill="1" applyBorder="1" applyAlignment="1" applyProtection="1">
      <alignment horizontal="center"/>
    </xf>
    <xf numFmtId="2" fontId="21" fillId="8" borderId="18" xfId="0" applyNumberFormat="1" applyFont="1" applyFill="1" applyBorder="1" applyAlignment="1" applyProtection="1">
      <alignment horizontal="center"/>
    </xf>
    <xf numFmtId="2" fontId="25" fillId="11" borderId="0" xfId="0" applyNumberFormat="1" applyFont="1" applyFill="1" applyBorder="1" applyAlignment="1" applyProtection="1">
      <alignment horizontal="center"/>
    </xf>
    <xf numFmtId="0" fontId="22" fillId="12" borderId="22" xfId="0" applyFont="1" applyFill="1" applyBorder="1" applyProtection="1">
      <protection locked="0"/>
    </xf>
    <xf numFmtId="0" fontId="22" fillId="12" borderId="22" xfId="0" applyFont="1" applyFill="1" applyBorder="1" applyAlignment="1" applyProtection="1">
      <alignment horizontal="right"/>
      <protection locked="0"/>
    </xf>
    <xf numFmtId="171" fontId="26" fillId="11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Protection="1">
      <protection locked="0"/>
    </xf>
    <xf numFmtId="0" fontId="27" fillId="11" borderId="13" xfId="0" applyFont="1" applyFill="1" applyBorder="1" applyAlignment="1" applyProtection="1">
      <alignment horizontal="center" vertical="center"/>
      <protection locked="0"/>
    </xf>
    <xf numFmtId="0" fontId="24" fillId="11" borderId="13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Protection="1">
      <protection locked="0"/>
    </xf>
    <xf numFmtId="0" fontId="15" fillId="0" borderId="14" xfId="0" applyFont="1" applyBorder="1" applyProtection="1"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8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top"/>
      <protection locked="0"/>
    </xf>
    <xf numFmtId="0" fontId="27" fillId="11" borderId="13" xfId="0" applyFont="1" applyFill="1" applyBorder="1" applyAlignment="1" applyProtection="1">
      <alignment horizontal="center" vertical="center" wrapText="1"/>
    </xf>
    <xf numFmtId="164" fontId="15" fillId="0" borderId="0" xfId="0" applyNumberFormat="1" applyFont="1" applyBorder="1" applyAlignment="1" applyProtection="1">
      <alignment horizontal="center"/>
    </xf>
    <xf numFmtId="168" fontId="15" fillId="0" borderId="0" xfId="0" applyNumberFormat="1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 vertical="center"/>
    </xf>
    <xf numFmtId="2" fontId="15" fillId="0" borderId="0" xfId="0" applyNumberFormat="1" applyFont="1" applyBorder="1" applyAlignment="1" applyProtection="1">
      <alignment horizontal="center"/>
    </xf>
    <xf numFmtId="164" fontId="15" fillId="0" borderId="14" xfId="0" applyNumberFormat="1" applyFont="1" applyBorder="1" applyAlignment="1" applyProtection="1">
      <alignment horizontal="center"/>
    </xf>
    <xf numFmtId="168" fontId="15" fillId="0" borderId="14" xfId="0" applyNumberFormat="1" applyFont="1" applyBorder="1" applyAlignment="1" applyProtection="1">
      <alignment horizontal="center"/>
    </xf>
    <xf numFmtId="0" fontId="15" fillId="0" borderId="14" xfId="0" applyFont="1" applyBorder="1" applyAlignment="1" applyProtection="1">
      <alignment horizontal="center" vertical="center"/>
    </xf>
    <xf numFmtId="2" fontId="15" fillId="0" borderId="14" xfId="0" applyNumberFormat="1" applyFont="1" applyBorder="1" applyAlignment="1" applyProtection="1">
      <alignment horizontal="center"/>
    </xf>
    <xf numFmtId="2" fontId="16" fillId="0" borderId="0" xfId="0" applyNumberFormat="1" applyFont="1" applyBorder="1" applyAlignment="1" applyProtection="1">
      <alignment horizontal="center"/>
    </xf>
    <xf numFmtId="2" fontId="16" fillId="0" borderId="14" xfId="0" applyNumberFormat="1" applyFont="1" applyBorder="1" applyAlignment="1" applyProtection="1">
      <alignment horizontal="center"/>
    </xf>
    <xf numFmtId="2" fontId="0" fillId="9" borderId="0" xfId="0" applyNumberFormat="1" applyFill="1" applyBorder="1" applyAlignment="1" applyProtection="1">
      <alignment horizontal="center"/>
    </xf>
    <xf numFmtId="167" fontId="0" fillId="9" borderId="0" xfId="0" applyNumberFormat="1" applyFill="1" applyBorder="1" applyAlignment="1" applyProtection="1">
      <alignment horizontal="center"/>
    </xf>
    <xf numFmtId="2" fontId="27" fillId="11" borderId="0" xfId="0" applyNumberFormat="1" applyFont="1" applyFill="1" applyBorder="1" applyAlignment="1" applyProtection="1">
      <alignment horizontal="center"/>
    </xf>
    <xf numFmtId="0" fontId="29" fillId="11" borderId="0" xfId="0" applyFont="1" applyFill="1" applyAlignment="1" applyProtection="1">
      <alignment vertical="center"/>
      <protection locked="0"/>
    </xf>
    <xf numFmtId="0" fontId="24" fillId="11" borderId="0" xfId="0" applyFont="1" applyFill="1" applyProtection="1"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31" fillId="0" borderId="0" xfId="0" applyFont="1" applyProtection="1">
      <protection locked="0"/>
    </xf>
    <xf numFmtId="0" fontId="7" fillId="0" borderId="7" xfId="0" applyFont="1" applyFill="1" applyBorder="1" applyAlignment="1" applyProtection="1">
      <alignment horizontal="right" vertical="center"/>
      <protection locked="0"/>
    </xf>
    <xf numFmtId="0" fontId="30" fillId="11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8" fillId="11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 wrapText="1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167" fontId="24" fillId="11" borderId="7" xfId="0" applyNumberFormat="1" applyFont="1" applyFill="1" applyBorder="1" applyAlignment="1" applyProtection="1">
      <alignment horizontal="center" vertical="center"/>
      <protection locked="0"/>
    </xf>
    <xf numFmtId="0" fontId="24" fillId="11" borderId="8" xfId="0" applyFont="1" applyFill="1" applyBorder="1" applyAlignment="1" applyProtection="1">
      <alignment horizontal="center" vertical="center"/>
      <protection locked="0"/>
    </xf>
    <xf numFmtId="164" fontId="30" fillId="11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0" fontId="30" fillId="11" borderId="7" xfId="0" applyFont="1" applyFill="1" applyBorder="1" applyAlignment="1" applyProtection="1">
      <alignment vertical="center"/>
      <protection locked="0"/>
    </xf>
    <xf numFmtId="0" fontId="27" fillId="11" borderId="0" xfId="0" applyFont="1" applyFill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11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11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11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vertical="top" wrapText="1"/>
      <protection locked="0"/>
    </xf>
    <xf numFmtId="0" fontId="17" fillId="0" borderId="0" xfId="0" applyFont="1" applyAlignment="1" applyProtection="1">
      <alignment vertical="center"/>
    </xf>
    <xf numFmtId="0" fontId="15" fillId="7" borderId="0" xfId="0" applyFont="1" applyFill="1" applyAlignment="1" applyProtection="1">
      <alignment horizontal="center"/>
      <protection locked="0"/>
    </xf>
    <xf numFmtId="0" fontId="15" fillId="4" borderId="0" xfId="0" applyFont="1" applyFill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4" fillId="5" borderId="0" xfId="0" applyFont="1" applyFill="1" applyProtection="1">
      <protection locked="0"/>
    </xf>
    <xf numFmtId="0" fontId="4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0" fillId="5" borderId="0" xfId="0" applyFill="1" applyProtection="1">
      <protection locked="0"/>
    </xf>
    <xf numFmtId="0" fontId="4" fillId="0" borderId="0" xfId="0" applyFont="1" applyProtection="1">
      <protection locked="0"/>
    </xf>
    <xf numFmtId="169" fontId="4" fillId="0" borderId="0" xfId="0" applyNumberFormat="1" applyFo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24" fillId="11" borderId="0" xfId="0" applyFont="1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6" fontId="0" fillId="8" borderId="7" xfId="0" applyNumberFormat="1" applyFont="1" applyFill="1" applyBorder="1" applyAlignment="1" applyProtection="1">
      <alignment horizontal="center" vertical="center"/>
      <protection locked="0"/>
    </xf>
    <xf numFmtId="165" fontId="0" fillId="8" borderId="7" xfId="0" applyNumberFormat="1" applyFont="1" applyFill="1" applyBorder="1" applyAlignment="1" applyProtection="1">
      <alignment horizontal="center" vertical="center"/>
      <protection locked="0"/>
    </xf>
    <xf numFmtId="165" fontId="0" fillId="8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/>
    <xf numFmtId="164" fontId="20" fillId="8" borderId="7" xfId="0" applyNumberFormat="1" applyFont="1" applyFill="1" applyBorder="1" applyAlignment="1" applyProtection="1">
      <alignment horizontal="center" vertical="center"/>
    </xf>
    <xf numFmtId="168" fontId="20" fillId="8" borderId="7" xfId="0" applyNumberFormat="1" applyFont="1" applyFill="1" applyBorder="1" applyAlignment="1" applyProtection="1">
      <alignment horizontal="center" vertical="center"/>
    </xf>
    <xf numFmtId="164" fontId="20" fillId="8" borderId="11" xfId="0" applyNumberFormat="1" applyFont="1" applyFill="1" applyBorder="1" applyAlignment="1" applyProtection="1">
      <alignment horizontal="center" vertical="center"/>
    </xf>
    <xf numFmtId="168" fontId="20" fillId="8" borderId="11" xfId="0" applyNumberFormat="1" applyFont="1" applyFill="1" applyBorder="1" applyAlignment="1" applyProtection="1">
      <alignment horizontal="center" vertical="center"/>
    </xf>
    <xf numFmtId="2" fontId="19" fillId="0" borderId="7" xfId="0" applyNumberFormat="1" applyFont="1" applyBorder="1" applyAlignment="1" applyProtection="1">
      <alignment horizontal="center" vertical="center"/>
    </xf>
    <xf numFmtId="167" fontId="19" fillId="0" borderId="7" xfId="1" applyNumberFormat="1" applyFont="1" applyBorder="1" applyAlignment="1" applyProtection="1">
      <alignment horizontal="center" vertical="center"/>
    </xf>
    <xf numFmtId="2" fontId="19" fillId="0" borderId="7" xfId="1" applyNumberFormat="1" applyFont="1" applyBorder="1" applyAlignment="1" applyProtection="1">
      <alignment horizontal="center" vertical="center"/>
    </xf>
    <xf numFmtId="170" fontId="19" fillId="0" borderId="7" xfId="0" applyNumberFormat="1" applyFont="1" applyBorder="1" applyAlignment="1" applyProtection="1">
      <alignment horizontal="center" vertical="center"/>
    </xf>
    <xf numFmtId="2" fontId="19" fillId="0" borderId="11" xfId="0" applyNumberFormat="1" applyFont="1" applyBorder="1" applyAlignment="1" applyProtection="1">
      <alignment horizontal="center" vertical="center"/>
    </xf>
    <xf numFmtId="170" fontId="19" fillId="0" borderId="11" xfId="0" applyNumberFormat="1" applyFont="1" applyBorder="1" applyAlignment="1" applyProtection="1">
      <alignment horizontal="center" vertical="center"/>
    </xf>
    <xf numFmtId="167" fontId="19" fillId="0" borderId="11" xfId="1" applyNumberFormat="1" applyFont="1" applyBorder="1" applyAlignment="1" applyProtection="1">
      <alignment horizontal="center" vertical="center"/>
    </xf>
    <xf numFmtId="2" fontId="19" fillId="0" borderId="11" xfId="1" applyNumberFormat="1" applyFont="1" applyBorder="1" applyAlignment="1" applyProtection="1">
      <alignment horizontal="center" vertical="center"/>
    </xf>
    <xf numFmtId="0" fontId="30" fillId="11" borderId="11" xfId="0" applyFont="1" applyFill="1" applyBorder="1" applyAlignment="1" applyProtection="1">
      <alignment horizontal="center" vertical="center" wrapText="1"/>
      <protection locked="0"/>
    </xf>
    <xf numFmtId="0" fontId="30" fillId="11" borderId="12" xfId="0" applyFont="1" applyFill="1" applyBorder="1" applyAlignment="1" applyProtection="1">
      <alignment horizontal="center" vertical="center" wrapText="1"/>
      <protection locked="0"/>
    </xf>
    <xf numFmtId="0" fontId="24" fillId="0" borderId="5" xfId="0" applyFont="1" applyBorder="1" applyAlignment="1" applyProtection="1">
      <alignment horizontal="left" vertical="center" wrapText="1"/>
    </xf>
    <xf numFmtId="0" fontId="24" fillId="0" borderId="10" xfId="0" applyFont="1" applyBorder="1" applyAlignment="1" applyProtection="1">
      <alignment horizontal="left" vertical="center" wrapText="1"/>
    </xf>
    <xf numFmtId="0" fontId="24" fillId="0" borderId="6" xfId="0" applyFont="1" applyBorder="1" applyAlignment="1" applyProtection="1">
      <alignment horizontal="left" vertical="center" wrapText="1"/>
    </xf>
    <xf numFmtId="0" fontId="27" fillId="11" borderId="0" xfId="0" applyFont="1" applyFill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24" fillId="0" borderId="4" xfId="0" applyFont="1" applyBorder="1" applyAlignment="1" applyProtection="1">
      <alignment horizontal="left" vertical="center" wrapText="1"/>
    </xf>
    <xf numFmtId="0" fontId="24" fillId="0" borderId="1" xfId="0" applyFont="1" applyBorder="1" applyAlignment="1" applyProtection="1">
      <alignment horizontal="left" vertical="center" wrapText="1"/>
    </xf>
    <xf numFmtId="0" fontId="24" fillId="0" borderId="9" xfId="0" applyFont="1" applyBorder="1" applyAlignment="1" applyProtection="1">
      <alignment horizontal="left" vertical="center" wrapText="1"/>
    </xf>
    <xf numFmtId="0" fontId="24" fillId="0" borderId="2" xfId="0" applyFont="1" applyBorder="1" applyAlignment="1" applyProtection="1">
      <alignment horizontal="left" vertical="center" wrapText="1"/>
    </xf>
  </cellXfs>
  <cellStyles count="2">
    <cellStyle name="Currency" xfId="1" builtinId="4"/>
    <cellStyle name="Normal" xfId="0" builtinId="0"/>
  </cellStyles>
  <dxfs count="3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67" formatCode="&quot;$&quot;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70" formatCode="0.000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:mm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dd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\-mmm\-yyyy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vertical="center" textRotation="0" wrapText="0" indent="0" justifyLastLine="0" shrinkToFit="0" readingOrder="0"/>
      <protection locked="0" hidden="0"/>
    </dxf>
    <dxf>
      <protection locked="0" hidden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border>
        <bottom style="thin">
          <color theme="1" tint="0.499984740745262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164" formatCode="dd\-mmm\-yyyy"/>
      <alignment horizontal="center" vertical="bottom" textRotation="0" wrapText="0" indent="0" justifyLastLine="0" shrinkToFit="0" readingOrder="0"/>
      <protection locked="0" hidden="0"/>
    </dxf>
    <dxf>
      <numFmt numFmtId="164" formatCode="dd\-mmm\-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CD73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TableStyleMedium19 2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colors>
    <mruColors>
      <color rgb="FF13294B"/>
      <color rgb="FFFCD732"/>
      <color rgb="FF4B9CD3"/>
      <color rgb="FFFFCB3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HELP!$B$3" lockText="1" noThreeD="1"/>
</file>

<file path=xl/ctrlProps/ctrlProp2.xml><?xml version="1.0" encoding="utf-8"?>
<formControlPr xmlns="http://schemas.microsoft.com/office/spreadsheetml/2009/9/main" objectType="CheckBox" fmlaLink="HELP!$B$4" lockText="1" noThreeD="1"/>
</file>

<file path=xl/ctrlProps/ctrlProp3.xml><?xml version="1.0" encoding="utf-8"?>
<formControlPr xmlns="http://schemas.microsoft.com/office/spreadsheetml/2009/9/main" objectType="CheckBox" fmlaLink="HELP!$B$5" lockText="1" noThreeD="1"/>
</file>

<file path=xl/ctrlProps/ctrlProp4.xml><?xml version="1.0" encoding="utf-8"?>
<formControlPr xmlns="http://schemas.microsoft.com/office/spreadsheetml/2009/9/main" objectType="CheckBox" fmlaLink="HELP!$B$6" lockText="1" noThreeD="1"/>
</file>

<file path=xl/ctrlProps/ctrlProp5.xml><?xml version="1.0" encoding="utf-8"?>
<formControlPr xmlns="http://schemas.microsoft.com/office/spreadsheetml/2009/9/main" objectType="CheckBox" checked="Checked" fmlaLink="HELP!$B$8" lockText="1" noThreeD="1"/>
</file>

<file path=xl/ctrlProps/ctrlProp6.xml><?xml version="1.0" encoding="utf-8"?>
<formControlPr xmlns="http://schemas.microsoft.com/office/spreadsheetml/2009/9/main" objectType="CheckBox" fmlaLink="HELP!$B$7" lockText="1" noThreeD="1"/>
</file>

<file path=xl/ctrlProps/ctrlProp7.xml><?xml version="1.0" encoding="utf-8"?>
<formControlPr xmlns="http://schemas.microsoft.com/office/spreadsheetml/2009/9/main" objectType="CheckBox" fmlaLink="HELP!$B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38100</xdr:rowOff>
        </xdr:from>
        <xdr:to>
          <xdr:col>5</xdr:col>
          <xdr:colOff>361950</xdr:colOff>
          <xdr:row>4</xdr:row>
          <xdr:rowOff>257175</xdr:rowOff>
        </xdr:to>
        <xdr:sp macro="" textlink="">
          <xdr:nvSpPr>
            <xdr:cNvPr id="3073" name="CB_SUN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38100</xdr:rowOff>
        </xdr:from>
        <xdr:to>
          <xdr:col>6</xdr:col>
          <xdr:colOff>361950</xdr:colOff>
          <xdr:row>4</xdr:row>
          <xdr:rowOff>257175</xdr:rowOff>
        </xdr:to>
        <xdr:sp macro="" textlink="">
          <xdr:nvSpPr>
            <xdr:cNvPr id="3075" name="CB_MON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=""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38100</xdr:rowOff>
        </xdr:from>
        <xdr:to>
          <xdr:col>7</xdr:col>
          <xdr:colOff>361950</xdr:colOff>
          <xdr:row>4</xdr:row>
          <xdr:rowOff>257175</xdr:rowOff>
        </xdr:to>
        <xdr:sp macro="" textlink="">
          <xdr:nvSpPr>
            <xdr:cNvPr id="3076" name="CB_TUE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=""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8</xdr:col>
          <xdr:colOff>361950</xdr:colOff>
          <xdr:row>4</xdr:row>
          <xdr:rowOff>257175</xdr:rowOff>
        </xdr:to>
        <xdr:sp macro="" textlink="">
          <xdr:nvSpPr>
            <xdr:cNvPr id="3077" name="CB_WED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=""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38100</xdr:rowOff>
        </xdr:from>
        <xdr:to>
          <xdr:col>10</xdr:col>
          <xdr:colOff>361950</xdr:colOff>
          <xdr:row>4</xdr:row>
          <xdr:rowOff>257175</xdr:rowOff>
        </xdr:to>
        <xdr:sp macro="" textlink="">
          <xdr:nvSpPr>
            <xdr:cNvPr id="3078" name="CB_FRI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=""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38100</xdr:rowOff>
        </xdr:from>
        <xdr:to>
          <xdr:col>9</xdr:col>
          <xdr:colOff>361950</xdr:colOff>
          <xdr:row>4</xdr:row>
          <xdr:rowOff>257175</xdr:rowOff>
        </xdr:to>
        <xdr:sp macro="" textlink="">
          <xdr:nvSpPr>
            <xdr:cNvPr id="3079" name="CB_THU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=""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38100</xdr:rowOff>
        </xdr:from>
        <xdr:to>
          <xdr:col>11</xdr:col>
          <xdr:colOff>361950</xdr:colOff>
          <xdr:row>4</xdr:row>
          <xdr:rowOff>257175</xdr:rowOff>
        </xdr:to>
        <xdr:sp macro="" textlink="">
          <xdr:nvSpPr>
            <xdr:cNvPr id="3080" name="CB_SAT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=""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254934</xdr:colOff>
      <xdr:row>2</xdr:row>
      <xdr:rowOff>193863</xdr:rowOff>
    </xdr:from>
    <xdr:to>
      <xdr:col>16</xdr:col>
      <xdr:colOff>140634</xdr:colOff>
      <xdr:row>6</xdr:row>
      <xdr:rowOff>182656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194052" y="586069"/>
          <a:ext cx="2911288" cy="79561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E9.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2</xdr:row>
      <xdr:rowOff>28575</xdr:rowOff>
    </xdr:from>
    <xdr:to>
      <xdr:col>16</xdr:col>
      <xdr:colOff>180975</xdr:colOff>
      <xdr:row>6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19825" y="409575"/>
          <a:ext cx="2933700" cy="8000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E9.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9525</xdr:rowOff>
    </xdr:from>
    <xdr:to>
      <xdr:col>16</xdr:col>
      <xdr:colOff>123825</xdr:colOff>
      <xdr:row>6</xdr:row>
      <xdr:rowOff>9524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229350" y="400050"/>
          <a:ext cx="2933700" cy="8000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4">
                  <a:lumMod val="50000"/>
                </a:schemeClr>
              </a:solidFill>
            </a:rPr>
            <a:t>Instruction:</a:t>
          </a:r>
        </a:p>
        <a:p>
          <a:r>
            <a:rPr lang="en-US" sz="1400">
              <a:solidFill>
                <a:schemeClr val="accent4">
                  <a:lumMod val="50000"/>
                </a:schemeClr>
              </a:solidFill>
            </a:rPr>
            <a:t>Enter </a:t>
          </a:r>
          <a:r>
            <a:rPr lang="en-US" sz="1400" b="1">
              <a:solidFill>
                <a:schemeClr val="accent4">
                  <a:lumMod val="50000"/>
                </a:schemeClr>
              </a:solidFill>
            </a:rPr>
            <a:t>Pay Period Start Date </a:t>
          </a:r>
          <a:r>
            <a:rPr lang="en-US" sz="1400">
              <a:solidFill>
                <a:schemeClr val="accent4">
                  <a:lumMod val="50000"/>
                </a:schemeClr>
              </a:solidFill>
            </a:rPr>
            <a:t>in cell I7.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_HOLS" displayName="T_HOLS" ref="N4:N5" insertRow="1" totalsRowShown="0" headerRowDxfId="25" dataDxfId="24">
  <autoFilter ref="N4:N5">
    <filterColumn colId="0" hiddenButton="1"/>
  </autoFilter>
  <tableColumns count="1">
    <tableColumn id="1" name="DATE" dataDxfId="2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1" name="T_DATA" displayName="T_DATA" ref="A6:O372" totalsRowShown="0" headerRowDxfId="18" dataDxfId="17">
  <autoFilter ref="A6:O372"/>
  <tableColumns count="15">
    <tableColumn id="1" name="DATE" dataDxfId="16">
      <calculatedColumnFormula>I_ST_DT-1+ROW(T_DATA[[#This Row],[DATE]])-ROW(T_DATA[[#Headers],[DATE]])</calculatedColumnFormula>
    </tableColumn>
    <tableColumn id="7" name="Weekday" dataDxfId="15">
      <calculatedColumnFormula>TEXT(T_DATA[[#This Row],[DATE]],"ddd")</calculatedColumnFormula>
    </tableColumn>
    <tableColumn id="2" name="TIME IN" dataDxfId="14"/>
    <tableColumn id="3" name="TIME OUT" dataDxfId="13"/>
    <tableColumn id="4" name="BREAK TIME" dataDxfId="12"/>
    <tableColumn id="5" name="REGULAR " dataDxfId="11">
      <calculatedColumnFormula>IF(T_DATA[[#This Row],[TIME IN]]="",0,T_DATA[[#This Row],[DAY HOURS]]-T_DATA[[#This Row],[DOUBLE OVERTIME]]-T_DATA[[#This Row],[OVERTIME]])</calculatedColumnFormula>
    </tableColumn>
    <tableColumn id="6" name="OVERTIME" dataDxfId="10">
      <calculatedColumnFormula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calculatedColumnFormula>
    </tableColumn>
    <tableColumn id="12" name="DOUBLE OVERTIME" dataDxfId="9">
      <calculatedColumnFormula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calculatedColumnFormula>
    </tableColumn>
    <tableColumn id="15" name="DAY HOURS" dataDxfId="8">
      <calculatedColumnFormula>IF(T_DATA[[#This Row],[TIME IN]]="",0,ROUND(((T_DATA[[#This Row],[TIME OUT]]-T_DATA[[#This Row],[TIME IN]]-T_DATA[[#This Row],[BREAK TIME]])*24*60),0)/60)</calculatedColumnFormula>
    </tableColumn>
    <tableColumn id="16" name="WEEK HOURS" dataDxfId="7">
      <calculatedColumnFormula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calculatedColumnFormula>
    </tableColumn>
    <tableColumn id="8" name="REGULAR PAY" dataDxfId="6" dataCellStyle="Currency">
      <calculatedColumnFormula>IF(T_DATA[[#This Row],[REGULAR ]]="","",T_DATA[[#This Row],[REGULAR ]]*I_T1_RT)</calculatedColumnFormula>
    </tableColumn>
    <tableColumn id="9" name="OVERTIME PAY" dataDxfId="5" dataCellStyle="Currency">
      <calculatedColumnFormula>IF(T_DATA[[#This Row],[OVERTIME]]="","",T_DATA[[#This Row],[OVERTIME]]*I_T2_RT)</calculatedColumnFormula>
    </tableColumn>
    <tableColumn id="14" name="DOUBLE OVERTIME PAY" dataDxfId="4" dataCellStyle="Currency">
      <calculatedColumnFormula>IF(T_DATA[[#This Row],[DOUBLE OVERTIME]]="","",T_DATA[[#This Row],[DOUBLE OVERTIME]]*I_T3_RT)</calculatedColumnFormula>
    </tableColumn>
    <tableColumn id="10" name="TOTAL PAY" dataDxfId="3" dataCellStyle="Currency">
      <calculatedColumnFormula>IFERROR(T_DATA[[#This Row],[REGULAR PAY]]+T_DATA[[#This Row],[OVERTIME PAY]]+T_DATA[[#This Row],[DOUBLE OVERTIME PAY]],"")</calculatedColumnFormula>
    </tableColumn>
    <tableColumn id="13" name="Time Check" dataDxfId="2" dataCellStyle="Currency">
      <calculatedColumnFormula>IFERROR(ROUND((T_DATA[[#This Row],[TIME OUT]]-T_DATA[[#This Row],[BREAK TIME]]-T_DATA[[#This Row],[TIME IN]])*24*60,0)/60=T_DATA[[#This Row],[REGULAR ]]+T_DATA[[#This Row],[OVERTIME]]+T_DATA[[#This Row],[DOUBLE OVERTIME]],"")</calculatedColumnFormula>
    </tableColumn>
  </tableColumns>
  <tableStyleInfo name="TableStyleMedium19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showGridLines="0" tabSelected="1" topLeftCell="D1" zoomScaleNormal="100" workbookViewId="0">
      <selection activeCell="Q6" sqref="Q6"/>
    </sheetView>
  </sheetViews>
  <sheetFormatPr defaultRowHeight="15" x14ac:dyDescent="0.25"/>
  <cols>
    <col min="1" max="1" width="9.140625" style="21"/>
    <col min="2" max="2" width="28.5703125" style="21" customWidth="1"/>
    <col min="3" max="3" width="42.5703125" style="21" customWidth="1"/>
    <col min="4" max="5" width="3.7109375" style="21" customWidth="1"/>
    <col min="6" max="12" width="6.7109375" style="21" customWidth="1"/>
    <col min="13" max="13" width="9.140625" style="21"/>
    <col min="14" max="14" width="20.85546875" style="21" customWidth="1"/>
    <col min="15" max="15" width="9.140625" style="21"/>
    <col min="16" max="16" width="19.140625" style="21" customWidth="1"/>
    <col min="17" max="17" width="12.7109375" style="21" customWidth="1"/>
    <col min="18" max="18" width="17.5703125" style="21" customWidth="1"/>
    <col min="19" max="19" width="19.140625" style="21" customWidth="1"/>
    <col min="20" max="20" width="19.5703125" style="21" customWidth="1"/>
    <col min="21" max="16384" width="9.140625" style="21"/>
  </cols>
  <sheetData>
    <row r="1" spans="1:20" ht="30" customHeight="1" x14ac:dyDescent="0.25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3" spans="1:20" ht="19.5" thickBot="1" x14ac:dyDescent="0.35">
      <c r="B3" s="113" t="s">
        <v>29</v>
      </c>
      <c r="F3" s="114" t="s">
        <v>42</v>
      </c>
      <c r="N3" s="114" t="s">
        <v>64</v>
      </c>
      <c r="P3" s="114" t="s">
        <v>65</v>
      </c>
    </row>
    <row r="4" spans="1:20" ht="21.95" customHeight="1" thickTop="1" thickBot="1" x14ac:dyDescent="0.3">
      <c r="B4" s="115" t="s">
        <v>0</v>
      </c>
      <c r="C4" s="116" t="s">
        <v>30</v>
      </c>
      <c r="F4" s="117" t="s">
        <v>7</v>
      </c>
      <c r="G4" s="117" t="s">
        <v>8</v>
      </c>
      <c r="H4" s="117" t="s">
        <v>9</v>
      </c>
      <c r="I4" s="117" t="s">
        <v>10</v>
      </c>
      <c r="J4" s="117" t="s">
        <v>11</v>
      </c>
      <c r="K4" s="117" t="s">
        <v>12</v>
      </c>
      <c r="L4" s="117" t="s">
        <v>13</v>
      </c>
      <c r="N4" s="118" t="s">
        <v>3</v>
      </c>
      <c r="P4" s="119" t="s">
        <v>67</v>
      </c>
      <c r="Q4" s="119" t="s">
        <v>20</v>
      </c>
      <c r="R4" s="120" t="s">
        <v>89</v>
      </c>
      <c r="S4" s="121" t="s">
        <v>90</v>
      </c>
    </row>
    <row r="5" spans="1:20" ht="21.95" customHeight="1" thickTop="1" thickBot="1" x14ac:dyDescent="0.3">
      <c r="B5" s="115" t="s">
        <v>19</v>
      </c>
      <c r="C5" s="116" t="s">
        <v>31</v>
      </c>
      <c r="F5" s="122"/>
      <c r="G5" s="122"/>
      <c r="H5" s="122"/>
      <c r="I5" s="122"/>
      <c r="J5" s="122"/>
      <c r="K5" s="122"/>
      <c r="L5" s="122"/>
      <c r="N5" s="123"/>
      <c r="P5" s="124" t="s">
        <v>83</v>
      </c>
      <c r="Q5" s="125">
        <v>10</v>
      </c>
      <c r="R5" s="126">
        <v>8</v>
      </c>
      <c r="S5" s="126">
        <v>40</v>
      </c>
    </row>
    <row r="6" spans="1:20" ht="21.95" customHeight="1" thickTop="1" thickBot="1" x14ac:dyDescent="0.3">
      <c r="B6" s="115" t="s">
        <v>34</v>
      </c>
      <c r="C6" s="116" t="s">
        <v>50</v>
      </c>
      <c r="N6" s="123"/>
      <c r="P6" s="124" t="s">
        <v>6</v>
      </c>
      <c r="Q6" s="125">
        <v>15</v>
      </c>
      <c r="R6" s="126">
        <v>12</v>
      </c>
    </row>
    <row r="7" spans="1:20" ht="21.95" customHeight="1" thickTop="1" thickBot="1" x14ac:dyDescent="0.35">
      <c r="B7" s="115" t="s">
        <v>17</v>
      </c>
      <c r="C7" s="127">
        <v>43276</v>
      </c>
      <c r="F7" s="114" t="s">
        <v>43</v>
      </c>
      <c r="P7" s="124" t="s">
        <v>25</v>
      </c>
      <c r="Q7" s="125">
        <v>20</v>
      </c>
      <c r="R7" s="128"/>
    </row>
    <row r="8" spans="1:20" ht="21.95" customHeight="1" thickTop="1" thickBot="1" x14ac:dyDescent="0.3">
      <c r="B8" s="129" t="s">
        <v>47</v>
      </c>
      <c r="C8" s="130" t="s">
        <v>87</v>
      </c>
      <c r="F8" s="177" t="s">
        <v>8</v>
      </c>
      <c r="G8" s="177"/>
    </row>
    <row r="9" spans="1:20" ht="21.95" customHeight="1" thickTop="1" x14ac:dyDescent="0.25">
      <c r="Q9" s="141" t="str">
        <f>IF(AND(I_T2&lt;&gt;"",I_T1_DL="",I_T1_WL=""),"Please check entry in Tier One",
IF(AND(I_T3&lt;&gt;"",I_T2_DL=""),"Please check entry in Tier Two",
IF(AND(I_T2="",OR(I_T1_DL&lt;&gt;"",I_T1_WL&lt;&gt;"")),"Please check entry in Tier One",
IF(AND(I_T3="",OR(I_T2_DL&lt;&gt;"")),"Please check entry in Tier Two",
IF(AND(I_T3&lt;&gt;"",I_T2=""),"Please check entry in Tier Two",
IF(AND(I_T1&lt;&gt;"",I_T1_RT=""),"Please enter rate for "&amp;I_T1,
IF(AND(I_T2&lt;&gt;"",I_T2_RT=""),"Please enter rate for "&amp;I_T2,
IF(AND(I_T3&lt;&gt;"",I_T3_RT=""),"Please enter rate for "&amp;I_T3,
"No Error"))))))))</f>
        <v>No Error</v>
      </c>
    </row>
    <row r="10" spans="1:20" ht="21.95" customHeight="1" thickBot="1" x14ac:dyDescent="0.3">
      <c r="B10" s="113" t="s">
        <v>35</v>
      </c>
    </row>
    <row r="11" spans="1:20" ht="21.95" customHeight="1" thickTop="1" thickBot="1" x14ac:dyDescent="0.35">
      <c r="B11" s="115" t="s">
        <v>36</v>
      </c>
      <c r="C11" s="116" t="s">
        <v>37</v>
      </c>
      <c r="P11" s="114" t="s">
        <v>66</v>
      </c>
    </row>
    <row r="12" spans="1:20" ht="21.95" customHeight="1" thickTop="1" thickBot="1" x14ac:dyDescent="0.3">
      <c r="B12" s="115" t="s">
        <v>38</v>
      </c>
      <c r="C12" s="116" t="s">
        <v>39</v>
      </c>
      <c r="P12" s="131" t="s">
        <v>6</v>
      </c>
    </row>
    <row r="13" spans="1:20" ht="24.95" customHeight="1" thickTop="1" thickBot="1" x14ac:dyDescent="0.3">
      <c r="B13" s="132" t="s">
        <v>40</v>
      </c>
      <c r="C13" s="172" t="s">
        <v>41</v>
      </c>
    </row>
    <row r="14" spans="1:20" ht="24.95" customHeight="1" thickTop="1" thickBot="1" x14ac:dyDescent="0.3">
      <c r="C14" s="173"/>
      <c r="P14" s="133" t="s">
        <v>63</v>
      </c>
    </row>
    <row r="15" spans="1:20" ht="21.95" customHeight="1" thickTop="1" thickBot="1" x14ac:dyDescent="0.3">
      <c r="B15" s="129" t="s">
        <v>47</v>
      </c>
      <c r="C15" s="130" t="s">
        <v>88</v>
      </c>
      <c r="P15" s="181" t="str">
        <f>IF($Q$9="No Error",IF(I_T1_DL="","Employee will earn at "&amp;I_T1&amp;" rate of "&amp;I_T1_RT&amp;". ","Employee will earn at "&amp;I_T1&amp;" rate of "&amp;I_T1_RT&amp;" for the first "&amp;I_T1_DL&amp;" hours in a day.")&amp;IF(OR(I_T2="",I_T1_DL=""),""," Employee will earn at "&amp;I_T2&amp;" rate of "&amp;I_T2_RT&amp;" for hours worked after "&amp;I_T1_DL&amp;IF(I_T2_DL="",""," to up to "&amp;I_T2_DL)&amp;" hours in a day. ")&amp;IF(OR(I_T3="",I_T2_DL=""),"","Employee will earn at "&amp;I_T3&amp;" rate of "&amp;I_T3_RT&amp;" for any work beyond "&amp;I_T2_DL&amp;" hours in a day."),"ERROR")</f>
        <v>Employee will earn at REGULAR rate of 10 for the first 8 hours in a day. Employee will earn at OVERTIME rate of 15 for hours worked after 8 to up to 12 hours in a day. Employee will earn at DOUBLE OVERTIME rate of 20 for any work beyond 12 hours in a day.</v>
      </c>
      <c r="Q15" s="182"/>
      <c r="R15" s="182"/>
      <c r="S15" s="182"/>
      <c r="T15" s="183"/>
    </row>
    <row r="16" spans="1:20" ht="21.95" customHeight="1" thickTop="1" x14ac:dyDescent="0.25">
      <c r="P16" s="178"/>
      <c r="Q16" s="179"/>
      <c r="R16" s="179"/>
      <c r="S16" s="179"/>
      <c r="T16" s="180"/>
    </row>
    <row r="17" spans="6:20" ht="21.95" customHeight="1" x14ac:dyDescent="0.25">
      <c r="P17" s="178"/>
      <c r="Q17" s="179"/>
      <c r="R17" s="179"/>
      <c r="S17" s="179"/>
      <c r="T17" s="180"/>
    </row>
    <row r="18" spans="6:20" ht="21.95" customHeight="1" x14ac:dyDescent="0.25">
      <c r="P18" s="178" t="str">
        <f>IF($Q$9="No Error",IF(I_T1_WL="","","Employee will earn at "&amp;I_T2&amp;" rate of "&amp;I_T2_RT&amp;" for hours worked after "&amp;I_T1_WL&amp; " non-overtime hours in a week."),"")</f>
        <v>Employee will earn at OVERTIME rate of 15 for hours worked after 40 non-overtime hours in a week.</v>
      </c>
      <c r="Q18" s="179"/>
      <c r="R18" s="179"/>
      <c r="S18" s="179"/>
      <c r="T18" s="180"/>
    </row>
    <row r="19" spans="6:20" ht="21.95" customHeight="1" x14ac:dyDescent="0.25">
      <c r="P19" s="178"/>
      <c r="Q19" s="179"/>
      <c r="R19" s="179"/>
      <c r="S19" s="179"/>
      <c r="T19" s="180"/>
    </row>
    <row r="20" spans="6:20" ht="21.95" customHeight="1" x14ac:dyDescent="0.25">
      <c r="P20" s="174" t="str">
        <f>IF(I_WKND_OT&lt;&gt;"","Work done during weekends and holidays will be charged at " &amp;I_WKND_OT &amp;" rate.","")</f>
        <v>Work done during weekends and holidays will be charged at OVERTIME rate.</v>
      </c>
      <c r="Q20" s="175"/>
      <c r="R20" s="175"/>
      <c r="S20" s="175"/>
      <c r="T20" s="176"/>
    </row>
    <row r="21" spans="6:20" ht="21.95" customHeight="1" x14ac:dyDescent="0.25"/>
    <row r="22" spans="6:20" ht="21.95" customHeight="1" x14ac:dyDescent="0.3">
      <c r="P22" s="114" t="s">
        <v>86</v>
      </c>
    </row>
    <row r="23" spans="6:20" ht="21.95" customHeight="1" x14ac:dyDescent="0.25"/>
    <row r="24" spans="6:20" ht="21.95" customHeight="1" x14ac:dyDescent="0.25">
      <c r="P24" s="134" t="s">
        <v>91</v>
      </c>
      <c r="Q24" s="135" t="s">
        <v>72</v>
      </c>
      <c r="R24" s="136">
        <v>8</v>
      </c>
      <c r="S24" s="137" t="s">
        <v>62</v>
      </c>
      <c r="T24" s="138" t="s">
        <v>6</v>
      </c>
    </row>
    <row r="25" spans="6:20" x14ac:dyDescent="0.25">
      <c r="Q25" s="139"/>
      <c r="S25" s="21" t="s">
        <v>85</v>
      </c>
      <c r="T25" s="138" t="s">
        <v>25</v>
      </c>
    </row>
    <row r="26" spans="6:20" ht="57.75" customHeight="1" x14ac:dyDescent="0.25"/>
    <row r="27" spans="6:20" x14ac:dyDescent="0.25">
      <c r="F27" s="140"/>
      <c r="G27" s="140"/>
      <c r="H27" s="140"/>
      <c r="I27" s="140"/>
      <c r="J27" s="140"/>
      <c r="K27" s="140"/>
      <c r="L27" s="140"/>
    </row>
  </sheetData>
  <sheetProtection formatCells="0" formatColumns="0" formatRows="0" insertColumns="0" insertRows="0" insertHyperlinks="0"/>
  <mergeCells count="5">
    <mergeCell ref="C13:C14"/>
    <mergeCell ref="P20:T20"/>
    <mergeCell ref="F8:G8"/>
    <mergeCell ref="P18:T19"/>
    <mergeCell ref="P15:T17"/>
  </mergeCells>
  <dataValidations count="6">
    <dataValidation type="list" allowBlank="1" showInputMessage="1" showErrorMessage="1" sqref="F8:G8">
      <formula1>L_WKDAYS</formula1>
    </dataValidation>
    <dataValidation type="decimal" allowBlank="1" showInputMessage="1" showErrorMessage="1" promptTitle="Daily Limit" prompt="Leave blank if no overtime rules" sqref="R5">
      <formula1>0</formula1>
      <formula2>24</formula2>
    </dataValidation>
    <dataValidation type="decimal" allowBlank="1" showInputMessage="1" showErrorMessage="1" promptTitle="Daily limit for Overtime" prompt="Leave blank if no double overtime rules" sqref="R6">
      <formula1>0</formula1>
      <formula2>24</formula2>
    </dataValidation>
    <dataValidation type="decimal" allowBlank="1" showInputMessage="1" showErrorMessage="1" promptTitle="Weekly Limit" prompt="Leave blank if no overtime rules" sqref="S5">
      <formula1>0</formula1>
      <formula2>168</formula2>
    </dataValidation>
    <dataValidation type="list" allowBlank="1" showInputMessage="1" showErrorMessage="1" sqref="P12 T24:T25">
      <formula1>$P$5:$P$7</formula1>
    </dataValidation>
    <dataValidation type="list" allowBlank="1" showInputMessage="1" showErrorMessage="1" sqref="P24">
      <formula1>"Yes, No"</formula1>
    </dataValidation>
  </dataValidations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B_SUN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38100</xdr:rowOff>
                  </from>
                  <to>
                    <xdr:col>5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B_MON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38100</xdr:rowOff>
                  </from>
                  <to>
                    <xdr:col>6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B_TUE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38100</xdr:rowOff>
                  </from>
                  <to>
                    <xdr:col>7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B_WED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38100</xdr:rowOff>
                  </from>
                  <to>
                    <xdr:col>8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B_FRI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38100</xdr:rowOff>
                  </from>
                  <to>
                    <xdr:col>10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B_THU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38100</xdr:rowOff>
                  </from>
                  <to>
                    <xdr:col>9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B_SAT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38100</xdr:rowOff>
                  </from>
                  <to>
                    <xdr:col>11</xdr:col>
                    <xdr:colOff>361950</xdr:colOff>
                    <xdr:row>4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2"/>
  <sheetViews>
    <sheetView showGridLines="0" zoomScaleNormal="100" workbookViewId="0">
      <pane ySplit="6" topLeftCell="A7" activePane="bottomLeft" state="frozen"/>
      <selection pane="bottomLeft" activeCell="D10" sqref="D10"/>
    </sheetView>
  </sheetViews>
  <sheetFormatPr defaultRowHeight="15" x14ac:dyDescent="0.25"/>
  <cols>
    <col min="1" max="1" width="17.140625" style="21" customWidth="1"/>
    <col min="2" max="2" width="13.7109375" style="21" customWidth="1"/>
    <col min="3" max="5" width="16.7109375" style="21" customWidth="1"/>
    <col min="6" max="7" width="15.140625" style="21" hidden="1" customWidth="1"/>
    <col min="8" max="8" width="21.85546875" style="21" hidden="1" customWidth="1"/>
    <col min="9" max="9" width="16" style="21" hidden="1" customWidth="1"/>
    <col min="10" max="10" width="17.42578125" style="21" hidden="1" customWidth="1"/>
    <col min="11" max="11" width="15.7109375" style="21" hidden="1" customWidth="1"/>
    <col min="12" max="12" width="16.7109375" style="21" hidden="1" customWidth="1"/>
    <col min="13" max="13" width="24.5703125" style="21" hidden="1" customWidth="1"/>
    <col min="14" max="14" width="12.85546875" style="21" hidden="1" customWidth="1"/>
    <col min="15" max="15" width="13.7109375" style="21" hidden="1" customWidth="1"/>
    <col min="16" max="16384" width="9.140625" style="21"/>
  </cols>
  <sheetData>
    <row r="1" spans="1:22" ht="26.25" x14ac:dyDescent="0.25">
      <c r="A1" s="111" t="s">
        <v>33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22" x14ac:dyDescent="0.25">
      <c r="C2" s="142" t="s">
        <v>69</v>
      </c>
      <c r="D2" s="143" t="s">
        <v>70</v>
      </c>
      <c r="E2" s="144" t="s">
        <v>75</v>
      </c>
    </row>
    <row r="3" spans="1:22" x14ac:dyDescent="0.25">
      <c r="K3" s="145"/>
    </row>
    <row r="4" spans="1:22" x14ac:dyDescent="0.25">
      <c r="A4" s="146" t="s">
        <v>80</v>
      </c>
      <c r="B4" s="146"/>
      <c r="C4" s="147" t="s">
        <v>68</v>
      </c>
      <c r="D4" s="148"/>
      <c r="E4" s="148"/>
      <c r="F4" s="146" t="s">
        <v>71</v>
      </c>
      <c r="G4" s="149"/>
      <c r="H4" s="149"/>
      <c r="I4" s="149"/>
      <c r="J4" s="149"/>
      <c r="K4" s="149"/>
      <c r="L4" s="149"/>
      <c r="M4" s="149"/>
      <c r="N4" s="149"/>
      <c r="O4" s="149"/>
    </row>
    <row r="5" spans="1:22" x14ac:dyDescent="0.25">
      <c r="C5" s="21" t="s">
        <v>24</v>
      </c>
      <c r="D5" s="21" t="s">
        <v>24</v>
      </c>
      <c r="E5" s="21" t="s">
        <v>24</v>
      </c>
      <c r="F5" s="159" t="str">
        <f>IF(LEN(I_T1)&gt;0,I_T1&amp;" hours","")</f>
        <v>REGULAR hours</v>
      </c>
      <c r="G5" s="159" t="str">
        <f>IF(LEN(I_T2)&gt;0,I_T2&amp;" hours","")</f>
        <v>OVERTIME hours</v>
      </c>
      <c r="H5" s="159" t="str">
        <f>IF(LEN(I_T3)&gt;0,I_T3&amp;" hours","")</f>
        <v>DOUBLE OVERTIME hours</v>
      </c>
      <c r="I5" s="150"/>
      <c r="J5" s="151"/>
    </row>
    <row r="6" spans="1:22" ht="15.75" thickBot="1" x14ac:dyDescent="0.3">
      <c r="A6" s="152" t="s">
        <v>3</v>
      </c>
      <c r="B6" s="152" t="s">
        <v>16</v>
      </c>
      <c r="C6" s="153" t="s">
        <v>1</v>
      </c>
      <c r="D6" s="153" t="s">
        <v>2</v>
      </c>
      <c r="E6" s="153" t="s">
        <v>4</v>
      </c>
      <c r="F6" s="152" t="s">
        <v>5</v>
      </c>
      <c r="G6" s="152" t="s">
        <v>6</v>
      </c>
      <c r="H6" s="152" t="s">
        <v>25</v>
      </c>
      <c r="I6" s="152" t="s">
        <v>28</v>
      </c>
      <c r="J6" s="152" t="s">
        <v>27</v>
      </c>
      <c r="K6" s="154" t="s">
        <v>21</v>
      </c>
      <c r="L6" s="154" t="s">
        <v>22</v>
      </c>
      <c r="M6" s="154" t="s">
        <v>26</v>
      </c>
      <c r="N6" s="154" t="s">
        <v>23</v>
      </c>
      <c r="O6" s="154" t="s">
        <v>81</v>
      </c>
      <c r="P6" s="155"/>
      <c r="Q6" s="155"/>
      <c r="R6" s="155"/>
      <c r="S6" s="155"/>
      <c r="T6" s="155"/>
      <c r="U6" s="155"/>
      <c r="V6" s="155"/>
    </row>
    <row r="7" spans="1:22" ht="17.100000000000001" customHeight="1" thickTop="1" thickBot="1" x14ac:dyDescent="0.3">
      <c r="A7" s="160">
        <f>I_ST_DT-1+ROW(T_DATA[[#This Row],[DATE]])-ROW(T_DATA[[#Headers],[DATE]])</f>
        <v>43276</v>
      </c>
      <c r="B7" s="161" t="str">
        <f>TEXT(T_DATA[[#This Row],[DATE]],"ddd")</f>
        <v>Mon</v>
      </c>
      <c r="C7" s="156">
        <v>9</v>
      </c>
      <c r="D7" s="156">
        <v>15</v>
      </c>
      <c r="E7" s="157">
        <v>10</v>
      </c>
      <c r="F7" s="164">
        <f ca="1">IF(T_DATA[[#This Row],[TIME IN]]="",0,T_DATA[[#This Row],[DAY HOURS]]-T_DATA[[#This Row],[DOUBLE OVERTIME]]-T_DATA[[#This Row],[OVERTIME]])</f>
        <v>-96</v>
      </c>
      <c r="G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" s="164">
        <f>IF(T_DATA[[#This Row],[TIME IN]]="",0,ROUND(((T_DATA[[#This Row],[TIME OUT]]-T_DATA[[#This Row],[TIME IN]]-T_DATA[[#This Row],[BREAK TIME]])*24*60),0)/60)</f>
        <v>-96</v>
      </c>
      <c r="J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" s="165">
        <f ca="1">IF(T_DATA[[#This Row],[REGULAR ]]="","",T_DATA[[#This Row],[REGULAR ]]*I_T1_RT)</f>
        <v>-960</v>
      </c>
      <c r="L7" s="165">
        <f ca="1">IF(T_DATA[[#This Row],[OVERTIME]]="","",T_DATA[[#This Row],[OVERTIME]]*I_T2_RT)</f>
        <v>0</v>
      </c>
      <c r="M7" s="165">
        <f ca="1">IF(T_DATA[[#This Row],[DOUBLE OVERTIME]]="","",T_DATA[[#This Row],[DOUBLE OVERTIME]]*I_T3_RT)</f>
        <v>0</v>
      </c>
      <c r="N7" s="165">
        <f ca="1">IFERROR(T_DATA[[#This Row],[REGULAR PAY]]+T_DATA[[#This Row],[OVERTIME PAY]]+T_DATA[[#This Row],[DOUBLE OVERTIME PAY]],"")</f>
        <v>-960</v>
      </c>
      <c r="O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" spans="1:22" ht="17.100000000000001" customHeight="1" thickTop="1" thickBot="1" x14ac:dyDescent="0.3">
      <c r="A8" s="160">
        <f>I_ST_DT-1+ROW(T_DATA[[#This Row],[DATE]])-ROW(T_DATA[[#Headers],[DATE]])</f>
        <v>43277</v>
      </c>
      <c r="B8" s="161" t="str">
        <f>TEXT(T_DATA[[#This Row],[DATE]],"ddd")</f>
        <v>Tue</v>
      </c>
      <c r="C8" s="156"/>
      <c r="D8" s="156"/>
      <c r="E8" s="157"/>
      <c r="F8" s="164">
        <f>IF(T_DATA[[#This Row],[TIME IN]]="",0,T_DATA[[#This Row],[DAY HOURS]]-T_DATA[[#This Row],[DOUBLE OVERTIME]]-T_DATA[[#This Row],[OVERTIME]])</f>
        <v>0</v>
      </c>
      <c r="G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" s="164">
        <f>IF(T_DATA[[#This Row],[TIME IN]]="",0,ROUND(((T_DATA[[#This Row],[TIME OUT]]-T_DATA[[#This Row],[TIME IN]]-T_DATA[[#This Row],[BREAK TIME]])*24*60),0)/60)</f>
        <v>0</v>
      </c>
      <c r="J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8" s="165">
        <f>IF(T_DATA[[#This Row],[REGULAR ]]="","",T_DATA[[#This Row],[REGULAR ]]*I_T1_RT)</f>
        <v>0</v>
      </c>
      <c r="L8" s="165">
        <f ca="1">IF(T_DATA[[#This Row],[OVERTIME]]="","",T_DATA[[#This Row],[OVERTIME]]*I_T2_RT)</f>
        <v>0</v>
      </c>
      <c r="M8" s="165">
        <f ca="1">IF(T_DATA[[#This Row],[DOUBLE OVERTIME]]="","",T_DATA[[#This Row],[DOUBLE OVERTIME]]*I_T3_RT)</f>
        <v>0</v>
      </c>
      <c r="N8" s="165">
        <f ca="1">IFERROR(T_DATA[[#This Row],[REGULAR PAY]]+T_DATA[[#This Row],[OVERTIME PAY]]+T_DATA[[#This Row],[DOUBLE OVERTIME PAY]],"")</f>
        <v>0</v>
      </c>
      <c r="O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" spans="1:22" ht="17.100000000000001" customHeight="1" thickTop="1" thickBot="1" x14ac:dyDescent="0.3">
      <c r="A9" s="160">
        <f>I_ST_DT-1+ROW(T_DATA[[#This Row],[DATE]])-ROW(T_DATA[[#Headers],[DATE]])</f>
        <v>43278</v>
      </c>
      <c r="B9" s="161" t="str">
        <f>TEXT(T_DATA[[#This Row],[DATE]],"ddd")</f>
        <v>Wed</v>
      </c>
      <c r="C9" s="156"/>
      <c r="D9" s="156"/>
      <c r="E9" s="157"/>
      <c r="F9" s="164">
        <f>IF(T_DATA[[#This Row],[TIME IN]]="",0,T_DATA[[#This Row],[DAY HOURS]]-T_DATA[[#This Row],[DOUBLE OVERTIME]]-T_DATA[[#This Row],[OVERTIME]])</f>
        <v>0</v>
      </c>
      <c r="G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" s="164">
        <f>IF(T_DATA[[#This Row],[TIME IN]]="",0,ROUND(((T_DATA[[#This Row],[TIME OUT]]-T_DATA[[#This Row],[TIME IN]]-T_DATA[[#This Row],[BREAK TIME]])*24*60),0)/60)</f>
        <v>0</v>
      </c>
      <c r="J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9" s="165">
        <f>IF(T_DATA[[#This Row],[REGULAR ]]="","",T_DATA[[#This Row],[REGULAR ]]*I_T1_RT)</f>
        <v>0</v>
      </c>
      <c r="L9" s="165">
        <f ca="1">IF(T_DATA[[#This Row],[OVERTIME]]="","",T_DATA[[#This Row],[OVERTIME]]*I_T2_RT)</f>
        <v>0</v>
      </c>
      <c r="M9" s="165">
        <f ca="1">IF(T_DATA[[#This Row],[DOUBLE OVERTIME]]="","",T_DATA[[#This Row],[DOUBLE OVERTIME]]*I_T3_RT)</f>
        <v>0</v>
      </c>
      <c r="N9" s="165">
        <f ca="1">IFERROR(T_DATA[[#This Row],[REGULAR PAY]]+T_DATA[[#This Row],[OVERTIME PAY]]+T_DATA[[#This Row],[DOUBLE OVERTIME PAY]],"")</f>
        <v>0</v>
      </c>
      <c r="O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" spans="1:22" ht="17.100000000000001" customHeight="1" thickTop="1" thickBot="1" x14ac:dyDescent="0.3">
      <c r="A10" s="160">
        <f>I_ST_DT-1+ROW(T_DATA[[#This Row],[DATE]])-ROW(T_DATA[[#Headers],[DATE]])</f>
        <v>43279</v>
      </c>
      <c r="B10" s="161" t="str">
        <f>TEXT(T_DATA[[#This Row],[DATE]],"ddd")</f>
        <v>Thu</v>
      </c>
      <c r="C10" s="156"/>
      <c r="D10" s="156"/>
      <c r="E10" s="157"/>
      <c r="F10" s="164">
        <f>IF(T_DATA[[#This Row],[TIME IN]]="",0,T_DATA[[#This Row],[DAY HOURS]]-T_DATA[[#This Row],[DOUBLE OVERTIME]]-T_DATA[[#This Row],[OVERTIME]])</f>
        <v>0</v>
      </c>
      <c r="G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" s="164">
        <f>IF(T_DATA[[#This Row],[TIME IN]]="",0,ROUND(((T_DATA[[#This Row],[TIME OUT]]-T_DATA[[#This Row],[TIME IN]]-T_DATA[[#This Row],[BREAK TIME]])*24*60),0)/60)</f>
        <v>0</v>
      </c>
      <c r="J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10" s="165">
        <f>IF(T_DATA[[#This Row],[REGULAR ]]="","",T_DATA[[#This Row],[REGULAR ]]*I_T1_RT)</f>
        <v>0</v>
      </c>
      <c r="L10" s="165">
        <f ca="1">IF(T_DATA[[#This Row],[OVERTIME]]="","",T_DATA[[#This Row],[OVERTIME]]*I_T2_RT)</f>
        <v>0</v>
      </c>
      <c r="M10" s="165">
        <f ca="1">IF(T_DATA[[#This Row],[DOUBLE OVERTIME]]="","",T_DATA[[#This Row],[DOUBLE OVERTIME]]*I_T3_RT)</f>
        <v>0</v>
      </c>
      <c r="N10" s="165">
        <f ca="1">IFERROR(T_DATA[[#This Row],[REGULAR PAY]]+T_DATA[[#This Row],[OVERTIME PAY]]+T_DATA[[#This Row],[DOUBLE OVERTIME PAY]],"")</f>
        <v>0</v>
      </c>
      <c r="O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" spans="1:22" ht="17.100000000000001" customHeight="1" thickTop="1" thickBot="1" x14ac:dyDescent="0.3">
      <c r="A11" s="160">
        <f>I_ST_DT-1+ROW(T_DATA[[#This Row],[DATE]])-ROW(T_DATA[[#Headers],[DATE]])</f>
        <v>43280</v>
      </c>
      <c r="B11" s="161" t="str">
        <f>TEXT(T_DATA[[#This Row],[DATE]],"ddd")</f>
        <v>Fri</v>
      </c>
      <c r="C11" s="156"/>
      <c r="D11" s="156"/>
      <c r="E11" s="157"/>
      <c r="F11" s="164">
        <f>IF(T_DATA[[#This Row],[TIME IN]]="",0,T_DATA[[#This Row],[DAY HOURS]]-T_DATA[[#This Row],[DOUBLE OVERTIME]]-T_DATA[[#This Row],[OVERTIME]])</f>
        <v>0</v>
      </c>
      <c r="G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" s="164">
        <f>IF(T_DATA[[#This Row],[TIME IN]]="",0,ROUND(((T_DATA[[#This Row],[TIME OUT]]-T_DATA[[#This Row],[TIME IN]]-T_DATA[[#This Row],[BREAK TIME]])*24*60),0)/60)</f>
        <v>0</v>
      </c>
      <c r="J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11" s="165">
        <f>IF(T_DATA[[#This Row],[REGULAR ]]="","",T_DATA[[#This Row],[REGULAR ]]*I_T1_RT)</f>
        <v>0</v>
      </c>
      <c r="L11" s="165">
        <f ca="1">IF(T_DATA[[#This Row],[OVERTIME]]="","",T_DATA[[#This Row],[OVERTIME]]*I_T2_RT)</f>
        <v>0</v>
      </c>
      <c r="M11" s="165">
        <f ca="1">IF(T_DATA[[#This Row],[DOUBLE OVERTIME]]="","",T_DATA[[#This Row],[DOUBLE OVERTIME]]*I_T3_RT)</f>
        <v>0</v>
      </c>
      <c r="N11" s="165">
        <f ca="1">IFERROR(T_DATA[[#This Row],[REGULAR PAY]]+T_DATA[[#This Row],[OVERTIME PAY]]+T_DATA[[#This Row],[DOUBLE OVERTIME PAY]],"")</f>
        <v>0</v>
      </c>
      <c r="O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" spans="1:22" ht="17.100000000000001" customHeight="1" thickTop="1" thickBot="1" x14ac:dyDescent="0.3">
      <c r="A12" s="160">
        <f>I_ST_DT-1+ROW(T_DATA[[#This Row],[DATE]])-ROW(T_DATA[[#Headers],[DATE]])</f>
        <v>43281</v>
      </c>
      <c r="B12" s="161" t="str">
        <f>TEXT(T_DATA[[#This Row],[DATE]],"ddd")</f>
        <v>Sat</v>
      </c>
      <c r="C12" s="156"/>
      <c r="D12" s="156"/>
      <c r="E12" s="157"/>
      <c r="F12" s="164">
        <f>IF(T_DATA[[#This Row],[TIME IN]]="",0,T_DATA[[#This Row],[DAY HOURS]]-T_DATA[[#This Row],[DOUBLE OVERTIME]]-T_DATA[[#This Row],[OVERTIME]])</f>
        <v>0</v>
      </c>
      <c r="G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" s="164">
        <f>IF(T_DATA[[#This Row],[TIME IN]]="",0,ROUND(((T_DATA[[#This Row],[TIME OUT]]-T_DATA[[#This Row],[TIME IN]]-T_DATA[[#This Row],[BREAK TIME]])*24*60),0)/60)</f>
        <v>0</v>
      </c>
      <c r="J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12" s="165">
        <f>IF(T_DATA[[#This Row],[REGULAR ]]="","",T_DATA[[#This Row],[REGULAR ]]*I_T1_RT)</f>
        <v>0</v>
      </c>
      <c r="L12" s="165">
        <f ca="1">IF(T_DATA[[#This Row],[OVERTIME]]="","",T_DATA[[#This Row],[OVERTIME]]*I_T2_RT)</f>
        <v>0</v>
      </c>
      <c r="M12" s="165">
        <f ca="1">IF(T_DATA[[#This Row],[DOUBLE OVERTIME]]="","",T_DATA[[#This Row],[DOUBLE OVERTIME]]*I_T3_RT)</f>
        <v>0</v>
      </c>
      <c r="N12" s="165">
        <f ca="1">IFERROR(T_DATA[[#This Row],[REGULAR PAY]]+T_DATA[[#This Row],[OVERTIME PAY]]+T_DATA[[#This Row],[DOUBLE OVERTIME PAY]],"")</f>
        <v>0</v>
      </c>
      <c r="O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" spans="1:22" ht="17.100000000000001" customHeight="1" thickTop="1" thickBot="1" x14ac:dyDescent="0.3">
      <c r="A13" s="160">
        <f>I_ST_DT-1+ROW(T_DATA[[#This Row],[DATE]])-ROW(T_DATA[[#Headers],[DATE]])</f>
        <v>43282</v>
      </c>
      <c r="B13" s="161" t="str">
        <f>TEXT(T_DATA[[#This Row],[DATE]],"ddd")</f>
        <v>Sun</v>
      </c>
      <c r="C13" s="156"/>
      <c r="D13" s="156"/>
      <c r="E13" s="157"/>
      <c r="F13" s="164">
        <f>IF(T_DATA[[#This Row],[TIME IN]]="",0,T_DATA[[#This Row],[DAY HOURS]]-T_DATA[[#This Row],[DOUBLE OVERTIME]]-T_DATA[[#This Row],[OVERTIME]])</f>
        <v>0</v>
      </c>
      <c r="G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" s="164">
        <f>IF(T_DATA[[#This Row],[TIME IN]]="",0,ROUND(((T_DATA[[#This Row],[TIME OUT]]-T_DATA[[#This Row],[TIME IN]]-T_DATA[[#This Row],[BREAK TIME]])*24*60),0)/60)</f>
        <v>0</v>
      </c>
      <c r="J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-96</v>
      </c>
      <c r="K13" s="165">
        <f>IF(T_DATA[[#This Row],[REGULAR ]]="","",T_DATA[[#This Row],[REGULAR ]]*I_T1_RT)</f>
        <v>0</v>
      </c>
      <c r="L13" s="165">
        <f ca="1">IF(T_DATA[[#This Row],[OVERTIME]]="","",T_DATA[[#This Row],[OVERTIME]]*I_T2_RT)</f>
        <v>0</v>
      </c>
      <c r="M13" s="165">
        <f ca="1">IF(T_DATA[[#This Row],[DOUBLE OVERTIME]]="","",T_DATA[[#This Row],[DOUBLE OVERTIME]]*I_T3_RT)</f>
        <v>0</v>
      </c>
      <c r="N13" s="165">
        <f ca="1">IFERROR(T_DATA[[#This Row],[REGULAR PAY]]+T_DATA[[#This Row],[OVERTIME PAY]]+T_DATA[[#This Row],[DOUBLE OVERTIME PAY]],"")</f>
        <v>0</v>
      </c>
      <c r="O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" spans="1:22" ht="17.100000000000001" customHeight="1" thickTop="1" thickBot="1" x14ac:dyDescent="0.3">
      <c r="A14" s="160">
        <f>I_ST_DT-1+ROW(T_DATA[[#This Row],[DATE]])-ROW(T_DATA[[#Headers],[DATE]])</f>
        <v>43283</v>
      </c>
      <c r="B14" s="161" t="str">
        <f>TEXT(T_DATA[[#This Row],[DATE]],"ddd")</f>
        <v>Mon</v>
      </c>
      <c r="C14" s="156"/>
      <c r="D14" s="156"/>
      <c r="E14" s="157"/>
      <c r="F14" s="164">
        <f>IF(T_DATA[[#This Row],[TIME IN]]="",0,T_DATA[[#This Row],[DAY HOURS]]-T_DATA[[#This Row],[DOUBLE OVERTIME]]-T_DATA[[#This Row],[OVERTIME]])</f>
        <v>0</v>
      </c>
      <c r="G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" s="164">
        <f>IF(T_DATA[[#This Row],[TIME IN]]="",0,ROUND(((T_DATA[[#This Row],[TIME OUT]]-T_DATA[[#This Row],[TIME IN]]-T_DATA[[#This Row],[BREAK TIME]])*24*60),0)/60)</f>
        <v>0</v>
      </c>
      <c r="J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" s="165">
        <f>IF(T_DATA[[#This Row],[REGULAR ]]="","",T_DATA[[#This Row],[REGULAR ]]*I_T1_RT)</f>
        <v>0</v>
      </c>
      <c r="L14" s="165">
        <f ca="1">IF(T_DATA[[#This Row],[OVERTIME]]="","",T_DATA[[#This Row],[OVERTIME]]*I_T2_RT)</f>
        <v>0</v>
      </c>
      <c r="M14" s="165">
        <f ca="1">IF(T_DATA[[#This Row],[DOUBLE OVERTIME]]="","",T_DATA[[#This Row],[DOUBLE OVERTIME]]*I_T3_RT)</f>
        <v>0</v>
      </c>
      <c r="N14" s="165">
        <f ca="1">IFERROR(T_DATA[[#This Row],[REGULAR PAY]]+T_DATA[[#This Row],[OVERTIME PAY]]+T_DATA[[#This Row],[DOUBLE OVERTIME PAY]],"")</f>
        <v>0</v>
      </c>
      <c r="O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" spans="1:22" ht="17.100000000000001" customHeight="1" thickTop="1" thickBot="1" x14ac:dyDescent="0.3">
      <c r="A15" s="160">
        <f>I_ST_DT-1+ROW(T_DATA[[#This Row],[DATE]])-ROW(T_DATA[[#Headers],[DATE]])</f>
        <v>43284</v>
      </c>
      <c r="B15" s="161" t="str">
        <f>TEXT(T_DATA[[#This Row],[DATE]],"ddd")</f>
        <v>Tue</v>
      </c>
      <c r="C15" s="156"/>
      <c r="D15" s="156"/>
      <c r="E15" s="157"/>
      <c r="F15" s="164">
        <f>IF(T_DATA[[#This Row],[TIME IN]]="",0,T_DATA[[#This Row],[DAY HOURS]]-T_DATA[[#This Row],[DOUBLE OVERTIME]]-T_DATA[[#This Row],[OVERTIME]])</f>
        <v>0</v>
      </c>
      <c r="G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" s="164">
        <f>IF(T_DATA[[#This Row],[TIME IN]]="",0,ROUND(((T_DATA[[#This Row],[TIME OUT]]-T_DATA[[#This Row],[TIME IN]]-T_DATA[[#This Row],[BREAK TIME]])*24*60),0)/60)</f>
        <v>0</v>
      </c>
      <c r="J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" s="165">
        <f>IF(T_DATA[[#This Row],[REGULAR ]]="","",T_DATA[[#This Row],[REGULAR ]]*I_T1_RT)</f>
        <v>0</v>
      </c>
      <c r="L15" s="165">
        <f ca="1">IF(T_DATA[[#This Row],[OVERTIME]]="","",T_DATA[[#This Row],[OVERTIME]]*I_T2_RT)</f>
        <v>0</v>
      </c>
      <c r="M15" s="165">
        <f ca="1">IF(T_DATA[[#This Row],[DOUBLE OVERTIME]]="","",T_DATA[[#This Row],[DOUBLE OVERTIME]]*I_T3_RT)</f>
        <v>0</v>
      </c>
      <c r="N15" s="165">
        <f ca="1">IFERROR(T_DATA[[#This Row],[REGULAR PAY]]+T_DATA[[#This Row],[OVERTIME PAY]]+T_DATA[[#This Row],[DOUBLE OVERTIME PAY]],"")</f>
        <v>0</v>
      </c>
      <c r="O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" spans="1:22" ht="17.100000000000001" customHeight="1" thickTop="1" thickBot="1" x14ac:dyDescent="0.3">
      <c r="A16" s="160">
        <f>I_ST_DT-1+ROW(T_DATA[[#This Row],[DATE]])-ROW(T_DATA[[#Headers],[DATE]])</f>
        <v>43285</v>
      </c>
      <c r="B16" s="161" t="str">
        <f>TEXT(T_DATA[[#This Row],[DATE]],"ddd")</f>
        <v>Wed</v>
      </c>
      <c r="C16" s="156"/>
      <c r="D16" s="156"/>
      <c r="E16" s="157"/>
      <c r="F16" s="164">
        <f>IF(T_DATA[[#This Row],[TIME IN]]="",0,T_DATA[[#This Row],[DAY HOURS]]-T_DATA[[#This Row],[DOUBLE OVERTIME]]-T_DATA[[#This Row],[OVERTIME]])</f>
        <v>0</v>
      </c>
      <c r="G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" s="164">
        <f>IF(T_DATA[[#This Row],[TIME IN]]="",0,ROUND(((T_DATA[[#This Row],[TIME OUT]]-T_DATA[[#This Row],[TIME IN]]-T_DATA[[#This Row],[BREAK TIME]])*24*60),0)/60)</f>
        <v>0</v>
      </c>
      <c r="J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" s="165">
        <f>IF(T_DATA[[#This Row],[REGULAR ]]="","",T_DATA[[#This Row],[REGULAR ]]*I_T1_RT)</f>
        <v>0</v>
      </c>
      <c r="L16" s="165">
        <f ca="1">IF(T_DATA[[#This Row],[OVERTIME]]="","",T_DATA[[#This Row],[OVERTIME]]*I_T2_RT)</f>
        <v>0</v>
      </c>
      <c r="M16" s="165">
        <f ca="1">IF(T_DATA[[#This Row],[DOUBLE OVERTIME]]="","",T_DATA[[#This Row],[DOUBLE OVERTIME]]*I_T3_RT)</f>
        <v>0</v>
      </c>
      <c r="N16" s="165">
        <f ca="1">IFERROR(T_DATA[[#This Row],[REGULAR PAY]]+T_DATA[[#This Row],[OVERTIME PAY]]+T_DATA[[#This Row],[DOUBLE OVERTIME PAY]],"")</f>
        <v>0</v>
      </c>
      <c r="O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" spans="1:15" ht="17.100000000000001" customHeight="1" thickTop="1" thickBot="1" x14ac:dyDescent="0.3">
      <c r="A17" s="160">
        <f>I_ST_DT-1+ROW(T_DATA[[#This Row],[DATE]])-ROW(T_DATA[[#Headers],[DATE]])</f>
        <v>43286</v>
      </c>
      <c r="B17" s="161" t="str">
        <f>TEXT(T_DATA[[#This Row],[DATE]],"ddd")</f>
        <v>Thu</v>
      </c>
      <c r="C17" s="156"/>
      <c r="D17" s="156"/>
      <c r="E17" s="157"/>
      <c r="F17" s="164">
        <f>IF(T_DATA[[#This Row],[TIME IN]]="",0,T_DATA[[#This Row],[DAY HOURS]]-T_DATA[[#This Row],[DOUBLE OVERTIME]]-T_DATA[[#This Row],[OVERTIME]])</f>
        <v>0</v>
      </c>
      <c r="G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" s="164">
        <f>IF(T_DATA[[#This Row],[TIME IN]]="",0,ROUND(((T_DATA[[#This Row],[TIME OUT]]-T_DATA[[#This Row],[TIME IN]]-T_DATA[[#This Row],[BREAK TIME]])*24*60),0)/60)</f>
        <v>0</v>
      </c>
      <c r="J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" s="165">
        <f>IF(T_DATA[[#This Row],[REGULAR ]]="","",T_DATA[[#This Row],[REGULAR ]]*I_T1_RT)</f>
        <v>0</v>
      </c>
      <c r="L17" s="165">
        <f ca="1">IF(T_DATA[[#This Row],[OVERTIME]]="","",T_DATA[[#This Row],[OVERTIME]]*I_T2_RT)</f>
        <v>0</v>
      </c>
      <c r="M17" s="165">
        <f ca="1">IF(T_DATA[[#This Row],[DOUBLE OVERTIME]]="","",T_DATA[[#This Row],[DOUBLE OVERTIME]]*I_T3_RT)</f>
        <v>0</v>
      </c>
      <c r="N17" s="165">
        <f ca="1">IFERROR(T_DATA[[#This Row],[REGULAR PAY]]+T_DATA[[#This Row],[OVERTIME PAY]]+T_DATA[[#This Row],[DOUBLE OVERTIME PAY]],"")</f>
        <v>0</v>
      </c>
      <c r="O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" spans="1:15" ht="17.100000000000001" customHeight="1" thickTop="1" thickBot="1" x14ac:dyDescent="0.3">
      <c r="A18" s="160">
        <f>I_ST_DT-1+ROW(T_DATA[[#This Row],[DATE]])-ROW(T_DATA[[#Headers],[DATE]])</f>
        <v>43287</v>
      </c>
      <c r="B18" s="161" t="str">
        <f>TEXT(T_DATA[[#This Row],[DATE]],"ddd")</f>
        <v>Fri</v>
      </c>
      <c r="C18" s="156"/>
      <c r="D18" s="156"/>
      <c r="E18" s="157"/>
      <c r="F18" s="164">
        <f>IF(T_DATA[[#This Row],[TIME IN]]="",0,T_DATA[[#This Row],[DAY HOURS]]-T_DATA[[#This Row],[DOUBLE OVERTIME]]-T_DATA[[#This Row],[OVERTIME]])</f>
        <v>0</v>
      </c>
      <c r="G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" s="164">
        <f>IF(T_DATA[[#This Row],[TIME IN]]="",0,ROUND(((T_DATA[[#This Row],[TIME OUT]]-T_DATA[[#This Row],[TIME IN]]-T_DATA[[#This Row],[BREAK TIME]])*24*60),0)/60)</f>
        <v>0</v>
      </c>
      <c r="J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" s="165">
        <f>IF(T_DATA[[#This Row],[REGULAR ]]="","",T_DATA[[#This Row],[REGULAR ]]*I_T1_RT)</f>
        <v>0</v>
      </c>
      <c r="L18" s="165">
        <f ca="1">IF(T_DATA[[#This Row],[OVERTIME]]="","",T_DATA[[#This Row],[OVERTIME]]*I_T2_RT)</f>
        <v>0</v>
      </c>
      <c r="M18" s="165">
        <f ca="1">IF(T_DATA[[#This Row],[DOUBLE OVERTIME]]="","",T_DATA[[#This Row],[DOUBLE OVERTIME]]*I_T3_RT)</f>
        <v>0</v>
      </c>
      <c r="N18" s="165">
        <f ca="1">IFERROR(T_DATA[[#This Row],[REGULAR PAY]]+T_DATA[[#This Row],[OVERTIME PAY]]+T_DATA[[#This Row],[DOUBLE OVERTIME PAY]],"")</f>
        <v>0</v>
      </c>
      <c r="O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" spans="1:15" ht="17.100000000000001" customHeight="1" thickTop="1" thickBot="1" x14ac:dyDescent="0.3">
      <c r="A19" s="160">
        <f>I_ST_DT-1+ROW(T_DATA[[#This Row],[DATE]])-ROW(T_DATA[[#Headers],[DATE]])</f>
        <v>43288</v>
      </c>
      <c r="B19" s="161" t="str">
        <f>TEXT(T_DATA[[#This Row],[DATE]],"ddd")</f>
        <v>Sat</v>
      </c>
      <c r="C19" s="156"/>
      <c r="D19" s="156"/>
      <c r="E19" s="157"/>
      <c r="F19" s="164">
        <f>IF(T_DATA[[#This Row],[TIME IN]]="",0,T_DATA[[#This Row],[DAY HOURS]]-T_DATA[[#This Row],[DOUBLE OVERTIME]]-T_DATA[[#This Row],[OVERTIME]])</f>
        <v>0</v>
      </c>
      <c r="G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" s="164">
        <f>IF(T_DATA[[#This Row],[TIME IN]]="",0,ROUND(((T_DATA[[#This Row],[TIME OUT]]-T_DATA[[#This Row],[TIME IN]]-T_DATA[[#This Row],[BREAK TIME]])*24*60),0)/60)</f>
        <v>0</v>
      </c>
      <c r="J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" s="165">
        <f>IF(T_DATA[[#This Row],[REGULAR ]]="","",T_DATA[[#This Row],[REGULAR ]]*I_T1_RT)</f>
        <v>0</v>
      </c>
      <c r="L19" s="165">
        <f ca="1">IF(T_DATA[[#This Row],[OVERTIME]]="","",T_DATA[[#This Row],[OVERTIME]]*I_T2_RT)</f>
        <v>0</v>
      </c>
      <c r="M19" s="165">
        <f ca="1">IF(T_DATA[[#This Row],[DOUBLE OVERTIME]]="","",T_DATA[[#This Row],[DOUBLE OVERTIME]]*I_T3_RT)</f>
        <v>0</v>
      </c>
      <c r="N19" s="165">
        <f ca="1">IFERROR(T_DATA[[#This Row],[REGULAR PAY]]+T_DATA[[#This Row],[OVERTIME PAY]]+T_DATA[[#This Row],[DOUBLE OVERTIME PAY]],"")</f>
        <v>0</v>
      </c>
      <c r="O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" spans="1:15" ht="17.100000000000001" customHeight="1" thickTop="1" thickBot="1" x14ac:dyDescent="0.3">
      <c r="A20" s="160">
        <f>I_ST_DT-1+ROW(T_DATA[[#This Row],[DATE]])-ROW(T_DATA[[#Headers],[DATE]])</f>
        <v>43289</v>
      </c>
      <c r="B20" s="161" t="str">
        <f>TEXT(T_DATA[[#This Row],[DATE]],"ddd")</f>
        <v>Sun</v>
      </c>
      <c r="C20" s="156"/>
      <c r="D20" s="156"/>
      <c r="E20" s="157"/>
      <c r="F20" s="164">
        <f>IF(T_DATA[[#This Row],[TIME IN]]="",0,T_DATA[[#This Row],[DAY HOURS]]-T_DATA[[#This Row],[DOUBLE OVERTIME]]-T_DATA[[#This Row],[OVERTIME]])</f>
        <v>0</v>
      </c>
      <c r="G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" s="164">
        <f>IF(T_DATA[[#This Row],[TIME IN]]="",0,ROUND(((T_DATA[[#This Row],[TIME OUT]]-T_DATA[[#This Row],[TIME IN]]-T_DATA[[#This Row],[BREAK TIME]])*24*60),0)/60)</f>
        <v>0</v>
      </c>
      <c r="J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" s="165">
        <f>IF(T_DATA[[#This Row],[REGULAR ]]="","",T_DATA[[#This Row],[REGULAR ]]*I_T1_RT)</f>
        <v>0</v>
      </c>
      <c r="L20" s="165">
        <f ca="1">IF(T_DATA[[#This Row],[OVERTIME]]="","",T_DATA[[#This Row],[OVERTIME]]*I_T2_RT)</f>
        <v>0</v>
      </c>
      <c r="M20" s="165">
        <f ca="1">IF(T_DATA[[#This Row],[DOUBLE OVERTIME]]="","",T_DATA[[#This Row],[DOUBLE OVERTIME]]*I_T3_RT)</f>
        <v>0</v>
      </c>
      <c r="N20" s="165">
        <f ca="1">IFERROR(T_DATA[[#This Row],[REGULAR PAY]]+T_DATA[[#This Row],[OVERTIME PAY]]+T_DATA[[#This Row],[DOUBLE OVERTIME PAY]],"")</f>
        <v>0</v>
      </c>
      <c r="O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" spans="1:15" ht="17.100000000000001" customHeight="1" thickTop="1" thickBot="1" x14ac:dyDescent="0.3">
      <c r="A21" s="160">
        <f>I_ST_DT-1+ROW(T_DATA[[#This Row],[DATE]])-ROW(T_DATA[[#Headers],[DATE]])</f>
        <v>43290</v>
      </c>
      <c r="B21" s="161" t="str">
        <f>TEXT(T_DATA[[#This Row],[DATE]],"ddd")</f>
        <v>Mon</v>
      </c>
      <c r="C21" s="156"/>
      <c r="D21" s="156"/>
      <c r="E21" s="157"/>
      <c r="F21" s="164">
        <f>IF(T_DATA[[#This Row],[TIME IN]]="",0,T_DATA[[#This Row],[DAY HOURS]]-T_DATA[[#This Row],[DOUBLE OVERTIME]]-T_DATA[[#This Row],[OVERTIME]])</f>
        <v>0</v>
      </c>
      <c r="G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" s="164">
        <f>IF(T_DATA[[#This Row],[TIME IN]]="",0,ROUND(((T_DATA[[#This Row],[TIME OUT]]-T_DATA[[#This Row],[TIME IN]]-T_DATA[[#This Row],[BREAK TIME]])*24*60),0)/60)</f>
        <v>0</v>
      </c>
      <c r="J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" s="165">
        <f>IF(T_DATA[[#This Row],[REGULAR ]]="","",T_DATA[[#This Row],[REGULAR ]]*I_T1_RT)</f>
        <v>0</v>
      </c>
      <c r="L21" s="165">
        <f ca="1">IF(T_DATA[[#This Row],[OVERTIME]]="","",T_DATA[[#This Row],[OVERTIME]]*I_T2_RT)</f>
        <v>0</v>
      </c>
      <c r="M21" s="165">
        <f ca="1">IF(T_DATA[[#This Row],[DOUBLE OVERTIME]]="","",T_DATA[[#This Row],[DOUBLE OVERTIME]]*I_T3_RT)</f>
        <v>0</v>
      </c>
      <c r="N21" s="165">
        <f ca="1">IFERROR(T_DATA[[#This Row],[REGULAR PAY]]+T_DATA[[#This Row],[OVERTIME PAY]]+T_DATA[[#This Row],[DOUBLE OVERTIME PAY]],"")</f>
        <v>0</v>
      </c>
      <c r="O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" spans="1:15" ht="17.100000000000001" customHeight="1" thickTop="1" thickBot="1" x14ac:dyDescent="0.3">
      <c r="A22" s="160">
        <f>I_ST_DT-1+ROW(T_DATA[[#This Row],[DATE]])-ROW(T_DATA[[#Headers],[DATE]])</f>
        <v>43291</v>
      </c>
      <c r="B22" s="161" t="str">
        <f>TEXT(T_DATA[[#This Row],[DATE]],"ddd")</f>
        <v>Tue</v>
      </c>
      <c r="C22" s="156"/>
      <c r="D22" s="156"/>
      <c r="E22" s="157"/>
      <c r="F22" s="164">
        <f>IF(T_DATA[[#This Row],[TIME IN]]="",0,T_DATA[[#This Row],[DAY HOURS]]-T_DATA[[#This Row],[DOUBLE OVERTIME]]-T_DATA[[#This Row],[OVERTIME]])</f>
        <v>0</v>
      </c>
      <c r="G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" s="164">
        <f>IF(T_DATA[[#This Row],[TIME IN]]="",0,ROUND(((T_DATA[[#This Row],[TIME OUT]]-T_DATA[[#This Row],[TIME IN]]-T_DATA[[#This Row],[BREAK TIME]])*24*60),0)/60)</f>
        <v>0</v>
      </c>
      <c r="J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" s="165">
        <f>IF(T_DATA[[#This Row],[REGULAR ]]="","",T_DATA[[#This Row],[REGULAR ]]*I_T1_RT)</f>
        <v>0</v>
      </c>
      <c r="L22" s="165">
        <f ca="1">IF(T_DATA[[#This Row],[OVERTIME]]="","",T_DATA[[#This Row],[OVERTIME]]*I_T2_RT)</f>
        <v>0</v>
      </c>
      <c r="M22" s="165">
        <f ca="1">IF(T_DATA[[#This Row],[DOUBLE OVERTIME]]="","",T_DATA[[#This Row],[DOUBLE OVERTIME]]*I_T3_RT)</f>
        <v>0</v>
      </c>
      <c r="N22" s="165">
        <f ca="1">IFERROR(T_DATA[[#This Row],[REGULAR PAY]]+T_DATA[[#This Row],[OVERTIME PAY]]+T_DATA[[#This Row],[DOUBLE OVERTIME PAY]],"")</f>
        <v>0</v>
      </c>
      <c r="O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" spans="1:15" ht="17.100000000000001" customHeight="1" thickTop="1" thickBot="1" x14ac:dyDescent="0.3">
      <c r="A23" s="160">
        <f>I_ST_DT-1+ROW(T_DATA[[#This Row],[DATE]])-ROW(T_DATA[[#Headers],[DATE]])</f>
        <v>43292</v>
      </c>
      <c r="B23" s="161" t="str">
        <f>TEXT(T_DATA[[#This Row],[DATE]],"ddd")</f>
        <v>Wed</v>
      </c>
      <c r="C23" s="156"/>
      <c r="D23" s="156"/>
      <c r="E23" s="157"/>
      <c r="F23" s="164">
        <f>IF(T_DATA[[#This Row],[TIME IN]]="",0,T_DATA[[#This Row],[DAY HOURS]]-T_DATA[[#This Row],[DOUBLE OVERTIME]]-T_DATA[[#This Row],[OVERTIME]])</f>
        <v>0</v>
      </c>
      <c r="G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" s="164">
        <f>IF(T_DATA[[#This Row],[TIME IN]]="",0,ROUND(((T_DATA[[#This Row],[TIME OUT]]-T_DATA[[#This Row],[TIME IN]]-T_DATA[[#This Row],[BREAK TIME]])*24*60),0)/60)</f>
        <v>0</v>
      </c>
      <c r="J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" s="165">
        <f>IF(T_DATA[[#This Row],[REGULAR ]]="","",T_DATA[[#This Row],[REGULAR ]]*I_T1_RT)</f>
        <v>0</v>
      </c>
      <c r="L23" s="165">
        <f ca="1">IF(T_DATA[[#This Row],[OVERTIME]]="","",T_DATA[[#This Row],[OVERTIME]]*I_T2_RT)</f>
        <v>0</v>
      </c>
      <c r="M23" s="165">
        <f ca="1">IF(T_DATA[[#This Row],[DOUBLE OVERTIME]]="","",T_DATA[[#This Row],[DOUBLE OVERTIME]]*I_T3_RT)</f>
        <v>0</v>
      </c>
      <c r="N23" s="165">
        <f ca="1">IFERROR(T_DATA[[#This Row],[REGULAR PAY]]+T_DATA[[#This Row],[OVERTIME PAY]]+T_DATA[[#This Row],[DOUBLE OVERTIME PAY]],"")</f>
        <v>0</v>
      </c>
      <c r="O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" spans="1:15" ht="17.100000000000001" customHeight="1" thickTop="1" thickBot="1" x14ac:dyDescent="0.3">
      <c r="A24" s="160">
        <f>I_ST_DT-1+ROW(T_DATA[[#This Row],[DATE]])-ROW(T_DATA[[#Headers],[DATE]])</f>
        <v>43293</v>
      </c>
      <c r="B24" s="161" t="str">
        <f>TEXT(T_DATA[[#This Row],[DATE]],"ddd")</f>
        <v>Thu</v>
      </c>
      <c r="C24" s="156"/>
      <c r="D24" s="156"/>
      <c r="E24" s="157"/>
      <c r="F24" s="164">
        <f>IF(T_DATA[[#This Row],[TIME IN]]="",0,T_DATA[[#This Row],[DAY HOURS]]-T_DATA[[#This Row],[DOUBLE OVERTIME]]-T_DATA[[#This Row],[OVERTIME]])</f>
        <v>0</v>
      </c>
      <c r="G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" s="164">
        <f>IF(T_DATA[[#This Row],[TIME IN]]="",0,ROUND(((T_DATA[[#This Row],[TIME OUT]]-T_DATA[[#This Row],[TIME IN]]-T_DATA[[#This Row],[BREAK TIME]])*24*60),0)/60)</f>
        <v>0</v>
      </c>
      <c r="J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" s="165">
        <f>IF(T_DATA[[#This Row],[REGULAR ]]="","",T_DATA[[#This Row],[REGULAR ]]*I_T1_RT)</f>
        <v>0</v>
      </c>
      <c r="L24" s="165">
        <f ca="1">IF(T_DATA[[#This Row],[OVERTIME]]="","",T_DATA[[#This Row],[OVERTIME]]*I_T2_RT)</f>
        <v>0</v>
      </c>
      <c r="M24" s="165">
        <f ca="1">IF(T_DATA[[#This Row],[DOUBLE OVERTIME]]="","",T_DATA[[#This Row],[DOUBLE OVERTIME]]*I_T3_RT)</f>
        <v>0</v>
      </c>
      <c r="N24" s="165">
        <f ca="1">IFERROR(T_DATA[[#This Row],[REGULAR PAY]]+T_DATA[[#This Row],[OVERTIME PAY]]+T_DATA[[#This Row],[DOUBLE OVERTIME PAY]],"")</f>
        <v>0</v>
      </c>
      <c r="O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" spans="1:15" ht="17.100000000000001" customHeight="1" thickTop="1" thickBot="1" x14ac:dyDescent="0.3">
      <c r="A25" s="160">
        <f>I_ST_DT-1+ROW(T_DATA[[#This Row],[DATE]])-ROW(T_DATA[[#Headers],[DATE]])</f>
        <v>43294</v>
      </c>
      <c r="B25" s="161" t="str">
        <f>TEXT(T_DATA[[#This Row],[DATE]],"ddd")</f>
        <v>Fri</v>
      </c>
      <c r="C25" s="156"/>
      <c r="D25" s="156"/>
      <c r="E25" s="157"/>
      <c r="F25" s="164">
        <f>IF(T_DATA[[#This Row],[TIME IN]]="",0,T_DATA[[#This Row],[DAY HOURS]]-T_DATA[[#This Row],[DOUBLE OVERTIME]]-T_DATA[[#This Row],[OVERTIME]])</f>
        <v>0</v>
      </c>
      <c r="G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" s="164">
        <f>IF(T_DATA[[#This Row],[TIME IN]]="",0,ROUND(((T_DATA[[#This Row],[TIME OUT]]-T_DATA[[#This Row],[TIME IN]]-T_DATA[[#This Row],[BREAK TIME]])*24*60),0)/60)</f>
        <v>0</v>
      </c>
      <c r="J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" s="165">
        <f>IF(T_DATA[[#This Row],[REGULAR ]]="","",T_DATA[[#This Row],[REGULAR ]]*I_T1_RT)</f>
        <v>0</v>
      </c>
      <c r="L25" s="165">
        <f ca="1">IF(T_DATA[[#This Row],[OVERTIME]]="","",T_DATA[[#This Row],[OVERTIME]]*I_T2_RT)</f>
        <v>0</v>
      </c>
      <c r="M25" s="165">
        <f ca="1">IF(T_DATA[[#This Row],[DOUBLE OVERTIME]]="","",T_DATA[[#This Row],[DOUBLE OVERTIME]]*I_T3_RT)</f>
        <v>0</v>
      </c>
      <c r="N25" s="165">
        <f ca="1">IFERROR(T_DATA[[#This Row],[REGULAR PAY]]+T_DATA[[#This Row],[OVERTIME PAY]]+T_DATA[[#This Row],[DOUBLE OVERTIME PAY]],"")</f>
        <v>0</v>
      </c>
      <c r="O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" spans="1:15" ht="17.100000000000001" customHeight="1" thickTop="1" thickBot="1" x14ac:dyDescent="0.3">
      <c r="A26" s="160">
        <f>I_ST_DT-1+ROW(T_DATA[[#This Row],[DATE]])-ROW(T_DATA[[#Headers],[DATE]])</f>
        <v>43295</v>
      </c>
      <c r="B26" s="161" t="str">
        <f>TEXT(T_DATA[[#This Row],[DATE]],"ddd")</f>
        <v>Sat</v>
      </c>
      <c r="C26" s="156"/>
      <c r="D26" s="156"/>
      <c r="E26" s="157"/>
      <c r="F26" s="164">
        <f>IF(T_DATA[[#This Row],[TIME IN]]="",0,T_DATA[[#This Row],[DAY HOURS]]-T_DATA[[#This Row],[DOUBLE OVERTIME]]-T_DATA[[#This Row],[OVERTIME]])</f>
        <v>0</v>
      </c>
      <c r="G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" s="164">
        <f>IF(T_DATA[[#This Row],[TIME IN]]="",0,ROUND(((T_DATA[[#This Row],[TIME OUT]]-T_DATA[[#This Row],[TIME IN]]-T_DATA[[#This Row],[BREAK TIME]])*24*60),0)/60)</f>
        <v>0</v>
      </c>
      <c r="J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" s="165">
        <f>IF(T_DATA[[#This Row],[REGULAR ]]="","",T_DATA[[#This Row],[REGULAR ]]*I_T1_RT)</f>
        <v>0</v>
      </c>
      <c r="L26" s="165">
        <f ca="1">IF(T_DATA[[#This Row],[OVERTIME]]="","",T_DATA[[#This Row],[OVERTIME]]*I_T2_RT)</f>
        <v>0</v>
      </c>
      <c r="M26" s="165">
        <f ca="1">IF(T_DATA[[#This Row],[DOUBLE OVERTIME]]="","",T_DATA[[#This Row],[DOUBLE OVERTIME]]*I_T3_RT)</f>
        <v>0</v>
      </c>
      <c r="N26" s="165">
        <f ca="1">IFERROR(T_DATA[[#This Row],[REGULAR PAY]]+T_DATA[[#This Row],[OVERTIME PAY]]+T_DATA[[#This Row],[DOUBLE OVERTIME PAY]],"")</f>
        <v>0</v>
      </c>
      <c r="O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" spans="1:15" ht="17.100000000000001" customHeight="1" thickTop="1" thickBot="1" x14ac:dyDescent="0.3">
      <c r="A27" s="160">
        <f>I_ST_DT-1+ROW(T_DATA[[#This Row],[DATE]])-ROW(T_DATA[[#Headers],[DATE]])</f>
        <v>43296</v>
      </c>
      <c r="B27" s="161" t="str">
        <f>TEXT(T_DATA[[#This Row],[DATE]],"ddd")</f>
        <v>Sun</v>
      </c>
      <c r="C27" s="156"/>
      <c r="D27" s="156"/>
      <c r="E27" s="157"/>
      <c r="F27" s="164">
        <f>IF(T_DATA[[#This Row],[TIME IN]]="",0,T_DATA[[#This Row],[DAY HOURS]]-T_DATA[[#This Row],[DOUBLE OVERTIME]]-T_DATA[[#This Row],[OVERTIME]])</f>
        <v>0</v>
      </c>
      <c r="G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" s="164">
        <f>IF(T_DATA[[#This Row],[TIME IN]]="",0,ROUND(((T_DATA[[#This Row],[TIME OUT]]-T_DATA[[#This Row],[TIME IN]]-T_DATA[[#This Row],[BREAK TIME]])*24*60),0)/60)</f>
        <v>0</v>
      </c>
      <c r="J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" s="165">
        <f>IF(T_DATA[[#This Row],[REGULAR ]]="","",T_DATA[[#This Row],[REGULAR ]]*I_T1_RT)</f>
        <v>0</v>
      </c>
      <c r="L27" s="165">
        <f ca="1">IF(T_DATA[[#This Row],[OVERTIME]]="","",T_DATA[[#This Row],[OVERTIME]]*I_T2_RT)</f>
        <v>0</v>
      </c>
      <c r="M27" s="165">
        <f ca="1">IF(T_DATA[[#This Row],[DOUBLE OVERTIME]]="","",T_DATA[[#This Row],[DOUBLE OVERTIME]]*I_T3_RT)</f>
        <v>0</v>
      </c>
      <c r="N27" s="165">
        <f ca="1">IFERROR(T_DATA[[#This Row],[REGULAR PAY]]+T_DATA[[#This Row],[OVERTIME PAY]]+T_DATA[[#This Row],[DOUBLE OVERTIME PAY]],"")</f>
        <v>0</v>
      </c>
      <c r="O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" spans="1:15" ht="17.100000000000001" customHeight="1" thickTop="1" thickBot="1" x14ac:dyDescent="0.3">
      <c r="A28" s="160">
        <f>I_ST_DT-1+ROW(T_DATA[[#This Row],[DATE]])-ROW(T_DATA[[#Headers],[DATE]])</f>
        <v>43297</v>
      </c>
      <c r="B28" s="161" t="str">
        <f>TEXT(T_DATA[[#This Row],[DATE]],"ddd")</f>
        <v>Mon</v>
      </c>
      <c r="C28" s="156"/>
      <c r="D28" s="156"/>
      <c r="E28" s="157"/>
      <c r="F28" s="164">
        <f>IF(T_DATA[[#This Row],[TIME IN]]="",0,T_DATA[[#This Row],[DAY HOURS]]-T_DATA[[#This Row],[DOUBLE OVERTIME]]-T_DATA[[#This Row],[OVERTIME]])</f>
        <v>0</v>
      </c>
      <c r="G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" s="164">
        <f>IF(T_DATA[[#This Row],[TIME IN]]="",0,ROUND(((T_DATA[[#This Row],[TIME OUT]]-T_DATA[[#This Row],[TIME IN]]-T_DATA[[#This Row],[BREAK TIME]])*24*60),0)/60)</f>
        <v>0</v>
      </c>
      <c r="J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" s="165">
        <f>IF(T_DATA[[#This Row],[REGULAR ]]="","",T_DATA[[#This Row],[REGULAR ]]*I_T1_RT)</f>
        <v>0</v>
      </c>
      <c r="L28" s="165">
        <f ca="1">IF(T_DATA[[#This Row],[OVERTIME]]="","",T_DATA[[#This Row],[OVERTIME]]*I_T2_RT)</f>
        <v>0</v>
      </c>
      <c r="M28" s="165">
        <f ca="1">IF(T_DATA[[#This Row],[DOUBLE OVERTIME]]="","",T_DATA[[#This Row],[DOUBLE OVERTIME]]*I_T3_RT)</f>
        <v>0</v>
      </c>
      <c r="N28" s="165">
        <f ca="1">IFERROR(T_DATA[[#This Row],[REGULAR PAY]]+T_DATA[[#This Row],[OVERTIME PAY]]+T_DATA[[#This Row],[DOUBLE OVERTIME PAY]],"")</f>
        <v>0</v>
      </c>
      <c r="O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" spans="1:15" ht="17.100000000000001" customHeight="1" thickTop="1" thickBot="1" x14ac:dyDescent="0.3">
      <c r="A29" s="160">
        <f>I_ST_DT-1+ROW(T_DATA[[#This Row],[DATE]])-ROW(T_DATA[[#Headers],[DATE]])</f>
        <v>43298</v>
      </c>
      <c r="B29" s="161" t="str">
        <f>TEXT(T_DATA[[#This Row],[DATE]],"ddd")</f>
        <v>Tue</v>
      </c>
      <c r="C29" s="156"/>
      <c r="D29" s="156"/>
      <c r="E29" s="157"/>
      <c r="F29" s="164">
        <f>IF(T_DATA[[#This Row],[TIME IN]]="",0,T_DATA[[#This Row],[DAY HOURS]]-T_DATA[[#This Row],[DOUBLE OVERTIME]]-T_DATA[[#This Row],[OVERTIME]])</f>
        <v>0</v>
      </c>
      <c r="G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" s="164">
        <f>IF(T_DATA[[#This Row],[TIME IN]]="",0,ROUND(((T_DATA[[#This Row],[TIME OUT]]-T_DATA[[#This Row],[TIME IN]]-T_DATA[[#This Row],[BREAK TIME]])*24*60),0)/60)</f>
        <v>0</v>
      </c>
      <c r="J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" s="165">
        <f>IF(T_DATA[[#This Row],[REGULAR ]]="","",T_DATA[[#This Row],[REGULAR ]]*I_T1_RT)</f>
        <v>0</v>
      </c>
      <c r="L29" s="165">
        <f ca="1">IF(T_DATA[[#This Row],[OVERTIME]]="","",T_DATA[[#This Row],[OVERTIME]]*I_T2_RT)</f>
        <v>0</v>
      </c>
      <c r="M29" s="165">
        <f ca="1">IF(T_DATA[[#This Row],[DOUBLE OVERTIME]]="","",T_DATA[[#This Row],[DOUBLE OVERTIME]]*I_T3_RT)</f>
        <v>0</v>
      </c>
      <c r="N29" s="165">
        <f ca="1">IFERROR(T_DATA[[#This Row],[REGULAR PAY]]+T_DATA[[#This Row],[OVERTIME PAY]]+T_DATA[[#This Row],[DOUBLE OVERTIME PAY]],"")</f>
        <v>0</v>
      </c>
      <c r="O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" spans="1:15" ht="17.100000000000001" customHeight="1" thickTop="1" thickBot="1" x14ac:dyDescent="0.3">
      <c r="A30" s="160">
        <f>I_ST_DT-1+ROW(T_DATA[[#This Row],[DATE]])-ROW(T_DATA[[#Headers],[DATE]])</f>
        <v>43299</v>
      </c>
      <c r="B30" s="161" t="str">
        <f>TEXT(T_DATA[[#This Row],[DATE]],"ddd")</f>
        <v>Wed</v>
      </c>
      <c r="C30" s="156"/>
      <c r="D30" s="156"/>
      <c r="E30" s="157"/>
      <c r="F30" s="164">
        <f>IF(T_DATA[[#This Row],[TIME IN]]="",0,T_DATA[[#This Row],[DAY HOURS]]-T_DATA[[#This Row],[DOUBLE OVERTIME]]-T_DATA[[#This Row],[OVERTIME]])</f>
        <v>0</v>
      </c>
      <c r="G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" s="164">
        <f>IF(T_DATA[[#This Row],[TIME IN]]="",0,ROUND(((T_DATA[[#This Row],[TIME OUT]]-T_DATA[[#This Row],[TIME IN]]-T_DATA[[#This Row],[BREAK TIME]])*24*60),0)/60)</f>
        <v>0</v>
      </c>
      <c r="J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" s="165">
        <f>IF(T_DATA[[#This Row],[REGULAR ]]="","",T_DATA[[#This Row],[REGULAR ]]*I_T1_RT)</f>
        <v>0</v>
      </c>
      <c r="L30" s="165">
        <f ca="1">IF(T_DATA[[#This Row],[OVERTIME]]="","",T_DATA[[#This Row],[OVERTIME]]*I_T2_RT)</f>
        <v>0</v>
      </c>
      <c r="M30" s="165">
        <f ca="1">IF(T_DATA[[#This Row],[DOUBLE OVERTIME]]="","",T_DATA[[#This Row],[DOUBLE OVERTIME]]*I_T3_RT)</f>
        <v>0</v>
      </c>
      <c r="N30" s="165">
        <f ca="1">IFERROR(T_DATA[[#This Row],[REGULAR PAY]]+T_DATA[[#This Row],[OVERTIME PAY]]+T_DATA[[#This Row],[DOUBLE OVERTIME PAY]],"")</f>
        <v>0</v>
      </c>
      <c r="O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" spans="1:15" ht="17.100000000000001" customHeight="1" thickTop="1" thickBot="1" x14ac:dyDescent="0.3">
      <c r="A31" s="160">
        <f>I_ST_DT-1+ROW(T_DATA[[#This Row],[DATE]])-ROW(T_DATA[[#Headers],[DATE]])</f>
        <v>43300</v>
      </c>
      <c r="B31" s="161" t="str">
        <f>TEXT(T_DATA[[#This Row],[DATE]],"ddd")</f>
        <v>Thu</v>
      </c>
      <c r="C31" s="156"/>
      <c r="D31" s="156"/>
      <c r="E31" s="157"/>
      <c r="F31" s="164">
        <f>IF(T_DATA[[#This Row],[TIME IN]]="",0,T_DATA[[#This Row],[DAY HOURS]]-T_DATA[[#This Row],[DOUBLE OVERTIME]]-T_DATA[[#This Row],[OVERTIME]])</f>
        <v>0</v>
      </c>
      <c r="G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" s="164">
        <f>IF(T_DATA[[#This Row],[TIME IN]]="",0,ROUND(((T_DATA[[#This Row],[TIME OUT]]-T_DATA[[#This Row],[TIME IN]]-T_DATA[[#This Row],[BREAK TIME]])*24*60),0)/60)</f>
        <v>0</v>
      </c>
      <c r="J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" s="165">
        <f>IF(T_DATA[[#This Row],[REGULAR ]]="","",T_DATA[[#This Row],[REGULAR ]]*I_T1_RT)</f>
        <v>0</v>
      </c>
      <c r="L31" s="165">
        <f ca="1">IF(T_DATA[[#This Row],[OVERTIME]]="","",T_DATA[[#This Row],[OVERTIME]]*I_T2_RT)</f>
        <v>0</v>
      </c>
      <c r="M31" s="165">
        <f ca="1">IF(T_DATA[[#This Row],[DOUBLE OVERTIME]]="","",T_DATA[[#This Row],[DOUBLE OVERTIME]]*I_T3_RT)</f>
        <v>0</v>
      </c>
      <c r="N31" s="165">
        <f ca="1">IFERROR(T_DATA[[#This Row],[REGULAR PAY]]+T_DATA[[#This Row],[OVERTIME PAY]]+T_DATA[[#This Row],[DOUBLE OVERTIME PAY]],"")</f>
        <v>0</v>
      </c>
      <c r="O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" spans="1:15" ht="17.100000000000001" customHeight="1" thickTop="1" thickBot="1" x14ac:dyDescent="0.3">
      <c r="A32" s="160">
        <f>I_ST_DT-1+ROW(T_DATA[[#This Row],[DATE]])-ROW(T_DATA[[#Headers],[DATE]])</f>
        <v>43301</v>
      </c>
      <c r="B32" s="161" t="str">
        <f>TEXT(T_DATA[[#This Row],[DATE]],"ddd")</f>
        <v>Fri</v>
      </c>
      <c r="C32" s="156"/>
      <c r="D32" s="156"/>
      <c r="E32" s="157"/>
      <c r="F32" s="164">
        <f>IF(T_DATA[[#This Row],[TIME IN]]="",0,T_DATA[[#This Row],[DAY HOURS]]-T_DATA[[#This Row],[DOUBLE OVERTIME]]-T_DATA[[#This Row],[OVERTIME]])</f>
        <v>0</v>
      </c>
      <c r="G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" s="164">
        <f>IF(T_DATA[[#This Row],[TIME IN]]="",0,ROUND(((T_DATA[[#This Row],[TIME OUT]]-T_DATA[[#This Row],[TIME IN]]-T_DATA[[#This Row],[BREAK TIME]])*24*60),0)/60)</f>
        <v>0</v>
      </c>
      <c r="J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" s="165">
        <f>IF(T_DATA[[#This Row],[REGULAR ]]="","",T_DATA[[#This Row],[REGULAR ]]*I_T1_RT)</f>
        <v>0</v>
      </c>
      <c r="L32" s="165">
        <f ca="1">IF(T_DATA[[#This Row],[OVERTIME]]="","",T_DATA[[#This Row],[OVERTIME]]*I_T2_RT)</f>
        <v>0</v>
      </c>
      <c r="M32" s="165">
        <f ca="1">IF(T_DATA[[#This Row],[DOUBLE OVERTIME]]="","",T_DATA[[#This Row],[DOUBLE OVERTIME]]*I_T3_RT)</f>
        <v>0</v>
      </c>
      <c r="N32" s="165">
        <f ca="1">IFERROR(T_DATA[[#This Row],[REGULAR PAY]]+T_DATA[[#This Row],[OVERTIME PAY]]+T_DATA[[#This Row],[DOUBLE OVERTIME PAY]],"")</f>
        <v>0</v>
      </c>
      <c r="O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" spans="1:15" ht="17.100000000000001" customHeight="1" thickTop="1" thickBot="1" x14ac:dyDescent="0.3">
      <c r="A33" s="160">
        <f>I_ST_DT-1+ROW(T_DATA[[#This Row],[DATE]])-ROW(T_DATA[[#Headers],[DATE]])</f>
        <v>43302</v>
      </c>
      <c r="B33" s="161" t="str">
        <f>TEXT(T_DATA[[#This Row],[DATE]],"ddd")</f>
        <v>Sat</v>
      </c>
      <c r="C33" s="156"/>
      <c r="D33" s="156"/>
      <c r="E33" s="157"/>
      <c r="F33" s="164">
        <f>IF(T_DATA[[#This Row],[TIME IN]]="",0,T_DATA[[#This Row],[DAY HOURS]]-T_DATA[[#This Row],[DOUBLE OVERTIME]]-T_DATA[[#This Row],[OVERTIME]])</f>
        <v>0</v>
      </c>
      <c r="G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" s="164">
        <f>IF(T_DATA[[#This Row],[TIME IN]]="",0,ROUND(((T_DATA[[#This Row],[TIME OUT]]-T_DATA[[#This Row],[TIME IN]]-T_DATA[[#This Row],[BREAK TIME]])*24*60),0)/60)</f>
        <v>0</v>
      </c>
      <c r="J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" s="165">
        <f>IF(T_DATA[[#This Row],[REGULAR ]]="","",T_DATA[[#This Row],[REGULAR ]]*I_T1_RT)</f>
        <v>0</v>
      </c>
      <c r="L33" s="165">
        <f ca="1">IF(T_DATA[[#This Row],[OVERTIME]]="","",T_DATA[[#This Row],[OVERTIME]]*I_T2_RT)</f>
        <v>0</v>
      </c>
      <c r="M33" s="165">
        <f ca="1">IF(T_DATA[[#This Row],[DOUBLE OVERTIME]]="","",T_DATA[[#This Row],[DOUBLE OVERTIME]]*I_T3_RT)</f>
        <v>0</v>
      </c>
      <c r="N33" s="165">
        <f ca="1">IFERROR(T_DATA[[#This Row],[REGULAR PAY]]+T_DATA[[#This Row],[OVERTIME PAY]]+T_DATA[[#This Row],[DOUBLE OVERTIME PAY]],"")</f>
        <v>0</v>
      </c>
      <c r="O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" spans="1:15" ht="17.100000000000001" customHeight="1" thickTop="1" thickBot="1" x14ac:dyDescent="0.3">
      <c r="A34" s="160">
        <f>I_ST_DT-1+ROW(T_DATA[[#This Row],[DATE]])-ROW(T_DATA[[#Headers],[DATE]])</f>
        <v>43303</v>
      </c>
      <c r="B34" s="161" t="str">
        <f>TEXT(T_DATA[[#This Row],[DATE]],"ddd")</f>
        <v>Sun</v>
      </c>
      <c r="C34" s="156"/>
      <c r="D34" s="156"/>
      <c r="E34" s="157"/>
      <c r="F34" s="164">
        <f>IF(T_DATA[[#This Row],[TIME IN]]="",0,T_DATA[[#This Row],[DAY HOURS]]-T_DATA[[#This Row],[DOUBLE OVERTIME]]-T_DATA[[#This Row],[OVERTIME]])</f>
        <v>0</v>
      </c>
      <c r="G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" s="164">
        <f>IF(T_DATA[[#This Row],[TIME IN]]="",0,ROUND(((T_DATA[[#This Row],[TIME OUT]]-T_DATA[[#This Row],[TIME IN]]-T_DATA[[#This Row],[BREAK TIME]])*24*60),0)/60)</f>
        <v>0</v>
      </c>
      <c r="J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" s="165">
        <f>IF(T_DATA[[#This Row],[REGULAR ]]="","",T_DATA[[#This Row],[REGULAR ]]*I_T1_RT)</f>
        <v>0</v>
      </c>
      <c r="L34" s="165">
        <f ca="1">IF(T_DATA[[#This Row],[OVERTIME]]="","",T_DATA[[#This Row],[OVERTIME]]*I_T2_RT)</f>
        <v>0</v>
      </c>
      <c r="M34" s="165">
        <f ca="1">IF(T_DATA[[#This Row],[DOUBLE OVERTIME]]="","",T_DATA[[#This Row],[DOUBLE OVERTIME]]*I_T3_RT)</f>
        <v>0</v>
      </c>
      <c r="N34" s="165">
        <f ca="1">IFERROR(T_DATA[[#This Row],[REGULAR PAY]]+T_DATA[[#This Row],[OVERTIME PAY]]+T_DATA[[#This Row],[DOUBLE OVERTIME PAY]],"")</f>
        <v>0</v>
      </c>
      <c r="O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" spans="1:15" ht="17.100000000000001" customHeight="1" thickTop="1" thickBot="1" x14ac:dyDescent="0.3">
      <c r="A35" s="160">
        <f>I_ST_DT-1+ROW(T_DATA[[#This Row],[DATE]])-ROW(T_DATA[[#Headers],[DATE]])</f>
        <v>43304</v>
      </c>
      <c r="B35" s="161" t="str">
        <f>TEXT(T_DATA[[#This Row],[DATE]],"ddd")</f>
        <v>Mon</v>
      </c>
      <c r="C35" s="156"/>
      <c r="D35" s="156"/>
      <c r="E35" s="157"/>
      <c r="F35" s="164">
        <f>IF(T_DATA[[#This Row],[TIME IN]]="",0,T_DATA[[#This Row],[DAY HOURS]]-T_DATA[[#This Row],[DOUBLE OVERTIME]]-T_DATA[[#This Row],[OVERTIME]])</f>
        <v>0</v>
      </c>
      <c r="G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" s="164">
        <f>IF(T_DATA[[#This Row],[TIME IN]]="",0,ROUND(((T_DATA[[#This Row],[TIME OUT]]-T_DATA[[#This Row],[TIME IN]]-T_DATA[[#This Row],[BREAK TIME]])*24*60),0)/60)</f>
        <v>0</v>
      </c>
      <c r="J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" s="165">
        <f>IF(T_DATA[[#This Row],[REGULAR ]]="","",T_DATA[[#This Row],[REGULAR ]]*I_T1_RT)</f>
        <v>0</v>
      </c>
      <c r="L35" s="165">
        <f ca="1">IF(T_DATA[[#This Row],[OVERTIME]]="","",T_DATA[[#This Row],[OVERTIME]]*I_T2_RT)</f>
        <v>0</v>
      </c>
      <c r="M35" s="165">
        <f ca="1">IF(T_DATA[[#This Row],[DOUBLE OVERTIME]]="","",T_DATA[[#This Row],[DOUBLE OVERTIME]]*I_T3_RT)</f>
        <v>0</v>
      </c>
      <c r="N35" s="165">
        <f ca="1">IFERROR(T_DATA[[#This Row],[REGULAR PAY]]+T_DATA[[#This Row],[OVERTIME PAY]]+T_DATA[[#This Row],[DOUBLE OVERTIME PAY]],"")</f>
        <v>0</v>
      </c>
      <c r="O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" spans="1:15" ht="17.100000000000001" customHeight="1" thickTop="1" thickBot="1" x14ac:dyDescent="0.3">
      <c r="A36" s="160">
        <f>I_ST_DT-1+ROW(T_DATA[[#This Row],[DATE]])-ROW(T_DATA[[#Headers],[DATE]])</f>
        <v>43305</v>
      </c>
      <c r="B36" s="161" t="str">
        <f>TEXT(T_DATA[[#This Row],[DATE]],"ddd")</f>
        <v>Tue</v>
      </c>
      <c r="C36" s="156"/>
      <c r="D36" s="156"/>
      <c r="E36" s="157"/>
      <c r="F36" s="164">
        <f>IF(T_DATA[[#This Row],[TIME IN]]="",0,T_DATA[[#This Row],[DAY HOURS]]-T_DATA[[#This Row],[DOUBLE OVERTIME]]-T_DATA[[#This Row],[OVERTIME]])</f>
        <v>0</v>
      </c>
      <c r="G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" s="164">
        <f>IF(T_DATA[[#This Row],[TIME IN]]="",0,ROUND(((T_DATA[[#This Row],[TIME OUT]]-T_DATA[[#This Row],[TIME IN]]-T_DATA[[#This Row],[BREAK TIME]])*24*60),0)/60)</f>
        <v>0</v>
      </c>
      <c r="J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" s="165">
        <f>IF(T_DATA[[#This Row],[REGULAR ]]="","",T_DATA[[#This Row],[REGULAR ]]*I_T1_RT)</f>
        <v>0</v>
      </c>
      <c r="L36" s="165">
        <f ca="1">IF(T_DATA[[#This Row],[OVERTIME]]="","",T_DATA[[#This Row],[OVERTIME]]*I_T2_RT)</f>
        <v>0</v>
      </c>
      <c r="M36" s="165">
        <f ca="1">IF(T_DATA[[#This Row],[DOUBLE OVERTIME]]="","",T_DATA[[#This Row],[DOUBLE OVERTIME]]*I_T3_RT)</f>
        <v>0</v>
      </c>
      <c r="N36" s="165">
        <f ca="1">IFERROR(T_DATA[[#This Row],[REGULAR PAY]]+T_DATA[[#This Row],[OVERTIME PAY]]+T_DATA[[#This Row],[DOUBLE OVERTIME PAY]],"")</f>
        <v>0</v>
      </c>
      <c r="O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" spans="1:15" ht="17.100000000000001" customHeight="1" thickTop="1" thickBot="1" x14ac:dyDescent="0.3">
      <c r="A37" s="160">
        <f>I_ST_DT-1+ROW(T_DATA[[#This Row],[DATE]])-ROW(T_DATA[[#Headers],[DATE]])</f>
        <v>43306</v>
      </c>
      <c r="B37" s="161" t="str">
        <f>TEXT(T_DATA[[#This Row],[DATE]],"ddd")</f>
        <v>Wed</v>
      </c>
      <c r="C37" s="156"/>
      <c r="D37" s="156"/>
      <c r="E37" s="157"/>
      <c r="F37" s="164">
        <f>IF(T_DATA[[#This Row],[TIME IN]]="",0,T_DATA[[#This Row],[DAY HOURS]]-T_DATA[[#This Row],[DOUBLE OVERTIME]]-T_DATA[[#This Row],[OVERTIME]])</f>
        <v>0</v>
      </c>
      <c r="G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" s="164">
        <f>IF(T_DATA[[#This Row],[TIME IN]]="",0,ROUND(((T_DATA[[#This Row],[TIME OUT]]-T_DATA[[#This Row],[TIME IN]]-T_DATA[[#This Row],[BREAK TIME]])*24*60),0)/60)</f>
        <v>0</v>
      </c>
      <c r="J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" s="165">
        <f>IF(T_DATA[[#This Row],[REGULAR ]]="","",T_DATA[[#This Row],[REGULAR ]]*I_T1_RT)</f>
        <v>0</v>
      </c>
      <c r="L37" s="165">
        <f ca="1">IF(T_DATA[[#This Row],[OVERTIME]]="","",T_DATA[[#This Row],[OVERTIME]]*I_T2_RT)</f>
        <v>0</v>
      </c>
      <c r="M37" s="165">
        <f ca="1">IF(T_DATA[[#This Row],[DOUBLE OVERTIME]]="","",T_DATA[[#This Row],[DOUBLE OVERTIME]]*I_T3_RT)</f>
        <v>0</v>
      </c>
      <c r="N37" s="165">
        <f ca="1">IFERROR(T_DATA[[#This Row],[REGULAR PAY]]+T_DATA[[#This Row],[OVERTIME PAY]]+T_DATA[[#This Row],[DOUBLE OVERTIME PAY]],"")</f>
        <v>0</v>
      </c>
      <c r="O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8" spans="1:15" ht="16.5" thickTop="1" thickBot="1" x14ac:dyDescent="0.3">
      <c r="A38" s="160">
        <f>I_ST_DT-1+ROW(T_DATA[[#This Row],[DATE]])-ROW(T_DATA[[#Headers],[DATE]])</f>
        <v>43307</v>
      </c>
      <c r="B38" s="161" t="str">
        <f>TEXT(T_DATA[[#This Row],[DATE]],"ddd")</f>
        <v>Thu</v>
      </c>
      <c r="C38" s="157"/>
      <c r="D38" s="157"/>
      <c r="E38" s="157"/>
      <c r="F38" s="164">
        <f>IF(T_DATA[[#This Row],[TIME IN]]="",0,T_DATA[[#This Row],[DAY HOURS]]-T_DATA[[#This Row],[DOUBLE OVERTIME]]-T_DATA[[#This Row],[OVERTIME]])</f>
        <v>0</v>
      </c>
      <c r="G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8" s="167">
        <f>IF(T_DATA[[#This Row],[TIME IN]]="",0,ROUND(((T_DATA[[#This Row],[TIME OUT]]-T_DATA[[#This Row],[TIME IN]]-T_DATA[[#This Row],[BREAK TIME]])*24*60),0)/60)</f>
        <v>0</v>
      </c>
      <c r="J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8" s="165">
        <f>IF(T_DATA[[#This Row],[REGULAR ]]="","",T_DATA[[#This Row],[REGULAR ]]*I_T1_RT)</f>
        <v>0</v>
      </c>
      <c r="L38" s="165">
        <f ca="1">IF(T_DATA[[#This Row],[OVERTIME]]="","",T_DATA[[#This Row],[OVERTIME]]*I_T2_RT)</f>
        <v>0</v>
      </c>
      <c r="M38" s="165">
        <f ca="1">IF(T_DATA[[#This Row],[DOUBLE OVERTIME]]="","",T_DATA[[#This Row],[DOUBLE OVERTIME]]*I_T3_RT)</f>
        <v>0</v>
      </c>
      <c r="N38" s="165">
        <f ca="1">IFERROR(T_DATA[[#This Row],[REGULAR PAY]]+T_DATA[[#This Row],[OVERTIME PAY]]+T_DATA[[#This Row],[DOUBLE OVERTIME PAY]],"")</f>
        <v>0</v>
      </c>
      <c r="O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9" spans="1:15" ht="16.5" thickTop="1" thickBot="1" x14ac:dyDescent="0.3">
      <c r="A39" s="160">
        <f>I_ST_DT-1+ROW(T_DATA[[#This Row],[DATE]])-ROW(T_DATA[[#Headers],[DATE]])</f>
        <v>43308</v>
      </c>
      <c r="B39" s="161" t="str">
        <f>TEXT(T_DATA[[#This Row],[DATE]],"ddd")</f>
        <v>Fri</v>
      </c>
      <c r="C39" s="157"/>
      <c r="D39" s="157"/>
      <c r="E39" s="157"/>
      <c r="F39" s="164">
        <f>IF(T_DATA[[#This Row],[TIME IN]]="",0,T_DATA[[#This Row],[DAY HOURS]]-T_DATA[[#This Row],[DOUBLE OVERTIME]]-T_DATA[[#This Row],[OVERTIME]])</f>
        <v>0</v>
      </c>
      <c r="G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9" s="167">
        <f>IF(T_DATA[[#This Row],[TIME IN]]="",0,ROUND(((T_DATA[[#This Row],[TIME OUT]]-T_DATA[[#This Row],[TIME IN]]-T_DATA[[#This Row],[BREAK TIME]])*24*60),0)/60)</f>
        <v>0</v>
      </c>
      <c r="J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9" s="165">
        <f>IF(T_DATA[[#This Row],[REGULAR ]]="","",T_DATA[[#This Row],[REGULAR ]]*I_T1_RT)</f>
        <v>0</v>
      </c>
      <c r="L39" s="165">
        <f ca="1">IF(T_DATA[[#This Row],[OVERTIME]]="","",T_DATA[[#This Row],[OVERTIME]]*I_T2_RT)</f>
        <v>0</v>
      </c>
      <c r="M39" s="165">
        <f ca="1">IF(T_DATA[[#This Row],[DOUBLE OVERTIME]]="","",T_DATA[[#This Row],[DOUBLE OVERTIME]]*I_T3_RT)</f>
        <v>0</v>
      </c>
      <c r="N39" s="165">
        <f ca="1">IFERROR(T_DATA[[#This Row],[REGULAR PAY]]+T_DATA[[#This Row],[OVERTIME PAY]]+T_DATA[[#This Row],[DOUBLE OVERTIME PAY]],"")</f>
        <v>0</v>
      </c>
      <c r="O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0" spans="1:15" ht="16.5" thickTop="1" thickBot="1" x14ac:dyDescent="0.3">
      <c r="A40" s="160">
        <f>I_ST_DT-1+ROW(T_DATA[[#This Row],[DATE]])-ROW(T_DATA[[#Headers],[DATE]])</f>
        <v>43309</v>
      </c>
      <c r="B40" s="161" t="str">
        <f>TEXT(T_DATA[[#This Row],[DATE]],"ddd")</f>
        <v>Sat</v>
      </c>
      <c r="C40" s="157"/>
      <c r="D40" s="157"/>
      <c r="E40" s="157"/>
      <c r="F40" s="164">
        <f>IF(T_DATA[[#This Row],[TIME IN]]="",0,T_DATA[[#This Row],[DAY HOURS]]-T_DATA[[#This Row],[DOUBLE OVERTIME]]-T_DATA[[#This Row],[OVERTIME]])</f>
        <v>0</v>
      </c>
      <c r="G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0" s="167">
        <f>IF(T_DATA[[#This Row],[TIME IN]]="",0,ROUND(((T_DATA[[#This Row],[TIME OUT]]-T_DATA[[#This Row],[TIME IN]]-T_DATA[[#This Row],[BREAK TIME]])*24*60),0)/60)</f>
        <v>0</v>
      </c>
      <c r="J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0" s="165">
        <f>IF(T_DATA[[#This Row],[REGULAR ]]="","",T_DATA[[#This Row],[REGULAR ]]*I_T1_RT)</f>
        <v>0</v>
      </c>
      <c r="L40" s="165">
        <f ca="1">IF(T_DATA[[#This Row],[OVERTIME]]="","",T_DATA[[#This Row],[OVERTIME]]*I_T2_RT)</f>
        <v>0</v>
      </c>
      <c r="M40" s="165">
        <f ca="1">IF(T_DATA[[#This Row],[DOUBLE OVERTIME]]="","",T_DATA[[#This Row],[DOUBLE OVERTIME]]*I_T3_RT)</f>
        <v>0</v>
      </c>
      <c r="N40" s="165">
        <f ca="1">IFERROR(T_DATA[[#This Row],[REGULAR PAY]]+T_DATA[[#This Row],[OVERTIME PAY]]+T_DATA[[#This Row],[DOUBLE OVERTIME PAY]],"")</f>
        <v>0</v>
      </c>
      <c r="O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1" spans="1:15" ht="16.5" thickTop="1" thickBot="1" x14ac:dyDescent="0.3">
      <c r="A41" s="160">
        <f>I_ST_DT-1+ROW(T_DATA[[#This Row],[DATE]])-ROW(T_DATA[[#Headers],[DATE]])</f>
        <v>43310</v>
      </c>
      <c r="B41" s="161" t="str">
        <f>TEXT(T_DATA[[#This Row],[DATE]],"ddd")</f>
        <v>Sun</v>
      </c>
      <c r="C41" s="157"/>
      <c r="D41" s="157"/>
      <c r="E41" s="157"/>
      <c r="F41" s="164">
        <f>IF(T_DATA[[#This Row],[TIME IN]]="",0,T_DATA[[#This Row],[DAY HOURS]]-T_DATA[[#This Row],[DOUBLE OVERTIME]]-T_DATA[[#This Row],[OVERTIME]])</f>
        <v>0</v>
      </c>
      <c r="G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1" s="167">
        <f>IF(T_DATA[[#This Row],[TIME IN]]="",0,ROUND(((T_DATA[[#This Row],[TIME OUT]]-T_DATA[[#This Row],[TIME IN]]-T_DATA[[#This Row],[BREAK TIME]])*24*60),0)/60)</f>
        <v>0</v>
      </c>
      <c r="J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1" s="165">
        <f>IF(T_DATA[[#This Row],[REGULAR ]]="","",T_DATA[[#This Row],[REGULAR ]]*I_T1_RT)</f>
        <v>0</v>
      </c>
      <c r="L41" s="165">
        <f ca="1">IF(T_DATA[[#This Row],[OVERTIME]]="","",T_DATA[[#This Row],[OVERTIME]]*I_T2_RT)</f>
        <v>0</v>
      </c>
      <c r="M41" s="165">
        <f ca="1">IF(T_DATA[[#This Row],[DOUBLE OVERTIME]]="","",T_DATA[[#This Row],[DOUBLE OVERTIME]]*I_T3_RT)</f>
        <v>0</v>
      </c>
      <c r="N41" s="165">
        <f ca="1">IFERROR(T_DATA[[#This Row],[REGULAR PAY]]+T_DATA[[#This Row],[OVERTIME PAY]]+T_DATA[[#This Row],[DOUBLE OVERTIME PAY]],"")</f>
        <v>0</v>
      </c>
      <c r="O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2" spans="1:15" ht="16.5" thickTop="1" thickBot="1" x14ac:dyDescent="0.3">
      <c r="A42" s="160">
        <f>I_ST_DT-1+ROW(T_DATA[[#This Row],[DATE]])-ROW(T_DATA[[#Headers],[DATE]])</f>
        <v>43311</v>
      </c>
      <c r="B42" s="161" t="str">
        <f>TEXT(T_DATA[[#This Row],[DATE]],"ddd")</f>
        <v>Mon</v>
      </c>
      <c r="C42" s="157"/>
      <c r="D42" s="157"/>
      <c r="E42" s="157"/>
      <c r="F42" s="164">
        <f>IF(T_DATA[[#This Row],[TIME IN]]="",0,T_DATA[[#This Row],[DAY HOURS]]-T_DATA[[#This Row],[DOUBLE OVERTIME]]-T_DATA[[#This Row],[OVERTIME]])</f>
        <v>0</v>
      </c>
      <c r="G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2" s="167">
        <f>IF(T_DATA[[#This Row],[TIME IN]]="",0,ROUND(((T_DATA[[#This Row],[TIME OUT]]-T_DATA[[#This Row],[TIME IN]]-T_DATA[[#This Row],[BREAK TIME]])*24*60),0)/60)</f>
        <v>0</v>
      </c>
      <c r="J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2" s="165">
        <f>IF(T_DATA[[#This Row],[REGULAR ]]="","",T_DATA[[#This Row],[REGULAR ]]*I_T1_RT)</f>
        <v>0</v>
      </c>
      <c r="L42" s="165">
        <f ca="1">IF(T_DATA[[#This Row],[OVERTIME]]="","",T_DATA[[#This Row],[OVERTIME]]*I_T2_RT)</f>
        <v>0</v>
      </c>
      <c r="M42" s="165">
        <f ca="1">IF(T_DATA[[#This Row],[DOUBLE OVERTIME]]="","",T_DATA[[#This Row],[DOUBLE OVERTIME]]*I_T3_RT)</f>
        <v>0</v>
      </c>
      <c r="N42" s="165">
        <f ca="1">IFERROR(T_DATA[[#This Row],[REGULAR PAY]]+T_DATA[[#This Row],[OVERTIME PAY]]+T_DATA[[#This Row],[DOUBLE OVERTIME PAY]],"")</f>
        <v>0</v>
      </c>
      <c r="O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3" spans="1:15" ht="16.5" thickTop="1" thickBot="1" x14ac:dyDescent="0.3">
      <c r="A43" s="160">
        <f>I_ST_DT-1+ROW(T_DATA[[#This Row],[DATE]])-ROW(T_DATA[[#Headers],[DATE]])</f>
        <v>43312</v>
      </c>
      <c r="B43" s="161" t="str">
        <f>TEXT(T_DATA[[#This Row],[DATE]],"ddd")</f>
        <v>Tue</v>
      </c>
      <c r="C43" s="157"/>
      <c r="D43" s="157"/>
      <c r="E43" s="157"/>
      <c r="F43" s="164">
        <f>IF(T_DATA[[#This Row],[TIME IN]]="",0,T_DATA[[#This Row],[DAY HOURS]]-T_DATA[[#This Row],[DOUBLE OVERTIME]]-T_DATA[[#This Row],[OVERTIME]])</f>
        <v>0</v>
      </c>
      <c r="G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3" s="167">
        <f>IF(T_DATA[[#This Row],[TIME IN]]="",0,ROUND(((T_DATA[[#This Row],[TIME OUT]]-T_DATA[[#This Row],[TIME IN]]-T_DATA[[#This Row],[BREAK TIME]])*24*60),0)/60)</f>
        <v>0</v>
      </c>
      <c r="J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3" s="165">
        <f>IF(T_DATA[[#This Row],[REGULAR ]]="","",T_DATA[[#This Row],[REGULAR ]]*I_T1_RT)</f>
        <v>0</v>
      </c>
      <c r="L43" s="165">
        <f ca="1">IF(T_DATA[[#This Row],[OVERTIME]]="","",T_DATA[[#This Row],[OVERTIME]]*I_T2_RT)</f>
        <v>0</v>
      </c>
      <c r="M43" s="165">
        <f ca="1">IF(T_DATA[[#This Row],[DOUBLE OVERTIME]]="","",T_DATA[[#This Row],[DOUBLE OVERTIME]]*I_T3_RT)</f>
        <v>0</v>
      </c>
      <c r="N43" s="165">
        <f ca="1">IFERROR(T_DATA[[#This Row],[REGULAR PAY]]+T_DATA[[#This Row],[OVERTIME PAY]]+T_DATA[[#This Row],[DOUBLE OVERTIME PAY]],"")</f>
        <v>0</v>
      </c>
      <c r="O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4" spans="1:15" ht="16.5" thickTop="1" thickBot="1" x14ac:dyDescent="0.3">
      <c r="A44" s="160">
        <f>I_ST_DT-1+ROW(T_DATA[[#This Row],[DATE]])-ROW(T_DATA[[#Headers],[DATE]])</f>
        <v>43313</v>
      </c>
      <c r="B44" s="161" t="str">
        <f>TEXT(T_DATA[[#This Row],[DATE]],"ddd")</f>
        <v>Wed</v>
      </c>
      <c r="C44" s="157"/>
      <c r="D44" s="157"/>
      <c r="E44" s="157"/>
      <c r="F44" s="164">
        <f>IF(T_DATA[[#This Row],[TIME IN]]="",0,T_DATA[[#This Row],[DAY HOURS]]-T_DATA[[#This Row],[DOUBLE OVERTIME]]-T_DATA[[#This Row],[OVERTIME]])</f>
        <v>0</v>
      </c>
      <c r="G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4" s="167">
        <f>IF(T_DATA[[#This Row],[TIME IN]]="",0,ROUND(((T_DATA[[#This Row],[TIME OUT]]-T_DATA[[#This Row],[TIME IN]]-T_DATA[[#This Row],[BREAK TIME]])*24*60),0)/60)</f>
        <v>0</v>
      </c>
      <c r="J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4" s="165">
        <f>IF(T_DATA[[#This Row],[REGULAR ]]="","",T_DATA[[#This Row],[REGULAR ]]*I_T1_RT)</f>
        <v>0</v>
      </c>
      <c r="L44" s="165">
        <f ca="1">IF(T_DATA[[#This Row],[OVERTIME]]="","",T_DATA[[#This Row],[OVERTIME]]*I_T2_RT)</f>
        <v>0</v>
      </c>
      <c r="M44" s="165">
        <f ca="1">IF(T_DATA[[#This Row],[DOUBLE OVERTIME]]="","",T_DATA[[#This Row],[DOUBLE OVERTIME]]*I_T3_RT)</f>
        <v>0</v>
      </c>
      <c r="N44" s="165">
        <f ca="1">IFERROR(T_DATA[[#This Row],[REGULAR PAY]]+T_DATA[[#This Row],[OVERTIME PAY]]+T_DATA[[#This Row],[DOUBLE OVERTIME PAY]],"")</f>
        <v>0</v>
      </c>
      <c r="O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5" spans="1:15" ht="16.5" thickTop="1" thickBot="1" x14ac:dyDescent="0.3">
      <c r="A45" s="160">
        <f>I_ST_DT-1+ROW(T_DATA[[#This Row],[DATE]])-ROW(T_DATA[[#Headers],[DATE]])</f>
        <v>43314</v>
      </c>
      <c r="B45" s="161" t="str">
        <f>TEXT(T_DATA[[#This Row],[DATE]],"ddd")</f>
        <v>Thu</v>
      </c>
      <c r="C45" s="157"/>
      <c r="D45" s="157"/>
      <c r="E45" s="157"/>
      <c r="F45" s="164">
        <f>IF(T_DATA[[#This Row],[TIME IN]]="",0,T_DATA[[#This Row],[DAY HOURS]]-T_DATA[[#This Row],[DOUBLE OVERTIME]]-T_DATA[[#This Row],[OVERTIME]])</f>
        <v>0</v>
      </c>
      <c r="G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5" s="167">
        <f>IF(T_DATA[[#This Row],[TIME IN]]="",0,ROUND(((T_DATA[[#This Row],[TIME OUT]]-T_DATA[[#This Row],[TIME IN]]-T_DATA[[#This Row],[BREAK TIME]])*24*60),0)/60)</f>
        <v>0</v>
      </c>
      <c r="J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5" s="165">
        <f>IF(T_DATA[[#This Row],[REGULAR ]]="","",T_DATA[[#This Row],[REGULAR ]]*I_T1_RT)</f>
        <v>0</v>
      </c>
      <c r="L45" s="165">
        <f ca="1">IF(T_DATA[[#This Row],[OVERTIME]]="","",T_DATA[[#This Row],[OVERTIME]]*I_T2_RT)</f>
        <v>0</v>
      </c>
      <c r="M45" s="165">
        <f ca="1">IF(T_DATA[[#This Row],[DOUBLE OVERTIME]]="","",T_DATA[[#This Row],[DOUBLE OVERTIME]]*I_T3_RT)</f>
        <v>0</v>
      </c>
      <c r="N45" s="165">
        <f ca="1">IFERROR(T_DATA[[#This Row],[REGULAR PAY]]+T_DATA[[#This Row],[OVERTIME PAY]]+T_DATA[[#This Row],[DOUBLE OVERTIME PAY]],"")</f>
        <v>0</v>
      </c>
      <c r="O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6" spans="1:15" ht="16.5" thickTop="1" thickBot="1" x14ac:dyDescent="0.3">
      <c r="A46" s="160">
        <f>I_ST_DT-1+ROW(T_DATA[[#This Row],[DATE]])-ROW(T_DATA[[#Headers],[DATE]])</f>
        <v>43315</v>
      </c>
      <c r="B46" s="161" t="str">
        <f>TEXT(T_DATA[[#This Row],[DATE]],"ddd")</f>
        <v>Fri</v>
      </c>
      <c r="C46" s="157"/>
      <c r="D46" s="157"/>
      <c r="E46" s="157"/>
      <c r="F46" s="164">
        <f>IF(T_DATA[[#This Row],[TIME IN]]="",0,T_DATA[[#This Row],[DAY HOURS]]-T_DATA[[#This Row],[DOUBLE OVERTIME]]-T_DATA[[#This Row],[OVERTIME]])</f>
        <v>0</v>
      </c>
      <c r="G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6" s="167">
        <f>IF(T_DATA[[#This Row],[TIME IN]]="",0,ROUND(((T_DATA[[#This Row],[TIME OUT]]-T_DATA[[#This Row],[TIME IN]]-T_DATA[[#This Row],[BREAK TIME]])*24*60),0)/60)</f>
        <v>0</v>
      </c>
      <c r="J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6" s="165">
        <f>IF(T_DATA[[#This Row],[REGULAR ]]="","",T_DATA[[#This Row],[REGULAR ]]*I_T1_RT)</f>
        <v>0</v>
      </c>
      <c r="L46" s="165">
        <f ca="1">IF(T_DATA[[#This Row],[OVERTIME]]="","",T_DATA[[#This Row],[OVERTIME]]*I_T2_RT)</f>
        <v>0</v>
      </c>
      <c r="M46" s="165">
        <f ca="1">IF(T_DATA[[#This Row],[DOUBLE OVERTIME]]="","",T_DATA[[#This Row],[DOUBLE OVERTIME]]*I_T3_RT)</f>
        <v>0</v>
      </c>
      <c r="N46" s="165">
        <f ca="1">IFERROR(T_DATA[[#This Row],[REGULAR PAY]]+T_DATA[[#This Row],[OVERTIME PAY]]+T_DATA[[#This Row],[DOUBLE OVERTIME PAY]],"")</f>
        <v>0</v>
      </c>
      <c r="O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7" spans="1:15" ht="16.5" thickTop="1" thickBot="1" x14ac:dyDescent="0.3">
      <c r="A47" s="160">
        <f>I_ST_DT-1+ROW(T_DATA[[#This Row],[DATE]])-ROW(T_DATA[[#Headers],[DATE]])</f>
        <v>43316</v>
      </c>
      <c r="B47" s="161" t="str">
        <f>TEXT(T_DATA[[#This Row],[DATE]],"ddd")</f>
        <v>Sat</v>
      </c>
      <c r="C47" s="157"/>
      <c r="D47" s="157"/>
      <c r="E47" s="157"/>
      <c r="F47" s="164">
        <f>IF(T_DATA[[#This Row],[TIME IN]]="",0,T_DATA[[#This Row],[DAY HOURS]]-T_DATA[[#This Row],[DOUBLE OVERTIME]]-T_DATA[[#This Row],[OVERTIME]])</f>
        <v>0</v>
      </c>
      <c r="G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7" s="167">
        <f>IF(T_DATA[[#This Row],[TIME IN]]="",0,ROUND(((T_DATA[[#This Row],[TIME OUT]]-T_DATA[[#This Row],[TIME IN]]-T_DATA[[#This Row],[BREAK TIME]])*24*60),0)/60)</f>
        <v>0</v>
      </c>
      <c r="J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7" s="165">
        <f>IF(T_DATA[[#This Row],[REGULAR ]]="","",T_DATA[[#This Row],[REGULAR ]]*I_T1_RT)</f>
        <v>0</v>
      </c>
      <c r="L47" s="165">
        <f ca="1">IF(T_DATA[[#This Row],[OVERTIME]]="","",T_DATA[[#This Row],[OVERTIME]]*I_T2_RT)</f>
        <v>0</v>
      </c>
      <c r="M47" s="165">
        <f ca="1">IF(T_DATA[[#This Row],[DOUBLE OVERTIME]]="","",T_DATA[[#This Row],[DOUBLE OVERTIME]]*I_T3_RT)</f>
        <v>0</v>
      </c>
      <c r="N47" s="165">
        <f ca="1">IFERROR(T_DATA[[#This Row],[REGULAR PAY]]+T_DATA[[#This Row],[OVERTIME PAY]]+T_DATA[[#This Row],[DOUBLE OVERTIME PAY]],"")</f>
        <v>0</v>
      </c>
      <c r="O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8" spans="1:15" ht="16.5" thickTop="1" thickBot="1" x14ac:dyDescent="0.3">
      <c r="A48" s="160">
        <f>I_ST_DT-1+ROW(T_DATA[[#This Row],[DATE]])-ROW(T_DATA[[#Headers],[DATE]])</f>
        <v>43317</v>
      </c>
      <c r="B48" s="161" t="str">
        <f>TEXT(T_DATA[[#This Row],[DATE]],"ddd")</f>
        <v>Sun</v>
      </c>
      <c r="C48" s="157"/>
      <c r="D48" s="157"/>
      <c r="E48" s="157"/>
      <c r="F48" s="164">
        <f>IF(T_DATA[[#This Row],[TIME IN]]="",0,T_DATA[[#This Row],[DAY HOURS]]-T_DATA[[#This Row],[DOUBLE OVERTIME]]-T_DATA[[#This Row],[OVERTIME]])</f>
        <v>0</v>
      </c>
      <c r="G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8" s="167">
        <f>IF(T_DATA[[#This Row],[TIME IN]]="",0,ROUND(((T_DATA[[#This Row],[TIME OUT]]-T_DATA[[#This Row],[TIME IN]]-T_DATA[[#This Row],[BREAK TIME]])*24*60),0)/60)</f>
        <v>0</v>
      </c>
      <c r="J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8" s="165">
        <f>IF(T_DATA[[#This Row],[REGULAR ]]="","",T_DATA[[#This Row],[REGULAR ]]*I_T1_RT)</f>
        <v>0</v>
      </c>
      <c r="L48" s="165">
        <f ca="1">IF(T_DATA[[#This Row],[OVERTIME]]="","",T_DATA[[#This Row],[OVERTIME]]*I_T2_RT)</f>
        <v>0</v>
      </c>
      <c r="M48" s="165">
        <f ca="1">IF(T_DATA[[#This Row],[DOUBLE OVERTIME]]="","",T_DATA[[#This Row],[DOUBLE OVERTIME]]*I_T3_RT)</f>
        <v>0</v>
      </c>
      <c r="N48" s="165">
        <f ca="1">IFERROR(T_DATA[[#This Row],[REGULAR PAY]]+T_DATA[[#This Row],[OVERTIME PAY]]+T_DATA[[#This Row],[DOUBLE OVERTIME PAY]],"")</f>
        <v>0</v>
      </c>
      <c r="O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49" spans="1:15" ht="16.5" thickTop="1" thickBot="1" x14ac:dyDescent="0.3">
      <c r="A49" s="160">
        <f>I_ST_DT-1+ROW(T_DATA[[#This Row],[DATE]])-ROW(T_DATA[[#Headers],[DATE]])</f>
        <v>43318</v>
      </c>
      <c r="B49" s="161" t="str">
        <f>TEXT(T_DATA[[#This Row],[DATE]],"ddd")</f>
        <v>Mon</v>
      </c>
      <c r="C49" s="157"/>
      <c r="D49" s="157"/>
      <c r="E49" s="157"/>
      <c r="F49" s="164">
        <f>IF(T_DATA[[#This Row],[TIME IN]]="",0,T_DATA[[#This Row],[DAY HOURS]]-T_DATA[[#This Row],[DOUBLE OVERTIME]]-T_DATA[[#This Row],[OVERTIME]])</f>
        <v>0</v>
      </c>
      <c r="G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49" s="167">
        <f>IF(T_DATA[[#This Row],[TIME IN]]="",0,ROUND(((T_DATA[[#This Row],[TIME OUT]]-T_DATA[[#This Row],[TIME IN]]-T_DATA[[#This Row],[BREAK TIME]])*24*60),0)/60)</f>
        <v>0</v>
      </c>
      <c r="J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49" s="165">
        <f>IF(T_DATA[[#This Row],[REGULAR ]]="","",T_DATA[[#This Row],[REGULAR ]]*I_T1_RT)</f>
        <v>0</v>
      </c>
      <c r="L49" s="165">
        <f ca="1">IF(T_DATA[[#This Row],[OVERTIME]]="","",T_DATA[[#This Row],[OVERTIME]]*I_T2_RT)</f>
        <v>0</v>
      </c>
      <c r="M49" s="165">
        <f ca="1">IF(T_DATA[[#This Row],[DOUBLE OVERTIME]]="","",T_DATA[[#This Row],[DOUBLE OVERTIME]]*I_T3_RT)</f>
        <v>0</v>
      </c>
      <c r="N49" s="165">
        <f ca="1">IFERROR(T_DATA[[#This Row],[REGULAR PAY]]+T_DATA[[#This Row],[OVERTIME PAY]]+T_DATA[[#This Row],[DOUBLE OVERTIME PAY]],"")</f>
        <v>0</v>
      </c>
      <c r="O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0" spans="1:15" ht="16.5" thickTop="1" thickBot="1" x14ac:dyDescent="0.3">
      <c r="A50" s="160">
        <f>I_ST_DT-1+ROW(T_DATA[[#This Row],[DATE]])-ROW(T_DATA[[#Headers],[DATE]])</f>
        <v>43319</v>
      </c>
      <c r="B50" s="161" t="str">
        <f>TEXT(T_DATA[[#This Row],[DATE]],"ddd")</f>
        <v>Tue</v>
      </c>
      <c r="C50" s="157"/>
      <c r="D50" s="157"/>
      <c r="E50" s="157"/>
      <c r="F50" s="164">
        <f>IF(T_DATA[[#This Row],[TIME IN]]="",0,T_DATA[[#This Row],[DAY HOURS]]-T_DATA[[#This Row],[DOUBLE OVERTIME]]-T_DATA[[#This Row],[OVERTIME]])</f>
        <v>0</v>
      </c>
      <c r="G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0" s="167">
        <f>IF(T_DATA[[#This Row],[TIME IN]]="",0,ROUND(((T_DATA[[#This Row],[TIME OUT]]-T_DATA[[#This Row],[TIME IN]]-T_DATA[[#This Row],[BREAK TIME]])*24*60),0)/60)</f>
        <v>0</v>
      </c>
      <c r="J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0" s="165">
        <f>IF(T_DATA[[#This Row],[REGULAR ]]="","",T_DATA[[#This Row],[REGULAR ]]*I_T1_RT)</f>
        <v>0</v>
      </c>
      <c r="L50" s="165">
        <f ca="1">IF(T_DATA[[#This Row],[OVERTIME]]="","",T_DATA[[#This Row],[OVERTIME]]*I_T2_RT)</f>
        <v>0</v>
      </c>
      <c r="M50" s="165">
        <f ca="1">IF(T_DATA[[#This Row],[DOUBLE OVERTIME]]="","",T_DATA[[#This Row],[DOUBLE OVERTIME]]*I_T3_RT)</f>
        <v>0</v>
      </c>
      <c r="N50" s="165">
        <f ca="1">IFERROR(T_DATA[[#This Row],[REGULAR PAY]]+T_DATA[[#This Row],[OVERTIME PAY]]+T_DATA[[#This Row],[DOUBLE OVERTIME PAY]],"")</f>
        <v>0</v>
      </c>
      <c r="O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1" spans="1:15" ht="16.5" thickTop="1" thickBot="1" x14ac:dyDescent="0.3">
      <c r="A51" s="160">
        <f>I_ST_DT-1+ROW(T_DATA[[#This Row],[DATE]])-ROW(T_DATA[[#Headers],[DATE]])</f>
        <v>43320</v>
      </c>
      <c r="B51" s="161" t="str">
        <f>TEXT(T_DATA[[#This Row],[DATE]],"ddd")</f>
        <v>Wed</v>
      </c>
      <c r="C51" s="157"/>
      <c r="D51" s="157"/>
      <c r="E51" s="157"/>
      <c r="F51" s="164">
        <f>IF(T_DATA[[#This Row],[TIME IN]]="",0,T_DATA[[#This Row],[DAY HOURS]]-T_DATA[[#This Row],[DOUBLE OVERTIME]]-T_DATA[[#This Row],[OVERTIME]])</f>
        <v>0</v>
      </c>
      <c r="G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1" s="167">
        <f>IF(T_DATA[[#This Row],[TIME IN]]="",0,ROUND(((T_DATA[[#This Row],[TIME OUT]]-T_DATA[[#This Row],[TIME IN]]-T_DATA[[#This Row],[BREAK TIME]])*24*60),0)/60)</f>
        <v>0</v>
      </c>
      <c r="J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1" s="165">
        <f>IF(T_DATA[[#This Row],[REGULAR ]]="","",T_DATA[[#This Row],[REGULAR ]]*I_T1_RT)</f>
        <v>0</v>
      </c>
      <c r="L51" s="165">
        <f ca="1">IF(T_DATA[[#This Row],[OVERTIME]]="","",T_DATA[[#This Row],[OVERTIME]]*I_T2_RT)</f>
        <v>0</v>
      </c>
      <c r="M51" s="165">
        <f ca="1">IF(T_DATA[[#This Row],[DOUBLE OVERTIME]]="","",T_DATA[[#This Row],[DOUBLE OVERTIME]]*I_T3_RT)</f>
        <v>0</v>
      </c>
      <c r="N51" s="165">
        <f ca="1">IFERROR(T_DATA[[#This Row],[REGULAR PAY]]+T_DATA[[#This Row],[OVERTIME PAY]]+T_DATA[[#This Row],[DOUBLE OVERTIME PAY]],"")</f>
        <v>0</v>
      </c>
      <c r="O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2" spans="1:15" ht="16.5" thickTop="1" thickBot="1" x14ac:dyDescent="0.3">
      <c r="A52" s="160">
        <f>I_ST_DT-1+ROW(T_DATA[[#This Row],[DATE]])-ROW(T_DATA[[#Headers],[DATE]])</f>
        <v>43321</v>
      </c>
      <c r="B52" s="161" t="str">
        <f>TEXT(T_DATA[[#This Row],[DATE]],"ddd")</f>
        <v>Thu</v>
      </c>
      <c r="C52" s="157"/>
      <c r="D52" s="157"/>
      <c r="E52" s="157"/>
      <c r="F52" s="164">
        <f>IF(T_DATA[[#This Row],[TIME IN]]="",0,T_DATA[[#This Row],[DAY HOURS]]-T_DATA[[#This Row],[DOUBLE OVERTIME]]-T_DATA[[#This Row],[OVERTIME]])</f>
        <v>0</v>
      </c>
      <c r="G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2" s="167">
        <f>IF(T_DATA[[#This Row],[TIME IN]]="",0,ROUND(((T_DATA[[#This Row],[TIME OUT]]-T_DATA[[#This Row],[TIME IN]]-T_DATA[[#This Row],[BREAK TIME]])*24*60),0)/60)</f>
        <v>0</v>
      </c>
      <c r="J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2" s="165">
        <f>IF(T_DATA[[#This Row],[REGULAR ]]="","",T_DATA[[#This Row],[REGULAR ]]*I_T1_RT)</f>
        <v>0</v>
      </c>
      <c r="L52" s="165">
        <f ca="1">IF(T_DATA[[#This Row],[OVERTIME]]="","",T_DATA[[#This Row],[OVERTIME]]*I_T2_RT)</f>
        <v>0</v>
      </c>
      <c r="M52" s="165">
        <f ca="1">IF(T_DATA[[#This Row],[DOUBLE OVERTIME]]="","",T_DATA[[#This Row],[DOUBLE OVERTIME]]*I_T3_RT)</f>
        <v>0</v>
      </c>
      <c r="N52" s="165">
        <f ca="1">IFERROR(T_DATA[[#This Row],[REGULAR PAY]]+T_DATA[[#This Row],[OVERTIME PAY]]+T_DATA[[#This Row],[DOUBLE OVERTIME PAY]],"")</f>
        <v>0</v>
      </c>
      <c r="O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3" spans="1:15" ht="16.5" thickTop="1" thickBot="1" x14ac:dyDescent="0.3">
      <c r="A53" s="160">
        <f>I_ST_DT-1+ROW(T_DATA[[#This Row],[DATE]])-ROW(T_DATA[[#Headers],[DATE]])</f>
        <v>43322</v>
      </c>
      <c r="B53" s="161" t="str">
        <f>TEXT(T_DATA[[#This Row],[DATE]],"ddd")</f>
        <v>Fri</v>
      </c>
      <c r="C53" s="157"/>
      <c r="D53" s="157"/>
      <c r="E53" s="157"/>
      <c r="F53" s="164">
        <f>IF(T_DATA[[#This Row],[TIME IN]]="",0,T_DATA[[#This Row],[DAY HOURS]]-T_DATA[[#This Row],[DOUBLE OVERTIME]]-T_DATA[[#This Row],[OVERTIME]])</f>
        <v>0</v>
      </c>
      <c r="G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3" s="167">
        <f>IF(T_DATA[[#This Row],[TIME IN]]="",0,ROUND(((T_DATA[[#This Row],[TIME OUT]]-T_DATA[[#This Row],[TIME IN]]-T_DATA[[#This Row],[BREAK TIME]])*24*60),0)/60)</f>
        <v>0</v>
      </c>
      <c r="J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3" s="165">
        <f>IF(T_DATA[[#This Row],[REGULAR ]]="","",T_DATA[[#This Row],[REGULAR ]]*I_T1_RT)</f>
        <v>0</v>
      </c>
      <c r="L53" s="165">
        <f ca="1">IF(T_DATA[[#This Row],[OVERTIME]]="","",T_DATA[[#This Row],[OVERTIME]]*I_T2_RT)</f>
        <v>0</v>
      </c>
      <c r="M53" s="165">
        <f ca="1">IF(T_DATA[[#This Row],[DOUBLE OVERTIME]]="","",T_DATA[[#This Row],[DOUBLE OVERTIME]]*I_T3_RT)</f>
        <v>0</v>
      </c>
      <c r="N53" s="165">
        <f ca="1">IFERROR(T_DATA[[#This Row],[REGULAR PAY]]+T_DATA[[#This Row],[OVERTIME PAY]]+T_DATA[[#This Row],[DOUBLE OVERTIME PAY]],"")</f>
        <v>0</v>
      </c>
      <c r="O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4" spans="1:15" ht="16.5" thickTop="1" thickBot="1" x14ac:dyDescent="0.3">
      <c r="A54" s="160">
        <f>I_ST_DT-1+ROW(T_DATA[[#This Row],[DATE]])-ROW(T_DATA[[#Headers],[DATE]])</f>
        <v>43323</v>
      </c>
      <c r="B54" s="161" t="str">
        <f>TEXT(T_DATA[[#This Row],[DATE]],"ddd")</f>
        <v>Sat</v>
      </c>
      <c r="C54" s="157"/>
      <c r="D54" s="157"/>
      <c r="E54" s="157"/>
      <c r="F54" s="164">
        <f>IF(T_DATA[[#This Row],[TIME IN]]="",0,T_DATA[[#This Row],[DAY HOURS]]-T_DATA[[#This Row],[DOUBLE OVERTIME]]-T_DATA[[#This Row],[OVERTIME]])</f>
        <v>0</v>
      </c>
      <c r="G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4" s="167">
        <f>IF(T_DATA[[#This Row],[TIME IN]]="",0,ROUND(((T_DATA[[#This Row],[TIME OUT]]-T_DATA[[#This Row],[TIME IN]]-T_DATA[[#This Row],[BREAK TIME]])*24*60),0)/60)</f>
        <v>0</v>
      </c>
      <c r="J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4" s="165">
        <f>IF(T_DATA[[#This Row],[REGULAR ]]="","",T_DATA[[#This Row],[REGULAR ]]*I_T1_RT)</f>
        <v>0</v>
      </c>
      <c r="L54" s="165">
        <f ca="1">IF(T_DATA[[#This Row],[OVERTIME]]="","",T_DATA[[#This Row],[OVERTIME]]*I_T2_RT)</f>
        <v>0</v>
      </c>
      <c r="M54" s="165">
        <f ca="1">IF(T_DATA[[#This Row],[DOUBLE OVERTIME]]="","",T_DATA[[#This Row],[DOUBLE OVERTIME]]*I_T3_RT)</f>
        <v>0</v>
      </c>
      <c r="N54" s="165">
        <f ca="1">IFERROR(T_DATA[[#This Row],[REGULAR PAY]]+T_DATA[[#This Row],[OVERTIME PAY]]+T_DATA[[#This Row],[DOUBLE OVERTIME PAY]],"")</f>
        <v>0</v>
      </c>
      <c r="O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5" spans="1:15" ht="16.5" thickTop="1" thickBot="1" x14ac:dyDescent="0.3">
      <c r="A55" s="160">
        <f>I_ST_DT-1+ROW(T_DATA[[#This Row],[DATE]])-ROW(T_DATA[[#Headers],[DATE]])</f>
        <v>43324</v>
      </c>
      <c r="B55" s="161" t="str">
        <f>TEXT(T_DATA[[#This Row],[DATE]],"ddd")</f>
        <v>Sun</v>
      </c>
      <c r="C55" s="157"/>
      <c r="D55" s="157"/>
      <c r="E55" s="157"/>
      <c r="F55" s="164">
        <f>IF(T_DATA[[#This Row],[TIME IN]]="",0,T_DATA[[#This Row],[DAY HOURS]]-T_DATA[[#This Row],[DOUBLE OVERTIME]]-T_DATA[[#This Row],[OVERTIME]])</f>
        <v>0</v>
      </c>
      <c r="G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5" s="167">
        <f>IF(T_DATA[[#This Row],[TIME IN]]="",0,ROUND(((T_DATA[[#This Row],[TIME OUT]]-T_DATA[[#This Row],[TIME IN]]-T_DATA[[#This Row],[BREAK TIME]])*24*60),0)/60)</f>
        <v>0</v>
      </c>
      <c r="J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5" s="165">
        <f>IF(T_DATA[[#This Row],[REGULAR ]]="","",T_DATA[[#This Row],[REGULAR ]]*I_T1_RT)</f>
        <v>0</v>
      </c>
      <c r="L55" s="165">
        <f ca="1">IF(T_DATA[[#This Row],[OVERTIME]]="","",T_DATA[[#This Row],[OVERTIME]]*I_T2_RT)</f>
        <v>0</v>
      </c>
      <c r="M55" s="165">
        <f ca="1">IF(T_DATA[[#This Row],[DOUBLE OVERTIME]]="","",T_DATA[[#This Row],[DOUBLE OVERTIME]]*I_T3_RT)</f>
        <v>0</v>
      </c>
      <c r="N55" s="165">
        <f ca="1">IFERROR(T_DATA[[#This Row],[REGULAR PAY]]+T_DATA[[#This Row],[OVERTIME PAY]]+T_DATA[[#This Row],[DOUBLE OVERTIME PAY]],"")</f>
        <v>0</v>
      </c>
      <c r="O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6" spans="1:15" ht="16.5" thickTop="1" thickBot="1" x14ac:dyDescent="0.3">
      <c r="A56" s="160">
        <f>I_ST_DT-1+ROW(T_DATA[[#This Row],[DATE]])-ROW(T_DATA[[#Headers],[DATE]])</f>
        <v>43325</v>
      </c>
      <c r="B56" s="161" t="str">
        <f>TEXT(T_DATA[[#This Row],[DATE]],"ddd")</f>
        <v>Mon</v>
      </c>
      <c r="C56" s="157"/>
      <c r="D56" s="157"/>
      <c r="E56" s="157"/>
      <c r="F56" s="164">
        <f>IF(T_DATA[[#This Row],[TIME IN]]="",0,T_DATA[[#This Row],[DAY HOURS]]-T_DATA[[#This Row],[DOUBLE OVERTIME]]-T_DATA[[#This Row],[OVERTIME]])</f>
        <v>0</v>
      </c>
      <c r="G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6" s="167">
        <f>IF(T_DATA[[#This Row],[TIME IN]]="",0,ROUND(((T_DATA[[#This Row],[TIME OUT]]-T_DATA[[#This Row],[TIME IN]]-T_DATA[[#This Row],[BREAK TIME]])*24*60),0)/60)</f>
        <v>0</v>
      </c>
      <c r="J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6" s="165">
        <f>IF(T_DATA[[#This Row],[REGULAR ]]="","",T_DATA[[#This Row],[REGULAR ]]*I_T1_RT)</f>
        <v>0</v>
      </c>
      <c r="L56" s="165">
        <f ca="1">IF(T_DATA[[#This Row],[OVERTIME]]="","",T_DATA[[#This Row],[OVERTIME]]*I_T2_RT)</f>
        <v>0</v>
      </c>
      <c r="M56" s="165">
        <f ca="1">IF(T_DATA[[#This Row],[DOUBLE OVERTIME]]="","",T_DATA[[#This Row],[DOUBLE OVERTIME]]*I_T3_RT)</f>
        <v>0</v>
      </c>
      <c r="N56" s="165">
        <f ca="1">IFERROR(T_DATA[[#This Row],[REGULAR PAY]]+T_DATA[[#This Row],[OVERTIME PAY]]+T_DATA[[#This Row],[DOUBLE OVERTIME PAY]],"")</f>
        <v>0</v>
      </c>
      <c r="O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7" spans="1:15" ht="16.5" thickTop="1" thickBot="1" x14ac:dyDescent="0.3">
      <c r="A57" s="162">
        <f>I_ST_DT-1+ROW(T_DATA[[#This Row],[DATE]])-ROW(T_DATA[[#Headers],[DATE]])</f>
        <v>43326</v>
      </c>
      <c r="B57" s="163" t="str">
        <f>TEXT(T_DATA[[#This Row],[DATE]],"ddd")</f>
        <v>Tue</v>
      </c>
      <c r="C57" s="158"/>
      <c r="D57" s="158"/>
      <c r="E57" s="158"/>
      <c r="F57" s="168">
        <f>IF(T_DATA[[#This Row],[TIME IN]]="",0,T_DATA[[#This Row],[DAY HOURS]]-T_DATA[[#This Row],[DOUBLE OVERTIME]]-T_DATA[[#This Row],[OVERTIME]])</f>
        <v>0</v>
      </c>
      <c r="G57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7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7" s="169">
        <f>IF(T_DATA[[#This Row],[TIME IN]]="",0,ROUND(((T_DATA[[#This Row],[TIME OUT]]-T_DATA[[#This Row],[TIME IN]]-T_DATA[[#This Row],[BREAK TIME]])*24*60),0)/60)</f>
        <v>0</v>
      </c>
      <c r="J57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7" s="170">
        <f>IF(T_DATA[[#This Row],[REGULAR ]]="","",T_DATA[[#This Row],[REGULAR ]]*I_T1_RT)</f>
        <v>0</v>
      </c>
      <c r="L57" s="170">
        <f ca="1">IF(T_DATA[[#This Row],[OVERTIME]]="","",T_DATA[[#This Row],[OVERTIME]]*I_T2_RT)</f>
        <v>0</v>
      </c>
      <c r="M57" s="170">
        <f ca="1">IF(T_DATA[[#This Row],[DOUBLE OVERTIME]]="","",T_DATA[[#This Row],[DOUBLE OVERTIME]]*I_T3_RT)</f>
        <v>0</v>
      </c>
      <c r="N57" s="170">
        <f ca="1">IFERROR(T_DATA[[#This Row],[REGULAR PAY]]+T_DATA[[#This Row],[OVERTIME PAY]]+T_DATA[[#This Row],[DOUBLE OVERTIME PAY]],"")</f>
        <v>0</v>
      </c>
      <c r="O57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8" spans="1:15" ht="16.5" thickTop="1" thickBot="1" x14ac:dyDescent="0.3">
      <c r="A58" s="160">
        <f>I_ST_DT-1+ROW(T_DATA[[#This Row],[DATE]])-ROW(T_DATA[[#Headers],[DATE]])</f>
        <v>43327</v>
      </c>
      <c r="B58" s="161" t="str">
        <f>TEXT(T_DATA[[#This Row],[DATE]],"ddd")</f>
        <v>Wed</v>
      </c>
      <c r="C58" s="157"/>
      <c r="D58" s="157"/>
      <c r="E58" s="157"/>
      <c r="F58" s="164">
        <f>IF(T_DATA[[#This Row],[TIME IN]]="",0,T_DATA[[#This Row],[DAY HOURS]]-T_DATA[[#This Row],[DOUBLE OVERTIME]]-T_DATA[[#This Row],[OVERTIME]])</f>
        <v>0</v>
      </c>
      <c r="G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8" s="167">
        <f>IF(T_DATA[[#This Row],[TIME IN]]="",0,ROUND(((T_DATA[[#This Row],[TIME OUT]]-T_DATA[[#This Row],[TIME IN]]-T_DATA[[#This Row],[BREAK TIME]])*24*60),0)/60)</f>
        <v>0</v>
      </c>
      <c r="J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8" s="165">
        <f>IF(T_DATA[[#This Row],[REGULAR ]]="","",T_DATA[[#This Row],[REGULAR ]]*I_T1_RT)</f>
        <v>0</v>
      </c>
      <c r="L58" s="165">
        <f ca="1">IF(T_DATA[[#This Row],[OVERTIME]]="","",T_DATA[[#This Row],[OVERTIME]]*I_T2_RT)</f>
        <v>0</v>
      </c>
      <c r="M58" s="165">
        <f ca="1">IF(T_DATA[[#This Row],[DOUBLE OVERTIME]]="","",T_DATA[[#This Row],[DOUBLE OVERTIME]]*I_T3_RT)</f>
        <v>0</v>
      </c>
      <c r="N58" s="165">
        <f ca="1">IFERROR(T_DATA[[#This Row],[REGULAR PAY]]+T_DATA[[#This Row],[OVERTIME PAY]]+T_DATA[[#This Row],[DOUBLE OVERTIME PAY]],"")</f>
        <v>0</v>
      </c>
      <c r="O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59" spans="1:15" ht="16.5" thickTop="1" thickBot="1" x14ac:dyDescent="0.3">
      <c r="A59" s="160">
        <f>I_ST_DT-1+ROW(T_DATA[[#This Row],[DATE]])-ROW(T_DATA[[#Headers],[DATE]])</f>
        <v>43328</v>
      </c>
      <c r="B59" s="161" t="str">
        <f>TEXT(T_DATA[[#This Row],[DATE]],"ddd")</f>
        <v>Thu</v>
      </c>
      <c r="C59" s="157"/>
      <c r="D59" s="157"/>
      <c r="E59" s="157"/>
      <c r="F59" s="164">
        <f>IF(T_DATA[[#This Row],[TIME IN]]="",0,T_DATA[[#This Row],[DAY HOURS]]-T_DATA[[#This Row],[DOUBLE OVERTIME]]-T_DATA[[#This Row],[OVERTIME]])</f>
        <v>0</v>
      </c>
      <c r="G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59" s="167">
        <f>IF(T_DATA[[#This Row],[TIME IN]]="",0,ROUND(((T_DATA[[#This Row],[TIME OUT]]-T_DATA[[#This Row],[TIME IN]]-T_DATA[[#This Row],[BREAK TIME]])*24*60),0)/60)</f>
        <v>0</v>
      </c>
      <c r="J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59" s="165">
        <f>IF(T_DATA[[#This Row],[REGULAR ]]="","",T_DATA[[#This Row],[REGULAR ]]*I_T1_RT)</f>
        <v>0</v>
      </c>
      <c r="L59" s="165">
        <f ca="1">IF(T_DATA[[#This Row],[OVERTIME]]="","",T_DATA[[#This Row],[OVERTIME]]*I_T2_RT)</f>
        <v>0</v>
      </c>
      <c r="M59" s="165">
        <f ca="1">IF(T_DATA[[#This Row],[DOUBLE OVERTIME]]="","",T_DATA[[#This Row],[DOUBLE OVERTIME]]*I_T3_RT)</f>
        <v>0</v>
      </c>
      <c r="N59" s="165">
        <f ca="1">IFERROR(T_DATA[[#This Row],[REGULAR PAY]]+T_DATA[[#This Row],[OVERTIME PAY]]+T_DATA[[#This Row],[DOUBLE OVERTIME PAY]],"")</f>
        <v>0</v>
      </c>
      <c r="O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0" spans="1:15" ht="16.5" thickTop="1" thickBot="1" x14ac:dyDescent="0.3">
      <c r="A60" s="160">
        <f>I_ST_DT-1+ROW(T_DATA[[#This Row],[DATE]])-ROW(T_DATA[[#Headers],[DATE]])</f>
        <v>43329</v>
      </c>
      <c r="B60" s="161" t="str">
        <f>TEXT(T_DATA[[#This Row],[DATE]],"ddd")</f>
        <v>Fri</v>
      </c>
      <c r="C60" s="157"/>
      <c r="D60" s="157"/>
      <c r="E60" s="157"/>
      <c r="F60" s="164">
        <f>IF(T_DATA[[#This Row],[TIME IN]]="",0,T_DATA[[#This Row],[DAY HOURS]]-T_DATA[[#This Row],[DOUBLE OVERTIME]]-T_DATA[[#This Row],[OVERTIME]])</f>
        <v>0</v>
      </c>
      <c r="G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0" s="167">
        <f>IF(T_DATA[[#This Row],[TIME IN]]="",0,ROUND(((T_DATA[[#This Row],[TIME OUT]]-T_DATA[[#This Row],[TIME IN]]-T_DATA[[#This Row],[BREAK TIME]])*24*60),0)/60)</f>
        <v>0</v>
      </c>
      <c r="J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0" s="165">
        <f>IF(T_DATA[[#This Row],[REGULAR ]]="","",T_DATA[[#This Row],[REGULAR ]]*I_T1_RT)</f>
        <v>0</v>
      </c>
      <c r="L60" s="165">
        <f ca="1">IF(T_DATA[[#This Row],[OVERTIME]]="","",T_DATA[[#This Row],[OVERTIME]]*I_T2_RT)</f>
        <v>0</v>
      </c>
      <c r="M60" s="165">
        <f ca="1">IF(T_DATA[[#This Row],[DOUBLE OVERTIME]]="","",T_DATA[[#This Row],[DOUBLE OVERTIME]]*I_T3_RT)</f>
        <v>0</v>
      </c>
      <c r="N60" s="165">
        <f ca="1">IFERROR(T_DATA[[#This Row],[REGULAR PAY]]+T_DATA[[#This Row],[OVERTIME PAY]]+T_DATA[[#This Row],[DOUBLE OVERTIME PAY]],"")</f>
        <v>0</v>
      </c>
      <c r="O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1" spans="1:15" ht="16.5" thickTop="1" thickBot="1" x14ac:dyDescent="0.3">
      <c r="A61" s="160">
        <f>I_ST_DT-1+ROW(T_DATA[[#This Row],[DATE]])-ROW(T_DATA[[#Headers],[DATE]])</f>
        <v>43330</v>
      </c>
      <c r="B61" s="161" t="str">
        <f>TEXT(T_DATA[[#This Row],[DATE]],"ddd")</f>
        <v>Sat</v>
      </c>
      <c r="C61" s="157"/>
      <c r="D61" s="157"/>
      <c r="E61" s="157"/>
      <c r="F61" s="164">
        <f>IF(T_DATA[[#This Row],[TIME IN]]="",0,T_DATA[[#This Row],[DAY HOURS]]-T_DATA[[#This Row],[DOUBLE OVERTIME]]-T_DATA[[#This Row],[OVERTIME]])</f>
        <v>0</v>
      </c>
      <c r="G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1" s="167">
        <f>IF(T_DATA[[#This Row],[TIME IN]]="",0,ROUND(((T_DATA[[#This Row],[TIME OUT]]-T_DATA[[#This Row],[TIME IN]]-T_DATA[[#This Row],[BREAK TIME]])*24*60),0)/60)</f>
        <v>0</v>
      </c>
      <c r="J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1" s="165">
        <f>IF(T_DATA[[#This Row],[REGULAR ]]="","",T_DATA[[#This Row],[REGULAR ]]*I_T1_RT)</f>
        <v>0</v>
      </c>
      <c r="L61" s="165">
        <f ca="1">IF(T_DATA[[#This Row],[OVERTIME]]="","",T_DATA[[#This Row],[OVERTIME]]*I_T2_RT)</f>
        <v>0</v>
      </c>
      <c r="M61" s="165">
        <f ca="1">IF(T_DATA[[#This Row],[DOUBLE OVERTIME]]="","",T_DATA[[#This Row],[DOUBLE OVERTIME]]*I_T3_RT)</f>
        <v>0</v>
      </c>
      <c r="N61" s="165">
        <f ca="1">IFERROR(T_DATA[[#This Row],[REGULAR PAY]]+T_DATA[[#This Row],[OVERTIME PAY]]+T_DATA[[#This Row],[DOUBLE OVERTIME PAY]],"")</f>
        <v>0</v>
      </c>
      <c r="O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2" spans="1:15" ht="16.5" thickTop="1" thickBot="1" x14ac:dyDescent="0.3">
      <c r="A62" s="160">
        <f>I_ST_DT-1+ROW(T_DATA[[#This Row],[DATE]])-ROW(T_DATA[[#Headers],[DATE]])</f>
        <v>43331</v>
      </c>
      <c r="B62" s="161" t="str">
        <f>TEXT(T_DATA[[#This Row],[DATE]],"ddd")</f>
        <v>Sun</v>
      </c>
      <c r="C62" s="157"/>
      <c r="D62" s="157"/>
      <c r="E62" s="157"/>
      <c r="F62" s="164">
        <f>IF(T_DATA[[#This Row],[TIME IN]]="",0,T_DATA[[#This Row],[DAY HOURS]]-T_DATA[[#This Row],[DOUBLE OVERTIME]]-T_DATA[[#This Row],[OVERTIME]])</f>
        <v>0</v>
      </c>
      <c r="G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2" s="167">
        <f>IF(T_DATA[[#This Row],[TIME IN]]="",0,ROUND(((T_DATA[[#This Row],[TIME OUT]]-T_DATA[[#This Row],[TIME IN]]-T_DATA[[#This Row],[BREAK TIME]])*24*60),0)/60)</f>
        <v>0</v>
      </c>
      <c r="J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2" s="165">
        <f>IF(T_DATA[[#This Row],[REGULAR ]]="","",T_DATA[[#This Row],[REGULAR ]]*I_T1_RT)</f>
        <v>0</v>
      </c>
      <c r="L62" s="165">
        <f ca="1">IF(T_DATA[[#This Row],[OVERTIME]]="","",T_DATA[[#This Row],[OVERTIME]]*I_T2_RT)</f>
        <v>0</v>
      </c>
      <c r="M62" s="165">
        <f ca="1">IF(T_DATA[[#This Row],[DOUBLE OVERTIME]]="","",T_DATA[[#This Row],[DOUBLE OVERTIME]]*I_T3_RT)</f>
        <v>0</v>
      </c>
      <c r="N62" s="165">
        <f ca="1">IFERROR(T_DATA[[#This Row],[REGULAR PAY]]+T_DATA[[#This Row],[OVERTIME PAY]]+T_DATA[[#This Row],[DOUBLE OVERTIME PAY]],"")</f>
        <v>0</v>
      </c>
      <c r="O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3" spans="1:15" ht="16.5" thickTop="1" thickBot="1" x14ac:dyDescent="0.3">
      <c r="A63" s="160">
        <f>I_ST_DT-1+ROW(T_DATA[[#This Row],[DATE]])-ROW(T_DATA[[#Headers],[DATE]])</f>
        <v>43332</v>
      </c>
      <c r="B63" s="161" t="str">
        <f>TEXT(T_DATA[[#This Row],[DATE]],"ddd")</f>
        <v>Mon</v>
      </c>
      <c r="C63" s="157"/>
      <c r="D63" s="157"/>
      <c r="E63" s="157"/>
      <c r="F63" s="164">
        <f>IF(T_DATA[[#This Row],[TIME IN]]="",0,T_DATA[[#This Row],[DAY HOURS]]-T_DATA[[#This Row],[DOUBLE OVERTIME]]-T_DATA[[#This Row],[OVERTIME]])</f>
        <v>0</v>
      </c>
      <c r="G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3" s="167">
        <f>IF(T_DATA[[#This Row],[TIME IN]]="",0,ROUND(((T_DATA[[#This Row],[TIME OUT]]-T_DATA[[#This Row],[TIME IN]]-T_DATA[[#This Row],[BREAK TIME]])*24*60),0)/60)</f>
        <v>0</v>
      </c>
      <c r="J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3" s="165">
        <f>IF(T_DATA[[#This Row],[REGULAR ]]="","",T_DATA[[#This Row],[REGULAR ]]*I_T1_RT)</f>
        <v>0</v>
      </c>
      <c r="L63" s="165">
        <f ca="1">IF(T_DATA[[#This Row],[OVERTIME]]="","",T_DATA[[#This Row],[OVERTIME]]*I_T2_RT)</f>
        <v>0</v>
      </c>
      <c r="M63" s="165">
        <f ca="1">IF(T_DATA[[#This Row],[DOUBLE OVERTIME]]="","",T_DATA[[#This Row],[DOUBLE OVERTIME]]*I_T3_RT)</f>
        <v>0</v>
      </c>
      <c r="N63" s="165">
        <f ca="1">IFERROR(T_DATA[[#This Row],[REGULAR PAY]]+T_DATA[[#This Row],[OVERTIME PAY]]+T_DATA[[#This Row],[DOUBLE OVERTIME PAY]],"")</f>
        <v>0</v>
      </c>
      <c r="O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4" spans="1:15" ht="16.5" thickTop="1" thickBot="1" x14ac:dyDescent="0.3">
      <c r="A64" s="160">
        <f>I_ST_DT-1+ROW(T_DATA[[#This Row],[DATE]])-ROW(T_DATA[[#Headers],[DATE]])</f>
        <v>43333</v>
      </c>
      <c r="B64" s="161" t="str">
        <f>TEXT(T_DATA[[#This Row],[DATE]],"ddd")</f>
        <v>Tue</v>
      </c>
      <c r="C64" s="157"/>
      <c r="D64" s="157"/>
      <c r="E64" s="157"/>
      <c r="F64" s="164">
        <f>IF(T_DATA[[#This Row],[TIME IN]]="",0,T_DATA[[#This Row],[DAY HOURS]]-T_DATA[[#This Row],[DOUBLE OVERTIME]]-T_DATA[[#This Row],[OVERTIME]])</f>
        <v>0</v>
      </c>
      <c r="G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4" s="167">
        <f>IF(T_DATA[[#This Row],[TIME IN]]="",0,ROUND(((T_DATA[[#This Row],[TIME OUT]]-T_DATA[[#This Row],[TIME IN]]-T_DATA[[#This Row],[BREAK TIME]])*24*60),0)/60)</f>
        <v>0</v>
      </c>
      <c r="J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4" s="165">
        <f>IF(T_DATA[[#This Row],[REGULAR ]]="","",T_DATA[[#This Row],[REGULAR ]]*I_T1_RT)</f>
        <v>0</v>
      </c>
      <c r="L64" s="165">
        <f ca="1">IF(T_DATA[[#This Row],[OVERTIME]]="","",T_DATA[[#This Row],[OVERTIME]]*I_T2_RT)</f>
        <v>0</v>
      </c>
      <c r="M64" s="165">
        <f ca="1">IF(T_DATA[[#This Row],[DOUBLE OVERTIME]]="","",T_DATA[[#This Row],[DOUBLE OVERTIME]]*I_T3_RT)</f>
        <v>0</v>
      </c>
      <c r="N64" s="165">
        <f ca="1">IFERROR(T_DATA[[#This Row],[REGULAR PAY]]+T_DATA[[#This Row],[OVERTIME PAY]]+T_DATA[[#This Row],[DOUBLE OVERTIME PAY]],"")</f>
        <v>0</v>
      </c>
      <c r="O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5" spans="1:15" ht="16.5" thickTop="1" thickBot="1" x14ac:dyDescent="0.3">
      <c r="A65" s="160">
        <f>I_ST_DT-1+ROW(T_DATA[[#This Row],[DATE]])-ROW(T_DATA[[#Headers],[DATE]])</f>
        <v>43334</v>
      </c>
      <c r="B65" s="161" t="str">
        <f>TEXT(T_DATA[[#This Row],[DATE]],"ddd")</f>
        <v>Wed</v>
      </c>
      <c r="C65" s="157"/>
      <c r="D65" s="157"/>
      <c r="E65" s="157"/>
      <c r="F65" s="164">
        <f>IF(T_DATA[[#This Row],[TIME IN]]="",0,T_DATA[[#This Row],[DAY HOURS]]-T_DATA[[#This Row],[DOUBLE OVERTIME]]-T_DATA[[#This Row],[OVERTIME]])</f>
        <v>0</v>
      </c>
      <c r="G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5" s="167">
        <f>IF(T_DATA[[#This Row],[TIME IN]]="",0,ROUND(((T_DATA[[#This Row],[TIME OUT]]-T_DATA[[#This Row],[TIME IN]]-T_DATA[[#This Row],[BREAK TIME]])*24*60),0)/60)</f>
        <v>0</v>
      </c>
      <c r="J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5" s="165">
        <f>IF(T_DATA[[#This Row],[REGULAR ]]="","",T_DATA[[#This Row],[REGULAR ]]*I_T1_RT)</f>
        <v>0</v>
      </c>
      <c r="L65" s="165">
        <f ca="1">IF(T_DATA[[#This Row],[OVERTIME]]="","",T_DATA[[#This Row],[OVERTIME]]*I_T2_RT)</f>
        <v>0</v>
      </c>
      <c r="M65" s="165">
        <f ca="1">IF(T_DATA[[#This Row],[DOUBLE OVERTIME]]="","",T_DATA[[#This Row],[DOUBLE OVERTIME]]*I_T3_RT)</f>
        <v>0</v>
      </c>
      <c r="N65" s="165">
        <f ca="1">IFERROR(T_DATA[[#This Row],[REGULAR PAY]]+T_DATA[[#This Row],[OVERTIME PAY]]+T_DATA[[#This Row],[DOUBLE OVERTIME PAY]],"")</f>
        <v>0</v>
      </c>
      <c r="O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6" spans="1:15" ht="16.5" thickTop="1" thickBot="1" x14ac:dyDescent="0.3">
      <c r="A66" s="160">
        <f>I_ST_DT-1+ROW(T_DATA[[#This Row],[DATE]])-ROW(T_DATA[[#Headers],[DATE]])</f>
        <v>43335</v>
      </c>
      <c r="B66" s="161" t="str">
        <f>TEXT(T_DATA[[#This Row],[DATE]],"ddd")</f>
        <v>Thu</v>
      </c>
      <c r="C66" s="157"/>
      <c r="D66" s="157"/>
      <c r="E66" s="157"/>
      <c r="F66" s="164">
        <f>IF(T_DATA[[#This Row],[TIME IN]]="",0,T_DATA[[#This Row],[DAY HOURS]]-T_DATA[[#This Row],[DOUBLE OVERTIME]]-T_DATA[[#This Row],[OVERTIME]])</f>
        <v>0</v>
      </c>
      <c r="G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6" s="167">
        <f>IF(T_DATA[[#This Row],[TIME IN]]="",0,ROUND(((T_DATA[[#This Row],[TIME OUT]]-T_DATA[[#This Row],[TIME IN]]-T_DATA[[#This Row],[BREAK TIME]])*24*60),0)/60)</f>
        <v>0</v>
      </c>
      <c r="J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6" s="165">
        <f>IF(T_DATA[[#This Row],[REGULAR ]]="","",T_DATA[[#This Row],[REGULAR ]]*I_T1_RT)</f>
        <v>0</v>
      </c>
      <c r="L66" s="165">
        <f ca="1">IF(T_DATA[[#This Row],[OVERTIME]]="","",T_DATA[[#This Row],[OVERTIME]]*I_T2_RT)</f>
        <v>0</v>
      </c>
      <c r="M66" s="165">
        <f ca="1">IF(T_DATA[[#This Row],[DOUBLE OVERTIME]]="","",T_DATA[[#This Row],[DOUBLE OVERTIME]]*I_T3_RT)</f>
        <v>0</v>
      </c>
      <c r="N66" s="165">
        <f ca="1">IFERROR(T_DATA[[#This Row],[REGULAR PAY]]+T_DATA[[#This Row],[OVERTIME PAY]]+T_DATA[[#This Row],[DOUBLE OVERTIME PAY]],"")</f>
        <v>0</v>
      </c>
      <c r="O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7" spans="1:15" ht="16.5" thickTop="1" thickBot="1" x14ac:dyDescent="0.3">
      <c r="A67" s="162">
        <f>I_ST_DT-1+ROW(T_DATA[[#This Row],[DATE]])-ROW(T_DATA[[#Headers],[DATE]])</f>
        <v>43336</v>
      </c>
      <c r="B67" s="163" t="str">
        <f>TEXT(T_DATA[[#This Row],[DATE]],"ddd")</f>
        <v>Fri</v>
      </c>
      <c r="C67" s="158"/>
      <c r="D67" s="158"/>
      <c r="E67" s="158"/>
      <c r="F67" s="168">
        <f>IF(T_DATA[[#This Row],[TIME IN]]="",0,T_DATA[[#This Row],[DAY HOURS]]-T_DATA[[#This Row],[DOUBLE OVERTIME]]-T_DATA[[#This Row],[OVERTIME]])</f>
        <v>0</v>
      </c>
      <c r="G67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7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7" s="169">
        <f>IF(T_DATA[[#This Row],[TIME IN]]="",0,ROUND(((T_DATA[[#This Row],[TIME OUT]]-T_DATA[[#This Row],[TIME IN]]-T_DATA[[#This Row],[BREAK TIME]])*24*60),0)/60)</f>
        <v>0</v>
      </c>
      <c r="J67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7" s="170">
        <f>IF(T_DATA[[#This Row],[REGULAR ]]="","",T_DATA[[#This Row],[REGULAR ]]*I_T1_RT)</f>
        <v>0</v>
      </c>
      <c r="L67" s="170">
        <f ca="1">IF(T_DATA[[#This Row],[OVERTIME]]="","",T_DATA[[#This Row],[OVERTIME]]*I_T2_RT)</f>
        <v>0</v>
      </c>
      <c r="M67" s="170">
        <f ca="1">IF(T_DATA[[#This Row],[DOUBLE OVERTIME]]="","",T_DATA[[#This Row],[DOUBLE OVERTIME]]*I_T3_RT)</f>
        <v>0</v>
      </c>
      <c r="N67" s="170">
        <f ca="1">IFERROR(T_DATA[[#This Row],[REGULAR PAY]]+T_DATA[[#This Row],[OVERTIME PAY]]+T_DATA[[#This Row],[DOUBLE OVERTIME PAY]],"")</f>
        <v>0</v>
      </c>
      <c r="O67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8" spans="1:15" ht="16.5" thickTop="1" thickBot="1" x14ac:dyDescent="0.3">
      <c r="A68" s="160">
        <f>I_ST_DT-1+ROW(T_DATA[[#This Row],[DATE]])-ROW(T_DATA[[#Headers],[DATE]])</f>
        <v>43337</v>
      </c>
      <c r="B68" s="161" t="str">
        <f>TEXT(T_DATA[[#This Row],[DATE]],"ddd")</f>
        <v>Sat</v>
      </c>
      <c r="C68" s="157"/>
      <c r="D68" s="157"/>
      <c r="E68" s="157"/>
      <c r="F68" s="164">
        <f>IF(T_DATA[[#This Row],[TIME IN]]="",0,T_DATA[[#This Row],[DAY HOURS]]-T_DATA[[#This Row],[DOUBLE OVERTIME]]-T_DATA[[#This Row],[OVERTIME]])</f>
        <v>0</v>
      </c>
      <c r="G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8" s="167">
        <f>IF(T_DATA[[#This Row],[TIME IN]]="",0,ROUND(((T_DATA[[#This Row],[TIME OUT]]-T_DATA[[#This Row],[TIME IN]]-T_DATA[[#This Row],[BREAK TIME]])*24*60),0)/60)</f>
        <v>0</v>
      </c>
      <c r="J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8" s="165">
        <f>IF(T_DATA[[#This Row],[REGULAR ]]="","",T_DATA[[#This Row],[REGULAR ]]*I_T1_RT)</f>
        <v>0</v>
      </c>
      <c r="L68" s="165">
        <f ca="1">IF(T_DATA[[#This Row],[OVERTIME]]="","",T_DATA[[#This Row],[OVERTIME]]*I_T2_RT)</f>
        <v>0</v>
      </c>
      <c r="M68" s="165">
        <f ca="1">IF(T_DATA[[#This Row],[DOUBLE OVERTIME]]="","",T_DATA[[#This Row],[DOUBLE OVERTIME]]*I_T3_RT)</f>
        <v>0</v>
      </c>
      <c r="N68" s="165">
        <f ca="1">IFERROR(T_DATA[[#This Row],[REGULAR PAY]]+T_DATA[[#This Row],[OVERTIME PAY]]+T_DATA[[#This Row],[DOUBLE OVERTIME PAY]],"")</f>
        <v>0</v>
      </c>
      <c r="O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69" spans="1:15" ht="16.5" thickTop="1" thickBot="1" x14ac:dyDescent="0.3">
      <c r="A69" s="160">
        <f>I_ST_DT-1+ROW(T_DATA[[#This Row],[DATE]])-ROW(T_DATA[[#Headers],[DATE]])</f>
        <v>43338</v>
      </c>
      <c r="B69" s="161" t="str">
        <f>TEXT(T_DATA[[#This Row],[DATE]],"ddd")</f>
        <v>Sun</v>
      </c>
      <c r="C69" s="157"/>
      <c r="D69" s="157"/>
      <c r="E69" s="157"/>
      <c r="F69" s="164">
        <f>IF(T_DATA[[#This Row],[TIME IN]]="",0,T_DATA[[#This Row],[DAY HOURS]]-T_DATA[[#This Row],[DOUBLE OVERTIME]]-T_DATA[[#This Row],[OVERTIME]])</f>
        <v>0</v>
      </c>
      <c r="G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69" s="167">
        <f>IF(T_DATA[[#This Row],[TIME IN]]="",0,ROUND(((T_DATA[[#This Row],[TIME OUT]]-T_DATA[[#This Row],[TIME IN]]-T_DATA[[#This Row],[BREAK TIME]])*24*60),0)/60)</f>
        <v>0</v>
      </c>
      <c r="J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69" s="165">
        <f>IF(T_DATA[[#This Row],[REGULAR ]]="","",T_DATA[[#This Row],[REGULAR ]]*I_T1_RT)</f>
        <v>0</v>
      </c>
      <c r="L69" s="165">
        <f ca="1">IF(T_DATA[[#This Row],[OVERTIME]]="","",T_DATA[[#This Row],[OVERTIME]]*I_T2_RT)</f>
        <v>0</v>
      </c>
      <c r="M69" s="165">
        <f ca="1">IF(T_DATA[[#This Row],[DOUBLE OVERTIME]]="","",T_DATA[[#This Row],[DOUBLE OVERTIME]]*I_T3_RT)</f>
        <v>0</v>
      </c>
      <c r="N69" s="165">
        <f ca="1">IFERROR(T_DATA[[#This Row],[REGULAR PAY]]+T_DATA[[#This Row],[OVERTIME PAY]]+T_DATA[[#This Row],[DOUBLE OVERTIME PAY]],"")</f>
        <v>0</v>
      </c>
      <c r="O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0" spans="1:15" ht="16.5" thickTop="1" thickBot="1" x14ac:dyDescent="0.3">
      <c r="A70" s="160">
        <f>I_ST_DT-1+ROW(T_DATA[[#This Row],[DATE]])-ROW(T_DATA[[#Headers],[DATE]])</f>
        <v>43339</v>
      </c>
      <c r="B70" s="161" t="str">
        <f>TEXT(T_DATA[[#This Row],[DATE]],"ddd")</f>
        <v>Mon</v>
      </c>
      <c r="C70" s="157"/>
      <c r="D70" s="157"/>
      <c r="E70" s="157"/>
      <c r="F70" s="164">
        <f>IF(T_DATA[[#This Row],[TIME IN]]="",0,T_DATA[[#This Row],[DAY HOURS]]-T_DATA[[#This Row],[DOUBLE OVERTIME]]-T_DATA[[#This Row],[OVERTIME]])</f>
        <v>0</v>
      </c>
      <c r="G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0" s="167">
        <f>IF(T_DATA[[#This Row],[TIME IN]]="",0,ROUND(((T_DATA[[#This Row],[TIME OUT]]-T_DATA[[#This Row],[TIME IN]]-T_DATA[[#This Row],[BREAK TIME]])*24*60),0)/60)</f>
        <v>0</v>
      </c>
      <c r="J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0" s="165">
        <f>IF(T_DATA[[#This Row],[REGULAR ]]="","",T_DATA[[#This Row],[REGULAR ]]*I_T1_RT)</f>
        <v>0</v>
      </c>
      <c r="L70" s="165">
        <f ca="1">IF(T_DATA[[#This Row],[OVERTIME]]="","",T_DATA[[#This Row],[OVERTIME]]*I_T2_RT)</f>
        <v>0</v>
      </c>
      <c r="M70" s="165">
        <f ca="1">IF(T_DATA[[#This Row],[DOUBLE OVERTIME]]="","",T_DATA[[#This Row],[DOUBLE OVERTIME]]*I_T3_RT)</f>
        <v>0</v>
      </c>
      <c r="N70" s="165">
        <f ca="1">IFERROR(T_DATA[[#This Row],[REGULAR PAY]]+T_DATA[[#This Row],[OVERTIME PAY]]+T_DATA[[#This Row],[DOUBLE OVERTIME PAY]],"")</f>
        <v>0</v>
      </c>
      <c r="O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1" spans="1:15" ht="16.5" thickTop="1" thickBot="1" x14ac:dyDescent="0.3">
      <c r="A71" s="160">
        <f>I_ST_DT-1+ROW(T_DATA[[#This Row],[DATE]])-ROW(T_DATA[[#Headers],[DATE]])</f>
        <v>43340</v>
      </c>
      <c r="B71" s="161" t="str">
        <f>TEXT(T_DATA[[#This Row],[DATE]],"ddd")</f>
        <v>Tue</v>
      </c>
      <c r="C71" s="157"/>
      <c r="D71" s="157"/>
      <c r="E71" s="157"/>
      <c r="F71" s="164">
        <f>IF(T_DATA[[#This Row],[TIME IN]]="",0,T_DATA[[#This Row],[DAY HOURS]]-T_DATA[[#This Row],[DOUBLE OVERTIME]]-T_DATA[[#This Row],[OVERTIME]])</f>
        <v>0</v>
      </c>
      <c r="G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1" s="167">
        <f>IF(T_DATA[[#This Row],[TIME IN]]="",0,ROUND(((T_DATA[[#This Row],[TIME OUT]]-T_DATA[[#This Row],[TIME IN]]-T_DATA[[#This Row],[BREAK TIME]])*24*60),0)/60)</f>
        <v>0</v>
      </c>
      <c r="J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1" s="165">
        <f>IF(T_DATA[[#This Row],[REGULAR ]]="","",T_DATA[[#This Row],[REGULAR ]]*I_T1_RT)</f>
        <v>0</v>
      </c>
      <c r="L71" s="165">
        <f ca="1">IF(T_DATA[[#This Row],[OVERTIME]]="","",T_DATA[[#This Row],[OVERTIME]]*I_T2_RT)</f>
        <v>0</v>
      </c>
      <c r="M71" s="165">
        <f ca="1">IF(T_DATA[[#This Row],[DOUBLE OVERTIME]]="","",T_DATA[[#This Row],[DOUBLE OVERTIME]]*I_T3_RT)</f>
        <v>0</v>
      </c>
      <c r="N71" s="165">
        <f ca="1">IFERROR(T_DATA[[#This Row],[REGULAR PAY]]+T_DATA[[#This Row],[OVERTIME PAY]]+T_DATA[[#This Row],[DOUBLE OVERTIME PAY]],"")</f>
        <v>0</v>
      </c>
      <c r="O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2" spans="1:15" ht="16.5" thickTop="1" thickBot="1" x14ac:dyDescent="0.3">
      <c r="A72" s="160">
        <f>I_ST_DT-1+ROW(T_DATA[[#This Row],[DATE]])-ROW(T_DATA[[#Headers],[DATE]])</f>
        <v>43341</v>
      </c>
      <c r="B72" s="161" t="str">
        <f>TEXT(T_DATA[[#This Row],[DATE]],"ddd")</f>
        <v>Wed</v>
      </c>
      <c r="C72" s="157"/>
      <c r="D72" s="157"/>
      <c r="E72" s="157"/>
      <c r="F72" s="164">
        <f>IF(T_DATA[[#This Row],[TIME IN]]="",0,T_DATA[[#This Row],[DAY HOURS]]-T_DATA[[#This Row],[DOUBLE OVERTIME]]-T_DATA[[#This Row],[OVERTIME]])</f>
        <v>0</v>
      </c>
      <c r="G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2" s="167">
        <f>IF(T_DATA[[#This Row],[TIME IN]]="",0,ROUND(((T_DATA[[#This Row],[TIME OUT]]-T_DATA[[#This Row],[TIME IN]]-T_DATA[[#This Row],[BREAK TIME]])*24*60),0)/60)</f>
        <v>0</v>
      </c>
      <c r="J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2" s="165">
        <f>IF(T_DATA[[#This Row],[REGULAR ]]="","",T_DATA[[#This Row],[REGULAR ]]*I_T1_RT)</f>
        <v>0</v>
      </c>
      <c r="L72" s="165">
        <f ca="1">IF(T_DATA[[#This Row],[OVERTIME]]="","",T_DATA[[#This Row],[OVERTIME]]*I_T2_RT)</f>
        <v>0</v>
      </c>
      <c r="M72" s="165">
        <f ca="1">IF(T_DATA[[#This Row],[DOUBLE OVERTIME]]="","",T_DATA[[#This Row],[DOUBLE OVERTIME]]*I_T3_RT)</f>
        <v>0</v>
      </c>
      <c r="N72" s="165">
        <f ca="1">IFERROR(T_DATA[[#This Row],[REGULAR PAY]]+T_DATA[[#This Row],[OVERTIME PAY]]+T_DATA[[#This Row],[DOUBLE OVERTIME PAY]],"")</f>
        <v>0</v>
      </c>
      <c r="O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3" spans="1:15" ht="16.5" thickTop="1" thickBot="1" x14ac:dyDescent="0.3">
      <c r="A73" s="160">
        <f>I_ST_DT-1+ROW(T_DATA[[#This Row],[DATE]])-ROW(T_DATA[[#Headers],[DATE]])</f>
        <v>43342</v>
      </c>
      <c r="B73" s="161" t="str">
        <f>TEXT(T_DATA[[#This Row],[DATE]],"ddd")</f>
        <v>Thu</v>
      </c>
      <c r="C73" s="157"/>
      <c r="D73" s="157"/>
      <c r="E73" s="157"/>
      <c r="F73" s="164">
        <f>IF(T_DATA[[#This Row],[TIME IN]]="",0,T_DATA[[#This Row],[DAY HOURS]]-T_DATA[[#This Row],[DOUBLE OVERTIME]]-T_DATA[[#This Row],[OVERTIME]])</f>
        <v>0</v>
      </c>
      <c r="G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3" s="167">
        <f>IF(T_DATA[[#This Row],[TIME IN]]="",0,ROUND(((T_DATA[[#This Row],[TIME OUT]]-T_DATA[[#This Row],[TIME IN]]-T_DATA[[#This Row],[BREAK TIME]])*24*60),0)/60)</f>
        <v>0</v>
      </c>
      <c r="J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3" s="165">
        <f>IF(T_DATA[[#This Row],[REGULAR ]]="","",T_DATA[[#This Row],[REGULAR ]]*I_T1_RT)</f>
        <v>0</v>
      </c>
      <c r="L73" s="165">
        <f ca="1">IF(T_DATA[[#This Row],[OVERTIME]]="","",T_DATA[[#This Row],[OVERTIME]]*I_T2_RT)</f>
        <v>0</v>
      </c>
      <c r="M73" s="165">
        <f ca="1">IF(T_DATA[[#This Row],[DOUBLE OVERTIME]]="","",T_DATA[[#This Row],[DOUBLE OVERTIME]]*I_T3_RT)</f>
        <v>0</v>
      </c>
      <c r="N73" s="165">
        <f ca="1">IFERROR(T_DATA[[#This Row],[REGULAR PAY]]+T_DATA[[#This Row],[OVERTIME PAY]]+T_DATA[[#This Row],[DOUBLE OVERTIME PAY]],"")</f>
        <v>0</v>
      </c>
      <c r="O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4" spans="1:15" ht="16.5" thickTop="1" thickBot="1" x14ac:dyDescent="0.3">
      <c r="A74" s="160">
        <f>I_ST_DT-1+ROW(T_DATA[[#This Row],[DATE]])-ROW(T_DATA[[#Headers],[DATE]])</f>
        <v>43343</v>
      </c>
      <c r="B74" s="161" t="str">
        <f>TEXT(T_DATA[[#This Row],[DATE]],"ddd")</f>
        <v>Fri</v>
      </c>
      <c r="C74" s="157"/>
      <c r="D74" s="157"/>
      <c r="E74" s="157"/>
      <c r="F74" s="164">
        <f>IF(T_DATA[[#This Row],[TIME IN]]="",0,T_DATA[[#This Row],[DAY HOURS]]-T_DATA[[#This Row],[DOUBLE OVERTIME]]-T_DATA[[#This Row],[OVERTIME]])</f>
        <v>0</v>
      </c>
      <c r="G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4" s="167">
        <f>IF(T_DATA[[#This Row],[TIME IN]]="",0,ROUND(((T_DATA[[#This Row],[TIME OUT]]-T_DATA[[#This Row],[TIME IN]]-T_DATA[[#This Row],[BREAK TIME]])*24*60),0)/60)</f>
        <v>0</v>
      </c>
      <c r="J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4" s="165">
        <f>IF(T_DATA[[#This Row],[REGULAR ]]="","",T_DATA[[#This Row],[REGULAR ]]*I_T1_RT)</f>
        <v>0</v>
      </c>
      <c r="L74" s="165">
        <f ca="1">IF(T_DATA[[#This Row],[OVERTIME]]="","",T_DATA[[#This Row],[OVERTIME]]*I_T2_RT)</f>
        <v>0</v>
      </c>
      <c r="M74" s="165">
        <f ca="1">IF(T_DATA[[#This Row],[DOUBLE OVERTIME]]="","",T_DATA[[#This Row],[DOUBLE OVERTIME]]*I_T3_RT)</f>
        <v>0</v>
      </c>
      <c r="N74" s="165">
        <f ca="1">IFERROR(T_DATA[[#This Row],[REGULAR PAY]]+T_DATA[[#This Row],[OVERTIME PAY]]+T_DATA[[#This Row],[DOUBLE OVERTIME PAY]],"")</f>
        <v>0</v>
      </c>
      <c r="O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5" spans="1:15" ht="16.5" thickTop="1" thickBot="1" x14ac:dyDescent="0.3">
      <c r="A75" s="160">
        <f>I_ST_DT-1+ROW(T_DATA[[#This Row],[DATE]])-ROW(T_DATA[[#Headers],[DATE]])</f>
        <v>43344</v>
      </c>
      <c r="B75" s="161" t="str">
        <f>TEXT(T_DATA[[#This Row],[DATE]],"ddd")</f>
        <v>Sat</v>
      </c>
      <c r="C75" s="157"/>
      <c r="D75" s="157"/>
      <c r="E75" s="157"/>
      <c r="F75" s="164">
        <f>IF(T_DATA[[#This Row],[TIME IN]]="",0,T_DATA[[#This Row],[DAY HOURS]]-T_DATA[[#This Row],[DOUBLE OVERTIME]]-T_DATA[[#This Row],[OVERTIME]])</f>
        <v>0</v>
      </c>
      <c r="G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5" s="167">
        <f>IF(T_DATA[[#This Row],[TIME IN]]="",0,ROUND(((T_DATA[[#This Row],[TIME OUT]]-T_DATA[[#This Row],[TIME IN]]-T_DATA[[#This Row],[BREAK TIME]])*24*60),0)/60)</f>
        <v>0</v>
      </c>
      <c r="J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5" s="165">
        <f>IF(T_DATA[[#This Row],[REGULAR ]]="","",T_DATA[[#This Row],[REGULAR ]]*I_T1_RT)</f>
        <v>0</v>
      </c>
      <c r="L75" s="165">
        <f ca="1">IF(T_DATA[[#This Row],[OVERTIME]]="","",T_DATA[[#This Row],[OVERTIME]]*I_T2_RT)</f>
        <v>0</v>
      </c>
      <c r="M75" s="165">
        <f ca="1">IF(T_DATA[[#This Row],[DOUBLE OVERTIME]]="","",T_DATA[[#This Row],[DOUBLE OVERTIME]]*I_T3_RT)</f>
        <v>0</v>
      </c>
      <c r="N75" s="165">
        <f ca="1">IFERROR(T_DATA[[#This Row],[REGULAR PAY]]+T_DATA[[#This Row],[OVERTIME PAY]]+T_DATA[[#This Row],[DOUBLE OVERTIME PAY]],"")</f>
        <v>0</v>
      </c>
      <c r="O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6" spans="1:15" ht="16.5" thickTop="1" thickBot="1" x14ac:dyDescent="0.3">
      <c r="A76" s="160">
        <f>I_ST_DT-1+ROW(T_DATA[[#This Row],[DATE]])-ROW(T_DATA[[#Headers],[DATE]])</f>
        <v>43345</v>
      </c>
      <c r="B76" s="161" t="str">
        <f>TEXT(T_DATA[[#This Row],[DATE]],"ddd")</f>
        <v>Sun</v>
      </c>
      <c r="C76" s="157"/>
      <c r="D76" s="157"/>
      <c r="E76" s="157"/>
      <c r="F76" s="164">
        <f>IF(T_DATA[[#This Row],[TIME IN]]="",0,T_DATA[[#This Row],[DAY HOURS]]-T_DATA[[#This Row],[DOUBLE OVERTIME]]-T_DATA[[#This Row],[OVERTIME]])</f>
        <v>0</v>
      </c>
      <c r="G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6" s="167">
        <f>IF(T_DATA[[#This Row],[TIME IN]]="",0,ROUND(((T_DATA[[#This Row],[TIME OUT]]-T_DATA[[#This Row],[TIME IN]]-T_DATA[[#This Row],[BREAK TIME]])*24*60),0)/60)</f>
        <v>0</v>
      </c>
      <c r="J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6" s="165">
        <f>IF(T_DATA[[#This Row],[REGULAR ]]="","",T_DATA[[#This Row],[REGULAR ]]*I_T1_RT)</f>
        <v>0</v>
      </c>
      <c r="L76" s="165">
        <f ca="1">IF(T_DATA[[#This Row],[OVERTIME]]="","",T_DATA[[#This Row],[OVERTIME]]*I_T2_RT)</f>
        <v>0</v>
      </c>
      <c r="M76" s="165">
        <f ca="1">IF(T_DATA[[#This Row],[DOUBLE OVERTIME]]="","",T_DATA[[#This Row],[DOUBLE OVERTIME]]*I_T3_RT)</f>
        <v>0</v>
      </c>
      <c r="N76" s="165">
        <f ca="1">IFERROR(T_DATA[[#This Row],[REGULAR PAY]]+T_DATA[[#This Row],[OVERTIME PAY]]+T_DATA[[#This Row],[DOUBLE OVERTIME PAY]],"")</f>
        <v>0</v>
      </c>
      <c r="O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7" spans="1:15" ht="16.5" thickTop="1" thickBot="1" x14ac:dyDescent="0.3">
      <c r="A77" s="160">
        <f>I_ST_DT-1+ROW(T_DATA[[#This Row],[DATE]])-ROW(T_DATA[[#Headers],[DATE]])</f>
        <v>43346</v>
      </c>
      <c r="B77" s="161" t="str">
        <f>TEXT(T_DATA[[#This Row],[DATE]],"ddd")</f>
        <v>Mon</v>
      </c>
      <c r="C77" s="157"/>
      <c r="D77" s="157"/>
      <c r="E77" s="157"/>
      <c r="F77" s="164">
        <f>IF(T_DATA[[#This Row],[TIME IN]]="",0,T_DATA[[#This Row],[DAY HOURS]]-T_DATA[[#This Row],[DOUBLE OVERTIME]]-T_DATA[[#This Row],[OVERTIME]])</f>
        <v>0</v>
      </c>
      <c r="G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7" s="167">
        <f>IF(T_DATA[[#This Row],[TIME IN]]="",0,ROUND(((T_DATA[[#This Row],[TIME OUT]]-T_DATA[[#This Row],[TIME IN]]-T_DATA[[#This Row],[BREAK TIME]])*24*60),0)/60)</f>
        <v>0</v>
      </c>
      <c r="J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7" s="165">
        <f>IF(T_DATA[[#This Row],[REGULAR ]]="","",T_DATA[[#This Row],[REGULAR ]]*I_T1_RT)</f>
        <v>0</v>
      </c>
      <c r="L77" s="165">
        <f ca="1">IF(T_DATA[[#This Row],[OVERTIME]]="","",T_DATA[[#This Row],[OVERTIME]]*I_T2_RT)</f>
        <v>0</v>
      </c>
      <c r="M77" s="165">
        <f ca="1">IF(T_DATA[[#This Row],[DOUBLE OVERTIME]]="","",T_DATA[[#This Row],[DOUBLE OVERTIME]]*I_T3_RT)</f>
        <v>0</v>
      </c>
      <c r="N77" s="165">
        <f ca="1">IFERROR(T_DATA[[#This Row],[REGULAR PAY]]+T_DATA[[#This Row],[OVERTIME PAY]]+T_DATA[[#This Row],[DOUBLE OVERTIME PAY]],"")</f>
        <v>0</v>
      </c>
      <c r="O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8" spans="1:15" ht="16.5" thickTop="1" thickBot="1" x14ac:dyDescent="0.3">
      <c r="A78" s="160">
        <f>I_ST_DT-1+ROW(T_DATA[[#This Row],[DATE]])-ROW(T_DATA[[#Headers],[DATE]])</f>
        <v>43347</v>
      </c>
      <c r="B78" s="161" t="str">
        <f>TEXT(T_DATA[[#This Row],[DATE]],"ddd")</f>
        <v>Tue</v>
      </c>
      <c r="C78" s="157"/>
      <c r="D78" s="157"/>
      <c r="E78" s="157"/>
      <c r="F78" s="164">
        <f>IF(T_DATA[[#This Row],[TIME IN]]="",0,T_DATA[[#This Row],[DAY HOURS]]-T_DATA[[#This Row],[DOUBLE OVERTIME]]-T_DATA[[#This Row],[OVERTIME]])</f>
        <v>0</v>
      </c>
      <c r="G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8" s="167">
        <f>IF(T_DATA[[#This Row],[TIME IN]]="",0,ROUND(((T_DATA[[#This Row],[TIME OUT]]-T_DATA[[#This Row],[TIME IN]]-T_DATA[[#This Row],[BREAK TIME]])*24*60),0)/60)</f>
        <v>0</v>
      </c>
      <c r="J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8" s="165">
        <f>IF(T_DATA[[#This Row],[REGULAR ]]="","",T_DATA[[#This Row],[REGULAR ]]*I_T1_RT)</f>
        <v>0</v>
      </c>
      <c r="L78" s="165">
        <f ca="1">IF(T_DATA[[#This Row],[OVERTIME]]="","",T_DATA[[#This Row],[OVERTIME]]*I_T2_RT)</f>
        <v>0</v>
      </c>
      <c r="M78" s="165">
        <f ca="1">IF(T_DATA[[#This Row],[DOUBLE OVERTIME]]="","",T_DATA[[#This Row],[DOUBLE OVERTIME]]*I_T3_RT)</f>
        <v>0</v>
      </c>
      <c r="N78" s="165">
        <f ca="1">IFERROR(T_DATA[[#This Row],[REGULAR PAY]]+T_DATA[[#This Row],[OVERTIME PAY]]+T_DATA[[#This Row],[DOUBLE OVERTIME PAY]],"")</f>
        <v>0</v>
      </c>
      <c r="O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79" spans="1:15" ht="16.5" thickTop="1" thickBot="1" x14ac:dyDescent="0.3">
      <c r="A79" s="160">
        <f>I_ST_DT-1+ROW(T_DATA[[#This Row],[DATE]])-ROW(T_DATA[[#Headers],[DATE]])</f>
        <v>43348</v>
      </c>
      <c r="B79" s="161" t="str">
        <f>TEXT(T_DATA[[#This Row],[DATE]],"ddd")</f>
        <v>Wed</v>
      </c>
      <c r="C79" s="157"/>
      <c r="D79" s="157"/>
      <c r="E79" s="157"/>
      <c r="F79" s="164">
        <f>IF(T_DATA[[#This Row],[TIME IN]]="",0,T_DATA[[#This Row],[DAY HOURS]]-T_DATA[[#This Row],[DOUBLE OVERTIME]]-T_DATA[[#This Row],[OVERTIME]])</f>
        <v>0</v>
      </c>
      <c r="G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79" s="167">
        <f>IF(T_DATA[[#This Row],[TIME IN]]="",0,ROUND(((T_DATA[[#This Row],[TIME OUT]]-T_DATA[[#This Row],[TIME IN]]-T_DATA[[#This Row],[BREAK TIME]])*24*60),0)/60)</f>
        <v>0</v>
      </c>
      <c r="J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79" s="165">
        <f>IF(T_DATA[[#This Row],[REGULAR ]]="","",T_DATA[[#This Row],[REGULAR ]]*I_T1_RT)</f>
        <v>0</v>
      </c>
      <c r="L79" s="165">
        <f ca="1">IF(T_DATA[[#This Row],[OVERTIME]]="","",T_DATA[[#This Row],[OVERTIME]]*I_T2_RT)</f>
        <v>0</v>
      </c>
      <c r="M79" s="165">
        <f ca="1">IF(T_DATA[[#This Row],[DOUBLE OVERTIME]]="","",T_DATA[[#This Row],[DOUBLE OVERTIME]]*I_T3_RT)</f>
        <v>0</v>
      </c>
      <c r="N79" s="165">
        <f ca="1">IFERROR(T_DATA[[#This Row],[REGULAR PAY]]+T_DATA[[#This Row],[OVERTIME PAY]]+T_DATA[[#This Row],[DOUBLE OVERTIME PAY]],"")</f>
        <v>0</v>
      </c>
      <c r="O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0" spans="1:15" ht="16.5" thickTop="1" thickBot="1" x14ac:dyDescent="0.3">
      <c r="A80" s="160">
        <f>I_ST_DT-1+ROW(T_DATA[[#This Row],[DATE]])-ROW(T_DATA[[#Headers],[DATE]])</f>
        <v>43349</v>
      </c>
      <c r="B80" s="161" t="str">
        <f>TEXT(T_DATA[[#This Row],[DATE]],"ddd")</f>
        <v>Thu</v>
      </c>
      <c r="C80" s="157"/>
      <c r="D80" s="157"/>
      <c r="E80" s="157"/>
      <c r="F80" s="164">
        <f>IF(T_DATA[[#This Row],[TIME IN]]="",0,T_DATA[[#This Row],[DAY HOURS]]-T_DATA[[#This Row],[DOUBLE OVERTIME]]-T_DATA[[#This Row],[OVERTIME]])</f>
        <v>0</v>
      </c>
      <c r="G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0" s="167">
        <f>IF(T_DATA[[#This Row],[TIME IN]]="",0,ROUND(((T_DATA[[#This Row],[TIME OUT]]-T_DATA[[#This Row],[TIME IN]]-T_DATA[[#This Row],[BREAK TIME]])*24*60),0)/60)</f>
        <v>0</v>
      </c>
      <c r="J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0" s="165">
        <f>IF(T_DATA[[#This Row],[REGULAR ]]="","",T_DATA[[#This Row],[REGULAR ]]*I_T1_RT)</f>
        <v>0</v>
      </c>
      <c r="L80" s="165">
        <f ca="1">IF(T_DATA[[#This Row],[OVERTIME]]="","",T_DATA[[#This Row],[OVERTIME]]*I_T2_RT)</f>
        <v>0</v>
      </c>
      <c r="M80" s="165">
        <f ca="1">IF(T_DATA[[#This Row],[DOUBLE OVERTIME]]="","",T_DATA[[#This Row],[DOUBLE OVERTIME]]*I_T3_RT)</f>
        <v>0</v>
      </c>
      <c r="N80" s="165">
        <f ca="1">IFERROR(T_DATA[[#This Row],[REGULAR PAY]]+T_DATA[[#This Row],[OVERTIME PAY]]+T_DATA[[#This Row],[DOUBLE OVERTIME PAY]],"")</f>
        <v>0</v>
      </c>
      <c r="O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1" spans="1:15" ht="16.5" thickTop="1" thickBot="1" x14ac:dyDescent="0.3">
      <c r="A81" s="160">
        <f>I_ST_DT-1+ROW(T_DATA[[#This Row],[DATE]])-ROW(T_DATA[[#Headers],[DATE]])</f>
        <v>43350</v>
      </c>
      <c r="B81" s="161" t="str">
        <f>TEXT(T_DATA[[#This Row],[DATE]],"ddd")</f>
        <v>Fri</v>
      </c>
      <c r="C81" s="157"/>
      <c r="D81" s="157"/>
      <c r="E81" s="157"/>
      <c r="F81" s="164">
        <f>IF(T_DATA[[#This Row],[TIME IN]]="",0,T_DATA[[#This Row],[DAY HOURS]]-T_DATA[[#This Row],[DOUBLE OVERTIME]]-T_DATA[[#This Row],[OVERTIME]])</f>
        <v>0</v>
      </c>
      <c r="G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1" s="167">
        <f>IF(T_DATA[[#This Row],[TIME IN]]="",0,ROUND(((T_DATA[[#This Row],[TIME OUT]]-T_DATA[[#This Row],[TIME IN]]-T_DATA[[#This Row],[BREAK TIME]])*24*60),0)/60)</f>
        <v>0</v>
      </c>
      <c r="J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1" s="165">
        <f>IF(T_DATA[[#This Row],[REGULAR ]]="","",T_DATA[[#This Row],[REGULAR ]]*I_T1_RT)</f>
        <v>0</v>
      </c>
      <c r="L81" s="165">
        <f ca="1">IF(T_DATA[[#This Row],[OVERTIME]]="","",T_DATA[[#This Row],[OVERTIME]]*I_T2_RT)</f>
        <v>0</v>
      </c>
      <c r="M81" s="165">
        <f ca="1">IF(T_DATA[[#This Row],[DOUBLE OVERTIME]]="","",T_DATA[[#This Row],[DOUBLE OVERTIME]]*I_T3_RT)</f>
        <v>0</v>
      </c>
      <c r="N81" s="165">
        <f ca="1">IFERROR(T_DATA[[#This Row],[REGULAR PAY]]+T_DATA[[#This Row],[OVERTIME PAY]]+T_DATA[[#This Row],[DOUBLE OVERTIME PAY]],"")</f>
        <v>0</v>
      </c>
      <c r="O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2" spans="1:15" ht="16.5" thickTop="1" thickBot="1" x14ac:dyDescent="0.3">
      <c r="A82" s="160">
        <f>I_ST_DT-1+ROW(T_DATA[[#This Row],[DATE]])-ROW(T_DATA[[#Headers],[DATE]])</f>
        <v>43351</v>
      </c>
      <c r="B82" s="161" t="str">
        <f>TEXT(T_DATA[[#This Row],[DATE]],"ddd")</f>
        <v>Sat</v>
      </c>
      <c r="C82" s="157"/>
      <c r="D82" s="157"/>
      <c r="E82" s="157"/>
      <c r="F82" s="164">
        <f>IF(T_DATA[[#This Row],[TIME IN]]="",0,T_DATA[[#This Row],[DAY HOURS]]-T_DATA[[#This Row],[DOUBLE OVERTIME]]-T_DATA[[#This Row],[OVERTIME]])</f>
        <v>0</v>
      </c>
      <c r="G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2" s="167">
        <f>IF(T_DATA[[#This Row],[TIME IN]]="",0,ROUND(((T_DATA[[#This Row],[TIME OUT]]-T_DATA[[#This Row],[TIME IN]]-T_DATA[[#This Row],[BREAK TIME]])*24*60),0)/60)</f>
        <v>0</v>
      </c>
      <c r="J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2" s="165">
        <f>IF(T_DATA[[#This Row],[REGULAR ]]="","",T_DATA[[#This Row],[REGULAR ]]*I_T1_RT)</f>
        <v>0</v>
      </c>
      <c r="L82" s="165">
        <f ca="1">IF(T_DATA[[#This Row],[OVERTIME]]="","",T_DATA[[#This Row],[OVERTIME]]*I_T2_RT)</f>
        <v>0</v>
      </c>
      <c r="M82" s="165">
        <f ca="1">IF(T_DATA[[#This Row],[DOUBLE OVERTIME]]="","",T_DATA[[#This Row],[DOUBLE OVERTIME]]*I_T3_RT)</f>
        <v>0</v>
      </c>
      <c r="N82" s="165">
        <f ca="1">IFERROR(T_DATA[[#This Row],[REGULAR PAY]]+T_DATA[[#This Row],[OVERTIME PAY]]+T_DATA[[#This Row],[DOUBLE OVERTIME PAY]],"")</f>
        <v>0</v>
      </c>
      <c r="O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3" spans="1:15" ht="16.5" thickTop="1" thickBot="1" x14ac:dyDescent="0.3">
      <c r="A83" s="160">
        <f>I_ST_DT-1+ROW(T_DATA[[#This Row],[DATE]])-ROW(T_DATA[[#Headers],[DATE]])</f>
        <v>43352</v>
      </c>
      <c r="B83" s="161" t="str">
        <f>TEXT(T_DATA[[#This Row],[DATE]],"ddd")</f>
        <v>Sun</v>
      </c>
      <c r="C83" s="157"/>
      <c r="D83" s="157"/>
      <c r="E83" s="157"/>
      <c r="F83" s="164">
        <f>IF(T_DATA[[#This Row],[TIME IN]]="",0,T_DATA[[#This Row],[DAY HOURS]]-T_DATA[[#This Row],[DOUBLE OVERTIME]]-T_DATA[[#This Row],[OVERTIME]])</f>
        <v>0</v>
      </c>
      <c r="G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3" s="167">
        <f>IF(T_DATA[[#This Row],[TIME IN]]="",0,ROUND(((T_DATA[[#This Row],[TIME OUT]]-T_DATA[[#This Row],[TIME IN]]-T_DATA[[#This Row],[BREAK TIME]])*24*60),0)/60)</f>
        <v>0</v>
      </c>
      <c r="J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3" s="165">
        <f>IF(T_DATA[[#This Row],[REGULAR ]]="","",T_DATA[[#This Row],[REGULAR ]]*I_T1_RT)</f>
        <v>0</v>
      </c>
      <c r="L83" s="165">
        <f ca="1">IF(T_DATA[[#This Row],[OVERTIME]]="","",T_DATA[[#This Row],[OVERTIME]]*I_T2_RT)</f>
        <v>0</v>
      </c>
      <c r="M83" s="165">
        <f ca="1">IF(T_DATA[[#This Row],[DOUBLE OVERTIME]]="","",T_DATA[[#This Row],[DOUBLE OVERTIME]]*I_T3_RT)</f>
        <v>0</v>
      </c>
      <c r="N83" s="165">
        <f ca="1">IFERROR(T_DATA[[#This Row],[REGULAR PAY]]+T_DATA[[#This Row],[OVERTIME PAY]]+T_DATA[[#This Row],[DOUBLE OVERTIME PAY]],"")</f>
        <v>0</v>
      </c>
      <c r="O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4" spans="1:15" ht="16.5" thickTop="1" thickBot="1" x14ac:dyDescent="0.3">
      <c r="A84" s="160">
        <f>I_ST_DT-1+ROW(T_DATA[[#This Row],[DATE]])-ROW(T_DATA[[#Headers],[DATE]])</f>
        <v>43353</v>
      </c>
      <c r="B84" s="161" t="str">
        <f>TEXT(T_DATA[[#This Row],[DATE]],"ddd")</f>
        <v>Mon</v>
      </c>
      <c r="C84" s="157"/>
      <c r="D84" s="157"/>
      <c r="E84" s="157"/>
      <c r="F84" s="164">
        <f>IF(T_DATA[[#This Row],[TIME IN]]="",0,T_DATA[[#This Row],[DAY HOURS]]-T_DATA[[#This Row],[DOUBLE OVERTIME]]-T_DATA[[#This Row],[OVERTIME]])</f>
        <v>0</v>
      </c>
      <c r="G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4" s="167">
        <f>IF(T_DATA[[#This Row],[TIME IN]]="",0,ROUND(((T_DATA[[#This Row],[TIME OUT]]-T_DATA[[#This Row],[TIME IN]]-T_DATA[[#This Row],[BREAK TIME]])*24*60),0)/60)</f>
        <v>0</v>
      </c>
      <c r="J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4" s="165">
        <f>IF(T_DATA[[#This Row],[REGULAR ]]="","",T_DATA[[#This Row],[REGULAR ]]*I_T1_RT)</f>
        <v>0</v>
      </c>
      <c r="L84" s="165">
        <f ca="1">IF(T_DATA[[#This Row],[OVERTIME]]="","",T_DATA[[#This Row],[OVERTIME]]*I_T2_RT)</f>
        <v>0</v>
      </c>
      <c r="M84" s="165">
        <f ca="1">IF(T_DATA[[#This Row],[DOUBLE OVERTIME]]="","",T_DATA[[#This Row],[DOUBLE OVERTIME]]*I_T3_RT)</f>
        <v>0</v>
      </c>
      <c r="N84" s="165">
        <f ca="1">IFERROR(T_DATA[[#This Row],[REGULAR PAY]]+T_DATA[[#This Row],[OVERTIME PAY]]+T_DATA[[#This Row],[DOUBLE OVERTIME PAY]],"")</f>
        <v>0</v>
      </c>
      <c r="O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5" spans="1:15" ht="16.5" thickTop="1" thickBot="1" x14ac:dyDescent="0.3">
      <c r="A85" s="160">
        <f>I_ST_DT-1+ROW(T_DATA[[#This Row],[DATE]])-ROW(T_DATA[[#Headers],[DATE]])</f>
        <v>43354</v>
      </c>
      <c r="B85" s="161" t="str">
        <f>TEXT(T_DATA[[#This Row],[DATE]],"ddd")</f>
        <v>Tue</v>
      </c>
      <c r="C85" s="157"/>
      <c r="D85" s="157"/>
      <c r="E85" s="157"/>
      <c r="F85" s="164">
        <f>IF(T_DATA[[#This Row],[TIME IN]]="",0,T_DATA[[#This Row],[DAY HOURS]]-T_DATA[[#This Row],[DOUBLE OVERTIME]]-T_DATA[[#This Row],[OVERTIME]])</f>
        <v>0</v>
      </c>
      <c r="G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5" s="167">
        <f>IF(T_DATA[[#This Row],[TIME IN]]="",0,ROUND(((T_DATA[[#This Row],[TIME OUT]]-T_DATA[[#This Row],[TIME IN]]-T_DATA[[#This Row],[BREAK TIME]])*24*60),0)/60)</f>
        <v>0</v>
      </c>
      <c r="J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5" s="165">
        <f>IF(T_DATA[[#This Row],[REGULAR ]]="","",T_DATA[[#This Row],[REGULAR ]]*I_T1_RT)</f>
        <v>0</v>
      </c>
      <c r="L85" s="165">
        <f ca="1">IF(T_DATA[[#This Row],[OVERTIME]]="","",T_DATA[[#This Row],[OVERTIME]]*I_T2_RT)</f>
        <v>0</v>
      </c>
      <c r="M85" s="165">
        <f ca="1">IF(T_DATA[[#This Row],[DOUBLE OVERTIME]]="","",T_DATA[[#This Row],[DOUBLE OVERTIME]]*I_T3_RT)</f>
        <v>0</v>
      </c>
      <c r="N85" s="165">
        <f ca="1">IFERROR(T_DATA[[#This Row],[REGULAR PAY]]+T_DATA[[#This Row],[OVERTIME PAY]]+T_DATA[[#This Row],[DOUBLE OVERTIME PAY]],"")</f>
        <v>0</v>
      </c>
      <c r="O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6" spans="1:15" ht="16.5" thickTop="1" thickBot="1" x14ac:dyDescent="0.3">
      <c r="A86" s="160">
        <f>I_ST_DT-1+ROW(T_DATA[[#This Row],[DATE]])-ROW(T_DATA[[#Headers],[DATE]])</f>
        <v>43355</v>
      </c>
      <c r="B86" s="161" t="str">
        <f>TEXT(T_DATA[[#This Row],[DATE]],"ddd")</f>
        <v>Wed</v>
      </c>
      <c r="C86" s="157"/>
      <c r="D86" s="157"/>
      <c r="E86" s="157"/>
      <c r="F86" s="164">
        <f>IF(T_DATA[[#This Row],[TIME IN]]="",0,T_DATA[[#This Row],[DAY HOURS]]-T_DATA[[#This Row],[DOUBLE OVERTIME]]-T_DATA[[#This Row],[OVERTIME]])</f>
        <v>0</v>
      </c>
      <c r="G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6" s="167">
        <f>IF(T_DATA[[#This Row],[TIME IN]]="",0,ROUND(((T_DATA[[#This Row],[TIME OUT]]-T_DATA[[#This Row],[TIME IN]]-T_DATA[[#This Row],[BREAK TIME]])*24*60),0)/60)</f>
        <v>0</v>
      </c>
      <c r="J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6" s="165">
        <f>IF(T_DATA[[#This Row],[REGULAR ]]="","",T_DATA[[#This Row],[REGULAR ]]*I_T1_RT)</f>
        <v>0</v>
      </c>
      <c r="L86" s="165">
        <f ca="1">IF(T_DATA[[#This Row],[OVERTIME]]="","",T_DATA[[#This Row],[OVERTIME]]*I_T2_RT)</f>
        <v>0</v>
      </c>
      <c r="M86" s="165">
        <f ca="1">IF(T_DATA[[#This Row],[DOUBLE OVERTIME]]="","",T_DATA[[#This Row],[DOUBLE OVERTIME]]*I_T3_RT)</f>
        <v>0</v>
      </c>
      <c r="N86" s="165">
        <f ca="1">IFERROR(T_DATA[[#This Row],[REGULAR PAY]]+T_DATA[[#This Row],[OVERTIME PAY]]+T_DATA[[#This Row],[DOUBLE OVERTIME PAY]],"")</f>
        <v>0</v>
      </c>
      <c r="O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7" spans="1:15" ht="16.5" thickTop="1" thickBot="1" x14ac:dyDescent="0.3">
      <c r="A87" s="160">
        <f>I_ST_DT-1+ROW(T_DATA[[#This Row],[DATE]])-ROW(T_DATA[[#Headers],[DATE]])</f>
        <v>43356</v>
      </c>
      <c r="B87" s="161" t="str">
        <f>TEXT(T_DATA[[#This Row],[DATE]],"ddd")</f>
        <v>Thu</v>
      </c>
      <c r="C87" s="157"/>
      <c r="D87" s="157"/>
      <c r="E87" s="157"/>
      <c r="F87" s="164">
        <f>IF(T_DATA[[#This Row],[TIME IN]]="",0,T_DATA[[#This Row],[DAY HOURS]]-T_DATA[[#This Row],[DOUBLE OVERTIME]]-T_DATA[[#This Row],[OVERTIME]])</f>
        <v>0</v>
      </c>
      <c r="G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7" s="167">
        <f>IF(T_DATA[[#This Row],[TIME IN]]="",0,ROUND(((T_DATA[[#This Row],[TIME OUT]]-T_DATA[[#This Row],[TIME IN]]-T_DATA[[#This Row],[BREAK TIME]])*24*60),0)/60)</f>
        <v>0</v>
      </c>
      <c r="J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7" s="165">
        <f>IF(T_DATA[[#This Row],[REGULAR ]]="","",T_DATA[[#This Row],[REGULAR ]]*I_T1_RT)</f>
        <v>0</v>
      </c>
      <c r="L87" s="165">
        <f ca="1">IF(T_DATA[[#This Row],[OVERTIME]]="","",T_DATA[[#This Row],[OVERTIME]]*I_T2_RT)</f>
        <v>0</v>
      </c>
      <c r="M87" s="165">
        <f ca="1">IF(T_DATA[[#This Row],[DOUBLE OVERTIME]]="","",T_DATA[[#This Row],[DOUBLE OVERTIME]]*I_T3_RT)</f>
        <v>0</v>
      </c>
      <c r="N87" s="165">
        <f ca="1">IFERROR(T_DATA[[#This Row],[REGULAR PAY]]+T_DATA[[#This Row],[OVERTIME PAY]]+T_DATA[[#This Row],[DOUBLE OVERTIME PAY]],"")</f>
        <v>0</v>
      </c>
      <c r="O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8" spans="1:15" ht="16.5" thickTop="1" thickBot="1" x14ac:dyDescent="0.3">
      <c r="A88" s="160">
        <f>I_ST_DT-1+ROW(T_DATA[[#This Row],[DATE]])-ROW(T_DATA[[#Headers],[DATE]])</f>
        <v>43357</v>
      </c>
      <c r="B88" s="161" t="str">
        <f>TEXT(T_DATA[[#This Row],[DATE]],"ddd")</f>
        <v>Fri</v>
      </c>
      <c r="C88" s="157"/>
      <c r="D88" s="157"/>
      <c r="E88" s="157"/>
      <c r="F88" s="164">
        <f>IF(T_DATA[[#This Row],[TIME IN]]="",0,T_DATA[[#This Row],[DAY HOURS]]-T_DATA[[#This Row],[DOUBLE OVERTIME]]-T_DATA[[#This Row],[OVERTIME]])</f>
        <v>0</v>
      </c>
      <c r="G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8" s="167">
        <f>IF(T_DATA[[#This Row],[TIME IN]]="",0,ROUND(((T_DATA[[#This Row],[TIME OUT]]-T_DATA[[#This Row],[TIME IN]]-T_DATA[[#This Row],[BREAK TIME]])*24*60),0)/60)</f>
        <v>0</v>
      </c>
      <c r="J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8" s="165">
        <f>IF(T_DATA[[#This Row],[REGULAR ]]="","",T_DATA[[#This Row],[REGULAR ]]*I_T1_RT)</f>
        <v>0</v>
      </c>
      <c r="L88" s="165">
        <f ca="1">IF(T_DATA[[#This Row],[OVERTIME]]="","",T_DATA[[#This Row],[OVERTIME]]*I_T2_RT)</f>
        <v>0</v>
      </c>
      <c r="M88" s="165">
        <f ca="1">IF(T_DATA[[#This Row],[DOUBLE OVERTIME]]="","",T_DATA[[#This Row],[DOUBLE OVERTIME]]*I_T3_RT)</f>
        <v>0</v>
      </c>
      <c r="N88" s="165">
        <f ca="1">IFERROR(T_DATA[[#This Row],[REGULAR PAY]]+T_DATA[[#This Row],[OVERTIME PAY]]+T_DATA[[#This Row],[DOUBLE OVERTIME PAY]],"")</f>
        <v>0</v>
      </c>
      <c r="O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89" spans="1:15" ht="16.5" thickTop="1" thickBot="1" x14ac:dyDescent="0.3">
      <c r="A89" s="160">
        <f>I_ST_DT-1+ROW(T_DATA[[#This Row],[DATE]])-ROW(T_DATA[[#Headers],[DATE]])</f>
        <v>43358</v>
      </c>
      <c r="B89" s="161" t="str">
        <f>TEXT(T_DATA[[#This Row],[DATE]],"ddd")</f>
        <v>Sat</v>
      </c>
      <c r="C89" s="157"/>
      <c r="D89" s="157"/>
      <c r="E89" s="157"/>
      <c r="F89" s="164">
        <f>IF(T_DATA[[#This Row],[TIME IN]]="",0,T_DATA[[#This Row],[DAY HOURS]]-T_DATA[[#This Row],[DOUBLE OVERTIME]]-T_DATA[[#This Row],[OVERTIME]])</f>
        <v>0</v>
      </c>
      <c r="G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89" s="167">
        <f>IF(T_DATA[[#This Row],[TIME IN]]="",0,ROUND(((T_DATA[[#This Row],[TIME OUT]]-T_DATA[[#This Row],[TIME IN]]-T_DATA[[#This Row],[BREAK TIME]])*24*60),0)/60)</f>
        <v>0</v>
      </c>
      <c r="J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89" s="165">
        <f>IF(T_DATA[[#This Row],[REGULAR ]]="","",T_DATA[[#This Row],[REGULAR ]]*I_T1_RT)</f>
        <v>0</v>
      </c>
      <c r="L89" s="165">
        <f ca="1">IF(T_DATA[[#This Row],[OVERTIME]]="","",T_DATA[[#This Row],[OVERTIME]]*I_T2_RT)</f>
        <v>0</v>
      </c>
      <c r="M89" s="165">
        <f ca="1">IF(T_DATA[[#This Row],[DOUBLE OVERTIME]]="","",T_DATA[[#This Row],[DOUBLE OVERTIME]]*I_T3_RT)</f>
        <v>0</v>
      </c>
      <c r="N89" s="165">
        <f ca="1">IFERROR(T_DATA[[#This Row],[REGULAR PAY]]+T_DATA[[#This Row],[OVERTIME PAY]]+T_DATA[[#This Row],[DOUBLE OVERTIME PAY]],"")</f>
        <v>0</v>
      </c>
      <c r="O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0" spans="1:15" ht="16.5" thickTop="1" thickBot="1" x14ac:dyDescent="0.3">
      <c r="A90" s="160">
        <f>I_ST_DT-1+ROW(T_DATA[[#This Row],[DATE]])-ROW(T_DATA[[#Headers],[DATE]])</f>
        <v>43359</v>
      </c>
      <c r="B90" s="161" t="str">
        <f>TEXT(T_DATA[[#This Row],[DATE]],"ddd")</f>
        <v>Sun</v>
      </c>
      <c r="C90" s="157"/>
      <c r="D90" s="157"/>
      <c r="E90" s="157"/>
      <c r="F90" s="164">
        <f>IF(T_DATA[[#This Row],[TIME IN]]="",0,T_DATA[[#This Row],[DAY HOURS]]-T_DATA[[#This Row],[DOUBLE OVERTIME]]-T_DATA[[#This Row],[OVERTIME]])</f>
        <v>0</v>
      </c>
      <c r="G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0" s="167">
        <f>IF(T_DATA[[#This Row],[TIME IN]]="",0,ROUND(((T_DATA[[#This Row],[TIME OUT]]-T_DATA[[#This Row],[TIME IN]]-T_DATA[[#This Row],[BREAK TIME]])*24*60),0)/60)</f>
        <v>0</v>
      </c>
      <c r="J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0" s="165">
        <f>IF(T_DATA[[#This Row],[REGULAR ]]="","",T_DATA[[#This Row],[REGULAR ]]*I_T1_RT)</f>
        <v>0</v>
      </c>
      <c r="L90" s="165">
        <f ca="1">IF(T_DATA[[#This Row],[OVERTIME]]="","",T_DATA[[#This Row],[OVERTIME]]*I_T2_RT)</f>
        <v>0</v>
      </c>
      <c r="M90" s="165">
        <f ca="1">IF(T_DATA[[#This Row],[DOUBLE OVERTIME]]="","",T_DATA[[#This Row],[DOUBLE OVERTIME]]*I_T3_RT)</f>
        <v>0</v>
      </c>
      <c r="N90" s="165">
        <f ca="1">IFERROR(T_DATA[[#This Row],[REGULAR PAY]]+T_DATA[[#This Row],[OVERTIME PAY]]+T_DATA[[#This Row],[DOUBLE OVERTIME PAY]],"")</f>
        <v>0</v>
      </c>
      <c r="O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1" spans="1:15" ht="16.5" thickTop="1" thickBot="1" x14ac:dyDescent="0.3">
      <c r="A91" s="160">
        <f>I_ST_DT-1+ROW(T_DATA[[#This Row],[DATE]])-ROW(T_DATA[[#Headers],[DATE]])</f>
        <v>43360</v>
      </c>
      <c r="B91" s="161" t="str">
        <f>TEXT(T_DATA[[#This Row],[DATE]],"ddd")</f>
        <v>Mon</v>
      </c>
      <c r="C91" s="157"/>
      <c r="D91" s="157"/>
      <c r="E91" s="157"/>
      <c r="F91" s="164">
        <f>IF(T_DATA[[#This Row],[TIME IN]]="",0,T_DATA[[#This Row],[DAY HOURS]]-T_DATA[[#This Row],[DOUBLE OVERTIME]]-T_DATA[[#This Row],[OVERTIME]])</f>
        <v>0</v>
      </c>
      <c r="G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1" s="167">
        <f>IF(T_DATA[[#This Row],[TIME IN]]="",0,ROUND(((T_DATA[[#This Row],[TIME OUT]]-T_DATA[[#This Row],[TIME IN]]-T_DATA[[#This Row],[BREAK TIME]])*24*60),0)/60)</f>
        <v>0</v>
      </c>
      <c r="J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1" s="165">
        <f>IF(T_DATA[[#This Row],[REGULAR ]]="","",T_DATA[[#This Row],[REGULAR ]]*I_T1_RT)</f>
        <v>0</v>
      </c>
      <c r="L91" s="165">
        <f ca="1">IF(T_DATA[[#This Row],[OVERTIME]]="","",T_DATA[[#This Row],[OVERTIME]]*I_T2_RT)</f>
        <v>0</v>
      </c>
      <c r="M91" s="165">
        <f ca="1">IF(T_DATA[[#This Row],[DOUBLE OVERTIME]]="","",T_DATA[[#This Row],[DOUBLE OVERTIME]]*I_T3_RT)</f>
        <v>0</v>
      </c>
      <c r="N91" s="165">
        <f ca="1">IFERROR(T_DATA[[#This Row],[REGULAR PAY]]+T_DATA[[#This Row],[OVERTIME PAY]]+T_DATA[[#This Row],[DOUBLE OVERTIME PAY]],"")</f>
        <v>0</v>
      </c>
      <c r="O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2" spans="1:15" ht="16.5" thickTop="1" thickBot="1" x14ac:dyDescent="0.3">
      <c r="A92" s="160">
        <f>I_ST_DT-1+ROW(T_DATA[[#This Row],[DATE]])-ROW(T_DATA[[#Headers],[DATE]])</f>
        <v>43361</v>
      </c>
      <c r="B92" s="161" t="str">
        <f>TEXT(T_DATA[[#This Row],[DATE]],"ddd")</f>
        <v>Tue</v>
      </c>
      <c r="C92" s="157"/>
      <c r="D92" s="157"/>
      <c r="E92" s="157"/>
      <c r="F92" s="164">
        <f>IF(T_DATA[[#This Row],[TIME IN]]="",0,T_DATA[[#This Row],[DAY HOURS]]-T_DATA[[#This Row],[DOUBLE OVERTIME]]-T_DATA[[#This Row],[OVERTIME]])</f>
        <v>0</v>
      </c>
      <c r="G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2" s="167">
        <f>IF(T_DATA[[#This Row],[TIME IN]]="",0,ROUND(((T_DATA[[#This Row],[TIME OUT]]-T_DATA[[#This Row],[TIME IN]]-T_DATA[[#This Row],[BREAK TIME]])*24*60),0)/60)</f>
        <v>0</v>
      </c>
      <c r="J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2" s="165">
        <f>IF(T_DATA[[#This Row],[REGULAR ]]="","",T_DATA[[#This Row],[REGULAR ]]*I_T1_RT)</f>
        <v>0</v>
      </c>
      <c r="L92" s="165">
        <f ca="1">IF(T_DATA[[#This Row],[OVERTIME]]="","",T_DATA[[#This Row],[OVERTIME]]*I_T2_RT)</f>
        <v>0</v>
      </c>
      <c r="M92" s="165">
        <f ca="1">IF(T_DATA[[#This Row],[DOUBLE OVERTIME]]="","",T_DATA[[#This Row],[DOUBLE OVERTIME]]*I_T3_RT)</f>
        <v>0</v>
      </c>
      <c r="N92" s="165">
        <f ca="1">IFERROR(T_DATA[[#This Row],[REGULAR PAY]]+T_DATA[[#This Row],[OVERTIME PAY]]+T_DATA[[#This Row],[DOUBLE OVERTIME PAY]],"")</f>
        <v>0</v>
      </c>
      <c r="O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3" spans="1:15" ht="16.5" thickTop="1" thickBot="1" x14ac:dyDescent="0.3">
      <c r="A93" s="160">
        <f>I_ST_DT-1+ROW(T_DATA[[#This Row],[DATE]])-ROW(T_DATA[[#Headers],[DATE]])</f>
        <v>43362</v>
      </c>
      <c r="B93" s="161" t="str">
        <f>TEXT(T_DATA[[#This Row],[DATE]],"ddd")</f>
        <v>Wed</v>
      </c>
      <c r="C93" s="157"/>
      <c r="D93" s="157"/>
      <c r="E93" s="157"/>
      <c r="F93" s="164">
        <f>IF(T_DATA[[#This Row],[TIME IN]]="",0,T_DATA[[#This Row],[DAY HOURS]]-T_DATA[[#This Row],[DOUBLE OVERTIME]]-T_DATA[[#This Row],[OVERTIME]])</f>
        <v>0</v>
      </c>
      <c r="G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3" s="167">
        <f>IF(T_DATA[[#This Row],[TIME IN]]="",0,ROUND(((T_DATA[[#This Row],[TIME OUT]]-T_DATA[[#This Row],[TIME IN]]-T_DATA[[#This Row],[BREAK TIME]])*24*60),0)/60)</f>
        <v>0</v>
      </c>
      <c r="J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3" s="165">
        <f>IF(T_DATA[[#This Row],[REGULAR ]]="","",T_DATA[[#This Row],[REGULAR ]]*I_T1_RT)</f>
        <v>0</v>
      </c>
      <c r="L93" s="165">
        <f ca="1">IF(T_DATA[[#This Row],[OVERTIME]]="","",T_DATA[[#This Row],[OVERTIME]]*I_T2_RT)</f>
        <v>0</v>
      </c>
      <c r="M93" s="165">
        <f ca="1">IF(T_DATA[[#This Row],[DOUBLE OVERTIME]]="","",T_DATA[[#This Row],[DOUBLE OVERTIME]]*I_T3_RT)</f>
        <v>0</v>
      </c>
      <c r="N93" s="165">
        <f ca="1">IFERROR(T_DATA[[#This Row],[REGULAR PAY]]+T_DATA[[#This Row],[OVERTIME PAY]]+T_DATA[[#This Row],[DOUBLE OVERTIME PAY]],"")</f>
        <v>0</v>
      </c>
      <c r="O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4" spans="1:15" ht="16.5" thickTop="1" thickBot="1" x14ac:dyDescent="0.3">
      <c r="A94" s="160">
        <f>I_ST_DT-1+ROW(T_DATA[[#This Row],[DATE]])-ROW(T_DATA[[#Headers],[DATE]])</f>
        <v>43363</v>
      </c>
      <c r="B94" s="161" t="str">
        <f>TEXT(T_DATA[[#This Row],[DATE]],"ddd")</f>
        <v>Thu</v>
      </c>
      <c r="C94" s="157"/>
      <c r="D94" s="157"/>
      <c r="E94" s="157"/>
      <c r="F94" s="164">
        <f>IF(T_DATA[[#This Row],[TIME IN]]="",0,T_DATA[[#This Row],[DAY HOURS]]-T_DATA[[#This Row],[DOUBLE OVERTIME]]-T_DATA[[#This Row],[OVERTIME]])</f>
        <v>0</v>
      </c>
      <c r="G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4" s="167">
        <f>IF(T_DATA[[#This Row],[TIME IN]]="",0,ROUND(((T_DATA[[#This Row],[TIME OUT]]-T_DATA[[#This Row],[TIME IN]]-T_DATA[[#This Row],[BREAK TIME]])*24*60),0)/60)</f>
        <v>0</v>
      </c>
      <c r="J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4" s="165">
        <f>IF(T_DATA[[#This Row],[REGULAR ]]="","",T_DATA[[#This Row],[REGULAR ]]*I_T1_RT)</f>
        <v>0</v>
      </c>
      <c r="L94" s="165">
        <f ca="1">IF(T_DATA[[#This Row],[OVERTIME]]="","",T_DATA[[#This Row],[OVERTIME]]*I_T2_RT)</f>
        <v>0</v>
      </c>
      <c r="M94" s="165">
        <f ca="1">IF(T_DATA[[#This Row],[DOUBLE OVERTIME]]="","",T_DATA[[#This Row],[DOUBLE OVERTIME]]*I_T3_RT)</f>
        <v>0</v>
      </c>
      <c r="N94" s="165">
        <f ca="1">IFERROR(T_DATA[[#This Row],[REGULAR PAY]]+T_DATA[[#This Row],[OVERTIME PAY]]+T_DATA[[#This Row],[DOUBLE OVERTIME PAY]],"")</f>
        <v>0</v>
      </c>
      <c r="O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5" spans="1:15" ht="16.5" thickTop="1" thickBot="1" x14ac:dyDescent="0.3">
      <c r="A95" s="160">
        <f>I_ST_DT-1+ROW(T_DATA[[#This Row],[DATE]])-ROW(T_DATA[[#Headers],[DATE]])</f>
        <v>43364</v>
      </c>
      <c r="B95" s="161" t="str">
        <f>TEXT(T_DATA[[#This Row],[DATE]],"ddd")</f>
        <v>Fri</v>
      </c>
      <c r="C95" s="157"/>
      <c r="D95" s="157"/>
      <c r="E95" s="157"/>
      <c r="F95" s="164">
        <f>IF(T_DATA[[#This Row],[TIME IN]]="",0,T_DATA[[#This Row],[DAY HOURS]]-T_DATA[[#This Row],[DOUBLE OVERTIME]]-T_DATA[[#This Row],[OVERTIME]])</f>
        <v>0</v>
      </c>
      <c r="G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5" s="167">
        <f>IF(T_DATA[[#This Row],[TIME IN]]="",0,ROUND(((T_DATA[[#This Row],[TIME OUT]]-T_DATA[[#This Row],[TIME IN]]-T_DATA[[#This Row],[BREAK TIME]])*24*60),0)/60)</f>
        <v>0</v>
      </c>
      <c r="J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5" s="165">
        <f>IF(T_DATA[[#This Row],[REGULAR ]]="","",T_DATA[[#This Row],[REGULAR ]]*I_T1_RT)</f>
        <v>0</v>
      </c>
      <c r="L95" s="165">
        <f ca="1">IF(T_DATA[[#This Row],[OVERTIME]]="","",T_DATA[[#This Row],[OVERTIME]]*I_T2_RT)</f>
        <v>0</v>
      </c>
      <c r="M95" s="165">
        <f ca="1">IF(T_DATA[[#This Row],[DOUBLE OVERTIME]]="","",T_DATA[[#This Row],[DOUBLE OVERTIME]]*I_T3_RT)</f>
        <v>0</v>
      </c>
      <c r="N95" s="165">
        <f ca="1">IFERROR(T_DATA[[#This Row],[REGULAR PAY]]+T_DATA[[#This Row],[OVERTIME PAY]]+T_DATA[[#This Row],[DOUBLE OVERTIME PAY]],"")</f>
        <v>0</v>
      </c>
      <c r="O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6" spans="1:15" ht="16.5" thickTop="1" thickBot="1" x14ac:dyDescent="0.3">
      <c r="A96" s="160">
        <f>I_ST_DT-1+ROW(T_DATA[[#This Row],[DATE]])-ROW(T_DATA[[#Headers],[DATE]])</f>
        <v>43365</v>
      </c>
      <c r="B96" s="161" t="str">
        <f>TEXT(T_DATA[[#This Row],[DATE]],"ddd")</f>
        <v>Sat</v>
      </c>
      <c r="C96" s="157"/>
      <c r="D96" s="157"/>
      <c r="E96" s="157"/>
      <c r="F96" s="164">
        <f>IF(T_DATA[[#This Row],[TIME IN]]="",0,T_DATA[[#This Row],[DAY HOURS]]-T_DATA[[#This Row],[DOUBLE OVERTIME]]-T_DATA[[#This Row],[OVERTIME]])</f>
        <v>0</v>
      </c>
      <c r="G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6" s="167">
        <f>IF(T_DATA[[#This Row],[TIME IN]]="",0,ROUND(((T_DATA[[#This Row],[TIME OUT]]-T_DATA[[#This Row],[TIME IN]]-T_DATA[[#This Row],[BREAK TIME]])*24*60),0)/60)</f>
        <v>0</v>
      </c>
      <c r="J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6" s="165">
        <f>IF(T_DATA[[#This Row],[REGULAR ]]="","",T_DATA[[#This Row],[REGULAR ]]*I_T1_RT)</f>
        <v>0</v>
      </c>
      <c r="L96" s="165">
        <f ca="1">IF(T_DATA[[#This Row],[OVERTIME]]="","",T_DATA[[#This Row],[OVERTIME]]*I_T2_RT)</f>
        <v>0</v>
      </c>
      <c r="M96" s="165">
        <f ca="1">IF(T_DATA[[#This Row],[DOUBLE OVERTIME]]="","",T_DATA[[#This Row],[DOUBLE OVERTIME]]*I_T3_RT)</f>
        <v>0</v>
      </c>
      <c r="N96" s="165">
        <f ca="1">IFERROR(T_DATA[[#This Row],[REGULAR PAY]]+T_DATA[[#This Row],[OVERTIME PAY]]+T_DATA[[#This Row],[DOUBLE OVERTIME PAY]],"")</f>
        <v>0</v>
      </c>
      <c r="O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7" spans="1:15" ht="16.5" thickTop="1" thickBot="1" x14ac:dyDescent="0.3">
      <c r="A97" s="160">
        <f>I_ST_DT-1+ROW(T_DATA[[#This Row],[DATE]])-ROW(T_DATA[[#Headers],[DATE]])</f>
        <v>43366</v>
      </c>
      <c r="B97" s="161" t="str">
        <f>TEXT(T_DATA[[#This Row],[DATE]],"ddd")</f>
        <v>Sun</v>
      </c>
      <c r="C97" s="157"/>
      <c r="D97" s="157"/>
      <c r="E97" s="157"/>
      <c r="F97" s="164">
        <f>IF(T_DATA[[#This Row],[TIME IN]]="",0,T_DATA[[#This Row],[DAY HOURS]]-T_DATA[[#This Row],[DOUBLE OVERTIME]]-T_DATA[[#This Row],[OVERTIME]])</f>
        <v>0</v>
      </c>
      <c r="G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7" s="167">
        <f>IF(T_DATA[[#This Row],[TIME IN]]="",0,ROUND(((T_DATA[[#This Row],[TIME OUT]]-T_DATA[[#This Row],[TIME IN]]-T_DATA[[#This Row],[BREAK TIME]])*24*60),0)/60)</f>
        <v>0</v>
      </c>
      <c r="J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7" s="165">
        <f>IF(T_DATA[[#This Row],[REGULAR ]]="","",T_DATA[[#This Row],[REGULAR ]]*I_T1_RT)</f>
        <v>0</v>
      </c>
      <c r="L97" s="165">
        <f ca="1">IF(T_DATA[[#This Row],[OVERTIME]]="","",T_DATA[[#This Row],[OVERTIME]]*I_T2_RT)</f>
        <v>0</v>
      </c>
      <c r="M97" s="165">
        <f ca="1">IF(T_DATA[[#This Row],[DOUBLE OVERTIME]]="","",T_DATA[[#This Row],[DOUBLE OVERTIME]]*I_T3_RT)</f>
        <v>0</v>
      </c>
      <c r="N97" s="165">
        <f ca="1">IFERROR(T_DATA[[#This Row],[REGULAR PAY]]+T_DATA[[#This Row],[OVERTIME PAY]]+T_DATA[[#This Row],[DOUBLE OVERTIME PAY]],"")</f>
        <v>0</v>
      </c>
      <c r="O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8" spans="1:15" ht="16.5" thickTop="1" thickBot="1" x14ac:dyDescent="0.3">
      <c r="A98" s="160">
        <f>I_ST_DT-1+ROW(T_DATA[[#This Row],[DATE]])-ROW(T_DATA[[#Headers],[DATE]])</f>
        <v>43367</v>
      </c>
      <c r="B98" s="161" t="str">
        <f>TEXT(T_DATA[[#This Row],[DATE]],"ddd")</f>
        <v>Mon</v>
      </c>
      <c r="C98" s="157"/>
      <c r="D98" s="157"/>
      <c r="E98" s="157"/>
      <c r="F98" s="164">
        <f>IF(T_DATA[[#This Row],[TIME IN]]="",0,T_DATA[[#This Row],[DAY HOURS]]-T_DATA[[#This Row],[DOUBLE OVERTIME]]-T_DATA[[#This Row],[OVERTIME]])</f>
        <v>0</v>
      </c>
      <c r="G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8" s="167">
        <f>IF(T_DATA[[#This Row],[TIME IN]]="",0,ROUND(((T_DATA[[#This Row],[TIME OUT]]-T_DATA[[#This Row],[TIME IN]]-T_DATA[[#This Row],[BREAK TIME]])*24*60),0)/60)</f>
        <v>0</v>
      </c>
      <c r="J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8" s="165">
        <f>IF(T_DATA[[#This Row],[REGULAR ]]="","",T_DATA[[#This Row],[REGULAR ]]*I_T1_RT)</f>
        <v>0</v>
      </c>
      <c r="L98" s="165">
        <f ca="1">IF(T_DATA[[#This Row],[OVERTIME]]="","",T_DATA[[#This Row],[OVERTIME]]*I_T2_RT)</f>
        <v>0</v>
      </c>
      <c r="M98" s="165">
        <f ca="1">IF(T_DATA[[#This Row],[DOUBLE OVERTIME]]="","",T_DATA[[#This Row],[DOUBLE OVERTIME]]*I_T3_RT)</f>
        <v>0</v>
      </c>
      <c r="N98" s="165">
        <f ca="1">IFERROR(T_DATA[[#This Row],[REGULAR PAY]]+T_DATA[[#This Row],[OVERTIME PAY]]+T_DATA[[#This Row],[DOUBLE OVERTIME PAY]],"")</f>
        <v>0</v>
      </c>
      <c r="O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99" spans="1:15" ht="16.5" thickTop="1" thickBot="1" x14ac:dyDescent="0.3">
      <c r="A99" s="160">
        <f>I_ST_DT-1+ROW(T_DATA[[#This Row],[DATE]])-ROW(T_DATA[[#Headers],[DATE]])</f>
        <v>43368</v>
      </c>
      <c r="B99" s="161" t="str">
        <f>TEXT(T_DATA[[#This Row],[DATE]],"ddd")</f>
        <v>Tue</v>
      </c>
      <c r="C99" s="157"/>
      <c r="D99" s="157"/>
      <c r="E99" s="157"/>
      <c r="F99" s="164">
        <f>IF(T_DATA[[#This Row],[TIME IN]]="",0,T_DATA[[#This Row],[DAY HOURS]]-T_DATA[[#This Row],[DOUBLE OVERTIME]]-T_DATA[[#This Row],[OVERTIME]])</f>
        <v>0</v>
      </c>
      <c r="G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99" s="167">
        <f>IF(T_DATA[[#This Row],[TIME IN]]="",0,ROUND(((T_DATA[[#This Row],[TIME OUT]]-T_DATA[[#This Row],[TIME IN]]-T_DATA[[#This Row],[BREAK TIME]])*24*60),0)/60)</f>
        <v>0</v>
      </c>
      <c r="J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99" s="165">
        <f>IF(T_DATA[[#This Row],[REGULAR ]]="","",T_DATA[[#This Row],[REGULAR ]]*I_T1_RT)</f>
        <v>0</v>
      </c>
      <c r="L99" s="165">
        <f ca="1">IF(T_DATA[[#This Row],[OVERTIME]]="","",T_DATA[[#This Row],[OVERTIME]]*I_T2_RT)</f>
        <v>0</v>
      </c>
      <c r="M99" s="165">
        <f ca="1">IF(T_DATA[[#This Row],[DOUBLE OVERTIME]]="","",T_DATA[[#This Row],[DOUBLE OVERTIME]]*I_T3_RT)</f>
        <v>0</v>
      </c>
      <c r="N99" s="165">
        <f ca="1">IFERROR(T_DATA[[#This Row],[REGULAR PAY]]+T_DATA[[#This Row],[OVERTIME PAY]]+T_DATA[[#This Row],[DOUBLE OVERTIME PAY]],"")</f>
        <v>0</v>
      </c>
      <c r="O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0" spans="1:15" ht="16.5" thickTop="1" thickBot="1" x14ac:dyDescent="0.3">
      <c r="A100" s="160">
        <f>I_ST_DT-1+ROW(T_DATA[[#This Row],[DATE]])-ROW(T_DATA[[#Headers],[DATE]])</f>
        <v>43369</v>
      </c>
      <c r="B100" s="161" t="str">
        <f>TEXT(T_DATA[[#This Row],[DATE]],"ddd")</f>
        <v>Wed</v>
      </c>
      <c r="C100" s="157"/>
      <c r="D100" s="157"/>
      <c r="E100" s="157"/>
      <c r="F100" s="164">
        <f>IF(T_DATA[[#This Row],[TIME IN]]="",0,T_DATA[[#This Row],[DAY HOURS]]-T_DATA[[#This Row],[DOUBLE OVERTIME]]-T_DATA[[#This Row],[OVERTIME]])</f>
        <v>0</v>
      </c>
      <c r="G1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0" s="167">
        <f>IF(T_DATA[[#This Row],[TIME IN]]="",0,ROUND(((T_DATA[[#This Row],[TIME OUT]]-T_DATA[[#This Row],[TIME IN]]-T_DATA[[#This Row],[BREAK TIME]])*24*60),0)/60)</f>
        <v>0</v>
      </c>
      <c r="J1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0" s="165">
        <f>IF(T_DATA[[#This Row],[REGULAR ]]="","",T_DATA[[#This Row],[REGULAR ]]*I_T1_RT)</f>
        <v>0</v>
      </c>
      <c r="L100" s="165">
        <f ca="1">IF(T_DATA[[#This Row],[OVERTIME]]="","",T_DATA[[#This Row],[OVERTIME]]*I_T2_RT)</f>
        <v>0</v>
      </c>
      <c r="M100" s="165">
        <f ca="1">IF(T_DATA[[#This Row],[DOUBLE OVERTIME]]="","",T_DATA[[#This Row],[DOUBLE OVERTIME]]*I_T3_RT)</f>
        <v>0</v>
      </c>
      <c r="N100" s="165">
        <f ca="1">IFERROR(T_DATA[[#This Row],[REGULAR PAY]]+T_DATA[[#This Row],[OVERTIME PAY]]+T_DATA[[#This Row],[DOUBLE OVERTIME PAY]],"")</f>
        <v>0</v>
      </c>
      <c r="O1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1" spans="1:15" ht="16.5" thickTop="1" thickBot="1" x14ac:dyDescent="0.3">
      <c r="A101" s="160">
        <f>I_ST_DT-1+ROW(T_DATA[[#This Row],[DATE]])-ROW(T_DATA[[#Headers],[DATE]])</f>
        <v>43370</v>
      </c>
      <c r="B101" s="161" t="str">
        <f>TEXT(T_DATA[[#This Row],[DATE]],"ddd")</f>
        <v>Thu</v>
      </c>
      <c r="C101" s="157"/>
      <c r="D101" s="157"/>
      <c r="E101" s="157"/>
      <c r="F101" s="164">
        <f>IF(T_DATA[[#This Row],[TIME IN]]="",0,T_DATA[[#This Row],[DAY HOURS]]-T_DATA[[#This Row],[DOUBLE OVERTIME]]-T_DATA[[#This Row],[OVERTIME]])</f>
        <v>0</v>
      </c>
      <c r="G1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1" s="167">
        <f>IF(T_DATA[[#This Row],[TIME IN]]="",0,ROUND(((T_DATA[[#This Row],[TIME OUT]]-T_DATA[[#This Row],[TIME IN]]-T_DATA[[#This Row],[BREAK TIME]])*24*60),0)/60)</f>
        <v>0</v>
      </c>
      <c r="J1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1" s="165">
        <f>IF(T_DATA[[#This Row],[REGULAR ]]="","",T_DATA[[#This Row],[REGULAR ]]*I_T1_RT)</f>
        <v>0</v>
      </c>
      <c r="L101" s="165">
        <f ca="1">IF(T_DATA[[#This Row],[OVERTIME]]="","",T_DATA[[#This Row],[OVERTIME]]*I_T2_RT)</f>
        <v>0</v>
      </c>
      <c r="M101" s="165">
        <f ca="1">IF(T_DATA[[#This Row],[DOUBLE OVERTIME]]="","",T_DATA[[#This Row],[DOUBLE OVERTIME]]*I_T3_RT)</f>
        <v>0</v>
      </c>
      <c r="N101" s="165">
        <f ca="1">IFERROR(T_DATA[[#This Row],[REGULAR PAY]]+T_DATA[[#This Row],[OVERTIME PAY]]+T_DATA[[#This Row],[DOUBLE OVERTIME PAY]],"")</f>
        <v>0</v>
      </c>
      <c r="O1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2" spans="1:15" ht="16.5" thickTop="1" thickBot="1" x14ac:dyDescent="0.3">
      <c r="A102" s="160">
        <f>I_ST_DT-1+ROW(T_DATA[[#This Row],[DATE]])-ROW(T_DATA[[#Headers],[DATE]])</f>
        <v>43371</v>
      </c>
      <c r="B102" s="161" t="str">
        <f>TEXT(T_DATA[[#This Row],[DATE]],"ddd")</f>
        <v>Fri</v>
      </c>
      <c r="C102" s="157"/>
      <c r="D102" s="157"/>
      <c r="E102" s="157"/>
      <c r="F102" s="164">
        <f>IF(T_DATA[[#This Row],[TIME IN]]="",0,T_DATA[[#This Row],[DAY HOURS]]-T_DATA[[#This Row],[DOUBLE OVERTIME]]-T_DATA[[#This Row],[OVERTIME]])</f>
        <v>0</v>
      </c>
      <c r="G1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2" s="167">
        <f>IF(T_DATA[[#This Row],[TIME IN]]="",0,ROUND(((T_DATA[[#This Row],[TIME OUT]]-T_DATA[[#This Row],[TIME IN]]-T_DATA[[#This Row],[BREAK TIME]])*24*60),0)/60)</f>
        <v>0</v>
      </c>
      <c r="J1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2" s="165">
        <f>IF(T_DATA[[#This Row],[REGULAR ]]="","",T_DATA[[#This Row],[REGULAR ]]*I_T1_RT)</f>
        <v>0</v>
      </c>
      <c r="L102" s="165">
        <f ca="1">IF(T_DATA[[#This Row],[OVERTIME]]="","",T_DATA[[#This Row],[OVERTIME]]*I_T2_RT)</f>
        <v>0</v>
      </c>
      <c r="M102" s="165">
        <f ca="1">IF(T_DATA[[#This Row],[DOUBLE OVERTIME]]="","",T_DATA[[#This Row],[DOUBLE OVERTIME]]*I_T3_RT)</f>
        <v>0</v>
      </c>
      <c r="N102" s="165">
        <f ca="1">IFERROR(T_DATA[[#This Row],[REGULAR PAY]]+T_DATA[[#This Row],[OVERTIME PAY]]+T_DATA[[#This Row],[DOUBLE OVERTIME PAY]],"")</f>
        <v>0</v>
      </c>
      <c r="O1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3" spans="1:15" ht="16.5" thickTop="1" thickBot="1" x14ac:dyDescent="0.3">
      <c r="A103" s="160">
        <f>I_ST_DT-1+ROW(T_DATA[[#This Row],[DATE]])-ROW(T_DATA[[#Headers],[DATE]])</f>
        <v>43372</v>
      </c>
      <c r="B103" s="161" t="str">
        <f>TEXT(T_DATA[[#This Row],[DATE]],"ddd")</f>
        <v>Sat</v>
      </c>
      <c r="C103" s="157"/>
      <c r="D103" s="157"/>
      <c r="E103" s="157"/>
      <c r="F103" s="164">
        <f>IF(T_DATA[[#This Row],[TIME IN]]="",0,T_DATA[[#This Row],[DAY HOURS]]-T_DATA[[#This Row],[DOUBLE OVERTIME]]-T_DATA[[#This Row],[OVERTIME]])</f>
        <v>0</v>
      </c>
      <c r="G1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3" s="167">
        <f>IF(T_DATA[[#This Row],[TIME IN]]="",0,ROUND(((T_DATA[[#This Row],[TIME OUT]]-T_DATA[[#This Row],[TIME IN]]-T_DATA[[#This Row],[BREAK TIME]])*24*60),0)/60)</f>
        <v>0</v>
      </c>
      <c r="J1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3" s="165">
        <f>IF(T_DATA[[#This Row],[REGULAR ]]="","",T_DATA[[#This Row],[REGULAR ]]*I_T1_RT)</f>
        <v>0</v>
      </c>
      <c r="L103" s="165">
        <f ca="1">IF(T_DATA[[#This Row],[OVERTIME]]="","",T_DATA[[#This Row],[OVERTIME]]*I_T2_RT)</f>
        <v>0</v>
      </c>
      <c r="M103" s="165">
        <f ca="1">IF(T_DATA[[#This Row],[DOUBLE OVERTIME]]="","",T_DATA[[#This Row],[DOUBLE OVERTIME]]*I_T3_RT)</f>
        <v>0</v>
      </c>
      <c r="N103" s="165">
        <f ca="1">IFERROR(T_DATA[[#This Row],[REGULAR PAY]]+T_DATA[[#This Row],[OVERTIME PAY]]+T_DATA[[#This Row],[DOUBLE OVERTIME PAY]],"")</f>
        <v>0</v>
      </c>
      <c r="O1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4" spans="1:15" ht="16.5" thickTop="1" thickBot="1" x14ac:dyDescent="0.3">
      <c r="A104" s="160">
        <f>I_ST_DT-1+ROW(T_DATA[[#This Row],[DATE]])-ROW(T_DATA[[#Headers],[DATE]])</f>
        <v>43373</v>
      </c>
      <c r="B104" s="161" t="str">
        <f>TEXT(T_DATA[[#This Row],[DATE]],"ddd")</f>
        <v>Sun</v>
      </c>
      <c r="C104" s="157"/>
      <c r="D104" s="157"/>
      <c r="E104" s="157"/>
      <c r="F104" s="164">
        <f>IF(T_DATA[[#This Row],[TIME IN]]="",0,T_DATA[[#This Row],[DAY HOURS]]-T_DATA[[#This Row],[DOUBLE OVERTIME]]-T_DATA[[#This Row],[OVERTIME]])</f>
        <v>0</v>
      </c>
      <c r="G1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4" s="167">
        <f>IF(T_DATA[[#This Row],[TIME IN]]="",0,ROUND(((T_DATA[[#This Row],[TIME OUT]]-T_DATA[[#This Row],[TIME IN]]-T_DATA[[#This Row],[BREAK TIME]])*24*60),0)/60)</f>
        <v>0</v>
      </c>
      <c r="J1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4" s="165">
        <f>IF(T_DATA[[#This Row],[REGULAR ]]="","",T_DATA[[#This Row],[REGULAR ]]*I_T1_RT)</f>
        <v>0</v>
      </c>
      <c r="L104" s="165">
        <f ca="1">IF(T_DATA[[#This Row],[OVERTIME]]="","",T_DATA[[#This Row],[OVERTIME]]*I_T2_RT)</f>
        <v>0</v>
      </c>
      <c r="M104" s="165">
        <f ca="1">IF(T_DATA[[#This Row],[DOUBLE OVERTIME]]="","",T_DATA[[#This Row],[DOUBLE OVERTIME]]*I_T3_RT)</f>
        <v>0</v>
      </c>
      <c r="N104" s="165">
        <f ca="1">IFERROR(T_DATA[[#This Row],[REGULAR PAY]]+T_DATA[[#This Row],[OVERTIME PAY]]+T_DATA[[#This Row],[DOUBLE OVERTIME PAY]],"")</f>
        <v>0</v>
      </c>
      <c r="O1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5" spans="1:15" ht="16.5" thickTop="1" thickBot="1" x14ac:dyDescent="0.3">
      <c r="A105" s="160">
        <f>I_ST_DT-1+ROW(T_DATA[[#This Row],[DATE]])-ROW(T_DATA[[#Headers],[DATE]])</f>
        <v>43374</v>
      </c>
      <c r="B105" s="161" t="str">
        <f>TEXT(T_DATA[[#This Row],[DATE]],"ddd")</f>
        <v>Mon</v>
      </c>
      <c r="C105" s="157"/>
      <c r="D105" s="157"/>
      <c r="E105" s="157"/>
      <c r="F105" s="164">
        <f>IF(T_DATA[[#This Row],[TIME IN]]="",0,T_DATA[[#This Row],[DAY HOURS]]-T_DATA[[#This Row],[DOUBLE OVERTIME]]-T_DATA[[#This Row],[OVERTIME]])</f>
        <v>0</v>
      </c>
      <c r="G1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5" s="167">
        <f>IF(T_DATA[[#This Row],[TIME IN]]="",0,ROUND(((T_DATA[[#This Row],[TIME OUT]]-T_DATA[[#This Row],[TIME IN]]-T_DATA[[#This Row],[BREAK TIME]])*24*60),0)/60)</f>
        <v>0</v>
      </c>
      <c r="J1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5" s="165">
        <f>IF(T_DATA[[#This Row],[REGULAR ]]="","",T_DATA[[#This Row],[REGULAR ]]*I_T1_RT)</f>
        <v>0</v>
      </c>
      <c r="L105" s="165">
        <f ca="1">IF(T_DATA[[#This Row],[OVERTIME]]="","",T_DATA[[#This Row],[OVERTIME]]*I_T2_RT)</f>
        <v>0</v>
      </c>
      <c r="M105" s="165">
        <f ca="1">IF(T_DATA[[#This Row],[DOUBLE OVERTIME]]="","",T_DATA[[#This Row],[DOUBLE OVERTIME]]*I_T3_RT)</f>
        <v>0</v>
      </c>
      <c r="N105" s="165">
        <f ca="1">IFERROR(T_DATA[[#This Row],[REGULAR PAY]]+T_DATA[[#This Row],[OVERTIME PAY]]+T_DATA[[#This Row],[DOUBLE OVERTIME PAY]],"")</f>
        <v>0</v>
      </c>
      <c r="O1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6" spans="1:15" ht="16.5" thickTop="1" thickBot="1" x14ac:dyDescent="0.3">
      <c r="A106" s="160">
        <f>I_ST_DT-1+ROW(T_DATA[[#This Row],[DATE]])-ROW(T_DATA[[#Headers],[DATE]])</f>
        <v>43375</v>
      </c>
      <c r="B106" s="161" t="str">
        <f>TEXT(T_DATA[[#This Row],[DATE]],"ddd")</f>
        <v>Tue</v>
      </c>
      <c r="C106" s="157"/>
      <c r="D106" s="157"/>
      <c r="E106" s="157"/>
      <c r="F106" s="164">
        <f>IF(T_DATA[[#This Row],[TIME IN]]="",0,T_DATA[[#This Row],[DAY HOURS]]-T_DATA[[#This Row],[DOUBLE OVERTIME]]-T_DATA[[#This Row],[OVERTIME]])</f>
        <v>0</v>
      </c>
      <c r="G1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6" s="167">
        <f>IF(T_DATA[[#This Row],[TIME IN]]="",0,ROUND(((T_DATA[[#This Row],[TIME OUT]]-T_DATA[[#This Row],[TIME IN]]-T_DATA[[#This Row],[BREAK TIME]])*24*60),0)/60)</f>
        <v>0</v>
      </c>
      <c r="J1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6" s="165">
        <f>IF(T_DATA[[#This Row],[REGULAR ]]="","",T_DATA[[#This Row],[REGULAR ]]*I_T1_RT)</f>
        <v>0</v>
      </c>
      <c r="L106" s="165">
        <f ca="1">IF(T_DATA[[#This Row],[OVERTIME]]="","",T_DATA[[#This Row],[OVERTIME]]*I_T2_RT)</f>
        <v>0</v>
      </c>
      <c r="M106" s="165">
        <f ca="1">IF(T_DATA[[#This Row],[DOUBLE OVERTIME]]="","",T_DATA[[#This Row],[DOUBLE OVERTIME]]*I_T3_RT)</f>
        <v>0</v>
      </c>
      <c r="N106" s="165">
        <f ca="1">IFERROR(T_DATA[[#This Row],[REGULAR PAY]]+T_DATA[[#This Row],[OVERTIME PAY]]+T_DATA[[#This Row],[DOUBLE OVERTIME PAY]],"")</f>
        <v>0</v>
      </c>
      <c r="O1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7" spans="1:15" ht="16.5" thickTop="1" thickBot="1" x14ac:dyDescent="0.3">
      <c r="A107" s="160">
        <f>I_ST_DT-1+ROW(T_DATA[[#This Row],[DATE]])-ROW(T_DATA[[#Headers],[DATE]])</f>
        <v>43376</v>
      </c>
      <c r="B107" s="161" t="str">
        <f>TEXT(T_DATA[[#This Row],[DATE]],"ddd")</f>
        <v>Wed</v>
      </c>
      <c r="C107" s="157"/>
      <c r="D107" s="157"/>
      <c r="E107" s="157"/>
      <c r="F107" s="164">
        <f>IF(T_DATA[[#This Row],[TIME IN]]="",0,T_DATA[[#This Row],[DAY HOURS]]-T_DATA[[#This Row],[DOUBLE OVERTIME]]-T_DATA[[#This Row],[OVERTIME]])</f>
        <v>0</v>
      </c>
      <c r="G1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7" s="167">
        <f>IF(T_DATA[[#This Row],[TIME IN]]="",0,ROUND(((T_DATA[[#This Row],[TIME OUT]]-T_DATA[[#This Row],[TIME IN]]-T_DATA[[#This Row],[BREAK TIME]])*24*60),0)/60)</f>
        <v>0</v>
      </c>
      <c r="J1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7" s="165">
        <f>IF(T_DATA[[#This Row],[REGULAR ]]="","",T_DATA[[#This Row],[REGULAR ]]*I_T1_RT)</f>
        <v>0</v>
      </c>
      <c r="L107" s="165">
        <f ca="1">IF(T_DATA[[#This Row],[OVERTIME]]="","",T_DATA[[#This Row],[OVERTIME]]*I_T2_RT)</f>
        <v>0</v>
      </c>
      <c r="M107" s="165">
        <f ca="1">IF(T_DATA[[#This Row],[DOUBLE OVERTIME]]="","",T_DATA[[#This Row],[DOUBLE OVERTIME]]*I_T3_RT)</f>
        <v>0</v>
      </c>
      <c r="N107" s="165">
        <f ca="1">IFERROR(T_DATA[[#This Row],[REGULAR PAY]]+T_DATA[[#This Row],[OVERTIME PAY]]+T_DATA[[#This Row],[DOUBLE OVERTIME PAY]],"")</f>
        <v>0</v>
      </c>
      <c r="O1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8" spans="1:15" ht="16.5" thickTop="1" thickBot="1" x14ac:dyDescent="0.3">
      <c r="A108" s="160">
        <f>I_ST_DT-1+ROW(T_DATA[[#This Row],[DATE]])-ROW(T_DATA[[#Headers],[DATE]])</f>
        <v>43377</v>
      </c>
      <c r="B108" s="161" t="str">
        <f>TEXT(T_DATA[[#This Row],[DATE]],"ddd")</f>
        <v>Thu</v>
      </c>
      <c r="C108" s="157"/>
      <c r="D108" s="157"/>
      <c r="E108" s="157"/>
      <c r="F108" s="164">
        <f>IF(T_DATA[[#This Row],[TIME IN]]="",0,T_DATA[[#This Row],[DAY HOURS]]-T_DATA[[#This Row],[DOUBLE OVERTIME]]-T_DATA[[#This Row],[OVERTIME]])</f>
        <v>0</v>
      </c>
      <c r="G1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8" s="167">
        <f>IF(T_DATA[[#This Row],[TIME IN]]="",0,ROUND(((T_DATA[[#This Row],[TIME OUT]]-T_DATA[[#This Row],[TIME IN]]-T_DATA[[#This Row],[BREAK TIME]])*24*60),0)/60)</f>
        <v>0</v>
      </c>
      <c r="J1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8" s="165">
        <f>IF(T_DATA[[#This Row],[REGULAR ]]="","",T_DATA[[#This Row],[REGULAR ]]*I_T1_RT)</f>
        <v>0</v>
      </c>
      <c r="L108" s="165">
        <f ca="1">IF(T_DATA[[#This Row],[OVERTIME]]="","",T_DATA[[#This Row],[OVERTIME]]*I_T2_RT)</f>
        <v>0</v>
      </c>
      <c r="M108" s="165">
        <f ca="1">IF(T_DATA[[#This Row],[DOUBLE OVERTIME]]="","",T_DATA[[#This Row],[DOUBLE OVERTIME]]*I_T3_RT)</f>
        <v>0</v>
      </c>
      <c r="N108" s="165">
        <f ca="1">IFERROR(T_DATA[[#This Row],[REGULAR PAY]]+T_DATA[[#This Row],[OVERTIME PAY]]+T_DATA[[#This Row],[DOUBLE OVERTIME PAY]],"")</f>
        <v>0</v>
      </c>
      <c r="O1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09" spans="1:15" ht="16.5" thickTop="1" thickBot="1" x14ac:dyDescent="0.3">
      <c r="A109" s="160">
        <f>I_ST_DT-1+ROW(T_DATA[[#This Row],[DATE]])-ROW(T_DATA[[#Headers],[DATE]])</f>
        <v>43378</v>
      </c>
      <c r="B109" s="161" t="str">
        <f>TEXT(T_DATA[[#This Row],[DATE]],"ddd")</f>
        <v>Fri</v>
      </c>
      <c r="C109" s="157"/>
      <c r="D109" s="157"/>
      <c r="E109" s="157"/>
      <c r="F109" s="164">
        <f>IF(T_DATA[[#This Row],[TIME IN]]="",0,T_DATA[[#This Row],[DAY HOURS]]-T_DATA[[#This Row],[DOUBLE OVERTIME]]-T_DATA[[#This Row],[OVERTIME]])</f>
        <v>0</v>
      </c>
      <c r="G1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09" s="167">
        <f>IF(T_DATA[[#This Row],[TIME IN]]="",0,ROUND(((T_DATA[[#This Row],[TIME OUT]]-T_DATA[[#This Row],[TIME IN]]-T_DATA[[#This Row],[BREAK TIME]])*24*60),0)/60)</f>
        <v>0</v>
      </c>
      <c r="J1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09" s="165">
        <f>IF(T_DATA[[#This Row],[REGULAR ]]="","",T_DATA[[#This Row],[REGULAR ]]*I_T1_RT)</f>
        <v>0</v>
      </c>
      <c r="L109" s="165">
        <f ca="1">IF(T_DATA[[#This Row],[OVERTIME]]="","",T_DATA[[#This Row],[OVERTIME]]*I_T2_RT)</f>
        <v>0</v>
      </c>
      <c r="M109" s="165">
        <f ca="1">IF(T_DATA[[#This Row],[DOUBLE OVERTIME]]="","",T_DATA[[#This Row],[DOUBLE OVERTIME]]*I_T3_RT)</f>
        <v>0</v>
      </c>
      <c r="N109" s="165">
        <f ca="1">IFERROR(T_DATA[[#This Row],[REGULAR PAY]]+T_DATA[[#This Row],[OVERTIME PAY]]+T_DATA[[#This Row],[DOUBLE OVERTIME PAY]],"")</f>
        <v>0</v>
      </c>
      <c r="O1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0" spans="1:15" ht="16.5" thickTop="1" thickBot="1" x14ac:dyDescent="0.3">
      <c r="A110" s="160">
        <f>I_ST_DT-1+ROW(T_DATA[[#This Row],[DATE]])-ROW(T_DATA[[#Headers],[DATE]])</f>
        <v>43379</v>
      </c>
      <c r="B110" s="161" t="str">
        <f>TEXT(T_DATA[[#This Row],[DATE]],"ddd")</f>
        <v>Sat</v>
      </c>
      <c r="C110" s="157"/>
      <c r="D110" s="157"/>
      <c r="E110" s="157"/>
      <c r="F110" s="164">
        <f>IF(T_DATA[[#This Row],[TIME IN]]="",0,T_DATA[[#This Row],[DAY HOURS]]-T_DATA[[#This Row],[DOUBLE OVERTIME]]-T_DATA[[#This Row],[OVERTIME]])</f>
        <v>0</v>
      </c>
      <c r="G1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0" s="167">
        <f>IF(T_DATA[[#This Row],[TIME IN]]="",0,ROUND(((T_DATA[[#This Row],[TIME OUT]]-T_DATA[[#This Row],[TIME IN]]-T_DATA[[#This Row],[BREAK TIME]])*24*60),0)/60)</f>
        <v>0</v>
      </c>
      <c r="J1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0" s="165">
        <f>IF(T_DATA[[#This Row],[REGULAR ]]="","",T_DATA[[#This Row],[REGULAR ]]*I_T1_RT)</f>
        <v>0</v>
      </c>
      <c r="L110" s="165">
        <f ca="1">IF(T_DATA[[#This Row],[OVERTIME]]="","",T_DATA[[#This Row],[OVERTIME]]*I_T2_RT)</f>
        <v>0</v>
      </c>
      <c r="M110" s="165">
        <f ca="1">IF(T_DATA[[#This Row],[DOUBLE OVERTIME]]="","",T_DATA[[#This Row],[DOUBLE OVERTIME]]*I_T3_RT)</f>
        <v>0</v>
      </c>
      <c r="N110" s="165">
        <f ca="1">IFERROR(T_DATA[[#This Row],[REGULAR PAY]]+T_DATA[[#This Row],[OVERTIME PAY]]+T_DATA[[#This Row],[DOUBLE OVERTIME PAY]],"")</f>
        <v>0</v>
      </c>
      <c r="O1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1" spans="1:15" ht="16.5" thickTop="1" thickBot="1" x14ac:dyDescent="0.3">
      <c r="A111" s="160">
        <f>I_ST_DT-1+ROW(T_DATA[[#This Row],[DATE]])-ROW(T_DATA[[#Headers],[DATE]])</f>
        <v>43380</v>
      </c>
      <c r="B111" s="161" t="str">
        <f>TEXT(T_DATA[[#This Row],[DATE]],"ddd")</f>
        <v>Sun</v>
      </c>
      <c r="C111" s="157"/>
      <c r="D111" s="157"/>
      <c r="E111" s="157"/>
      <c r="F111" s="164">
        <f>IF(T_DATA[[#This Row],[TIME IN]]="",0,T_DATA[[#This Row],[DAY HOURS]]-T_DATA[[#This Row],[DOUBLE OVERTIME]]-T_DATA[[#This Row],[OVERTIME]])</f>
        <v>0</v>
      </c>
      <c r="G1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1" s="167">
        <f>IF(T_DATA[[#This Row],[TIME IN]]="",0,ROUND(((T_DATA[[#This Row],[TIME OUT]]-T_DATA[[#This Row],[TIME IN]]-T_DATA[[#This Row],[BREAK TIME]])*24*60),0)/60)</f>
        <v>0</v>
      </c>
      <c r="J1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1" s="165">
        <f>IF(T_DATA[[#This Row],[REGULAR ]]="","",T_DATA[[#This Row],[REGULAR ]]*I_T1_RT)</f>
        <v>0</v>
      </c>
      <c r="L111" s="165">
        <f ca="1">IF(T_DATA[[#This Row],[OVERTIME]]="","",T_DATA[[#This Row],[OVERTIME]]*I_T2_RT)</f>
        <v>0</v>
      </c>
      <c r="M111" s="165">
        <f ca="1">IF(T_DATA[[#This Row],[DOUBLE OVERTIME]]="","",T_DATA[[#This Row],[DOUBLE OVERTIME]]*I_T3_RT)</f>
        <v>0</v>
      </c>
      <c r="N111" s="165">
        <f ca="1">IFERROR(T_DATA[[#This Row],[REGULAR PAY]]+T_DATA[[#This Row],[OVERTIME PAY]]+T_DATA[[#This Row],[DOUBLE OVERTIME PAY]],"")</f>
        <v>0</v>
      </c>
      <c r="O1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2" spans="1:15" ht="16.5" thickTop="1" thickBot="1" x14ac:dyDescent="0.3">
      <c r="A112" s="160">
        <f>I_ST_DT-1+ROW(T_DATA[[#This Row],[DATE]])-ROW(T_DATA[[#Headers],[DATE]])</f>
        <v>43381</v>
      </c>
      <c r="B112" s="161" t="str">
        <f>TEXT(T_DATA[[#This Row],[DATE]],"ddd")</f>
        <v>Mon</v>
      </c>
      <c r="C112" s="157"/>
      <c r="D112" s="157"/>
      <c r="E112" s="157"/>
      <c r="F112" s="164">
        <f>IF(T_DATA[[#This Row],[TIME IN]]="",0,T_DATA[[#This Row],[DAY HOURS]]-T_DATA[[#This Row],[DOUBLE OVERTIME]]-T_DATA[[#This Row],[OVERTIME]])</f>
        <v>0</v>
      </c>
      <c r="G1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2" s="167">
        <f>IF(T_DATA[[#This Row],[TIME IN]]="",0,ROUND(((T_DATA[[#This Row],[TIME OUT]]-T_DATA[[#This Row],[TIME IN]]-T_DATA[[#This Row],[BREAK TIME]])*24*60),0)/60)</f>
        <v>0</v>
      </c>
      <c r="J1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2" s="165">
        <f>IF(T_DATA[[#This Row],[REGULAR ]]="","",T_DATA[[#This Row],[REGULAR ]]*I_T1_RT)</f>
        <v>0</v>
      </c>
      <c r="L112" s="165">
        <f ca="1">IF(T_DATA[[#This Row],[OVERTIME]]="","",T_DATA[[#This Row],[OVERTIME]]*I_T2_RT)</f>
        <v>0</v>
      </c>
      <c r="M112" s="165">
        <f ca="1">IF(T_DATA[[#This Row],[DOUBLE OVERTIME]]="","",T_DATA[[#This Row],[DOUBLE OVERTIME]]*I_T3_RT)</f>
        <v>0</v>
      </c>
      <c r="N112" s="165">
        <f ca="1">IFERROR(T_DATA[[#This Row],[REGULAR PAY]]+T_DATA[[#This Row],[OVERTIME PAY]]+T_DATA[[#This Row],[DOUBLE OVERTIME PAY]],"")</f>
        <v>0</v>
      </c>
      <c r="O1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3" spans="1:15" ht="16.5" thickTop="1" thickBot="1" x14ac:dyDescent="0.3">
      <c r="A113" s="160">
        <f>I_ST_DT-1+ROW(T_DATA[[#This Row],[DATE]])-ROW(T_DATA[[#Headers],[DATE]])</f>
        <v>43382</v>
      </c>
      <c r="B113" s="161" t="str">
        <f>TEXT(T_DATA[[#This Row],[DATE]],"ddd")</f>
        <v>Tue</v>
      </c>
      <c r="C113" s="157"/>
      <c r="D113" s="157"/>
      <c r="E113" s="157"/>
      <c r="F113" s="164">
        <f>IF(T_DATA[[#This Row],[TIME IN]]="",0,T_DATA[[#This Row],[DAY HOURS]]-T_DATA[[#This Row],[DOUBLE OVERTIME]]-T_DATA[[#This Row],[OVERTIME]])</f>
        <v>0</v>
      </c>
      <c r="G1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3" s="167">
        <f>IF(T_DATA[[#This Row],[TIME IN]]="",0,ROUND(((T_DATA[[#This Row],[TIME OUT]]-T_DATA[[#This Row],[TIME IN]]-T_DATA[[#This Row],[BREAK TIME]])*24*60),0)/60)</f>
        <v>0</v>
      </c>
      <c r="J1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3" s="165">
        <f>IF(T_DATA[[#This Row],[REGULAR ]]="","",T_DATA[[#This Row],[REGULAR ]]*I_T1_RT)</f>
        <v>0</v>
      </c>
      <c r="L113" s="165">
        <f ca="1">IF(T_DATA[[#This Row],[OVERTIME]]="","",T_DATA[[#This Row],[OVERTIME]]*I_T2_RT)</f>
        <v>0</v>
      </c>
      <c r="M113" s="165">
        <f ca="1">IF(T_DATA[[#This Row],[DOUBLE OVERTIME]]="","",T_DATA[[#This Row],[DOUBLE OVERTIME]]*I_T3_RT)</f>
        <v>0</v>
      </c>
      <c r="N113" s="165">
        <f ca="1">IFERROR(T_DATA[[#This Row],[REGULAR PAY]]+T_DATA[[#This Row],[OVERTIME PAY]]+T_DATA[[#This Row],[DOUBLE OVERTIME PAY]],"")</f>
        <v>0</v>
      </c>
      <c r="O1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4" spans="1:15" ht="16.5" thickTop="1" thickBot="1" x14ac:dyDescent="0.3">
      <c r="A114" s="160">
        <f>I_ST_DT-1+ROW(T_DATA[[#This Row],[DATE]])-ROW(T_DATA[[#Headers],[DATE]])</f>
        <v>43383</v>
      </c>
      <c r="B114" s="161" t="str">
        <f>TEXT(T_DATA[[#This Row],[DATE]],"ddd")</f>
        <v>Wed</v>
      </c>
      <c r="C114" s="157"/>
      <c r="D114" s="157"/>
      <c r="E114" s="157"/>
      <c r="F114" s="164">
        <f>IF(T_DATA[[#This Row],[TIME IN]]="",0,T_DATA[[#This Row],[DAY HOURS]]-T_DATA[[#This Row],[DOUBLE OVERTIME]]-T_DATA[[#This Row],[OVERTIME]])</f>
        <v>0</v>
      </c>
      <c r="G1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4" s="167">
        <f>IF(T_DATA[[#This Row],[TIME IN]]="",0,ROUND(((T_DATA[[#This Row],[TIME OUT]]-T_DATA[[#This Row],[TIME IN]]-T_DATA[[#This Row],[BREAK TIME]])*24*60),0)/60)</f>
        <v>0</v>
      </c>
      <c r="J1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4" s="165">
        <f>IF(T_DATA[[#This Row],[REGULAR ]]="","",T_DATA[[#This Row],[REGULAR ]]*I_T1_RT)</f>
        <v>0</v>
      </c>
      <c r="L114" s="165">
        <f ca="1">IF(T_DATA[[#This Row],[OVERTIME]]="","",T_DATA[[#This Row],[OVERTIME]]*I_T2_RT)</f>
        <v>0</v>
      </c>
      <c r="M114" s="165">
        <f ca="1">IF(T_DATA[[#This Row],[DOUBLE OVERTIME]]="","",T_DATA[[#This Row],[DOUBLE OVERTIME]]*I_T3_RT)</f>
        <v>0</v>
      </c>
      <c r="N114" s="165">
        <f ca="1">IFERROR(T_DATA[[#This Row],[REGULAR PAY]]+T_DATA[[#This Row],[OVERTIME PAY]]+T_DATA[[#This Row],[DOUBLE OVERTIME PAY]],"")</f>
        <v>0</v>
      </c>
      <c r="O1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5" spans="1:15" ht="16.5" thickTop="1" thickBot="1" x14ac:dyDescent="0.3">
      <c r="A115" s="160">
        <f>I_ST_DT-1+ROW(T_DATA[[#This Row],[DATE]])-ROW(T_DATA[[#Headers],[DATE]])</f>
        <v>43384</v>
      </c>
      <c r="B115" s="161" t="str">
        <f>TEXT(T_DATA[[#This Row],[DATE]],"ddd")</f>
        <v>Thu</v>
      </c>
      <c r="C115" s="157"/>
      <c r="D115" s="157"/>
      <c r="E115" s="157"/>
      <c r="F115" s="164">
        <f>IF(T_DATA[[#This Row],[TIME IN]]="",0,T_DATA[[#This Row],[DAY HOURS]]-T_DATA[[#This Row],[DOUBLE OVERTIME]]-T_DATA[[#This Row],[OVERTIME]])</f>
        <v>0</v>
      </c>
      <c r="G1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5" s="167">
        <f>IF(T_DATA[[#This Row],[TIME IN]]="",0,ROUND(((T_DATA[[#This Row],[TIME OUT]]-T_DATA[[#This Row],[TIME IN]]-T_DATA[[#This Row],[BREAK TIME]])*24*60),0)/60)</f>
        <v>0</v>
      </c>
      <c r="J1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5" s="165">
        <f>IF(T_DATA[[#This Row],[REGULAR ]]="","",T_DATA[[#This Row],[REGULAR ]]*I_T1_RT)</f>
        <v>0</v>
      </c>
      <c r="L115" s="165">
        <f ca="1">IF(T_DATA[[#This Row],[OVERTIME]]="","",T_DATA[[#This Row],[OVERTIME]]*I_T2_RT)</f>
        <v>0</v>
      </c>
      <c r="M115" s="165">
        <f ca="1">IF(T_DATA[[#This Row],[DOUBLE OVERTIME]]="","",T_DATA[[#This Row],[DOUBLE OVERTIME]]*I_T3_RT)</f>
        <v>0</v>
      </c>
      <c r="N115" s="165">
        <f ca="1">IFERROR(T_DATA[[#This Row],[REGULAR PAY]]+T_DATA[[#This Row],[OVERTIME PAY]]+T_DATA[[#This Row],[DOUBLE OVERTIME PAY]],"")</f>
        <v>0</v>
      </c>
      <c r="O1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6" spans="1:15" ht="16.5" thickTop="1" thickBot="1" x14ac:dyDescent="0.3">
      <c r="A116" s="160">
        <f>I_ST_DT-1+ROW(T_DATA[[#This Row],[DATE]])-ROW(T_DATA[[#Headers],[DATE]])</f>
        <v>43385</v>
      </c>
      <c r="B116" s="161" t="str">
        <f>TEXT(T_DATA[[#This Row],[DATE]],"ddd")</f>
        <v>Fri</v>
      </c>
      <c r="C116" s="157"/>
      <c r="D116" s="157"/>
      <c r="E116" s="157"/>
      <c r="F116" s="164">
        <f>IF(T_DATA[[#This Row],[TIME IN]]="",0,T_DATA[[#This Row],[DAY HOURS]]-T_DATA[[#This Row],[DOUBLE OVERTIME]]-T_DATA[[#This Row],[OVERTIME]])</f>
        <v>0</v>
      </c>
      <c r="G1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6" s="167">
        <f>IF(T_DATA[[#This Row],[TIME IN]]="",0,ROUND(((T_DATA[[#This Row],[TIME OUT]]-T_DATA[[#This Row],[TIME IN]]-T_DATA[[#This Row],[BREAK TIME]])*24*60),0)/60)</f>
        <v>0</v>
      </c>
      <c r="J1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6" s="165">
        <f>IF(T_DATA[[#This Row],[REGULAR ]]="","",T_DATA[[#This Row],[REGULAR ]]*I_T1_RT)</f>
        <v>0</v>
      </c>
      <c r="L116" s="165">
        <f ca="1">IF(T_DATA[[#This Row],[OVERTIME]]="","",T_DATA[[#This Row],[OVERTIME]]*I_T2_RT)</f>
        <v>0</v>
      </c>
      <c r="M116" s="165">
        <f ca="1">IF(T_DATA[[#This Row],[DOUBLE OVERTIME]]="","",T_DATA[[#This Row],[DOUBLE OVERTIME]]*I_T3_RT)</f>
        <v>0</v>
      </c>
      <c r="N116" s="165">
        <f ca="1">IFERROR(T_DATA[[#This Row],[REGULAR PAY]]+T_DATA[[#This Row],[OVERTIME PAY]]+T_DATA[[#This Row],[DOUBLE OVERTIME PAY]],"")</f>
        <v>0</v>
      </c>
      <c r="O1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7" spans="1:15" ht="16.5" thickTop="1" thickBot="1" x14ac:dyDescent="0.3">
      <c r="A117" s="160">
        <f>I_ST_DT-1+ROW(T_DATA[[#This Row],[DATE]])-ROW(T_DATA[[#Headers],[DATE]])</f>
        <v>43386</v>
      </c>
      <c r="B117" s="161" t="str">
        <f>TEXT(T_DATA[[#This Row],[DATE]],"ddd")</f>
        <v>Sat</v>
      </c>
      <c r="C117" s="157"/>
      <c r="D117" s="157"/>
      <c r="E117" s="157"/>
      <c r="F117" s="164">
        <f>IF(T_DATA[[#This Row],[TIME IN]]="",0,T_DATA[[#This Row],[DAY HOURS]]-T_DATA[[#This Row],[DOUBLE OVERTIME]]-T_DATA[[#This Row],[OVERTIME]])</f>
        <v>0</v>
      </c>
      <c r="G1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7" s="167">
        <f>IF(T_DATA[[#This Row],[TIME IN]]="",0,ROUND(((T_DATA[[#This Row],[TIME OUT]]-T_DATA[[#This Row],[TIME IN]]-T_DATA[[#This Row],[BREAK TIME]])*24*60),0)/60)</f>
        <v>0</v>
      </c>
      <c r="J1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7" s="165">
        <f>IF(T_DATA[[#This Row],[REGULAR ]]="","",T_DATA[[#This Row],[REGULAR ]]*I_T1_RT)</f>
        <v>0</v>
      </c>
      <c r="L117" s="165">
        <f ca="1">IF(T_DATA[[#This Row],[OVERTIME]]="","",T_DATA[[#This Row],[OVERTIME]]*I_T2_RT)</f>
        <v>0</v>
      </c>
      <c r="M117" s="165">
        <f ca="1">IF(T_DATA[[#This Row],[DOUBLE OVERTIME]]="","",T_DATA[[#This Row],[DOUBLE OVERTIME]]*I_T3_RT)</f>
        <v>0</v>
      </c>
      <c r="N117" s="165">
        <f ca="1">IFERROR(T_DATA[[#This Row],[REGULAR PAY]]+T_DATA[[#This Row],[OVERTIME PAY]]+T_DATA[[#This Row],[DOUBLE OVERTIME PAY]],"")</f>
        <v>0</v>
      </c>
      <c r="O1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8" spans="1:15" ht="16.5" thickTop="1" thickBot="1" x14ac:dyDescent="0.3">
      <c r="A118" s="160">
        <f>I_ST_DT-1+ROW(T_DATA[[#This Row],[DATE]])-ROW(T_DATA[[#Headers],[DATE]])</f>
        <v>43387</v>
      </c>
      <c r="B118" s="161" t="str">
        <f>TEXT(T_DATA[[#This Row],[DATE]],"ddd")</f>
        <v>Sun</v>
      </c>
      <c r="C118" s="157"/>
      <c r="D118" s="157"/>
      <c r="E118" s="157"/>
      <c r="F118" s="164">
        <f>IF(T_DATA[[#This Row],[TIME IN]]="",0,T_DATA[[#This Row],[DAY HOURS]]-T_DATA[[#This Row],[DOUBLE OVERTIME]]-T_DATA[[#This Row],[OVERTIME]])</f>
        <v>0</v>
      </c>
      <c r="G1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8" s="167">
        <f>IF(T_DATA[[#This Row],[TIME IN]]="",0,ROUND(((T_DATA[[#This Row],[TIME OUT]]-T_DATA[[#This Row],[TIME IN]]-T_DATA[[#This Row],[BREAK TIME]])*24*60),0)/60)</f>
        <v>0</v>
      </c>
      <c r="J1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8" s="165">
        <f>IF(T_DATA[[#This Row],[REGULAR ]]="","",T_DATA[[#This Row],[REGULAR ]]*I_T1_RT)</f>
        <v>0</v>
      </c>
      <c r="L118" s="165">
        <f ca="1">IF(T_DATA[[#This Row],[OVERTIME]]="","",T_DATA[[#This Row],[OVERTIME]]*I_T2_RT)</f>
        <v>0</v>
      </c>
      <c r="M118" s="165">
        <f ca="1">IF(T_DATA[[#This Row],[DOUBLE OVERTIME]]="","",T_DATA[[#This Row],[DOUBLE OVERTIME]]*I_T3_RT)</f>
        <v>0</v>
      </c>
      <c r="N118" s="165">
        <f ca="1">IFERROR(T_DATA[[#This Row],[REGULAR PAY]]+T_DATA[[#This Row],[OVERTIME PAY]]+T_DATA[[#This Row],[DOUBLE OVERTIME PAY]],"")</f>
        <v>0</v>
      </c>
      <c r="O1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19" spans="1:15" ht="16.5" thickTop="1" thickBot="1" x14ac:dyDescent="0.3">
      <c r="A119" s="160">
        <f>I_ST_DT-1+ROW(T_DATA[[#This Row],[DATE]])-ROW(T_DATA[[#Headers],[DATE]])</f>
        <v>43388</v>
      </c>
      <c r="B119" s="161" t="str">
        <f>TEXT(T_DATA[[#This Row],[DATE]],"ddd")</f>
        <v>Mon</v>
      </c>
      <c r="C119" s="157"/>
      <c r="D119" s="157"/>
      <c r="E119" s="157"/>
      <c r="F119" s="164">
        <f>IF(T_DATA[[#This Row],[TIME IN]]="",0,T_DATA[[#This Row],[DAY HOURS]]-T_DATA[[#This Row],[DOUBLE OVERTIME]]-T_DATA[[#This Row],[OVERTIME]])</f>
        <v>0</v>
      </c>
      <c r="G1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19" s="167">
        <f>IF(T_DATA[[#This Row],[TIME IN]]="",0,ROUND(((T_DATA[[#This Row],[TIME OUT]]-T_DATA[[#This Row],[TIME IN]]-T_DATA[[#This Row],[BREAK TIME]])*24*60),0)/60)</f>
        <v>0</v>
      </c>
      <c r="J1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19" s="165">
        <f>IF(T_DATA[[#This Row],[REGULAR ]]="","",T_DATA[[#This Row],[REGULAR ]]*I_T1_RT)</f>
        <v>0</v>
      </c>
      <c r="L119" s="165">
        <f ca="1">IF(T_DATA[[#This Row],[OVERTIME]]="","",T_DATA[[#This Row],[OVERTIME]]*I_T2_RT)</f>
        <v>0</v>
      </c>
      <c r="M119" s="165">
        <f ca="1">IF(T_DATA[[#This Row],[DOUBLE OVERTIME]]="","",T_DATA[[#This Row],[DOUBLE OVERTIME]]*I_T3_RT)</f>
        <v>0</v>
      </c>
      <c r="N119" s="165">
        <f ca="1">IFERROR(T_DATA[[#This Row],[REGULAR PAY]]+T_DATA[[#This Row],[OVERTIME PAY]]+T_DATA[[#This Row],[DOUBLE OVERTIME PAY]],"")</f>
        <v>0</v>
      </c>
      <c r="O1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0" spans="1:15" ht="16.5" thickTop="1" thickBot="1" x14ac:dyDescent="0.3">
      <c r="A120" s="160">
        <f>I_ST_DT-1+ROW(T_DATA[[#This Row],[DATE]])-ROW(T_DATA[[#Headers],[DATE]])</f>
        <v>43389</v>
      </c>
      <c r="B120" s="161" t="str">
        <f>TEXT(T_DATA[[#This Row],[DATE]],"ddd")</f>
        <v>Tue</v>
      </c>
      <c r="C120" s="157"/>
      <c r="D120" s="157"/>
      <c r="E120" s="157"/>
      <c r="F120" s="164">
        <f>IF(T_DATA[[#This Row],[TIME IN]]="",0,T_DATA[[#This Row],[DAY HOURS]]-T_DATA[[#This Row],[DOUBLE OVERTIME]]-T_DATA[[#This Row],[OVERTIME]])</f>
        <v>0</v>
      </c>
      <c r="G1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0" s="167">
        <f>IF(T_DATA[[#This Row],[TIME IN]]="",0,ROUND(((T_DATA[[#This Row],[TIME OUT]]-T_DATA[[#This Row],[TIME IN]]-T_DATA[[#This Row],[BREAK TIME]])*24*60),0)/60)</f>
        <v>0</v>
      </c>
      <c r="J1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0" s="165">
        <f>IF(T_DATA[[#This Row],[REGULAR ]]="","",T_DATA[[#This Row],[REGULAR ]]*I_T1_RT)</f>
        <v>0</v>
      </c>
      <c r="L120" s="165">
        <f ca="1">IF(T_DATA[[#This Row],[OVERTIME]]="","",T_DATA[[#This Row],[OVERTIME]]*I_T2_RT)</f>
        <v>0</v>
      </c>
      <c r="M120" s="165">
        <f ca="1">IF(T_DATA[[#This Row],[DOUBLE OVERTIME]]="","",T_DATA[[#This Row],[DOUBLE OVERTIME]]*I_T3_RT)</f>
        <v>0</v>
      </c>
      <c r="N120" s="165">
        <f ca="1">IFERROR(T_DATA[[#This Row],[REGULAR PAY]]+T_DATA[[#This Row],[OVERTIME PAY]]+T_DATA[[#This Row],[DOUBLE OVERTIME PAY]],"")</f>
        <v>0</v>
      </c>
      <c r="O1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1" spans="1:15" ht="16.5" thickTop="1" thickBot="1" x14ac:dyDescent="0.3">
      <c r="A121" s="160">
        <f>I_ST_DT-1+ROW(T_DATA[[#This Row],[DATE]])-ROW(T_DATA[[#Headers],[DATE]])</f>
        <v>43390</v>
      </c>
      <c r="B121" s="161" t="str">
        <f>TEXT(T_DATA[[#This Row],[DATE]],"ddd")</f>
        <v>Wed</v>
      </c>
      <c r="C121" s="157"/>
      <c r="D121" s="157"/>
      <c r="E121" s="157"/>
      <c r="F121" s="164">
        <f>IF(T_DATA[[#This Row],[TIME IN]]="",0,T_DATA[[#This Row],[DAY HOURS]]-T_DATA[[#This Row],[DOUBLE OVERTIME]]-T_DATA[[#This Row],[OVERTIME]])</f>
        <v>0</v>
      </c>
      <c r="G1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1" s="167">
        <f>IF(T_DATA[[#This Row],[TIME IN]]="",0,ROUND(((T_DATA[[#This Row],[TIME OUT]]-T_DATA[[#This Row],[TIME IN]]-T_DATA[[#This Row],[BREAK TIME]])*24*60),0)/60)</f>
        <v>0</v>
      </c>
      <c r="J1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1" s="165">
        <f>IF(T_DATA[[#This Row],[REGULAR ]]="","",T_DATA[[#This Row],[REGULAR ]]*I_T1_RT)</f>
        <v>0</v>
      </c>
      <c r="L121" s="165">
        <f ca="1">IF(T_DATA[[#This Row],[OVERTIME]]="","",T_DATA[[#This Row],[OVERTIME]]*I_T2_RT)</f>
        <v>0</v>
      </c>
      <c r="M121" s="165">
        <f ca="1">IF(T_DATA[[#This Row],[DOUBLE OVERTIME]]="","",T_DATA[[#This Row],[DOUBLE OVERTIME]]*I_T3_RT)</f>
        <v>0</v>
      </c>
      <c r="N121" s="165">
        <f ca="1">IFERROR(T_DATA[[#This Row],[REGULAR PAY]]+T_DATA[[#This Row],[OVERTIME PAY]]+T_DATA[[#This Row],[DOUBLE OVERTIME PAY]],"")</f>
        <v>0</v>
      </c>
      <c r="O1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2" spans="1:15" ht="16.5" thickTop="1" thickBot="1" x14ac:dyDescent="0.3">
      <c r="A122" s="160">
        <f>I_ST_DT-1+ROW(T_DATA[[#This Row],[DATE]])-ROW(T_DATA[[#Headers],[DATE]])</f>
        <v>43391</v>
      </c>
      <c r="B122" s="161" t="str">
        <f>TEXT(T_DATA[[#This Row],[DATE]],"ddd")</f>
        <v>Thu</v>
      </c>
      <c r="C122" s="157"/>
      <c r="D122" s="157"/>
      <c r="E122" s="157"/>
      <c r="F122" s="164">
        <f>IF(T_DATA[[#This Row],[TIME IN]]="",0,T_DATA[[#This Row],[DAY HOURS]]-T_DATA[[#This Row],[DOUBLE OVERTIME]]-T_DATA[[#This Row],[OVERTIME]])</f>
        <v>0</v>
      </c>
      <c r="G1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2" s="167">
        <f>IF(T_DATA[[#This Row],[TIME IN]]="",0,ROUND(((T_DATA[[#This Row],[TIME OUT]]-T_DATA[[#This Row],[TIME IN]]-T_DATA[[#This Row],[BREAK TIME]])*24*60),0)/60)</f>
        <v>0</v>
      </c>
      <c r="J1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2" s="165">
        <f>IF(T_DATA[[#This Row],[REGULAR ]]="","",T_DATA[[#This Row],[REGULAR ]]*I_T1_RT)</f>
        <v>0</v>
      </c>
      <c r="L122" s="165">
        <f ca="1">IF(T_DATA[[#This Row],[OVERTIME]]="","",T_DATA[[#This Row],[OVERTIME]]*I_T2_RT)</f>
        <v>0</v>
      </c>
      <c r="M122" s="165">
        <f ca="1">IF(T_DATA[[#This Row],[DOUBLE OVERTIME]]="","",T_DATA[[#This Row],[DOUBLE OVERTIME]]*I_T3_RT)</f>
        <v>0</v>
      </c>
      <c r="N122" s="165">
        <f ca="1">IFERROR(T_DATA[[#This Row],[REGULAR PAY]]+T_DATA[[#This Row],[OVERTIME PAY]]+T_DATA[[#This Row],[DOUBLE OVERTIME PAY]],"")</f>
        <v>0</v>
      </c>
      <c r="O1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3" spans="1:15" ht="16.5" thickTop="1" thickBot="1" x14ac:dyDescent="0.3">
      <c r="A123" s="160">
        <f>I_ST_DT-1+ROW(T_DATA[[#This Row],[DATE]])-ROW(T_DATA[[#Headers],[DATE]])</f>
        <v>43392</v>
      </c>
      <c r="B123" s="161" t="str">
        <f>TEXT(T_DATA[[#This Row],[DATE]],"ddd")</f>
        <v>Fri</v>
      </c>
      <c r="C123" s="157"/>
      <c r="D123" s="157"/>
      <c r="E123" s="157"/>
      <c r="F123" s="164">
        <f>IF(T_DATA[[#This Row],[TIME IN]]="",0,T_DATA[[#This Row],[DAY HOURS]]-T_DATA[[#This Row],[DOUBLE OVERTIME]]-T_DATA[[#This Row],[OVERTIME]])</f>
        <v>0</v>
      </c>
      <c r="G1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3" s="167">
        <f>IF(T_DATA[[#This Row],[TIME IN]]="",0,ROUND(((T_DATA[[#This Row],[TIME OUT]]-T_DATA[[#This Row],[TIME IN]]-T_DATA[[#This Row],[BREAK TIME]])*24*60),0)/60)</f>
        <v>0</v>
      </c>
      <c r="J1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3" s="165">
        <f>IF(T_DATA[[#This Row],[REGULAR ]]="","",T_DATA[[#This Row],[REGULAR ]]*I_T1_RT)</f>
        <v>0</v>
      </c>
      <c r="L123" s="165">
        <f ca="1">IF(T_DATA[[#This Row],[OVERTIME]]="","",T_DATA[[#This Row],[OVERTIME]]*I_T2_RT)</f>
        <v>0</v>
      </c>
      <c r="M123" s="165">
        <f ca="1">IF(T_DATA[[#This Row],[DOUBLE OVERTIME]]="","",T_DATA[[#This Row],[DOUBLE OVERTIME]]*I_T3_RT)</f>
        <v>0</v>
      </c>
      <c r="N123" s="165">
        <f ca="1">IFERROR(T_DATA[[#This Row],[REGULAR PAY]]+T_DATA[[#This Row],[OVERTIME PAY]]+T_DATA[[#This Row],[DOUBLE OVERTIME PAY]],"")</f>
        <v>0</v>
      </c>
      <c r="O1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4" spans="1:15" ht="16.5" thickTop="1" thickBot="1" x14ac:dyDescent="0.3">
      <c r="A124" s="160">
        <f>I_ST_DT-1+ROW(T_DATA[[#This Row],[DATE]])-ROW(T_DATA[[#Headers],[DATE]])</f>
        <v>43393</v>
      </c>
      <c r="B124" s="161" t="str">
        <f>TEXT(T_DATA[[#This Row],[DATE]],"ddd")</f>
        <v>Sat</v>
      </c>
      <c r="C124" s="157"/>
      <c r="D124" s="157"/>
      <c r="E124" s="157"/>
      <c r="F124" s="164">
        <f>IF(T_DATA[[#This Row],[TIME IN]]="",0,T_DATA[[#This Row],[DAY HOURS]]-T_DATA[[#This Row],[DOUBLE OVERTIME]]-T_DATA[[#This Row],[OVERTIME]])</f>
        <v>0</v>
      </c>
      <c r="G1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4" s="167">
        <f>IF(T_DATA[[#This Row],[TIME IN]]="",0,ROUND(((T_DATA[[#This Row],[TIME OUT]]-T_DATA[[#This Row],[TIME IN]]-T_DATA[[#This Row],[BREAK TIME]])*24*60),0)/60)</f>
        <v>0</v>
      </c>
      <c r="J1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4" s="165">
        <f>IF(T_DATA[[#This Row],[REGULAR ]]="","",T_DATA[[#This Row],[REGULAR ]]*I_T1_RT)</f>
        <v>0</v>
      </c>
      <c r="L124" s="165">
        <f ca="1">IF(T_DATA[[#This Row],[OVERTIME]]="","",T_DATA[[#This Row],[OVERTIME]]*I_T2_RT)</f>
        <v>0</v>
      </c>
      <c r="M124" s="165">
        <f ca="1">IF(T_DATA[[#This Row],[DOUBLE OVERTIME]]="","",T_DATA[[#This Row],[DOUBLE OVERTIME]]*I_T3_RT)</f>
        <v>0</v>
      </c>
      <c r="N124" s="165">
        <f ca="1">IFERROR(T_DATA[[#This Row],[REGULAR PAY]]+T_DATA[[#This Row],[OVERTIME PAY]]+T_DATA[[#This Row],[DOUBLE OVERTIME PAY]],"")</f>
        <v>0</v>
      </c>
      <c r="O1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5" spans="1:15" ht="16.5" thickTop="1" thickBot="1" x14ac:dyDescent="0.3">
      <c r="A125" s="160">
        <f>I_ST_DT-1+ROW(T_DATA[[#This Row],[DATE]])-ROW(T_DATA[[#Headers],[DATE]])</f>
        <v>43394</v>
      </c>
      <c r="B125" s="161" t="str">
        <f>TEXT(T_DATA[[#This Row],[DATE]],"ddd")</f>
        <v>Sun</v>
      </c>
      <c r="C125" s="157"/>
      <c r="D125" s="157"/>
      <c r="E125" s="157"/>
      <c r="F125" s="164">
        <f>IF(T_DATA[[#This Row],[TIME IN]]="",0,T_DATA[[#This Row],[DAY HOURS]]-T_DATA[[#This Row],[DOUBLE OVERTIME]]-T_DATA[[#This Row],[OVERTIME]])</f>
        <v>0</v>
      </c>
      <c r="G1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5" s="167">
        <f>IF(T_DATA[[#This Row],[TIME IN]]="",0,ROUND(((T_DATA[[#This Row],[TIME OUT]]-T_DATA[[#This Row],[TIME IN]]-T_DATA[[#This Row],[BREAK TIME]])*24*60),0)/60)</f>
        <v>0</v>
      </c>
      <c r="J1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5" s="165">
        <f>IF(T_DATA[[#This Row],[REGULAR ]]="","",T_DATA[[#This Row],[REGULAR ]]*I_T1_RT)</f>
        <v>0</v>
      </c>
      <c r="L125" s="165">
        <f ca="1">IF(T_DATA[[#This Row],[OVERTIME]]="","",T_DATA[[#This Row],[OVERTIME]]*I_T2_RT)</f>
        <v>0</v>
      </c>
      <c r="M125" s="165">
        <f ca="1">IF(T_DATA[[#This Row],[DOUBLE OVERTIME]]="","",T_DATA[[#This Row],[DOUBLE OVERTIME]]*I_T3_RT)</f>
        <v>0</v>
      </c>
      <c r="N125" s="165">
        <f ca="1">IFERROR(T_DATA[[#This Row],[REGULAR PAY]]+T_DATA[[#This Row],[OVERTIME PAY]]+T_DATA[[#This Row],[DOUBLE OVERTIME PAY]],"")</f>
        <v>0</v>
      </c>
      <c r="O1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6" spans="1:15" ht="16.5" thickTop="1" thickBot="1" x14ac:dyDescent="0.3">
      <c r="A126" s="160">
        <f>I_ST_DT-1+ROW(T_DATA[[#This Row],[DATE]])-ROW(T_DATA[[#Headers],[DATE]])</f>
        <v>43395</v>
      </c>
      <c r="B126" s="161" t="str">
        <f>TEXT(T_DATA[[#This Row],[DATE]],"ddd")</f>
        <v>Mon</v>
      </c>
      <c r="C126" s="157"/>
      <c r="D126" s="157"/>
      <c r="E126" s="157"/>
      <c r="F126" s="164">
        <f>IF(T_DATA[[#This Row],[TIME IN]]="",0,T_DATA[[#This Row],[DAY HOURS]]-T_DATA[[#This Row],[DOUBLE OVERTIME]]-T_DATA[[#This Row],[OVERTIME]])</f>
        <v>0</v>
      </c>
      <c r="G1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6" s="167">
        <f>IF(T_DATA[[#This Row],[TIME IN]]="",0,ROUND(((T_DATA[[#This Row],[TIME OUT]]-T_DATA[[#This Row],[TIME IN]]-T_DATA[[#This Row],[BREAK TIME]])*24*60),0)/60)</f>
        <v>0</v>
      </c>
      <c r="J1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6" s="165">
        <f>IF(T_DATA[[#This Row],[REGULAR ]]="","",T_DATA[[#This Row],[REGULAR ]]*I_T1_RT)</f>
        <v>0</v>
      </c>
      <c r="L126" s="165">
        <f ca="1">IF(T_DATA[[#This Row],[OVERTIME]]="","",T_DATA[[#This Row],[OVERTIME]]*I_T2_RT)</f>
        <v>0</v>
      </c>
      <c r="M126" s="165">
        <f ca="1">IF(T_DATA[[#This Row],[DOUBLE OVERTIME]]="","",T_DATA[[#This Row],[DOUBLE OVERTIME]]*I_T3_RT)</f>
        <v>0</v>
      </c>
      <c r="N126" s="165">
        <f ca="1">IFERROR(T_DATA[[#This Row],[REGULAR PAY]]+T_DATA[[#This Row],[OVERTIME PAY]]+T_DATA[[#This Row],[DOUBLE OVERTIME PAY]],"")</f>
        <v>0</v>
      </c>
      <c r="O1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7" spans="1:15" ht="16.5" thickTop="1" thickBot="1" x14ac:dyDescent="0.3">
      <c r="A127" s="160">
        <f>I_ST_DT-1+ROW(T_DATA[[#This Row],[DATE]])-ROW(T_DATA[[#Headers],[DATE]])</f>
        <v>43396</v>
      </c>
      <c r="B127" s="161" t="str">
        <f>TEXT(T_DATA[[#This Row],[DATE]],"ddd")</f>
        <v>Tue</v>
      </c>
      <c r="C127" s="157"/>
      <c r="D127" s="157"/>
      <c r="E127" s="157"/>
      <c r="F127" s="164">
        <f>IF(T_DATA[[#This Row],[TIME IN]]="",0,T_DATA[[#This Row],[DAY HOURS]]-T_DATA[[#This Row],[DOUBLE OVERTIME]]-T_DATA[[#This Row],[OVERTIME]])</f>
        <v>0</v>
      </c>
      <c r="G1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7" s="167">
        <f>IF(T_DATA[[#This Row],[TIME IN]]="",0,ROUND(((T_DATA[[#This Row],[TIME OUT]]-T_DATA[[#This Row],[TIME IN]]-T_DATA[[#This Row],[BREAK TIME]])*24*60),0)/60)</f>
        <v>0</v>
      </c>
      <c r="J1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7" s="165">
        <f>IF(T_DATA[[#This Row],[REGULAR ]]="","",T_DATA[[#This Row],[REGULAR ]]*I_T1_RT)</f>
        <v>0</v>
      </c>
      <c r="L127" s="165">
        <f ca="1">IF(T_DATA[[#This Row],[OVERTIME]]="","",T_DATA[[#This Row],[OVERTIME]]*I_T2_RT)</f>
        <v>0</v>
      </c>
      <c r="M127" s="165">
        <f ca="1">IF(T_DATA[[#This Row],[DOUBLE OVERTIME]]="","",T_DATA[[#This Row],[DOUBLE OVERTIME]]*I_T3_RT)</f>
        <v>0</v>
      </c>
      <c r="N127" s="165">
        <f ca="1">IFERROR(T_DATA[[#This Row],[REGULAR PAY]]+T_DATA[[#This Row],[OVERTIME PAY]]+T_DATA[[#This Row],[DOUBLE OVERTIME PAY]],"")</f>
        <v>0</v>
      </c>
      <c r="O1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8" spans="1:15" ht="16.5" thickTop="1" thickBot="1" x14ac:dyDescent="0.3">
      <c r="A128" s="160">
        <f>I_ST_DT-1+ROW(T_DATA[[#This Row],[DATE]])-ROW(T_DATA[[#Headers],[DATE]])</f>
        <v>43397</v>
      </c>
      <c r="B128" s="161" t="str">
        <f>TEXT(T_DATA[[#This Row],[DATE]],"ddd")</f>
        <v>Wed</v>
      </c>
      <c r="C128" s="157"/>
      <c r="D128" s="157"/>
      <c r="E128" s="157"/>
      <c r="F128" s="164">
        <f>IF(T_DATA[[#This Row],[TIME IN]]="",0,T_DATA[[#This Row],[DAY HOURS]]-T_DATA[[#This Row],[DOUBLE OVERTIME]]-T_DATA[[#This Row],[OVERTIME]])</f>
        <v>0</v>
      </c>
      <c r="G1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8" s="167">
        <f>IF(T_DATA[[#This Row],[TIME IN]]="",0,ROUND(((T_DATA[[#This Row],[TIME OUT]]-T_DATA[[#This Row],[TIME IN]]-T_DATA[[#This Row],[BREAK TIME]])*24*60),0)/60)</f>
        <v>0</v>
      </c>
      <c r="J1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8" s="165">
        <f>IF(T_DATA[[#This Row],[REGULAR ]]="","",T_DATA[[#This Row],[REGULAR ]]*I_T1_RT)</f>
        <v>0</v>
      </c>
      <c r="L128" s="165">
        <f ca="1">IF(T_DATA[[#This Row],[OVERTIME]]="","",T_DATA[[#This Row],[OVERTIME]]*I_T2_RT)</f>
        <v>0</v>
      </c>
      <c r="M128" s="165">
        <f ca="1">IF(T_DATA[[#This Row],[DOUBLE OVERTIME]]="","",T_DATA[[#This Row],[DOUBLE OVERTIME]]*I_T3_RT)</f>
        <v>0</v>
      </c>
      <c r="N128" s="165">
        <f ca="1">IFERROR(T_DATA[[#This Row],[REGULAR PAY]]+T_DATA[[#This Row],[OVERTIME PAY]]+T_DATA[[#This Row],[DOUBLE OVERTIME PAY]],"")</f>
        <v>0</v>
      </c>
      <c r="O1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29" spans="1:15" ht="16.5" thickTop="1" thickBot="1" x14ac:dyDescent="0.3">
      <c r="A129" s="160">
        <f>I_ST_DT-1+ROW(T_DATA[[#This Row],[DATE]])-ROW(T_DATA[[#Headers],[DATE]])</f>
        <v>43398</v>
      </c>
      <c r="B129" s="161" t="str">
        <f>TEXT(T_DATA[[#This Row],[DATE]],"ddd")</f>
        <v>Thu</v>
      </c>
      <c r="C129" s="157"/>
      <c r="D129" s="157"/>
      <c r="E129" s="157"/>
      <c r="F129" s="164">
        <f>IF(T_DATA[[#This Row],[TIME IN]]="",0,T_DATA[[#This Row],[DAY HOURS]]-T_DATA[[#This Row],[DOUBLE OVERTIME]]-T_DATA[[#This Row],[OVERTIME]])</f>
        <v>0</v>
      </c>
      <c r="G1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29" s="167">
        <f>IF(T_DATA[[#This Row],[TIME IN]]="",0,ROUND(((T_DATA[[#This Row],[TIME OUT]]-T_DATA[[#This Row],[TIME IN]]-T_DATA[[#This Row],[BREAK TIME]])*24*60),0)/60)</f>
        <v>0</v>
      </c>
      <c r="J1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29" s="165">
        <f>IF(T_DATA[[#This Row],[REGULAR ]]="","",T_DATA[[#This Row],[REGULAR ]]*I_T1_RT)</f>
        <v>0</v>
      </c>
      <c r="L129" s="165">
        <f ca="1">IF(T_DATA[[#This Row],[OVERTIME]]="","",T_DATA[[#This Row],[OVERTIME]]*I_T2_RT)</f>
        <v>0</v>
      </c>
      <c r="M129" s="165">
        <f ca="1">IF(T_DATA[[#This Row],[DOUBLE OVERTIME]]="","",T_DATA[[#This Row],[DOUBLE OVERTIME]]*I_T3_RT)</f>
        <v>0</v>
      </c>
      <c r="N129" s="165">
        <f ca="1">IFERROR(T_DATA[[#This Row],[REGULAR PAY]]+T_DATA[[#This Row],[OVERTIME PAY]]+T_DATA[[#This Row],[DOUBLE OVERTIME PAY]],"")</f>
        <v>0</v>
      </c>
      <c r="O1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0" spans="1:15" ht="16.5" thickTop="1" thickBot="1" x14ac:dyDescent="0.3">
      <c r="A130" s="160">
        <f>I_ST_DT-1+ROW(T_DATA[[#This Row],[DATE]])-ROW(T_DATA[[#Headers],[DATE]])</f>
        <v>43399</v>
      </c>
      <c r="B130" s="161" t="str">
        <f>TEXT(T_DATA[[#This Row],[DATE]],"ddd")</f>
        <v>Fri</v>
      </c>
      <c r="C130" s="157"/>
      <c r="D130" s="157"/>
      <c r="E130" s="157"/>
      <c r="F130" s="164">
        <f>IF(T_DATA[[#This Row],[TIME IN]]="",0,T_DATA[[#This Row],[DAY HOURS]]-T_DATA[[#This Row],[DOUBLE OVERTIME]]-T_DATA[[#This Row],[OVERTIME]])</f>
        <v>0</v>
      </c>
      <c r="G1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0" s="167">
        <f>IF(T_DATA[[#This Row],[TIME IN]]="",0,ROUND(((T_DATA[[#This Row],[TIME OUT]]-T_DATA[[#This Row],[TIME IN]]-T_DATA[[#This Row],[BREAK TIME]])*24*60),0)/60)</f>
        <v>0</v>
      </c>
      <c r="J1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0" s="165">
        <f>IF(T_DATA[[#This Row],[REGULAR ]]="","",T_DATA[[#This Row],[REGULAR ]]*I_T1_RT)</f>
        <v>0</v>
      </c>
      <c r="L130" s="165">
        <f ca="1">IF(T_DATA[[#This Row],[OVERTIME]]="","",T_DATA[[#This Row],[OVERTIME]]*I_T2_RT)</f>
        <v>0</v>
      </c>
      <c r="M130" s="165">
        <f ca="1">IF(T_DATA[[#This Row],[DOUBLE OVERTIME]]="","",T_DATA[[#This Row],[DOUBLE OVERTIME]]*I_T3_RT)</f>
        <v>0</v>
      </c>
      <c r="N130" s="165">
        <f ca="1">IFERROR(T_DATA[[#This Row],[REGULAR PAY]]+T_DATA[[#This Row],[OVERTIME PAY]]+T_DATA[[#This Row],[DOUBLE OVERTIME PAY]],"")</f>
        <v>0</v>
      </c>
      <c r="O1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1" spans="1:15" ht="16.5" thickTop="1" thickBot="1" x14ac:dyDescent="0.3">
      <c r="A131" s="160">
        <f>I_ST_DT-1+ROW(T_DATA[[#This Row],[DATE]])-ROW(T_DATA[[#Headers],[DATE]])</f>
        <v>43400</v>
      </c>
      <c r="B131" s="161" t="str">
        <f>TEXT(T_DATA[[#This Row],[DATE]],"ddd")</f>
        <v>Sat</v>
      </c>
      <c r="C131" s="157"/>
      <c r="D131" s="157"/>
      <c r="E131" s="157"/>
      <c r="F131" s="164">
        <f>IF(T_DATA[[#This Row],[TIME IN]]="",0,T_DATA[[#This Row],[DAY HOURS]]-T_DATA[[#This Row],[DOUBLE OVERTIME]]-T_DATA[[#This Row],[OVERTIME]])</f>
        <v>0</v>
      </c>
      <c r="G1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1" s="167">
        <f>IF(T_DATA[[#This Row],[TIME IN]]="",0,ROUND(((T_DATA[[#This Row],[TIME OUT]]-T_DATA[[#This Row],[TIME IN]]-T_DATA[[#This Row],[BREAK TIME]])*24*60),0)/60)</f>
        <v>0</v>
      </c>
      <c r="J1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1" s="165">
        <f>IF(T_DATA[[#This Row],[REGULAR ]]="","",T_DATA[[#This Row],[REGULAR ]]*I_T1_RT)</f>
        <v>0</v>
      </c>
      <c r="L131" s="165">
        <f ca="1">IF(T_DATA[[#This Row],[OVERTIME]]="","",T_DATA[[#This Row],[OVERTIME]]*I_T2_RT)</f>
        <v>0</v>
      </c>
      <c r="M131" s="165">
        <f ca="1">IF(T_DATA[[#This Row],[DOUBLE OVERTIME]]="","",T_DATA[[#This Row],[DOUBLE OVERTIME]]*I_T3_RT)</f>
        <v>0</v>
      </c>
      <c r="N131" s="165">
        <f ca="1">IFERROR(T_DATA[[#This Row],[REGULAR PAY]]+T_DATA[[#This Row],[OVERTIME PAY]]+T_DATA[[#This Row],[DOUBLE OVERTIME PAY]],"")</f>
        <v>0</v>
      </c>
      <c r="O1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2" spans="1:15" ht="16.5" thickTop="1" thickBot="1" x14ac:dyDescent="0.3">
      <c r="A132" s="160">
        <f>I_ST_DT-1+ROW(T_DATA[[#This Row],[DATE]])-ROW(T_DATA[[#Headers],[DATE]])</f>
        <v>43401</v>
      </c>
      <c r="B132" s="161" t="str">
        <f>TEXT(T_DATA[[#This Row],[DATE]],"ddd")</f>
        <v>Sun</v>
      </c>
      <c r="C132" s="157"/>
      <c r="D132" s="157"/>
      <c r="E132" s="157"/>
      <c r="F132" s="164">
        <f>IF(T_DATA[[#This Row],[TIME IN]]="",0,T_DATA[[#This Row],[DAY HOURS]]-T_DATA[[#This Row],[DOUBLE OVERTIME]]-T_DATA[[#This Row],[OVERTIME]])</f>
        <v>0</v>
      </c>
      <c r="G1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2" s="167">
        <f>IF(T_DATA[[#This Row],[TIME IN]]="",0,ROUND(((T_DATA[[#This Row],[TIME OUT]]-T_DATA[[#This Row],[TIME IN]]-T_DATA[[#This Row],[BREAK TIME]])*24*60),0)/60)</f>
        <v>0</v>
      </c>
      <c r="J1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2" s="165">
        <f>IF(T_DATA[[#This Row],[REGULAR ]]="","",T_DATA[[#This Row],[REGULAR ]]*I_T1_RT)</f>
        <v>0</v>
      </c>
      <c r="L132" s="165">
        <f ca="1">IF(T_DATA[[#This Row],[OVERTIME]]="","",T_DATA[[#This Row],[OVERTIME]]*I_T2_RT)</f>
        <v>0</v>
      </c>
      <c r="M132" s="165">
        <f ca="1">IF(T_DATA[[#This Row],[DOUBLE OVERTIME]]="","",T_DATA[[#This Row],[DOUBLE OVERTIME]]*I_T3_RT)</f>
        <v>0</v>
      </c>
      <c r="N132" s="165">
        <f ca="1">IFERROR(T_DATA[[#This Row],[REGULAR PAY]]+T_DATA[[#This Row],[OVERTIME PAY]]+T_DATA[[#This Row],[DOUBLE OVERTIME PAY]],"")</f>
        <v>0</v>
      </c>
      <c r="O1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3" spans="1:15" ht="16.5" thickTop="1" thickBot="1" x14ac:dyDescent="0.3">
      <c r="A133" s="160">
        <f>I_ST_DT-1+ROW(T_DATA[[#This Row],[DATE]])-ROW(T_DATA[[#Headers],[DATE]])</f>
        <v>43402</v>
      </c>
      <c r="B133" s="161" t="str">
        <f>TEXT(T_DATA[[#This Row],[DATE]],"ddd")</f>
        <v>Mon</v>
      </c>
      <c r="C133" s="157"/>
      <c r="D133" s="157"/>
      <c r="E133" s="157"/>
      <c r="F133" s="164">
        <f>IF(T_DATA[[#This Row],[TIME IN]]="",0,T_DATA[[#This Row],[DAY HOURS]]-T_DATA[[#This Row],[DOUBLE OVERTIME]]-T_DATA[[#This Row],[OVERTIME]])</f>
        <v>0</v>
      </c>
      <c r="G1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3" s="167">
        <f>IF(T_DATA[[#This Row],[TIME IN]]="",0,ROUND(((T_DATA[[#This Row],[TIME OUT]]-T_DATA[[#This Row],[TIME IN]]-T_DATA[[#This Row],[BREAK TIME]])*24*60),0)/60)</f>
        <v>0</v>
      </c>
      <c r="J1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3" s="165">
        <f>IF(T_DATA[[#This Row],[REGULAR ]]="","",T_DATA[[#This Row],[REGULAR ]]*I_T1_RT)</f>
        <v>0</v>
      </c>
      <c r="L133" s="165">
        <f ca="1">IF(T_DATA[[#This Row],[OVERTIME]]="","",T_DATA[[#This Row],[OVERTIME]]*I_T2_RT)</f>
        <v>0</v>
      </c>
      <c r="M133" s="165">
        <f ca="1">IF(T_DATA[[#This Row],[DOUBLE OVERTIME]]="","",T_DATA[[#This Row],[DOUBLE OVERTIME]]*I_T3_RT)</f>
        <v>0</v>
      </c>
      <c r="N133" s="165">
        <f ca="1">IFERROR(T_DATA[[#This Row],[REGULAR PAY]]+T_DATA[[#This Row],[OVERTIME PAY]]+T_DATA[[#This Row],[DOUBLE OVERTIME PAY]],"")</f>
        <v>0</v>
      </c>
      <c r="O1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4" spans="1:15" ht="16.5" thickTop="1" thickBot="1" x14ac:dyDescent="0.3">
      <c r="A134" s="160">
        <f>I_ST_DT-1+ROW(T_DATA[[#This Row],[DATE]])-ROW(T_DATA[[#Headers],[DATE]])</f>
        <v>43403</v>
      </c>
      <c r="B134" s="161" t="str">
        <f>TEXT(T_DATA[[#This Row],[DATE]],"ddd")</f>
        <v>Tue</v>
      </c>
      <c r="C134" s="157"/>
      <c r="D134" s="157"/>
      <c r="E134" s="157"/>
      <c r="F134" s="164">
        <f>IF(T_DATA[[#This Row],[TIME IN]]="",0,T_DATA[[#This Row],[DAY HOURS]]-T_DATA[[#This Row],[DOUBLE OVERTIME]]-T_DATA[[#This Row],[OVERTIME]])</f>
        <v>0</v>
      </c>
      <c r="G1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4" s="167">
        <f>IF(T_DATA[[#This Row],[TIME IN]]="",0,ROUND(((T_DATA[[#This Row],[TIME OUT]]-T_DATA[[#This Row],[TIME IN]]-T_DATA[[#This Row],[BREAK TIME]])*24*60),0)/60)</f>
        <v>0</v>
      </c>
      <c r="J1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4" s="165">
        <f>IF(T_DATA[[#This Row],[REGULAR ]]="","",T_DATA[[#This Row],[REGULAR ]]*I_T1_RT)</f>
        <v>0</v>
      </c>
      <c r="L134" s="165">
        <f ca="1">IF(T_DATA[[#This Row],[OVERTIME]]="","",T_DATA[[#This Row],[OVERTIME]]*I_T2_RT)</f>
        <v>0</v>
      </c>
      <c r="M134" s="165">
        <f ca="1">IF(T_DATA[[#This Row],[DOUBLE OVERTIME]]="","",T_DATA[[#This Row],[DOUBLE OVERTIME]]*I_T3_RT)</f>
        <v>0</v>
      </c>
      <c r="N134" s="165">
        <f ca="1">IFERROR(T_DATA[[#This Row],[REGULAR PAY]]+T_DATA[[#This Row],[OVERTIME PAY]]+T_DATA[[#This Row],[DOUBLE OVERTIME PAY]],"")</f>
        <v>0</v>
      </c>
      <c r="O1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5" spans="1:15" ht="16.5" thickTop="1" thickBot="1" x14ac:dyDescent="0.3">
      <c r="A135" s="160">
        <f>I_ST_DT-1+ROW(T_DATA[[#This Row],[DATE]])-ROW(T_DATA[[#Headers],[DATE]])</f>
        <v>43404</v>
      </c>
      <c r="B135" s="161" t="str">
        <f>TEXT(T_DATA[[#This Row],[DATE]],"ddd")</f>
        <v>Wed</v>
      </c>
      <c r="C135" s="157"/>
      <c r="D135" s="157"/>
      <c r="E135" s="157"/>
      <c r="F135" s="164">
        <f>IF(T_DATA[[#This Row],[TIME IN]]="",0,T_DATA[[#This Row],[DAY HOURS]]-T_DATA[[#This Row],[DOUBLE OVERTIME]]-T_DATA[[#This Row],[OVERTIME]])</f>
        <v>0</v>
      </c>
      <c r="G1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5" s="167">
        <f>IF(T_DATA[[#This Row],[TIME IN]]="",0,ROUND(((T_DATA[[#This Row],[TIME OUT]]-T_DATA[[#This Row],[TIME IN]]-T_DATA[[#This Row],[BREAK TIME]])*24*60),0)/60)</f>
        <v>0</v>
      </c>
      <c r="J1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5" s="165">
        <f>IF(T_DATA[[#This Row],[REGULAR ]]="","",T_DATA[[#This Row],[REGULAR ]]*I_T1_RT)</f>
        <v>0</v>
      </c>
      <c r="L135" s="165">
        <f ca="1">IF(T_DATA[[#This Row],[OVERTIME]]="","",T_DATA[[#This Row],[OVERTIME]]*I_T2_RT)</f>
        <v>0</v>
      </c>
      <c r="M135" s="165">
        <f ca="1">IF(T_DATA[[#This Row],[DOUBLE OVERTIME]]="","",T_DATA[[#This Row],[DOUBLE OVERTIME]]*I_T3_RT)</f>
        <v>0</v>
      </c>
      <c r="N135" s="165">
        <f ca="1">IFERROR(T_DATA[[#This Row],[REGULAR PAY]]+T_DATA[[#This Row],[OVERTIME PAY]]+T_DATA[[#This Row],[DOUBLE OVERTIME PAY]],"")</f>
        <v>0</v>
      </c>
      <c r="O1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6" spans="1:15" ht="16.5" thickTop="1" thickBot="1" x14ac:dyDescent="0.3">
      <c r="A136" s="160">
        <f>I_ST_DT-1+ROW(T_DATA[[#This Row],[DATE]])-ROW(T_DATA[[#Headers],[DATE]])</f>
        <v>43405</v>
      </c>
      <c r="B136" s="161" t="str">
        <f>TEXT(T_DATA[[#This Row],[DATE]],"ddd")</f>
        <v>Thu</v>
      </c>
      <c r="C136" s="157"/>
      <c r="D136" s="157"/>
      <c r="E136" s="157"/>
      <c r="F136" s="164">
        <f>IF(T_DATA[[#This Row],[TIME IN]]="",0,T_DATA[[#This Row],[DAY HOURS]]-T_DATA[[#This Row],[DOUBLE OVERTIME]]-T_DATA[[#This Row],[OVERTIME]])</f>
        <v>0</v>
      </c>
      <c r="G1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6" s="167">
        <f>IF(T_DATA[[#This Row],[TIME IN]]="",0,ROUND(((T_DATA[[#This Row],[TIME OUT]]-T_DATA[[#This Row],[TIME IN]]-T_DATA[[#This Row],[BREAK TIME]])*24*60),0)/60)</f>
        <v>0</v>
      </c>
      <c r="J1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6" s="165">
        <f>IF(T_DATA[[#This Row],[REGULAR ]]="","",T_DATA[[#This Row],[REGULAR ]]*I_T1_RT)</f>
        <v>0</v>
      </c>
      <c r="L136" s="165">
        <f ca="1">IF(T_DATA[[#This Row],[OVERTIME]]="","",T_DATA[[#This Row],[OVERTIME]]*I_T2_RT)</f>
        <v>0</v>
      </c>
      <c r="M136" s="165">
        <f ca="1">IF(T_DATA[[#This Row],[DOUBLE OVERTIME]]="","",T_DATA[[#This Row],[DOUBLE OVERTIME]]*I_T3_RT)</f>
        <v>0</v>
      </c>
      <c r="N136" s="165">
        <f ca="1">IFERROR(T_DATA[[#This Row],[REGULAR PAY]]+T_DATA[[#This Row],[OVERTIME PAY]]+T_DATA[[#This Row],[DOUBLE OVERTIME PAY]],"")</f>
        <v>0</v>
      </c>
      <c r="O1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7" spans="1:15" ht="16.5" thickTop="1" thickBot="1" x14ac:dyDescent="0.3">
      <c r="A137" s="160">
        <f>I_ST_DT-1+ROW(T_DATA[[#This Row],[DATE]])-ROW(T_DATA[[#Headers],[DATE]])</f>
        <v>43406</v>
      </c>
      <c r="B137" s="161" t="str">
        <f>TEXT(T_DATA[[#This Row],[DATE]],"ddd")</f>
        <v>Fri</v>
      </c>
      <c r="C137" s="157"/>
      <c r="D137" s="157"/>
      <c r="E137" s="157"/>
      <c r="F137" s="164">
        <f>IF(T_DATA[[#This Row],[TIME IN]]="",0,T_DATA[[#This Row],[DAY HOURS]]-T_DATA[[#This Row],[DOUBLE OVERTIME]]-T_DATA[[#This Row],[OVERTIME]])</f>
        <v>0</v>
      </c>
      <c r="G1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7" s="167">
        <f>IF(T_DATA[[#This Row],[TIME IN]]="",0,ROUND(((T_DATA[[#This Row],[TIME OUT]]-T_DATA[[#This Row],[TIME IN]]-T_DATA[[#This Row],[BREAK TIME]])*24*60),0)/60)</f>
        <v>0</v>
      </c>
      <c r="J1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7" s="165">
        <f>IF(T_DATA[[#This Row],[REGULAR ]]="","",T_DATA[[#This Row],[REGULAR ]]*I_T1_RT)</f>
        <v>0</v>
      </c>
      <c r="L137" s="165">
        <f ca="1">IF(T_DATA[[#This Row],[OVERTIME]]="","",T_DATA[[#This Row],[OVERTIME]]*I_T2_RT)</f>
        <v>0</v>
      </c>
      <c r="M137" s="165">
        <f ca="1">IF(T_DATA[[#This Row],[DOUBLE OVERTIME]]="","",T_DATA[[#This Row],[DOUBLE OVERTIME]]*I_T3_RT)</f>
        <v>0</v>
      </c>
      <c r="N137" s="165">
        <f ca="1">IFERROR(T_DATA[[#This Row],[REGULAR PAY]]+T_DATA[[#This Row],[OVERTIME PAY]]+T_DATA[[#This Row],[DOUBLE OVERTIME PAY]],"")</f>
        <v>0</v>
      </c>
      <c r="O1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8" spans="1:15" ht="16.5" thickTop="1" thickBot="1" x14ac:dyDescent="0.3">
      <c r="A138" s="160">
        <f>I_ST_DT-1+ROW(T_DATA[[#This Row],[DATE]])-ROW(T_DATA[[#Headers],[DATE]])</f>
        <v>43407</v>
      </c>
      <c r="B138" s="161" t="str">
        <f>TEXT(T_DATA[[#This Row],[DATE]],"ddd")</f>
        <v>Sat</v>
      </c>
      <c r="C138" s="157"/>
      <c r="D138" s="157"/>
      <c r="E138" s="157"/>
      <c r="F138" s="164">
        <f>IF(T_DATA[[#This Row],[TIME IN]]="",0,T_DATA[[#This Row],[DAY HOURS]]-T_DATA[[#This Row],[DOUBLE OVERTIME]]-T_DATA[[#This Row],[OVERTIME]])</f>
        <v>0</v>
      </c>
      <c r="G1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8" s="167">
        <f>IF(T_DATA[[#This Row],[TIME IN]]="",0,ROUND(((T_DATA[[#This Row],[TIME OUT]]-T_DATA[[#This Row],[TIME IN]]-T_DATA[[#This Row],[BREAK TIME]])*24*60),0)/60)</f>
        <v>0</v>
      </c>
      <c r="J1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8" s="165">
        <f>IF(T_DATA[[#This Row],[REGULAR ]]="","",T_DATA[[#This Row],[REGULAR ]]*I_T1_RT)</f>
        <v>0</v>
      </c>
      <c r="L138" s="165">
        <f ca="1">IF(T_DATA[[#This Row],[OVERTIME]]="","",T_DATA[[#This Row],[OVERTIME]]*I_T2_RT)</f>
        <v>0</v>
      </c>
      <c r="M138" s="165">
        <f ca="1">IF(T_DATA[[#This Row],[DOUBLE OVERTIME]]="","",T_DATA[[#This Row],[DOUBLE OVERTIME]]*I_T3_RT)</f>
        <v>0</v>
      </c>
      <c r="N138" s="165">
        <f ca="1">IFERROR(T_DATA[[#This Row],[REGULAR PAY]]+T_DATA[[#This Row],[OVERTIME PAY]]+T_DATA[[#This Row],[DOUBLE OVERTIME PAY]],"")</f>
        <v>0</v>
      </c>
      <c r="O1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39" spans="1:15" ht="16.5" thickTop="1" thickBot="1" x14ac:dyDescent="0.3">
      <c r="A139" s="160">
        <f>I_ST_DT-1+ROW(T_DATA[[#This Row],[DATE]])-ROW(T_DATA[[#Headers],[DATE]])</f>
        <v>43408</v>
      </c>
      <c r="B139" s="161" t="str">
        <f>TEXT(T_DATA[[#This Row],[DATE]],"ddd")</f>
        <v>Sun</v>
      </c>
      <c r="C139" s="157"/>
      <c r="D139" s="157"/>
      <c r="E139" s="157"/>
      <c r="F139" s="164">
        <f>IF(T_DATA[[#This Row],[TIME IN]]="",0,T_DATA[[#This Row],[DAY HOURS]]-T_DATA[[#This Row],[DOUBLE OVERTIME]]-T_DATA[[#This Row],[OVERTIME]])</f>
        <v>0</v>
      </c>
      <c r="G1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39" s="167">
        <f>IF(T_DATA[[#This Row],[TIME IN]]="",0,ROUND(((T_DATA[[#This Row],[TIME OUT]]-T_DATA[[#This Row],[TIME IN]]-T_DATA[[#This Row],[BREAK TIME]])*24*60),0)/60)</f>
        <v>0</v>
      </c>
      <c r="J1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39" s="165">
        <f>IF(T_DATA[[#This Row],[REGULAR ]]="","",T_DATA[[#This Row],[REGULAR ]]*I_T1_RT)</f>
        <v>0</v>
      </c>
      <c r="L139" s="165">
        <f ca="1">IF(T_DATA[[#This Row],[OVERTIME]]="","",T_DATA[[#This Row],[OVERTIME]]*I_T2_RT)</f>
        <v>0</v>
      </c>
      <c r="M139" s="165">
        <f ca="1">IF(T_DATA[[#This Row],[DOUBLE OVERTIME]]="","",T_DATA[[#This Row],[DOUBLE OVERTIME]]*I_T3_RT)</f>
        <v>0</v>
      </c>
      <c r="N139" s="165">
        <f ca="1">IFERROR(T_DATA[[#This Row],[REGULAR PAY]]+T_DATA[[#This Row],[OVERTIME PAY]]+T_DATA[[#This Row],[DOUBLE OVERTIME PAY]],"")</f>
        <v>0</v>
      </c>
      <c r="O1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0" spans="1:15" ht="16.5" thickTop="1" thickBot="1" x14ac:dyDescent="0.3">
      <c r="A140" s="160">
        <f>I_ST_DT-1+ROW(T_DATA[[#This Row],[DATE]])-ROW(T_DATA[[#Headers],[DATE]])</f>
        <v>43409</v>
      </c>
      <c r="B140" s="161" t="str">
        <f>TEXT(T_DATA[[#This Row],[DATE]],"ddd")</f>
        <v>Mon</v>
      </c>
      <c r="C140" s="157"/>
      <c r="D140" s="157"/>
      <c r="E140" s="157"/>
      <c r="F140" s="164">
        <f>IF(T_DATA[[#This Row],[TIME IN]]="",0,T_DATA[[#This Row],[DAY HOURS]]-T_DATA[[#This Row],[DOUBLE OVERTIME]]-T_DATA[[#This Row],[OVERTIME]])</f>
        <v>0</v>
      </c>
      <c r="G1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0" s="167">
        <f>IF(T_DATA[[#This Row],[TIME IN]]="",0,ROUND(((T_DATA[[#This Row],[TIME OUT]]-T_DATA[[#This Row],[TIME IN]]-T_DATA[[#This Row],[BREAK TIME]])*24*60),0)/60)</f>
        <v>0</v>
      </c>
      <c r="J1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0" s="165">
        <f>IF(T_DATA[[#This Row],[REGULAR ]]="","",T_DATA[[#This Row],[REGULAR ]]*I_T1_RT)</f>
        <v>0</v>
      </c>
      <c r="L140" s="165">
        <f ca="1">IF(T_DATA[[#This Row],[OVERTIME]]="","",T_DATA[[#This Row],[OVERTIME]]*I_T2_RT)</f>
        <v>0</v>
      </c>
      <c r="M140" s="165">
        <f ca="1">IF(T_DATA[[#This Row],[DOUBLE OVERTIME]]="","",T_DATA[[#This Row],[DOUBLE OVERTIME]]*I_T3_RT)</f>
        <v>0</v>
      </c>
      <c r="N140" s="165">
        <f ca="1">IFERROR(T_DATA[[#This Row],[REGULAR PAY]]+T_DATA[[#This Row],[OVERTIME PAY]]+T_DATA[[#This Row],[DOUBLE OVERTIME PAY]],"")</f>
        <v>0</v>
      </c>
      <c r="O1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1" spans="1:15" ht="16.5" thickTop="1" thickBot="1" x14ac:dyDescent="0.3">
      <c r="A141" s="160">
        <f>I_ST_DT-1+ROW(T_DATA[[#This Row],[DATE]])-ROW(T_DATA[[#Headers],[DATE]])</f>
        <v>43410</v>
      </c>
      <c r="B141" s="161" t="str">
        <f>TEXT(T_DATA[[#This Row],[DATE]],"ddd")</f>
        <v>Tue</v>
      </c>
      <c r="C141" s="157"/>
      <c r="D141" s="157"/>
      <c r="E141" s="157"/>
      <c r="F141" s="164">
        <f>IF(T_DATA[[#This Row],[TIME IN]]="",0,T_DATA[[#This Row],[DAY HOURS]]-T_DATA[[#This Row],[DOUBLE OVERTIME]]-T_DATA[[#This Row],[OVERTIME]])</f>
        <v>0</v>
      </c>
      <c r="G1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1" s="167">
        <f>IF(T_DATA[[#This Row],[TIME IN]]="",0,ROUND(((T_DATA[[#This Row],[TIME OUT]]-T_DATA[[#This Row],[TIME IN]]-T_DATA[[#This Row],[BREAK TIME]])*24*60),0)/60)</f>
        <v>0</v>
      </c>
      <c r="J1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1" s="165">
        <f>IF(T_DATA[[#This Row],[REGULAR ]]="","",T_DATA[[#This Row],[REGULAR ]]*I_T1_RT)</f>
        <v>0</v>
      </c>
      <c r="L141" s="165">
        <f ca="1">IF(T_DATA[[#This Row],[OVERTIME]]="","",T_DATA[[#This Row],[OVERTIME]]*I_T2_RT)</f>
        <v>0</v>
      </c>
      <c r="M141" s="165">
        <f ca="1">IF(T_DATA[[#This Row],[DOUBLE OVERTIME]]="","",T_DATA[[#This Row],[DOUBLE OVERTIME]]*I_T3_RT)</f>
        <v>0</v>
      </c>
      <c r="N141" s="165">
        <f ca="1">IFERROR(T_DATA[[#This Row],[REGULAR PAY]]+T_DATA[[#This Row],[OVERTIME PAY]]+T_DATA[[#This Row],[DOUBLE OVERTIME PAY]],"")</f>
        <v>0</v>
      </c>
      <c r="O1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2" spans="1:15" ht="16.5" thickTop="1" thickBot="1" x14ac:dyDescent="0.3">
      <c r="A142" s="160">
        <f>I_ST_DT-1+ROW(T_DATA[[#This Row],[DATE]])-ROW(T_DATA[[#Headers],[DATE]])</f>
        <v>43411</v>
      </c>
      <c r="B142" s="161" t="str">
        <f>TEXT(T_DATA[[#This Row],[DATE]],"ddd")</f>
        <v>Wed</v>
      </c>
      <c r="C142" s="157"/>
      <c r="D142" s="157"/>
      <c r="E142" s="157"/>
      <c r="F142" s="164">
        <f>IF(T_DATA[[#This Row],[TIME IN]]="",0,T_DATA[[#This Row],[DAY HOURS]]-T_DATA[[#This Row],[DOUBLE OVERTIME]]-T_DATA[[#This Row],[OVERTIME]])</f>
        <v>0</v>
      </c>
      <c r="G1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2" s="167">
        <f>IF(T_DATA[[#This Row],[TIME IN]]="",0,ROUND(((T_DATA[[#This Row],[TIME OUT]]-T_DATA[[#This Row],[TIME IN]]-T_DATA[[#This Row],[BREAK TIME]])*24*60),0)/60)</f>
        <v>0</v>
      </c>
      <c r="J1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2" s="165">
        <f>IF(T_DATA[[#This Row],[REGULAR ]]="","",T_DATA[[#This Row],[REGULAR ]]*I_T1_RT)</f>
        <v>0</v>
      </c>
      <c r="L142" s="165">
        <f ca="1">IF(T_DATA[[#This Row],[OVERTIME]]="","",T_DATA[[#This Row],[OVERTIME]]*I_T2_RT)</f>
        <v>0</v>
      </c>
      <c r="M142" s="165">
        <f ca="1">IF(T_DATA[[#This Row],[DOUBLE OVERTIME]]="","",T_DATA[[#This Row],[DOUBLE OVERTIME]]*I_T3_RT)</f>
        <v>0</v>
      </c>
      <c r="N142" s="165">
        <f ca="1">IFERROR(T_DATA[[#This Row],[REGULAR PAY]]+T_DATA[[#This Row],[OVERTIME PAY]]+T_DATA[[#This Row],[DOUBLE OVERTIME PAY]],"")</f>
        <v>0</v>
      </c>
      <c r="O1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3" spans="1:15" ht="16.5" thickTop="1" thickBot="1" x14ac:dyDescent="0.3">
      <c r="A143" s="160">
        <f>I_ST_DT-1+ROW(T_DATA[[#This Row],[DATE]])-ROW(T_DATA[[#Headers],[DATE]])</f>
        <v>43412</v>
      </c>
      <c r="B143" s="161" t="str">
        <f>TEXT(T_DATA[[#This Row],[DATE]],"ddd")</f>
        <v>Thu</v>
      </c>
      <c r="C143" s="157"/>
      <c r="D143" s="157"/>
      <c r="E143" s="157"/>
      <c r="F143" s="164">
        <f>IF(T_DATA[[#This Row],[TIME IN]]="",0,T_DATA[[#This Row],[DAY HOURS]]-T_DATA[[#This Row],[DOUBLE OVERTIME]]-T_DATA[[#This Row],[OVERTIME]])</f>
        <v>0</v>
      </c>
      <c r="G1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3" s="167">
        <f>IF(T_DATA[[#This Row],[TIME IN]]="",0,ROUND(((T_DATA[[#This Row],[TIME OUT]]-T_DATA[[#This Row],[TIME IN]]-T_DATA[[#This Row],[BREAK TIME]])*24*60),0)/60)</f>
        <v>0</v>
      </c>
      <c r="J1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3" s="165">
        <f>IF(T_DATA[[#This Row],[REGULAR ]]="","",T_DATA[[#This Row],[REGULAR ]]*I_T1_RT)</f>
        <v>0</v>
      </c>
      <c r="L143" s="165">
        <f ca="1">IF(T_DATA[[#This Row],[OVERTIME]]="","",T_DATA[[#This Row],[OVERTIME]]*I_T2_RT)</f>
        <v>0</v>
      </c>
      <c r="M143" s="165">
        <f ca="1">IF(T_DATA[[#This Row],[DOUBLE OVERTIME]]="","",T_DATA[[#This Row],[DOUBLE OVERTIME]]*I_T3_RT)</f>
        <v>0</v>
      </c>
      <c r="N143" s="165">
        <f ca="1">IFERROR(T_DATA[[#This Row],[REGULAR PAY]]+T_DATA[[#This Row],[OVERTIME PAY]]+T_DATA[[#This Row],[DOUBLE OVERTIME PAY]],"")</f>
        <v>0</v>
      </c>
      <c r="O1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4" spans="1:15" ht="16.5" thickTop="1" thickBot="1" x14ac:dyDescent="0.3">
      <c r="A144" s="160">
        <f>I_ST_DT-1+ROW(T_DATA[[#This Row],[DATE]])-ROW(T_DATA[[#Headers],[DATE]])</f>
        <v>43413</v>
      </c>
      <c r="B144" s="161" t="str">
        <f>TEXT(T_DATA[[#This Row],[DATE]],"ddd")</f>
        <v>Fri</v>
      </c>
      <c r="C144" s="157"/>
      <c r="D144" s="157"/>
      <c r="E144" s="157"/>
      <c r="F144" s="164">
        <f>IF(T_DATA[[#This Row],[TIME IN]]="",0,T_DATA[[#This Row],[DAY HOURS]]-T_DATA[[#This Row],[DOUBLE OVERTIME]]-T_DATA[[#This Row],[OVERTIME]])</f>
        <v>0</v>
      </c>
      <c r="G1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4" s="167">
        <f>IF(T_DATA[[#This Row],[TIME IN]]="",0,ROUND(((T_DATA[[#This Row],[TIME OUT]]-T_DATA[[#This Row],[TIME IN]]-T_DATA[[#This Row],[BREAK TIME]])*24*60),0)/60)</f>
        <v>0</v>
      </c>
      <c r="J1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4" s="165">
        <f>IF(T_DATA[[#This Row],[REGULAR ]]="","",T_DATA[[#This Row],[REGULAR ]]*I_T1_RT)</f>
        <v>0</v>
      </c>
      <c r="L144" s="165">
        <f ca="1">IF(T_DATA[[#This Row],[OVERTIME]]="","",T_DATA[[#This Row],[OVERTIME]]*I_T2_RT)</f>
        <v>0</v>
      </c>
      <c r="M144" s="165">
        <f ca="1">IF(T_DATA[[#This Row],[DOUBLE OVERTIME]]="","",T_DATA[[#This Row],[DOUBLE OVERTIME]]*I_T3_RT)</f>
        <v>0</v>
      </c>
      <c r="N144" s="165">
        <f ca="1">IFERROR(T_DATA[[#This Row],[REGULAR PAY]]+T_DATA[[#This Row],[OVERTIME PAY]]+T_DATA[[#This Row],[DOUBLE OVERTIME PAY]],"")</f>
        <v>0</v>
      </c>
      <c r="O1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5" spans="1:15" ht="16.5" thickTop="1" thickBot="1" x14ac:dyDescent="0.3">
      <c r="A145" s="160">
        <f>I_ST_DT-1+ROW(T_DATA[[#This Row],[DATE]])-ROW(T_DATA[[#Headers],[DATE]])</f>
        <v>43414</v>
      </c>
      <c r="B145" s="161" t="str">
        <f>TEXT(T_DATA[[#This Row],[DATE]],"ddd")</f>
        <v>Sat</v>
      </c>
      <c r="C145" s="157"/>
      <c r="D145" s="157"/>
      <c r="E145" s="157"/>
      <c r="F145" s="164">
        <f>IF(T_DATA[[#This Row],[TIME IN]]="",0,T_DATA[[#This Row],[DAY HOURS]]-T_DATA[[#This Row],[DOUBLE OVERTIME]]-T_DATA[[#This Row],[OVERTIME]])</f>
        <v>0</v>
      </c>
      <c r="G1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5" s="167">
        <f>IF(T_DATA[[#This Row],[TIME IN]]="",0,ROUND(((T_DATA[[#This Row],[TIME OUT]]-T_DATA[[#This Row],[TIME IN]]-T_DATA[[#This Row],[BREAK TIME]])*24*60),0)/60)</f>
        <v>0</v>
      </c>
      <c r="J1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5" s="165">
        <f>IF(T_DATA[[#This Row],[REGULAR ]]="","",T_DATA[[#This Row],[REGULAR ]]*I_T1_RT)</f>
        <v>0</v>
      </c>
      <c r="L145" s="165">
        <f ca="1">IF(T_DATA[[#This Row],[OVERTIME]]="","",T_DATA[[#This Row],[OVERTIME]]*I_T2_RT)</f>
        <v>0</v>
      </c>
      <c r="M145" s="165">
        <f ca="1">IF(T_DATA[[#This Row],[DOUBLE OVERTIME]]="","",T_DATA[[#This Row],[DOUBLE OVERTIME]]*I_T3_RT)</f>
        <v>0</v>
      </c>
      <c r="N145" s="165">
        <f ca="1">IFERROR(T_DATA[[#This Row],[REGULAR PAY]]+T_DATA[[#This Row],[OVERTIME PAY]]+T_DATA[[#This Row],[DOUBLE OVERTIME PAY]],"")</f>
        <v>0</v>
      </c>
      <c r="O1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6" spans="1:15" ht="16.5" thickTop="1" thickBot="1" x14ac:dyDescent="0.3">
      <c r="A146" s="160">
        <f>I_ST_DT-1+ROW(T_DATA[[#This Row],[DATE]])-ROW(T_DATA[[#Headers],[DATE]])</f>
        <v>43415</v>
      </c>
      <c r="B146" s="161" t="str">
        <f>TEXT(T_DATA[[#This Row],[DATE]],"ddd")</f>
        <v>Sun</v>
      </c>
      <c r="C146" s="157"/>
      <c r="D146" s="157"/>
      <c r="E146" s="157"/>
      <c r="F146" s="164">
        <f>IF(T_DATA[[#This Row],[TIME IN]]="",0,T_DATA[[#This Row],[DAY HOURS]]-T_DATA[[#This Row],[DOUBLE OVERTIME]]-T_DATA[[#This Row],[OVERTIME]])</f>
        <v>0</v>
      </c>
      <c r="G1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6" s="167">
        <f>IF(T_DATA[[#This Row],[TIME IN]]="",0,ROUND(((T_DATA[[#This Row],[TIME OUT]]-T_DATA[[#This Row],[TIME IN]]-T_DATA[[#This Row],[BREAK TIME]])*24*60),0)/60)</f>
        <v>0</v>
      </c>
      <c r="J1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6" s="165">
        <f>IF(T_DATA[[#This Row],[REGULAR ]]="","",T_DATA[[#This Row],[REGULAR ]]*I_T1_RT)</f>
        <v>0</v>
      </c>
      <c r="L146" s="165">
        <f ca="1">IF(T_DATA[[#This Row],[OVERTIME]]="","",T_DATA[[#This Row],[OVERTIME]]*I_T2_RT)</f>
        <v>0</v>
      </c>
      <c r="M146" s="165">
        <f ca="1">IF(T_DATA[[#This Row],[DOUBLE OVERTIME]]="","",T_DATA[[#This Row],[DOUBLE OVERTIME]]*I_T3_RT)</f>
        <v>0</v>
      </c>
      <c r="N146" s="165">
        <f ca="1">IFERROR(T_DATA[[#This Row],[REGULAR PAY]]+T_DATA[[#This Row],[OVERTIME PAY]]+T_DATA[[#This Row],[DOUBLE OVERTIME PAY]],"")</f>
        <v>0</v>
      </c>
      <c r="O1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7" spans="1:15" ht="16.5" thickTop="1" thickBot="1" x14ac:dyDescent="0.3">
      <c r="A147" s="160">
        <f>I_ST_DT-1+ROW(T_DATA[[#This Row],[DATE]])-ROW(T_DATA[[#Headers],[DATE]])</f>
        <v>43416</v>
      </c>
      <c r="B147" s="161" t="str">
        <f>TEXT(T_DATA[[#This Row],[DATE]],"ddd")</f>
        <v>Mon</v>
      </c>
      <c r="C147" s="157"/>
      <c r="D147" s="157"/>
      <c r="E147" s="157"/>
      <c r="F147" s="164">
        <f>IF(T_DATA[[#This Row],[TIME IN]]="",0,T_DATA[[#This Row],[DAY HOURS]]-T_DATA[[#This Row],[DOUBLE OVERTIME]]-T_DATA[[#This Row],[OVERTIME]])</f>
        <v>0</v>
      </c>
      <c r="G1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7" s="167">
        <f>IF(T_DATA[[#This Row],[TIME IN]]="",0,ROUND(((T_DATA[[#This Row],[TIME OUT]]-T_DATA[[#This Row],[TIME IN]]-T_DATA[[#This Row],[BREAK TIME]])*24*60),0)/60)</f>
        <v>0</v>
      </c>
      <c r="J1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7" s="165">
        <f>IF(T_DATA[[#This Row],[REGULAR ]]="","",T_DATA[[#This Row],[REGULAR ]]*I_T1_RT)</f>
        <v>0</v>
      </c>
      <c r="L147" s="165">
        <f ca="1">IF(T_DATA[[#This Row],[OVERTIME]]="","",T_DATA[[#This Row],[OVERTIME]]*I_T2_RT)</f>
        <v>0</v>
      </c>
      <c r="M147" s="165">
        <f ca="1">IF(T_DATA[[#This Row],[DOUBLE OVERTIME]]="","",T_DATA[[#This Row],[DOUBLE OVERTIME]]*I_T3_RT)</f>
        <v>0</v>
      </c>
      <c r="N147" s="165">
        <f ca="1">IFERROR(T_DATA[[#This Row],[REGULAR PAY]]+T_DATA[[#This Row],[OVERTIME PAY]]+T_DATA[[#This Row],[DOUBLE OVERTIME PAY]],"")</f>
        <v>0</v>
      </c>
      <c r="O1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8" spans="1:15" ht="16.5" thickTop="1" thickBot="1" x14ac:dyDescent="0.3">
      <c r="A148" s="160">
        <f>I_ST_DT-1+ROW(T_DATA[[#This Row],[DATE]])-ROW(T_DATA[[#Headers],[DATE]])</f>
        <v>43417</v>
      </c>
      <c r="B148" s="161" t="str">
        <f>TEXT(T_DATA[[#This Row],[DATE]],"ddd")</f>
        <v>Tue</v>
      </c>
      <c r="C148" s="157"/>
      <c r="D148" s="157"/>
      <c r="E148" s="157"/>
      <c r="F148" s="164">
        <f>IF(T_DATA[[#This Row],[TIME IN]]="",0,T_DATA[[#This Row],[DAY HOURS]]-T_DATA[[#This Row],[DOUBLE OVERTIME]]-T_DATA[[#This Row],[OVERTIME]])</f>
        <v>0</v>
      </c>
      <c r="G1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8" s="167">
        <f>IF(T_DATA[[#This Row],[TIME IN]]="",0,ROUND(((T_DATA[[#This Row],[TIME OUT]]-T_DATA[[#This Row],[TIME IN]]-T_DATA[[#This Row],[BREAK TIME]])*24*60),0)/60)</f>
        <v>0</v>
      </c>
      <c r="J1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8" s="165">
        <f>IF(T_DATA[[#This Row],[REGULAR ]]="","",T_DATA[[#This Row],[REGULAR ]]*I_T1_RT)</f>
        <v>0</v>
      </c>
      <c r="L148" s="165">
        <f ca="1">IF(T_DATA[[#This Row],[OVERTIME]]="","",T_DATA[[#This Row],[OVERTIME]]*I_T2_RT)</f>
        <v>0</v>
      </c>
      <c r="M148" s="165">
        <f ca="1">IF(T_DATA[[#This Row],[DOUBLE OVERTIME]]="","",T_DATA[[#This Row],[DOUBLE OVERTIME]]*I_T3_RT)</f>
        <v>0</v>
      </c>
      <c r="N148" s="165">
        <f ca="1">IFERROR(T_DATA[[#This Row],[REGULAR PAY]]+T_DATA[[#This Row],[OVERTIME PAY]]+T_DATA[[#This Row],[DOUBLE OVERTIME PAY]],"")</f>
        <v>0</v>
      </c>
      <c r="O1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49" spans="1:15" ht="16.5" thickTop="1" thickBot="1" x14ac:dyDescent="0.3">
      <c r="A149" s="160">
        <f>I_ST_DT-1+ROW(T_DATA[[#This Row],[DATE]])-ROW(T_DATA[[#Headers],[DATE]])</f>
        <v>43418</v>
      </c>
      <c r="B149" s="161" t="str">
        <f>TEXT(T_DATA[[#This Row],[DATE]],"ddd")</f>
        <v>Wed</v>
      </c>
      <c r="C149" s="157"/>
      <c r="D149" s="157"/>
      <c r="E149" s="157"/>
      <c r="F149" s="164">
        <f>IF(T_DATA[[#This Row],[TIME IN]]="",0,T_DATA[[#This Row],[DAY HOURS]]-T_DATA[[#This Row],[DOUBLE OVERTIME]]-T_DATA[[#This Row],[OVERTIME]])</f>
        <v>0</v>
      </c>
      <c r="G1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49" s="167">
        <f>IF(T_DATA[[#This Row],[TIME IN]]="",0,ROUND(((T_DATA[[#This Row],[TIME OUT]]-T_DATA[[#This Row],[TIME IN]]-T_DATA[[#This Row],[BREAK TIME]])*24*60),0)/60)</f>
        <v>0</v>
      </c>
      <c r="J1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49" s="165">
        <f>IF(T_DATA[[#This Row],[REGULAR ]]="","",T_DATA[[#This Row],[REGULAR ]]*I_T1_RT)</f>
        <v>0</v>
      </c>
      <c r="L149" s="165">
        <f ca="1">IF(T_DATA[[#This Row],[OVERTIME]]="","",T_DATA[[#This Row],[OVERTIME]]*I_T2_RT)</f>
        <v>0</v>
      </c>
      <c r="M149" s="165">
        <f ca="1">IF(T_DATA[[#This Row],[DOUBLE OVERTIME]]="","",T_DATA[[#This Row],[DOUBLE OVERTIME]]*I_T3_RT)</f>
        <v>0</v>
      </c>
      <c r="N149" s="165">
        <f ca="1">IFERROR(T_DATA[[#This Row],[REGULAR PAY]]+T_DATA[[#This Row],[OVERTIME PAY]]+T_DATA[[#This Row],[DOUBLE OVERTIME PAY]],"")</f>
        <v>0</v>
      </c>
      <c r="O1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0" spans="1:15" ht="16.5" thickTop="1" thickBot="1" x14ac:dyDescent="0.3">
      <c r="A150" s="160">
        <f>I_ST_DT-1+ROW(T_DATA[[#This Row],[DATE]])-ROW(T_DATA[[#Headers],[DATE]])</f>
        <v>43419</v>
      </c>
      <c r="B150" s="161" t="str">
        <f>TEXT(T_DATA[[#This Row],[DATE]],"ddd")</f>
        <v>Thu</v>
      </c>
      <c r="C150" s="157"/>
      <c r="D150" s="157"/>
      <c r="E150" s="157"/>
      <c r="F150" s="164">
        <f>IF(T_DATA[[#This Row],[TIME IN]]="",0,T_DATA[[#This Row],[DAY HOURS]]-T_DATA[[#This Row],[DOUBLE OVERTIME]]-T_DATA[[#This Row],[OVERTIME]])</f>
        <v>0</v>
      </c>
      <c r="G1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0" s="167">
        <f>IF(T_DATA[[#This Row],[TIME IN]]="",0,ROUND(((T_DATA[[#This Row],[TIME OUT]]-T_DATA[[#This Row],[TIME IN]]-T_DATA[[#This Row],[BREAK TIME]])*24*60),0)/60)</f>
        <v>0</v>
      </c>
      <c r="J1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0" s="165">
        <f>IF(T_DATA[[#This Row],[REGULAR ]]="","",T_DATA[[#This Row],[REGULAR ]]*I_T1_RT)</f>
        <v>0</v>
      </c>
      <c r="L150" s="165">
        <f ca="1">IF(T_DATA[[#This Row],[OVERTIME]]="","",T_DATA[[#This Row],[OVERTIME]]*I_T2_RT)</f>
        <v>0</v>
      </c>
      <c r="M150" s="165">
        <f ca="1">IF(T_DATA[[#This Row],[DOUBLE OVERTIME]]="","",T_DATA[[#This Row],[DOUBLE OVERTIME]]*I_T3_RT)</f>
        <v>0</v>
      </c>
      <c r="N150" s="165">
        <f ca="1">IFERROR(T_DATA[[#This Row],[REGULAR PAY]]+T_DATA[[#This Row],[OVERTIME PAY]]+T_DATA[[#This Row],[DOUBLE OVERTIME PAY]],"")</f>
        <v>0</v>
      </c>
      <c r="O1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1" spans="1:15" ht="16.5" thickTop="1" thickBot="1" x14ac:dyDescent="0.3">
      <c r="A151" s="160">
        <f>I_ST_DT-1+ROW(T_DATA[[#This Row],[DATE]])-ROW(T_DATA[[#Headers],[DATE]])</f>
        <v>43420</v>
      </c>
      <c r="B151" s="161" t="str">
        <f>TEXT(T_DATA[[#This Row],[DATE]],"ddd")</f>
        <v>Fri</v>
      </c>
      <c r="C151" s="157"/>
      <c r="D151" s="157"/>
      <c r="E151" s="157"/>
      <c r="F151" s="164">
        <f>IF(T_DATA[[#This Row],[TIME IN]]="",0,T_DATA[[#This Row],[DAY HOURS]]-T_DATA[[#This Row],[DOUBLE OVERTIME]]-T_DATA[[#This Row],[OVERTIME]])</f>
        <v>0</v>
      </c>
      <c r="G1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1" s="167">
        <f>IF(T_DATA[[#This Row],[TIME IN]]="",0,ROUND(((T_DATA[[#This Row],[TIME OUT]]-T_DATA[[#This Row],[TIME IN]]-T_DATA[[#This Row],[BREAK TIME]])*24*60),0)/60)</f>
        <v>0</v>
      </c>
      <c r="J1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1" s="165">
        <f>IF(T_DATA[[#This Row],[REGULAR ]]="","",T_DATA[[#This Row],[REGULAR ]]*I_T1_RT)</f>
        <v>0</v>
      </c>
      <c r="L151" s="165">
        <f ca="1">IF(T_DATA[[#This Row],[OVERTIME]]="","",T_DATA[[#This Row],[OVERTIME]]*I_T2_RT)</f>
        <v>0</v>
      </c>
      <c r="M151" s="165">
        <f ca="1">IF(T_DATA[[#This Row],[DOUBLE OVERTIME]]="","",T_DATA[[#This Row],[DOUBLE OVERTIME]]*I_T3_RT)</f>
        <v>0</v>
      </c>
      <c r="N151" s="165">
        <f ca="1">IFERROR(T_DATA[[#This Row],[REGULAR PAY]]+T_DATA[[#This Row],[OVERTIME PAY]]+T_DATA[[#This Row],[DOUBLE OVERTIME PAY]],"")</f>
        <v>0</v>
      </c>
      <c r="O1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2" spans="1:15" ht="16.5" thickTop="1" thickBot="1" x14ac:dyDescent="0.3">
      <c r="A152" s="160">
        <f>I_ST_DT-1+ROW(T_DATA[[#This Row],[DATE]])-ROW(T_DATA[[#Headers],[DATE]])</f>
        <v>43421</v>
      </c>
      <c r="B152" s="161" t="str">
        <f>TEXT(T_DATA[[#This Row],[DATE]],"ddd")</f>
        <v>Sat</v>
      </c>
      <c r="C152" s="157"/>
      <c r="D152" s="157"/>
      <c r="E152" s="157"/>
      <c r="F152" s="164">
        <f>IF(T_DATA[[#This Row],[TIME IN]]="",0,T_DATA[[#This Row],[DAY HOURS]]-T_DATA[[#This Row],[DOUBLE OVERTIME]]-T_DATA[[#This Row],[OVERTIME]])</f>
        <v>0</v>
      </c>
      <c r="G1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2" s="167">
        <f>IF(T_DATA[[#This Row],[TIME IN]]="",0,ROUND(((T_DATA[[#This Row],[TIME OUT]]-T_DATA[[#This Row],[TIME IN]]-T_DATA[[#This Row],[BREAK TIME]])*24*60),0)/60)</f>
        <v>0</v>
      </c>
      <c r="J1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2" s="165">
        <f>IF(T_DATA[[#This Row],[REGULAR ]]="","",T_DATA[[#This Row],[REGULAR ]]*I_T1_RT)</f>
        <v>0</v>
      </c>
      <c r="L152" s="165">
        <f ca="1">IF(T_DATA[[#This Row],[OVERTIME]]="","",T_DATA[[#This Row],[OVERTIME]]*I_T2_RT)</f>
        <v>0</v>
      </c>
      <c r="M152" s="165">
        <f ca="1">IF(T_DATA[[#This Row],[DOUBLE OVERTIME]]="","",T_DATA[[#This Row],[DOUBLE OVERTIME]]*I_T3_RT)</f>
        <v>0</v>
      </c>
      <c r="N152" s="165">
        <f ca="1">IFERROR(T_DATA[[#This Row],[REGULAR PAY]]+T_DATA[[#This Row],[OVERTIME PAY]]+T_DATA[[#This Row],[DOUBLE OVERTIME PAY]],"")</f>
        <v>0</v>
      </c>
      <c r="O1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3" spans="1:15" ht="16.5" thickTop="1" thickBot="1" x14ac:dyDescent="0.3">
      <c r="A153" s="160">
        <f>I_ST_DT-1+ROW(T_DATA[[#This Row],[DATE]])-ROW(T_DATA[[#Headers],[DATE]])</f>
        <v>43422</v>
      </c>
      <c r="B153" s="161" t="str">
        <f>TEXT(T_DATA[[#This Row],[DATE]],"ddd")</f>
        <v>Sun</v>
      </c>
      <c r="C153" s="157"/>
      <c r="D153" s="157"/>
      <c r="E153" s="157"/>
      <c r="F153" s="164">
        <f>IF(T_DATA[[#This Row],[TIME IN]]="",0,T_DATA[[#This Row],[DAY HOURS]]-T_DATA[[#This Row],[DOUBLE OVERTIME]]-T_DATA[[#This Row],[OVERTIME]])</f>
        <v>0</v>
      </c>
      <c r="G1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3" s="167">
        <f>IF(T_DATA[[#This Row],[TIME IN]]="",0,ROUND(((T_DATA[[#This Row],[TIME OUT]]-T_DATA[[#This Row],[TIME IN]]-T_DATA[[#This Row],[BREAK TIME]])*24*60),0)/60)</f>
        <v>0</v>
      </c>
      <c r="J1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3" s="165">
        <f>IF(T_DATA[[#This Row],[REGULAR ]]="","",T_DATA[[#This Row],[REGULAR ]]*I_T1_RT)</f>
        <v>0</v>
      </c>
      <c r="L153" s="165">
        <f ca="1">IF(T_DATA[[#This Row],[OVERTIME]]="","",T_DATA[[#This Row],[OVERTIME]]*I_T2_RT)</f>
        <v>0</v>
      </c>
      <c r="M153" s="165">
        <f ca="1">IF(T_DATA[[#This Row],[DOUBLE OVERTIME]]="","",T_DATA[[#This Row],[DOUBLE OVERTIME]]*I_T3_RT)</f>
        <v>0</v>
      </c>
      <c r="N153" s="165">
        <f ca="1">IFERROR(T_DATA[[#This Row],[REGULAR PAY]]+T_DATA[[#This Row],[OVERTIME PAY]]+T_DATA[[#This Row],[DOUBLE OVERTIME PAY]],"")</f>
        <v>0</v>
      </c>
      <c r="O1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4" spans="1:15" ht="16.5" thickTop="1" thickBot="1" x14ac:dyDescent="0.3">
      <c r="A154" s="160">
        <f>I_ST_DT-1+ROW(T_DATA[[#This Row],[DATE]])-ROW(T_DATA[[#Headers],[DATE]])</f>
        <v>43423</v>
      </c>
      <c r="B154" s="161" t="str">
        <f>TEXT(T_DATA[[#This Row],[DATE]],"ddd")</f>
        <v>Mon</v>
      </c>
      <c r="C154" s="157"/>
      <c r="D154" s="157"/>
      <c r="E154" s="157"/>
      <c r="F154" s="164">
        <f>IF(T_DATA[[#This Row],[TIME IN]]="",0,T_DATA[[#This Row],[DAY HOURS]]-T_DATA[[#This Row],[DOUBLE OVERTIME]]-T_DATA[[#This Row],[OVERTIME]])</f>
        <v>0</v>
      </c>
      <c r="G1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4" s="167">
        <f>IF(T_DATA[[#This Row],[TIME IN]]="",0,ROUND(((T_DATA[[#This Row],[TIME OUT]]-T_DATA[[#This Row],[TIME IN]]-T_DATA[[#This Row],[BREAK TIME]])*24*60),0)/60)</f>
        <v>0</v>
      </c>
      <c r="J1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4" s="165">
        <f>IF(T_DATA[[#This Row],[REGULAR ]]="","",T_DATA[[#This Row],[REGULAR ]]*I_T1_RT)</f>
        <v>0</v>
      </c>
      <c r="L154" s="165">
        <f ca="1">IF(T_DATA[[#This Row],[OVERTIME]]="","",T_DATA[[#This Row],[OVERTIME]]*I_T2_RT)</f>
        <v>0</v>
      </c>
      <c r="M154" s="165">
        <f ca="1">IF(T_DATA[[#This Row],[DOUBLE OVERTIME]]="","",T_DATA[[#This Row],[DOUBLE OVERTIME]]*I_T3_RT)</f>
        <v>0</v>
      </c>
      <c r="N154" s="165">
        <f ca="1">IFERROR(T_DATA[[#This Row],[REGULAR PAY]]+T_DATA[[#This Row],[OVERTIME PAY]]+T_DATA[[#This Row],[DOUBLE OVERTIME PAY]],"")</f>
        <v>0</v>
      </c>
      <c r="O1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5" spans="1:15" ht="16.5" thickTop="1" thickBot="1" x14ac:dyDescent="0.3">
      <c r="A155" s="160">
        <f>I_ST_DT-1+ROW(T_DATA[[#This Row],[DATE]])-ROW(T_DATA[[#Headers],[DATE]])</f>
        <v>43424</v>
      </c>
      <c r="B155" s="161" t="str">
        <f>TEXT(T_DATA[[#This Row],[DATE]],"ddd")</f>
        <v>Tue</v>
      </c>
      <c r="C155" s="157"/>
      <c r="D155" s="157"/>
      <c r="E155" s="157"/>
      <c r="F155" s="164">
        <f>IF(T_DATA[[#This Row],[TIME IN]]="",0,T_DATA[[#This Row],[DAY HOURS]]-T_DATA[[#This Row],[DOUBLE OVERTIME]]-T_DATA[[#This Row],[OVERTIME]])</f>
        <v>0</v>
      </c>
      <c r="G1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5" s="167">
        <f>IF(T_DATA[[#This Row],[TIME IN]]="",0,ROUND(((T_DATA[[#This Row],[TIME OUT]]-T_DATA[[#This Row],[TIME IN]]-T_DATA[[#This Row],[BREAK TIME]])*24*60),0)/60)</f>
        <v>0</v>
      </c>
      <c r="J1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5" s="165">
        <f>IF(T_DATA[[#This Row],[REGULAR ]]="","",T_DATA[[#This Row],[REGULAR ]]*I_T1_RT)</f>
        <v>0</v>
      </c>
      <c r="L155" s="165">
        <f ca="1">IF(T_DATA[[#This Row],[OVERTIME]]="","",T_DATA[[#This Row],[OVERTIME]]*I_T2_RT)</f>
        <v>0</v>
      </c>
      <c r="M155" s="165">
        <f ca="1">IF(T_DATA[[#This Row],[DOUBLE OVERTIME]]="","",T_DATA[[#This Row],[DOUBLE OVERTIME]]*I_T3_RT)</f>
        <v>0</v>
      </c>
      <c r="N155" s="165">
        <f ca="1">IFERROR(T_DATA[[#This Row],[REGULAR PAY]]+T_DATA[[#This Row],[OVERTIME PAY]]+T_DATA[[#This Row],[DOUBLE OVERTIME PAY]],"")</f>
        <v>0</v>
      </c>
      <c r="O1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6" spans="1:15" ht="16.5" thickTop="1" thickBot="1" x14ac:dyDescent="0.3">
      <c r="A156" s="160">
        <f>I_ST_DT-1+ROW(T_DATA[[#This Row],[DATE]])-ROW(T_DATA[[#Headers],[DATE]])</f>
        <v>43425</v>
      </c>
      <c r="B156" s="161" t="str">
        <f>TEXT(T_DATA[[#This Row],[DATE]],"ddd")</f>
        <v>Wed</v>
      </c>
      <c r="C156" s="157"/>
      <c r="D156" s="157"/>
      <c r="E156" s="157"/>
      <c r="F156" s="164">
        <f>IF(T_DATA[[#This Row],[TIME IN]]="",0,T_DATA[[#This Row],[DAY HOURS]]-T_DATA[[#This Row],[DOUBLE OVERTIME]]-T_DATA[[#This Row],[OVERTIME]])</f>
        <v>0</v>
      </c>
      <c r="G1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6" s="167">
        <f>IF(T_DATA[[#This Row],[TIME IN]]="",0,ROUND(((T_DATA[[#This Row],[TIME OUT]]-T_DATA[[#This Row],[TIME IN]]-T_DATA[[#This Row],[BREAK TIME]])*24*60),0)/60)</f>
        <v>0</v>
      </c>
      <c r="J1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6" s="165">
        <f>IF(T_DATA[[#This Row],[REGULAR ]]="","",T_DATA[[#This Row],[REGULAR ]]*I_T1_RT)</f>
        <v>0</v>
      </c>
      <c r="L156" s="165">
        <f ca="1">IF(T_DATA[[#This Row],[OVERTIME]]="","",T_DATA[[#This Row],[OVERTIME]]*I_T2_RT)</f>
        <v>0</v>
      </c>
      <c r="M156" s="165">
        <f ca="1">IF(T_DATA[[#This Row],[DOUBLE OVERTIME]]="","",T_DATA[[#This Row],[DOUBLE OVERTIME]]*I_T3_RT)</f>
        <v>0</v>
      </c>
      <c r="N156" s="165">
        <f ca="1">IFERROR(T_DATA[[#This Row],[REGULAR PAY]]+T_DATA[[#This Row],[OVERTIME PAY]]+T_DATA[[#This Row],[DOUBLE OVERTIME PAY]],"")</f>
        <v>0</v>
      </c>
      <c r="O1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7" spans="1:15" ht="16.5" thickTop="1" thickBot="1" x14ac:dyDescent="0.3">
      <c r="A157" s="160">
        <f>I_ST_DT-1+ROW(T_DATA[[#This Row],[DATE]])-ROW(T_DATA[[#Headers],[DATE]])</f>
        <v>43426</v>
      </c>
      <c r="B157" s="161" t="str">
        <f>TEXT(T_DATA[[#This Row],[DATE]],"ddd")</f>
        <v>Thu</v>
      </c>
      <c r="C157" s="157"/>
      <c r="D157" s="157"/>
      <c r="E157" s="157"/>
      <c r="F157" s="164">
        <f>IF(T_DATA[[#This Row],[TIME IN]]="",0,T_DATA[[#This Row],[DAY HOURS]]-T_DATA[[#This Row],[DOUBLE OVERTIME]]-T_DATA[[#This Row],[OVERTIME]])</f>
        <v>0</v>
      </c>
      <c r="G1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7" s="167">
        <f>IF(T_DATA[[#This Row],[TIME IN]]="",0,ROUND(((T_DATA[[#This Row],[TIME OUT]]-T_DATA[[#This Row],[TIME IN]]-T_DATA[[#This Row],[BREAK TIME]])*24*60),0)/60)</f>
        <v>0</v>
      </c>
      <c r="J1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7" s="165">
        <f>IF(T_DATA[[#This Row],[REGULAR ]]="","",T_DATA[[#This Row],[REGULAR ]]*I_T1_RT)</f>
        <v>0</v>
      </c>
      <c r="L157" s="165">
        <f ca="1">IF(T_DATA[[#This Row],[OVERTIME]]="","",T_DATA[[#This Row],[OVERTIME]]*I_T2_RT)</f>
        <v>0</v>
      </c>
      <c r="M157" s="165">
        <f ca="1">IF(T_DATA[[#This Row],[DOUBLE OVERTIME]]="","",T_DATA[[#This Row],[DOUBLE OVERTIME]]*I_T3_RT)</f>
        <v>0</v>
      </c>
      <c r="N157" s="165">
        <f ca="1">IFERROR(T_DATA[[#This Row],[REGULAR PAY]]+T_DATA[[#This Row],[OVERTIME PAY]]+T_DATA[[#This Row],[DOUBLE OVERTIME PAY]],"")</f>
        <v>0</v>
      </c>
      <c r="O1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8" spans="1:15" ht="16.5" thickTop="1" thickBot="1" x14ac:dyDescent="0.3">
      <c r="A158" s="160">
        <f>I_ST_DT-1+ROW(T_DATA[[#This Row],[DATE]])-ROW(T_DATA[[#Headers],[DATE]])</f>
        <v>43427</v>
      </c>
      <c r="B158" s="161" t="str">
        <f>TEXT(T_DATA[[#This Row],[DATE]],"ddd")</f>
        <v>Fri</v>
      </c>
      <c r="C158" s="157"/>
      <c r="D158" s="157"/>
      <c r="E158" s="157"/>
      <c r="F158" s="164">
        <f>IF(T_DATA[[#This Row],[TIME IN]]="",0,T_DATA[[#This Row],[DAY HOURS]]-T_DATA[[#This Row],[DOUBLE OVERTIME]]-T_DATA[[#This Row],[OVERTIME]])</f>
        <v>0</v>
      </c>
      <c r="G1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8" s="167">
        <f>IF(T_DATA[[#This Row],[TIME IN]]="",0,ROUND(((T_DATA[[#This Row],[TIME OUT]]-T_DATA[[#This Row],[TIME IN]]-T_DATA[[#This Row],[BREAK TIME]])*24*60),0)/60)</f>
        <v>0</v>
      </c>
      <c r="J1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8" s="165">
        <f>IF(T_DATA[[#This Row],[REGULAR ]]="","",T_DATA[[#This Row],[REGULAR ]]*I_T1_RT)</f>
        <v>0</v>
      </c>
      <c r="L158" s="165">
        <f ca="1">IF(T_DATA[[#This Row],[OVERTIME]]="","",T_DATA[[#This Row],[OVERTIME]]*I_T2_RT)</f>
        <v>0</v>
      </c>
      <c r="M158" s="165">
        <f ca="1">IF(T_DATA[[#This Row],[DOUBLE OVERTIME]]="","",T_DATA[[#This Row],[DOUBLE OVERTIME]]*I_T3_RT)</f>
        <v>0</v>
      </c>
      <c r="N158" s="165">
        <f ca="1">IFERROR(T_DATA[[#This Row],[REGULAR PAY]]+T_DATA[[#This Row],[OVERTIME PAY]]+T_DATA[[#This Row],[DOUBLE OVERTIME PAY]],"")</f>
        <v>0</v>
      </c>
      <c r="O1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59" spans="1:15" ht="16.5" thickTop="1" thickBot="1" x14ac:dyDescent="0.3">
      <c r="A159" s="160">
        <f>I_ST_DT-1+ROW(T_DATA[[#This Row],[DATE]])-ROW(T_DATA[[#Headers],[DATE]])</f>
        <v>43428</v>
      </c>
      <c r="B159" s="161" t="str">
        <f>TEXT(T_DATA[[#This Row],[DATE]],"ddd")</f>
        <v>Sat</v>
      </c>
      <c r="C159" s="157"/>
      <c r="D159" s="157"/>
      <c r="E159" s="157"/>
      <c r="F159" s="164">
        <f>IF(T_DATA[[#This Row],[TIME IN]]="",0,T_DATA[[#This Row],[DAY HOURS]]-T_DATA[[#This Row],[DOUBLE OVERTIME]]-T_DATA[[#This Row],[OVERTIME]])</f>
        <v>0</v>
      </c>
      <c r="G1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59" s="167">
        <f>IF(T_DATA[[#This Row],[TIME IN]]="",0,ROUND(((T_DATA[[#This Row],[TIME OUT]]-T_DATA[[#This Row],[TIME IN]]-T_DATA[[#This Row],[BREAK TIME]])*24*60),0)/60)</f>
        <v>0</v>
      </c>
      <c r="J1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59" s="165">
        <f>IF(T_DATA[[#This Row],[REGULAR ]]="","",T_DATA[[#This Row],[REGULAR ]]*I_T1_RT)</f>
        <v>0</v>
      </c>
      <c r="L159" s="165">
        <f ca="1">IF(T_DATA[[#This Row],[OVERTIME]]="","",T_DATA[[#This Row],[OVERTIME]]*I_T2_RT)</f>
        <v>0</v>
      </c>
      <c r="M159" s="165">
        <f ca="1">IF(T_DATA[[#This Row],[DOUBLE OVERTIME]]="","",T_DATA[[#This Row],[DOUBLE OVERTIME]]*I_T3_RT)</f>
        <v>0</v>
      </c>
      <c r="N159" s="165">
        <f ca="1">IFERROR(T_DATA[[#This Row],[REGULAR PAY]]+T_DATA[[#This Row],[OVERTIME PAY]]+T_DATA[[#This Row],[DOUBLE OVERTIME PAY]],"")</f>
        <v>0</v>
      </c>
      <c r="O1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0" spans="1:15" ht="16.5" thickTop="1" thickBot="1" x14ac:dyDescent="0.3">
      <c r="A160" s="160">
        <f>I_ST_DT-1+ROW(T_DATA[[#This Row],[DATE]])-ROW(T_DATA[[#Headers],[DATE]])</f>
        <v>43429</v>
      </c>
      <c r="B160" s="161" t="str">
        <f>TEXT(T_DATA[[#This Row],[DATE]],"ddd")</f>
        <v>Sun</v>
      </c>
      <c r="C160" s="157"/>
      <c r="D160" s="157"/>
      <c r="E160" s="157"/>
      <c r="F160" s="164">
        <f>IF(T_DATA[[#This Row],[TIME IN]]="",0,T_DATA[[#This Row],[DAY HOURS]]-T_DATA[[#This Row],[DOUBLE OVERTIME]]-T_DATA[[#This Row],[OVERTIME]])</f>
        <v>0</v>
      </c>
      <c r="G1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0" s="167">
        <f>IF(T_DATA[[#This Row],[TIME IN]]="",0,ROUND(((T_DATA[[#This Row],[TIME OUT]]-T_DATA[[#This Row],[TIME IN]]-T_DATA[[#This Row],[BREAK TIME]])*24*60),0)/60)</f>
        <v>0</v>
      </c>
      <c r="J1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0" s="165">
        <f>IF(T_DATA[[#This Row],[REGULAR ]]="","",T_DATA[[#This Row],[REGULAR ]]*I_T1_RT)</f>
        <v>0</v>
      </c>
      <c r="L160" s="165">
        <f ca="1">IF(T_DATA[[#This Row],[OVERTIME]]="","",T_DATA[[#This Row],[OVERTIME]]*I_T2_RT)</f>
        <v>0</v>
      </c>
      <c r="M160" s="165">
        <f ca="1">IF(T_DATA[[#This Row],[DOUBLE OVERTIME]]="","",T_DATA[[#This Row],[DOUBLE OVERTIME]]*I_T3_RT)</f>
        <v>0</v>
      </c>
      <c r="N160" s="165">
        <f ca="1">IFERROR(T_DATA[[#This Row],[REGULAR PAY]]+T_DATA[[#This Row],[OVERTIME PAY]]+T_DATA[[#This Row],[DOUBLE OVERTIME PAY]],"")</f>
        <v>0</v>
      </c>
      <c r="O1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1" spans="1:15" ht="16.5" thickTop="1" thickBot="1" x14ac:dyDescent="0.3">
      <c r="A161" s="160">
        <f>I_ST_DT-1+ROW(T_DATA[[#This Row],[DATE]])-ROW(T_DATA[[#Headers],[DATE]])</f>
        <v>43430</v>
      </c>
      <c r="B161" s="161" t="str">
        <f>TEXT(T_DATA[[#This Row],[DATE]],"ddd")</f>
        <v>Mon</v>
      </c>
      <c r="C161" s="157"/>
      <c r="D161" s="157"/>
      <c r="E161" s="157"/>
      <c r="F161" s="164">
        <f>IF(T_DATA[[#This Row],[TIME IN]]="",0,T_DATA[[#This Row],[DAY HOURS]]-T_DATA[[#This Row],[DOUBLE OVERTIME]]-T_DATA[[#This Row],[OVERTIME]])</f>
        <v>0</v>
      </c>
      <c r="G1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1" s="167">
        <f>IF(T_DATA[[#This Row],[TIME IN]]="",0,ROUND(((T_DATA[[#This Row],[TIME OUT]]-T_DATA[[#This Row],[TIME IN]]-T_DATA[[#This Row],[BREAK TIME]])*24*60),0)/60)</f>
        <v>0</v>
      </c>
      <c r="J1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1" s="165">
        <f>IF(T_DATA[[#This Row],[REGULAR ]]="","",T_DATA[[#This Row],[REGULAR ]]*I_T1_RT)</f>
        <v>0</v>
      </c>
      <c r="L161" s="165">
        <f ca="1">IF(T_DATA[[#This Row],[OVERTIME]]="","",T_DATA[[#This Row],[OVERTIME]]*I_T2_RT)</f>
        <v>0</v>
      </c>
      <c r="M161" s="165">
        <f ca="1">IF(T_DATA[[#This Row],[DOUBLE OVERTIME]]="","",T_DATA[[#This Row],[DOUBLE OVERTIME]]*I_T3_RT)</f>
        <v>0</v>
      </c>
      <c r="N161" s="165">
        <f ca="1">IFERROR(T_DATA[[#This Row],[REGULAR PAY]]+T_DATA[[#This Row],[OVERTIME PAY]]+T_DATA[[#This Row],[DOUBLE OVERTIME PAY]],"")</f>
        <v>0</v>
      </c>
      <c r="O1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2" spans="1:15" ht="16.5" thickTop="1" thickBot="1" x14ac:dyDescent="0.3">
      <c r="A162" s="160">
        <f>I_ST_DT-1+ROW(T_DATA[[#This Row],[DATE]])-ROW(T_DATA[[#Headers],[DATE]])</f>
        <v>43431</v>
      </c>
      <c r="B162" s="161" t="str">
        <f>TEXT(T_DATA[[#This Row],[DATE]],"ddd")</f>
        <v>Tue</v>
      </c>
      <c r="C162" s="157"/>
      <c r="D162" s="157"/>
      <c r="E162" s="157"/>
      <c r="F162" s="164">
        <f>IF(T_DATA[[#This Row],[TIME IN]]="",0,T_DATA[[#This Row],[DAY HOURS]]-T_DATA[[#This Row],[DOUBLE OVERTIME]]-T_DATA[[#This Row],[OVERTIME]])</f>
        <v>0</v>
      </c>
      <c r="G1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2" s="167">
        <f>IF(T_DATA[[#This Row],[TIME IN]]="",0,ROUND(((T_DATA[[#This Row],[TIME OUT]]-T_DATA[[#This Row],[TIME IN]]-T_DATA[[#This Row],[BREAK TIME]])*24*60),0)/60)</f>
        <v>0</v>
      </c>
      <c r="J1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2" s="165">
        <f>IF(T_DATA[[#This Row],[REGULAR ]]="","",T_DATA[[#This Row],[REGULAR ]]*I_T1_RT)</f>
        <v>0</v>
      </c>
      <c r="L162" s="165">
        <f ca="1">IF(T_DATA[[#This Row],[OVERTIME]]="","",T_DATA[[#This Row],[OVERTIME]]*I_T2_RT)</f>
        <v>0</v>
      </c>
      <c r="M162" s="165">
        <f ca="1">IF(T_DATA[[#This Row],[DOUBLE OVERTIME]]="","",T_DATA[[#This Row],[DOUBLE OVERTIME]]*I_T3_RT)</f>
        <v>0</v>
      </c>
      <c r="N162" s="165">
        <f ca="1">IFERROR(T_DATA[[#This Row],[REGULAR PAY]]+T_DATA[[#This Row],[OVERTIME PAY]]+T_DATA[[#This Row],[DOUBLE OVERTIME PAY]],"")</f>
        <v>0</v>
      </c>
      <c r="O1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3" spans="1:15" ht="16.5" thickTop="1" thickBot="1" x14ac:dyDescent="0.3">
      <c r="A163" s="160">
        <f>I_ST_DT-1+ROW(T_DATA[[#This Row],[DATE]])-ROW(T_DATA[[#Headers],[DATE]])</f>
        <v>43432</v>
      </c>
      <c r="B163" s="161" t="str">
        <f>TEXT(T_DATA[[#This Row],[DATE]],"ddd")</f>
        <v>Wed</v>
      </c>
      <c r="C163" s="157"/>
      <c r="D163" s="157"/>
      <c r="E163" s="157"/>
      <c r="F163" s="164">
        <f>IF(T_DATA[[#This Row],[TIME IN]]="",0,T_DATA[[#This Row],[DAY HOURS]]-T_DATA[[#This Row],[DOUBLE OVERTIME]]-T_DATA[[#This Row],[OVERTIME]])</f>
        <v>0</v>
      </c>
      <c r="G1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3" s="167">
        <f>IF(T_DATA[[#This Row],[TIME IN]]="",0,ROUND(((T_DATA[[#This Row],[TIME OUT]]-T_DATA[[#This Row],[TIME IN]]-T_DATA[[#This Row],[BREAK TIME]])*24*60),0)/60)</f>
        <v>0</v>
      </c>
      <c r="J1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3" s="165">
        <f>IF(T_DATA[[#This Row],[REGULAR ]]="","",T_DATA[[#This Row],[REGULAR ]]*I_T1_RT)</f>
        <v>0</v>
      </c>
      <c r="L163" s="165">
        <f ca="1">IF(T_DATA[[#This Row],[OVERTIME]]="","",T_DATA[[#This Row],[OVERTIME]]*I_T2_RT)</f>
        <v>0</v>
      </c>
      <c r="M163" s="165">
        <f ca="1">IF(T_DATA[[#This Row],[DOUBLE OVERTIME]]="","",T_DATA[[#This Row],[DOUBLE OVERTIME]]*I_T3_RT)</f>
        <v>0</v>
      </c>
      <c r="N163" s="165">
        <f ca="1">IFERROR(T_DATA[[#This Row],[REGULAR PAY]]+T_DATA[[#This Row],[OVERTIME PAY]]+T_DATA[[#This Row],[DOUBLE OVERTIME PAY]],"")</f>
        <v>0</v>
      </c>
      <c r="O1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4" spans="1:15" ht="16.5" thickTop="1" thickBot="1" x14ac:dyDescent="0.3">
      <c r="A164" s="160">
        <f>I_ST_DT-1+ROW(T_DATA[[#This Row],[DATE]])-ROW(T_DATA[[#Headers],[DATE]])</f>
        <v>43433</v>
      </c>
      <c r="B164" s="161" t="str">
        <f>TEXT(T_DATA[[#This Row],[DATE]],"ddd")</f>
        <v>Thu</v>
      </c>
      <c r="C164" s="157"/>
      <c r="D164" s="157"/>
      <c r="E164" s="157"/>
      <c r="F164" s="164">
        <f>IF(T_DATA[[#This Row],[TIME IN]]="",0,T_DATA[[#This Row],[DAY HOURS]]-T_DATA[[#This Row],[DOUBLE OVERTIME]]-T_DATA[[#This Row],[OVERTIME]])</f>
        <v>0</v>
      </c>
      <c r="G1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4" s="167">
        <f>IF(T_DATA[[#This Row],[TIME IN]]="",0,ROUND(((T_DATA[[#This Row],[TIME OUT]]-T_DATA[[#This Row],[TIME IN]]-T_DATA[[#This Row],[BREAK TIME]])*24*60),0)/60)</f>
        <v>0</v>
      </c>
      <c r="J1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4" s="165">
        <f>IF(T_DATA[[#This Row],[REGULAR ]]="","",T_DATA[[#This Row],[REGULAR ]]*I_T1_RT)</f>
        <v>0</v>
      </c>
      <c r="L164" s="165">
        <f ca="1">IF(T_DATA[[#This Row],[OVERTIME]]="","",T_DATA[[#This Row],[OVERTIME]]*I_T2_RT)</f>
        <v>0</v>
      </c>
      <c r="M164" s="165">
        <f ca="1">IF(T_DATA[[#This Row],[DOUBLE OVERTIME]]="","",T_DATA[[#This Row],[DOUBLE OVERTIME]]*I_T3_RT)</f>
        <v>0</v>
      </c>
      <c r="N164" s="165">
        <f ca="1">IFERROR(T_DATA[[#This Row],[REGULAR PAY]]+T_DATA[[#This Row],[OVERTIME PAY]]+T_DATA[[#This Row],[DOUBLE OVERTIME PAY]],"")</f>
        <v>0</v>
      </c>
      <c r="O1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5" spans="1:15" ht="16.5" thickTop="1" thickBot="1" x14ac:dyDescent="0.3">
      <c r="A165" s="160">
        <f>I_ST_DT-1+ROW(T_DATA[[#This Row],[DATE]])-ROW(T_DATA[[#Headers],[DATE]])</f>
        <v>43434</v>
      </c>
      <c r="B165" s="161" t="str">
        <f>TEXT(T_DATA[[#This Row],[DATE]],"ddd")</f>
        <v>Fri</v>
      </c>
      <c r="C165" s="157"/>
      <c r="D165" s="157"/>
      <c r="E165" s="157"/>
      <c r="F165" s="164">
        <f>IF(T_DATA[[#This Row],[TIME IN]]="",0,T_DATA[[#This Row],[DAY HOURS]]-T_DATA[[#This Row],[DOUBLE OVERTIME]]-T_DATA[[#This Row],[OVERTIME]])</f>
        <v>0</v>
      </c>
      <c r="G1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5" s="167">
        <f>IF(T_DATA[[#This Row],[TIME IN]]="",0,ROUND(((T_DATA[[#This Row],[TIME OUT]]-T_DATA[[#This Row],[TIME IN]]-T_DATA[[#This Row],[BREAK TIME]])*24*60),0)/60)</f>
        <v>0</v>
      </c>
      <c r="J1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5" s="165">
        <f>IF(T_DATA[[#This Row],[REGULAR ]]="","",T_DATA[[#This Row],[REGULAR ]]*I_T1_RT)</f>
        <v>0</v>
      </c>
      <c r="L165" s="165">
        <f ca="1">IF(T_DATA[[#This Row],[OVERTIME]]="","",T_DATA[[#This Row],[OVERTIME]]*I_T2_RT)</f>
        <v>0</v>
      </c>
      <c r="M165" s="165">
        <f ca="1">IF(T_DATA[[#This Row],[DOUBLE OVERTIME]]="","",T_DATA[[#This Row],[DOUBLE OVERTIME]]*I_T3_RT)</f>
        <v>0</v>
      </c>
      <c r="N165" s="165">
        <f ca="1">IFERROR(T_DATA[[#This Row],[REGULAR PAY]]+T_DATA[[#This Row],[OVERTIME PAY]]+T_DATA[[#This Row],[DOUBLE OVERTIME PAY]],"")</f>
        <v>0</v>
      </c>
      <c r="O1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6" spans="1:15" ht="16.5" thickTop="1" thickBot="1" x14ac:dyDescent="0.3">
      <c r="A166" s="160">
        <f>I_ST_DT-1+ROW(T_DATA[[#This Row],[DATE]])-ROW(T_DATA[[#Headers],[DATE]])</f>
        <v>43435</v>
      </c>
      <c r="B166" s="161" t="str">
        <f>TEXT(T_DATA[[#This Row],[DATE]],"ddd")</f>
        <v>Sat</v>
      </c>
      <c r="C166" s="157"/>
      <c r="D166" s="157"/>
      <c r="E166" s="157"/>
      <c r="F166" s="164">
        <f>IF(T_DATA[[#This Row],[TIME IN]]="",0,T_DATA[[#This Row],[DAY HOURS]]-T_DATA[[#This Row],[DOUBLE OVERTIME]]-T_DATA[[#This Row],[OVERTIME]])</f>
        <v>0</v>
      </c>
      <c r="G1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6" s="167">
        <f>IF(T_DATA[[#This Row],[TIME IN]]="",0,ROUND(((T_DATA[[#This Row],[TIME OUT]]-T_DATA[[#This Row],[TIME IN]]-T_DATA[[#This Row],[BREAK TIME]])*24*60),0)/60)</f>
        <v>0</v>
      </c>
      <c r="J1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6" s="165">
        <f>IF(T_DATA[[#This Row],[REGULAR ]]="","",T_DATA[[#This Row],[REGULAR ]]*I_T1_RT)</f>
        <v>0</v>
      </c>
      <c r="L166" s="165">
        <f ca="1">IF(T_DATA[[#This Row],[OVERTIME]]="","",T_DATA[[#This Row],[OVERTIME]]*I_T2_RT)</f>
        <v>0</v>
      </c>
      <c r="M166" s="165">
        <f ca="1">IF(T_DATA[[#This Row],[DOUBLE OVERTIME]]="","",T_DATA[[#This Row],[DOUBLE OVERTIME]]*I_T3_RT)</f>
        <v>0</v>
      </c>
      <c r="N166" s="165">
        <f ca="1">IFERROR(T_DATA[[#This Row],[REGULAR PAY]]+T_DATA[[#This Row],[OVERTIME PAY]]+T_DATA[[#This Row],[DOUBLE OVERTIME PAY]],"")</f>
        <v>0</v>
      </c>
      <c r="O1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7" spans="1:15" ht="16.5" thickTop="1" thickBot="1" x14ac:dyDescent="0.3">
      <c r="A167" s="160">
        <f>I_ST_DT-1+ROW(T_DATA[[#This Row],[DATE]])-ROW(T_DATA[[#Headers],[DATE]])</f>
        <v>43436</v>
      </c>
      <c r="B167" s="161" t="str">
        <f>TEXT(T_DATA[[#This Row],[DATE]],"ddd")</f>
        <v>Sun</v>
      </c>
      <c r="C167" s="157"/>
      <c r="D167" s="157"/>
      <c r="E167" s="157"/>
      <c r="F167" s="164">
        <f>IF(T_DATA[[#This Row],[TIME IN]]="",0,T_DATA[[#This Row],[DAY HOURS]]-T_DATA[[#This Row],[DOUBLE OVERTIME]]-T_DATA[[#This Row],[OVERTIME]])</f>
        <v>0</v>
      </c>
      <c r="G1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7" s="167">
        <f>IF(T_DATA[[#This Row],[TIME IN]]="",0,ROUND(((T_DATA[[#This Row],[TIME OUT]]-T_DATA[[#This Row],[TIME IN]]-T_DATA[[#This Row],[BREAK TIME]])*24*60),0)/60)</f>
        <v>0</v>
      </c>
      <c r="J1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7" s="165">
        <f>IF(T_DATA[[#This Row],[REGULAR ]]="","",T_DATA[[#This Row],[REGULAR ]]*I_T1_RT)</f>
        <v>0</v>
      </c>
      <c r="L167" s="165">
        <f ca="1">IF(T_DATA[[#This Row],[OVERTIME]]="","",T_DATA[[#This Row],[OVERTIME]]*I_T2_RT)</f>
        <v>0</v>
      </c>
      <c r="M167" s="165">
        <f ca="1">IF(T_DATA[[#This Row],[DOUBLE OVERTIME]]="","",T_DATA[[#This Row],[DOUBLE OVERTIME]]*I_T3_RT)</f>
        <v>0</v>
      </c>
      <c r="N167" s="165">
        <f ca="1">IFERROR(T_DATA[[#This Row],[REGULAR PAY]]+T_DATA[[#This Row],[OVERTIME PAY]]+T_DATA[[#This Row],[DOUBLE OVERTIME PAY]],"")</f>
        <v>0</v>
      </c>
      <c r="O1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8" spans="1:15" ht="16.5" thickTop="1" thickBot="1" x14ac:dyDescent="0.3">
      <c r="A168" s="160">
        <f>I_ST_DT-1+ROW(T_DATA[[#This Row],[DATE]])-ROW(T_DATA[[#Headers],[DATE]])</f>
        <v>43437</v>
      </c>
      <c r="B168" s="161" t="str">
        <f>TEXT(T_DATA[[#This Row],[DATE]],"ddd")</f>
        <v>Mon</v>
      </c>
      <c r="C168" s="157"/>
      <c r="D168" s="157"/>
      <c r="E168" s="157"/>
      <c r="F168" s="164">
        <f>IF(T_DATA[[#This Row],[TIME IN]]="",0,T_DATA[[#This Row],[DAY HOURS]]-T_DATA[[#This Row],[DOUBLE OVERTIME]]-T_DATA[[#This Row],[OVERTIME]])</f>
        <v>0</v>
      </c>
      <c r="G1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8" s="167">
        <f>IF(T_DATA[[#This Row],[TIME IN]]="",0,ROUND(((T_DATA[[#This Row],[TIME OUT]]-T_DATA[[#This Row],[TIME IN]]-T_DATA[[#This Row],[BREAK TIME]])*24*60),0)/60)</f>
        <v>0</v>
      </c>
      <c r="J1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8" s="165">
        <f>IF(T_DATA[[#This Row],[REGULAR ]]="","",T_DATA[[#This Row],[REGULAR ]]*I_T1_RT)</f>
        <v>0</v>
      </c>
      <c r="L168" s="165">
        <f ca="1">IF(T_DATA[[#This Row],[OVERTIME]]="","",T_DATA[[#This Row],[OVERTIME]]*I_T2_RT)</f>
        <v>0</v>
      </c>
      <c r="M168" s="165">
        <f ca="1">IF(T_DATA[[#This Row],[DOUBLE OVERTIME]]="","",T_DATA[[#This Row],[DOUBLE OVERTIME]]*I_T3_RT)</f>
        <v>0</v>
      </c>
      <c r="N168" s="165">
        <f ca="1">IFERROR(T_DATA[[#This Row],[REGULAR PAY]]+T_DATA[[#This Row],[OVERTIME PAY]]+T_DATA[[#This Row],[DOUBLE OVERTIME PAY]],"")</f>
        <v>0</v>
      </c>
      <c r="O1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69" spans="1:15" ht="16.5" thickTop="1" thickBot="1" x14ac:dyDescent="0.3">
      <c r="A169" s="160">
        <f>I_ST_DT-1+ROW(T_DATA[[#This Row],[DATE]])-ROW(T_DATA[[#Headers],[DATE]])</f>
        <v>43438</v>
      </c>
      <c r="B169" s="161" t="str">
        <f>TEXT(T_DATA[[#This Row],[DATE]],"ddd")</f>
        <v>Tue</v>
      </c>
      <c r="C169" s="157"/>
      <c r="D169" s="157"/>
      <c r="E169" s="157"/>
      <c r="F169" s="164">
        <f>IF(T_DATA[[#This Row],[TIME IN]]="",0,T_DATA[[#This Row],[DAY HOURS]]-T_DATA[[#This Row],[DOUBLE OVERTIME]]-T_DATA[[#This Row],[OVERTIME]])</f>
        <v>0</v>
      </c>
      <c r="G1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69" s="167">
        <f>IF(T_DATA[[#This Row],[TIME IN]]="",0,ROUND(((T_DATA[[#This Row],[TIME OUT]]-T_DATA[[#This Row],[TIME IN]]-T_DATA[[#This Row],[BREAK TIME]])*24*60),0)/60)</f>
        <v>0</v>
      </c>
      <c r="J1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69" s="165">
        <f>IF(T_DATA[[#This Row],[REGULAR ]]="","",T_DATA[[#This Row],[REGULAR ]]*I_T1_RT)</f>
        <v>0</v>
      </c>
      <c r="L169" s="165">
        <f ca="1">IF(T_DATA[[#This Row],[OVERTIME]]="","",T_DATA[[#This Row],[OVERTIME]]*I_T2_RT)</f>
        <v>0</v>
      </c>
      <c r="M169" s="165">
        <f ca="1">IF(T_DATA[[#This Row],[DOUBLE OVERTIME]]="","",T_DATA[[#This Row],[DOUBLE OVERTIME]]*I_T3_RT)</f>
        <v>0</v>
      </c>
      <c r="N169" s="165">
        <f ca="1">IFERROR(T_DATA[[#This Row],[REGULAR PAY]]+T_DATA[[#This Row],[OVERTIME PAY]]+T_DATA[[#This Row],[DOUBLE OVERTIME PAY]],"")</f>
        <v>0</v>
      </c>
      <c r="O1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0" spans="1:15" ht="16.5" thickTop="1" thickBot="1" x14ac:dyDescent="0.3">
      <c r="A170" s="160">
        <f>I_ST_DT-1+ROW(T_DATA[[#This Row],[DATE]])-ROW(T_DATA[[#Headers],[DATE]])</f>
        <v>43439</v>
      </c>
      <c r="B170" s="161" t="str">
        <f>TEXT(T_DATA[[#This Row],[DATE]],"ddd")</f>
        <v>Wed</v>
      </c>
      <c r="C170" s="157"/>
      <c r="D170" s="157"/>
      <c r="E170" s="157"/>
      <c r="F170" s="164">
        <f>IF(T_DATA[[#This Row],[TIME IN]]="",0,T_DATA[[#This Row],[DAY HOURS]]-T_DATA[[#This Row],[DOUBLE OVERTIME]]-T_DATA[[#This Row],[OVERTIME]])</f>
        <v>0</v>
      </c>
      <c r="G1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0" s="167">
        <f>IF(T_DATA[[#This Row],[TIME IN]]="",0,ROUND(((T_DATA[[#This Row],[TIME OUT]]-T_DATA[[#This Row],[TIME IN]]-T_DATA[[#This Row],[BREAK TIME]])*24*60),0)/60)</f>
        <v>0</v>
      </c>
      <c r="J1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0" s="165">
        <f>IF(T_DATA[[#This Row],[REGULAR ]]="","",T_DATA[[#This Row],[REGULAR ]]*I_T1_RT)</f>
        <v>0</v>
      </c>
      <c r="L170" s="165">
        <f ca="1">IF(T_DATA[[#This Row],[OVERTIME]]="","",T_DATA[[#This Row],[OVERTIME]]*I_T2_RT)</f>
        <v>0</v>
      </c>
      <c r="M170" s="165">
        <f ca="1">IF(T_DATA[[#This Row],[DOUBLE OVERTIME]]="","",T_DATA[[#This Row],[DOUBLE OVERTIME]]*I_T3_RT)</f>
        <v>0</v>
      </c>
      <c r="N170" s="165">
        <f ca="1">IFERROR(T_DATA[[#This Row],[REGULAR PAY]]+T_DATA[[#This Row],[OVERTIME PAY]]+T_DATA[[#This Row],[DOUBLE OVERTIME PAY]],"")</f>
        <v>0</v>
      </c>
      <c r="O1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1" spans="1:15" ht="16.5" thickTop="1" thickBot="1" x14ac:dyDescent="0.3">
      <c r="A171" s="160">
        <f>I_ST_DT-1+ROW(T_DATA[[#This Row],[DATE]])-ROW(T_DATA[[#Headers],[DATE]])</f>
        <v>43440</v>
      </c>
      <c r="B171" s="161" t="str">
        <f>TEXT(T_DATA[[#This Row],[DATE]],"ddd")</f>
        <v>Thu</v>
      </c>
      <c r="C171" s="157"/>
      <c r="D171" s="157"/>
      <c r="E171" s="157"/>
      <c r="F171" s="164">
        <f>IF(T_DATA[[#This Row],[TIME IN]]="",0,T_DATA[[#This Row],[DAY HOURS]]-T_DATA[[#This Row],[DOUBLE OVERTIME]]-T_DATA[[#This Row],[OVERTIME]])</f>
        <v>0</v>
      </c>
      <c r="G1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1" s="167">
        <f>IF(T_DATA[[#This Row],[TIME IN]]="",0,ROUND(((T_DATA[[#This Row],[TIME OUT]]-T_DATA[[#This Row],[TIME IN]]-T_DATA[[#This Row],[BREAK TIME]])*24*60),0)/60)</f>
        <v>0</v>
      </c>
      <c r="J1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1" s="165">
        <f>IF(T_DATA[[#This Row],[REGULAR ]]="","",T_DATA[[#This Row],[REGULAR ]]*I_T1_RT)</f>
        <v>0</v>
      </c>
      <c r="L171" s="165">
        <f ca="1">IF(T_DATA[[#This Row],[OVERTIME]]="","",T_DATA[[#This Row],[OVERTIME]]*I_T2_RT)</f>
        <v>0</v>
      </c>
      <c r="M171" s="165">
        <f ca="1">IF(T_DATA[[#This Row],[DOUBLE OVERTIME]]="","",T_DATA[[#This Row],[DOUBLE OVERTIME]]*I_T3_RT)</f>
        <v>0</v>
      </c>
      <c r="N171" s="165">
        <f ca="1">IFERROR(T_DATA[[#This Row],[REGULAR PAY]]+T_DATA[[#This Row],[OVERTIME PAY]]+T_DATA[[#This Row],[DOUBLE OVERTIME PAY]],"")</f>
        <v>0</v>
      </c>
      <c r="O1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2" spans="1:15" ht="16.5" thickTop="1" thickBot="1" x14ac:dyDescent="0.3">
      <c r="A172" s="160">
        <f>I_ST_DT-1+ROW(T_DATA[[#This Row],[DATE]])-ROW(T_DATA[[#Headers],[DATE]])</f>
        <v>43441</v>
      </c>
      <c r="B172" s="161" t="str">
        <f>TEXT(T_DATA[[#This Row],[DATE]],"ddd")</f>
        <v>Fri</v>
      </c>
      <c r="C172" s="157"/>
      <c r="D172" s="157"/>
      <c r="E172" s="157"/>
      <c r="F172" s="164">
        <f>IF(T_DATA[[#This Row],[TIME IN]]="",0,T_DATA[[#This Row],[DAY HOURS]]-T_DATA[[#This Row],[DOUBLE OVERTIME]]-T_DATA[[#This Row],[OVERTIME]])</f>
        <v>0</v>
      </c>
      <c r="G1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2" s="167">
        <f>IF(T_DATA[[#This Row],[TIME IN]]="",0,ROUND(((T_DATA[[#This Row],[TIME OUT]]-T_DATA[[#This Row],[TIME IN]]-T_DATA[[#This Row],[BREAK TIME]])*24*60),0)/60)</f>
        <v>0</v>
      </c>
      <c r="J1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2" s="165">
        <f>IF(T_DATA[[#This Row],[REGULAR ]]="","",T_DATA[[#This Row],[REGULAR ]]*I_T1_RT)</f>
        <v>0</v>
      </c>
      <c r="L172" s="165">
        <f ca="1">IF(T_DATA[[#This Row],[OVERTIME]]="","",T_DATA[[#This Row],[OVERTIME]]*I_T2_RT)</f>
        <v>0</v>
      </c>
      <c r="M172" s="165">
        <f ca="1">IF(T_DATA[[#This Row],[DOUBLE OVERTIME]]="","",T_DATA[[#This Row],[DOUBLE OVERTIME]]*I_T3_RT)</f>
        <v>0</v>
      </c>
      <c r="N172" s="165">
        <f ca="1">IFERROR(T_DATA[[#This Row],[REGULAR PAY]]+T_DATA[[#This Row],[OVERTIME PAY]]+T_DATA[[#This Row],[DOUBLE OVERTIME PAY]],"")</f>
        <v>0</v>
      </c>
      <c r="O1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3" spans="1:15" ht="16.5" thickTop="1" thickBot="1" x14ac:dyDescent="0.3">
      <c r="A173" s="160">
        <f>I_ST_DT-1+ROW(T_DATA[[#This Row],[DATE]])-ROW(T_DATA[[#Headers],[DATE]])</f>
        <v>43442</v>
      </c>
      <c r="B173" s="161" t="str">
        <f>TEXT(T_DATA[[#This Row],[DATE]],"ddd")</f>
        <v>Sat</v>
      </c>
      <c r="C173" s="157"/>
      <c r="D173" s="157"/>
      <c r="E173" s="157"/>
      <c r="F173" s="164">
        <f>IF(T_DATA[[#This Row],[TIME IN]]="",0,T_DATA[[#This Row],[DAY HOURS]]-T_DATA[[#This Row],[DOUBLE OVERTIME]]-T_DATA[[#This Row],[OVERTIME]])</f>
        <v>0</v>
      </c>
      <c r="G1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3" s="167">
        <f>IF(T_DATA[[#This Row],[TIME IN]]="",0,ROUND(((T_DATA[[#This Row],[TIME OUT]]-T_DATA[[#This Row],[TIME IN]]-T_DATA[[#This Row],[BREAK TIME]])*24*60),0)/60)</f>
        <v>0</v>
      </c>
      <c r="J1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3" s="165">
        <f>IF(T_DATA[[#This Row],[REGULAR ]]="","",T_DATA[[#This Row],[REGULAR ]]*I_T1_RT)</f>
        <v>0</v>
      </c>
      <c r="L173" s="165">
        <f ca="1">IF(T_DATA[[#This Row],[OVERTIME]]="","",T_DATA[[#This Row],[OVERTIME]]*I_T2_RT)</f>
        <v>0</v>
      </c>
      <c r="M173" s="165">
        <f ca="1">IF(T_DATA[[#This Row],[DOUBLE OVERTIME]]="","",T_DATA[[#This Row],[DOUBLE OVERTIME]]*I_T3_RT)</f>
        <v>0</v>
      </c>
      <c r="N173" s="165">
        <f ca="1">IFERROR(T_DATA[[#This Row],[REGULAR PAY]]+T_DATA[[#This Row],[OVERTIME PAY]]+T_DATA[[#This Row],[DOUBLE OVERTIME PAY]],"")</f>
        <v>0</v>
      </c>
      <c r="O1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4" spans="1:15" ht="16.5" thickTop="1" thickBot="1" x14ac:dyDescent="0.3">
      <c r="A174" s="160">
        <f>I_ST_DT-1+ROW(T_DATA[[#This Row],[DATE]])-ROW(T_DATA[[#Headers],[DATE]])</f>
        <v>43443</v>
      </c>
      <c r="B174" s="161" t="str">
        <f>TEXT(T_DATA[[#This Row],[DATE]],"ddd")</f>
        <v>Sun</v>
      </c>
      <c r="C174" s="157"/>
      <c r="D174" s="157"/>
      <c r="E174" s="157"/>
      <c r="F174" s="164">
        <f>IF(T_DATA[[#This Row],[TIME IN]]="",0,T_DATA[[#This Row],[DAY HOURS]]-T_DATA[[#This Row],[DOUBLE OVERTIME]]-T_DATA[[#This Row],[OVERTIME]])</f>
        <v>0</v>
      </c>
      <c r="G1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4" s="167">
        <f>IF(T_DATA[[#This Row],[TIME IN]]="",0,ROUND(((T_DATA[[#This Row],[TIME OUT]]-T_DATA[[#This Row],[TIME IN]]-T_DATA[[#This Row],[BREAK TIME]])*24*60),0)/60)</f>
        <v>0</v>
      </c>
      <c r="J1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4" s="165">
        <f>IF(T_DATA[[#This Row],[REGULAR ]]="","",T_DATA[[#This Row],[REGULAR ]]*I_T1_RT)</f>
        <v>0</v>
      </c>
      <c r="L174" s="165">
        <f ca="1">IF(T_DATA[[#This Row],[OVERTIME]]="","",T_DATA[[#This Row],[OVERTIME]]*I_T2_RT)</f>
        <v>0</v>
      </c>
      <c r="M174" s="165">
        <f ca="1">IF(T_DATA[[#This Row],[DOUBLE OVERTIME]]="","",T_DATA[[#This Row],[DOUBLE OVERTIME]]*I_T3_RT)</f>
        <v>0</v>
      </c>
      <c r="N174" s="165">
        <f ca="1">IFERROR(T_DATA[[#This Row],[REGULAR PAY]]+T_DATA[[#This Row],[OVERTIME PAY]]+T_DATA[[#This Row],[DOUBLE OVERTIME PAY]],"")</f>
        <v>0</v>
      </c>
      <c r="O1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5" spans="1:15" ht="16.5" thickTop="1" thickBot="1" x14ac:dyDescent="0.3">
      <c r="A175" s="160">
        <f>I_ST_DT-1+ROW(T_DATA[[#This Row],[DATE]])-ROW(T_DATA[[#Headers],[DATE]])</f>
        <v>43444</v>
      </c>
      <c r="B175" s="161" t="str">
        <f>TEXT(T_DATA[[#This Row],[DATE]],"ddd")</f>
        <v>Mon</v>
      </c>
      <c r="C175" s="157"/>
      <c r="D175" s="157"/>
      <c r="E175" s="157"/>
      <c r="F175" s="164">
        <f>IF(T_DATA[[#This Row],[TIME IN]]="",0,T_DATA[[#This Row],[DAY HOURS]]-T_DATA[[#This Row],[DOUBLE OVERTIME]]-T_DATA[[#This Row],[OVERTIME]])</f>
        <v>0</v>
      </c>
      <c r="G1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5" s="167">
        <f>IF(T_DATA[[#This Row],[TIME IN]]="",0,ROUND(((T_DATA[[#This Row],[TIME OUT]]-T_DATA[[#This Row],[TIME IN]]-T_DATA[[#This Row],[BREAK TIME]])*24*60),0)/60)</f>
        <v>0</v>
      </c>
      <c r="J1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5" s="165">
        <f>IF(T_DATA[[#This Row],[REGULAR ]]="","",T_DATA[[#This Row],[REGULAR ]]*I_T1_RT)</f>
        <v>0</v>
      </c>
      <c r="L175" s="165">
        <f ca="1">IF(T_DATA[[#This Row],[OVERTIME]]="","",T_DATA[[#This Row],[OVERTIME]]*I_T2_RT)</f>
        <v>0</v>
      </c>
      <c r="M175" s="165">
        <f ca="1">IF(T_DATA[[#This Row],[DOUBLE OVERTIME]]="","",T_DATA[[#This Row],[DOUBLE OVERTIME]]*I_T3_RT)</f>
        <v>0</v>
      </c>
      <c r="N175" s="165">
        <f ca="1">IFERROR(T_DATA[[#This Row],[REGULAR PAY]]+T_DATA[[#This Row],[OVERTIME PAY]]+T_DATA[[#This Row],[DOUBLE OVERTIME PAY]],"")</f>
        <v>0</v>
      </c>
      <c r="O1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6" spans="1:15" ht="16.5" thickTop="1" thickBot="1" x14ac:dyDescent="0.3">
      <c r="A176" s="160">
        <f>I_ST_DT-1+ROW(T_DATA[[#This Row],[DATE]])-ROW(T_DATA[[#Headers],[DATE]])</f>
        <v>43445</v>
      </c>
      <c r="B176" s="161" t="str">
        <f>TEXT(T_DATA[[#This Row],[DATE]],"ddd")</f>
        <v>Tue</v>
      </c>
      <c r="C176" s="157"/>
      <c r="D176" s="157"/>
      <c r="E176" s="157"/>
      <c r="F176" s="164">
        <f>IF(T_DATA[[#This Row],[TIME IN]]="",0,T_DATA[[#This Row],[DAY HOURS]]-T_DATA[[#This Row],[DOUBLE OVERTIME]]-T_DATA[[#This Row],[OVERTIME]])</f>
        <v>0</v>
      </c>
      <c r="G1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6" s="167">
        <f>IF(T_DATA[[#This Row],[TIME IN]]="",0,ROUND(((T_DATA[[#This Row],[TIME OUT]]-T_DATA[[#This Row],[TIME IN]]-T_DATA[[#This Row],[BREAK TIME]])*24*60),0)/60)</f>
        <v>0</v>
      </c>
      <c r="J1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6" s="165">
        <f>IF(T_DATA[[#This Row],[REGULAR ]]="","",T_DATA[[#This Row],[REGULAR ]]*I_T1_RT)</f>
        <v>0</v>
      </c>
      <c r="L176" s="165">
        <f ca="1">IF(T_DATA[[#This Row],[OVERTIME]]="","",T_DATA[[#This Row],[OVERTIME]]*I_T2_RT)</f>
        <v>0</v>
      </c>
      <c r="M176" s="165">
        <f ca="1">IF(T_DATA[[#This Row],[DOUBLE OVERTIME]]="","",T_DATA[[#This Row],[DOUBLE OVERTIME]]*I_T3_RT)</f>
        <v>0</v>
      </c>
      <c r="N176" s="165">
        <f ca="1">IFERROR(T_DATA[[#This Row],[REGULAR PAY]]+T_DATA[[#This Row],[OVERTIME PAY]]+T_DATA[[#This Row],[DOUBLE OVERTIME PAY]],"")</f>
        <v>0</v>
      </c>
      <c r="O1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7" spans="1:15" ht="16.5" thickTop="1" thickBot="1" x14ac:dyDescent="0.3">
      <c r="A177" s="160">
        <f>I_ST_DT-1+ROW(T_DATA[[#This Row],[DATE]])-ROW(T_DATA[[#Headers],[DATE]])</f>
        <v>43446</v>
      </c>
      <c r="B177" s="161" t="str">
        <f>TEXT(T_DATA[[#This Row],[DATE]],"ddd")</f>
        <v>Wed</v>
      </c>
      <c r="C177" s="157"/>
      <c r="D177" s="157"/>
      <c r="E177" s="157"/>
      <c r="F177" s="164">
        <f>IF(T_DATA[[#This Row],[TIME IN]]="",0,T_DATA[[#This Row],[DAY HOURS]]-T_DATA[[#This Row],[DOUBLE OVERTIME]]-T_DATA[[#This Row],[OVERTIME]])</f>
        <v>0</v>
      </c>
      <c r="G1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7" s="167">
        <f>IF(T_DATA[[#This Row],[TIME IN]]="",0,ROUND(((T_DATA[[#This Row],[TIME OUT]]-T_DATA[[#This Row],[TIME IN]]-T_DATA[[#This Row],[BREAK TIME]])*24*60),0)/60)</f>
        <v>0</v>
      </c>
      <c r="J1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7" s="165">
        <f>IF(T_DATA[[#This Row],[REGULAR ]]="","",T_DATA[[#This Row],[REGULAR ]]*I_T1_RT)</f>
        <v>0</v>
      </c>
      <c r="L177" s="165">
        <f ca="1">IF(T_DATA[[#This Row],[OVERTIME]]="","",T_DATA[[#This Row],[OVERTIME]]*I_T2_RT)</f>
        <v>0</v>
      </c>
      <c r="M177" s="165">
        <f ca="1">IF(T_DATA[[#This Row],[DOUBLE OVERTIME]]="","",T_DATA[[#This Row],[DOUBLE OVERTIME]]*I_T3_RT)</f>
        <v>0</v>
      </c>
      <c r="N177" s="165">
        <f ca="1">IFERROR(T_DATA[[#This Row],[REGULAR PAY]]+T_DATA[[#This Row],[OVERTIME PAY]]+T_DATA[[#This Row],[DOUBLE OVERTIME PAY]],"")</f>
        <v>0</v>
      </c>
      <c r="O1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8" spans="1:15" ht="16.5" thickTop="1" thickBot="1" x14ac:dyDescent="0.3">
      <c r="A178" s="160">
        <f>I_ST_DT-1+ROW(T_DATA[[#This Row],[DATE]])-ROW(T_DATA[[#Headers],[DATE]])</f>
        <v>43447</v>
      </c>
      <c r="B178" s="161" t="str">
        <f>TEXT(T_DATA[[#This Row],[DATE]],"ddd")</f>
        <v>Thu</v>
      </c>
      <c r="C178" s="157"/>
      <c r="D178" s="157"/>
      <c r="E178" s="157"/>
      <c r="F178" s="164">
        <f>IF(T_DATA[[#This Row],[TIME IN]]="",0,T_DATA[[#This Row],[DAY HOURS]]-T_DATA[[#This Row],[DOUBLE OVERTIME]]-T_DATA[[#This Row],[OVERTIME]])</f>
        <v>0</v>
      </c>
      <c r="G1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8" s="167">
        <f>IF(T_DATA[[#This Row],[TIME IN]]="",0,ROUND(((T_DATA[[#This Row],[TIME OUT]]-T_DATA[[#This Row],[TIME IN]]-T_DATA[[#This Row],[BREAK TIME]])*24*60),0)/60)</f>
        <v>0</v>
      </c>
      <c r="J1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8" s="165">
        <f>IF(T_DATA[[#This Row],[REGULAR ]]="","",T_DATA[[#This Row],[REGULAR ]]*I_T1_RT)</f>
        <v>0</v>
      </c>
      <c r="L178" s="165">
        <f ca="1">IF(T_DATA[[#This Row],[OVERTIME]]="","",T_DATA[[#This Row],[OVERTIME]]*I_T2_RT)</f>
        <v>0</v>
      </c>
      <c r="M178" s="165">
        <f ca="1">IF(T_DATA[[#This Row],[DOUBLE OVERTIME]]="","",T_DATA[[#This Row],[DOUBLE OVERTIME]]*I_T3_RT)</f>
        <v>0</v>
      </c>
      <c r="N178" s="165">
        <f ca="1">IFERROR(T_DATA[[#This Row],[REGULAR PAY]]+T_DATA[[#This Row],[OVERTIME PAY]]+T_DATA[[#This Row],[DOUBLE OVERTIME PAY]],"")</f>
        <v>0</v>
      </c>
      <c r="O1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79" spans="1:15" ht="16.5" thickTop="1" thickBot="1" x14ac:dyDescent="0.3">
      <c r="A179" s="160">
        <f>I_ST_DT-1+ROW(T_DATA[[#This Row],[DATE]])-ROW(T_DATA[[#Headers],[DATE]])</f>
        <v>43448</v>
      </c>
      <c r="B179" s="161" t="str">
        <f>TEXT(T_DATA[[#This Row],[DATE]],"ddd")</f>
        <v>Fri</v>
      </c>
      <c r="C179" s="157"/>
      <c r="D179" s="157"/>
      <c r="E179" s="157"/>
      <c r="F179" s="164">
        <f>IF(T_DATA[[#This Row],[TIME IN]]="",0,T_DATA[[#This Row],[DAY HOURS]]-T_DATA[[#This Row],[DOUBLE OVERTIME]]-T_DATA[[#This Row],[OVERTIME]])</f>
        <v>0</v>
      </c>
      <c r="G1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79" s="167">
        <f>IF(T_DATA[[#This Row],[TIME IN]]="",0,ROUND(((T_DATA[[#This Row],[TIME OUT]]-T_DATA[[#This Row],[TIME IN]]-T_DATA[[#This Row],[BREAK TIME]])*24*60),0)/60)</f>
        <v>0</v>
      </c>
      <c r="J1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79" s="165">
        <f>IF(T_DATA[[#This Row],[REGULAR ]]="","",T_DATA[[#This Row],[REGULAR ]]*I_T1_RT)</f>
        <v>0</v>
      </c>
      <c r="L179" s="165">
        <f ca="1">IF(T_DATA[[#This Row],[OVERTIME]]="","",T_DATA[[#This Row],[OVERTIME]]*I_T2_RT)</f>
        <v>0</v>
      </c>
      <c r="M179" s="165">
        <f ca="1">IF(T_DATA[[#This Row],[DOUBLE OVERTIME]]="","",T_DATA[[#This Row],[DOUBLE OVERTIME]]*I_T3_RT)</f>
        <v>0</v>
      </c>
      <c r="N179" s="165">
        <f ca="1">IFERROR(T_DATA[[#This Row],[REGULAR PAY]]+T_DATA[[#This Row],[OVERTIME PAY]]+T_DATA[[#This Row],[DOUBLE OVERTIME PAY]],"")</f>
        <v>0</v>
      </c>
      <c r="O1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0" spans="1:15" ht="16.5" thickTop="1" thickBot="1" x14ac:dyDescent="0.3">
      <c r="A180" s="160">
        <f>I_ST_DT-1+ROW(T_DATA[[#This Row],[DATE]])-ROW(T_DATA[[#Headers],[DATE]])</f>
        <v>43449</v>
      </c>
      <c r="B180" s="161" t="str">
        <f>TEXT(T_DATA[[#This Row],[DATE]],"ddd")</f>
        <v>Sat</v>
      </c>
      <c r="C180" s="157"/>
      <c r="D180" s="157"/>
      <c r="E180" s="157"/>
      <c r="F180" s="164">
        <f>IF(T_DATA[[#This Row],[TIME IN]]="",0,T_DATA[[#This Row],[DAY HOURS]]-T_DATA[[#This Row],[DOUBLE OVERTIME]]-T_DATA[[#This Row],[OVERTIME]])</f>
        <v>0</v>
      </c>
      <c r="G1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0" s="167">
        <f>IF(T_DATA[[#This Row],[TIME IN]]="",0,ROUND(((T_DATA[[#This Row],[TIME OUT]]-T_DATA[[#This Row],[TIME IN]]-T_DATA[[#This Row],[BREAK TIME]])*24*60),0)/60)</f>
        <v>0</v>
      </c>
      <c r="J1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0" s="165">
        <f>IF(T_DATA[[#This Row],[REGULAR ]]="","",T_DATA[[#This Row],[REGULAR ]]*I_T1_RT)</f>
        <v>0</v>
      </c>
      <c r="L180" s="165">
        <f ca="1">IF(T_DATA[[#This Row],[OVERTIME]]="","",T_DATA[[#This Row],[OVERTIME]]*I_T2_RT)</f>
        <v>0</v>
      </c>
      <c r="M180" s="165">
        <f ca="1">IF(T_DATA[[#This Row],[DOUBLE OVERTIME]]="","",T_DATA[[#This Row],[DOUBLE OVERTIME]]*I_T3_RT)</f>
        <v>0</v>
      </c>
      <c r="N180" s="165">
        <f ca="1">IFERROR(T_DATA[[#This Row],[REGULAR PAY]]+T_DATA[[#This Row],[OVERTIME PAY]]+T_DATA[[#This Row],[DOUBLE OVERTIME PAY]],"")</f>
        <v>0</v>
      </c>
      <c r="O1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1" spans="1:15" ht="16.5" thickTop="1" thickBot="1" x14ac:dyDescent="0.3">
      <c r="A181" s="160">
        <f>I_ST_DT-1+ROW(T_DATA[[#This Row],[DATE]])-ROW(T_DATA[[#Headers],[DATE]])</f>
        <v>43450</v>
      </c>
      <c r="B181" s="161" t="str">
        <f>TEXT(T_DATA[[#This Row],[DATE]],"ddd")</f>
        <v>Sun</v>
      </c>
      <c r="C181" s="157"/>
      <c r="D181" s="157"/>
      <c r="E181" s="157"/>
      <c r="F181" s="164">
        <f>IF(T_DATA[[#This Row],[TIME IN]]="",0,T_DATA[[#This Row],[DAY HOURS]]-T_DATA[[#This Row],[DOUBLE OVERTIME]]-T_DATA[[#This Row],[OVERTIME]])</f>
        <v>0</v>
      </c>
      <c r="G1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1" s="167">
        <f>IF(T_DATA[[#This Row],[TIME IN]]="",0,ROUND(((T_DATA[[#This Row],[TIME OUT]]-T_DATA[[#This Row],[TIME IN]]-T_DATA[[#This Row],[BREAK TIME]])*24*60),0)/60)</f>
        <v>0</v>
      </c>
      <c r="J1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1" s="165">
        <f>IF(T_DATA[[#This Row],[REGULAR ]]="","",T_DATA[[#This Row],[REGULAR ]]*I_T1_RT)</f>
        <v>0</v>
      </c>
      <c r="L181" s="165">
        <f ca="1">IF(T_DATA[[#This Row],[OVERTIME]]="","",T_DATA[[#This Row],[OVERTIME]]*I_T2_RT)</f>
        <v>0</v>
      </c>
      <c r="M181" s="165">
        <f ca="1">IF(T_DATA[[#This Row],[DOUBLE OVERTIME]]="","",T_DATA[[#This Row],[DOUBLE OVERTIME]]*I_T3_RT)</f>
        <v>0</v>
      </c>
      <c r="N181" s="165">
        <f ca="1">IFERROR(T_DATA[[#This Row],[REGULAR PAY]]+T_DATA[[#This Row],[OVERTIME PAY]]+T_DATA[[#This Row],[DOUBLE OVERTIME PAY]],"")</f>
        <v>0</v>
      </c>
      <c r="O1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2" spans="1:15" ht="16.5" thickTop="1" thickBot="1" x14ac:dyDescent="0.3">
      <c r="A182" s="160">
        <f>I_ST_DT-1+ROW(T_DATA[[#This Row],[DATE]])-ROW(T_DATA[[#Headers],[DATE]])</f>
        <v>43451</v>
      </c>
      <c r="B182" s="161" t="str">
        <f>TEXT(T_DATA[[#This Row],[DATE]],"ddd")</f>
        <v>Mon</v>
      </c>
      <c r="C182" s="157"/>
      <c r="D182" s="157"/>
      <c r="E182" s="157"/>
      <c r="F182" s="164">
        <f>IF(T_DATA[[#This Row],[TIME IN]]="",0,T_DATA[[#This Row],[DAY HOURS]]-T_DATA[[#This Row],[DOUBLE OVERTIME]]-T_DATA[[#This Row],[OVERTIME]])</f>
        <v>0</v>
      </c>
      <c r="G1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2" s="167">
        <f>IF(T_DATA[[#This Row],[TIME IN]]="",0,ROUND(((T_DATA[[#This Row],[TIME OUT]]-T_DATA[[#This Row],[TIME IN]]-T_DATA[[#This Row],[BREAK TIME]])*24*60),0)/60)</f>
        <v>0</v>
      </c>
      <c r="J1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2" s="165">
        <f>IF(T_DATA[[#This Row],[REGULAR ]]="","",T_DATA[[#This Row],[REGULAR ]]*I_T1_RT)</f>
        <v>0</v>
      </c>
      <c r="L182" s="165">
        <f ca="1">IF(T_DATA[[#This Row],[OVERTIME]]="","",T_DATA[[#This Row],[OVERTIME]]*I_T2_RT)</f>
        <v>0</v>
      </c>
      <c r="M182" s="165">
        <f ca="1">IF(T_DATA[[#This Row],[DOUBLE OVERTIME]]="","",T_DATA[[#This Row],[DOUBLE OVERTIME]]*I_T3_RT)</f>
        <v>0</v>
      </c>
      <c r="N182" s="165">
        <f ca="1">IFERROR(T_DATA[[#This Row],[REGULAR PAY]]+T_DATA[[#This Row],[OVERTIME PAY]]+T_DATA[[#This Row],[DOUBLE OVERTIME PAY]],"")</f>
        <v>0</v>
      </c>
      <c r="O1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3" spans="1:15" ht="16.5" thickTop="1" thickBot="1" x14ac:dyDescent="0.3">
      <c r="A183" s="160">
        <f>I_ST_DT-1+ROW(T_DATA[[#This Row],[DATE]])-ROW(T_DATA[[#Headers],[DATE]])</f>
        <v>43452</v>
      </c>
      <c r="B183" s="161" t="str">
        <f>TEXT(T_DATA[[#This Row],[DATE]],"ddd")</f>
        <v>Tue</v>
      </c>
      <c r="C183" s="157"/>
      <c r="D183" s="157"/>
      <c r="E183" s="157"/>
      <c r="F183" s="164">
        <f>IF(T_DATA[[#This Row],[TIME IN]]="",0,T_DATA[[#This Row],[DAY HOURS]]-T_DATA[[#This Row],[DOUBLE OVERTIME]]-T_DATA[[#This Row],[OVERTIME]])</f>
        <v>0</v>
      </c>
      <c r="G1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3" s="167">
        <f>IF(T_DATA[[#This Row],[TIME IN]]="",0,ROUND(((T_DATA[[#This Row],[TIME OUT]]-T_DATA[[#This Row],[TIME IN]]-T_DATA[[#This Row],[BREAK TIME]])*24*60),0)/60)</f>
        <v>0</v>
      </c>
      <c r="J1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3" s="165">
        <f>IF(T_DATA[[#This Row],[REGULAR ]]="","",T_DATA[[#This Row],[REGULAR ]]*I_T1_RT)</f>
        <v>0</v>
      </c>
      <c r="L183" s="165">
        <f ca="1">IF(T_DATA[[#This Row],[OVERTIME]]="","",T_DATA[[#This Row],[OVERTIME]]*I_T2_RT)</f>
        <v>0</v>
      </c>
      <c r="M183" s="165">
        <f ca="1">IF(T_DATA[[#This Row],[DOUBLE OVERTIME]]="","",T_DATA[[#This Row],[DOUBLE OVERTIME]]*I_T3_RT)</f>
        <v>0</v>
      </c>
      <c r="N183" s="165">
        <f ca="1">IFERROR(T_DATA[[#This Row],[REGULAR PAY]]+T_DATA[[#This Row],[OVERTIME PAY]]+T_DATA[[#This Row],[DOUBLE OVERTIME PAY]],"")</f>
        <v>0</v>
      </c>
      <c r="O1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4" spans="1:15" ht="16.5" thickTop="1" thickBot="1" x14ac:dyDescent="0.3">
      <c r="A184" s="160">
        <f>I_ST_DT-1+ROW(T_DATA[[#This Row],[DATE]])-ROW(T_DATA[[#Headers],[DATE]])</f>
        <v>43453</v>
      </c>
      <c r="B184" s="161" t="str">
        <f>TEXT(T_DATA[[#This Row],[DATE]],"ddd")</f>
        <v>Wed</v>
      </c>
      <c r="C184" s="157"/>
      <c r="D184" s="157"/>
      <c r="E184" s="157"/>
      <c r="F184" s="164">
        <f>IF(T_DATA[[#This Row],[TIME IN]]="",0,T_DATA[[#This Row],[DAY HOURS]]-T_DATA[[#This Row],[DOUBLE OVERTIME]]-T_DATA[[#This Row],[OVERTIME]])</f>
        <v>0</v>
      </c>
      <c r="G1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4" s="167">
        <f>IF(T_DATA[[#This Row],[TIME IN]]="",0,ROUND(((T_DATA[[#This Row],[TIME OUT]]-T_DATA[[#This Row],[TIME IN]]-T_DATA[[#This Row],[BREAK TIME]])*24*60),0)/60)</f>
        <v>0</v>
      </c>
      <c r="J1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4" s="165">
        <f>IF(T_DATA[[#This Row],[REGULAR ]]="","",T_DATA[[#This Row],[REGULAR ]]*I_T1_RT)</f>
        <v>0</v>
      </c>
      <c r="L184" s="165">
        <f ca="1">IF(T_DATA[[#This Row],[OVERTIME]]="","",T_DATA[[#This Row],[OVERTIME]]*I_T2_RT)</f>
        <v>0</v>
      </c>
      <c r="M184" s="165">
        <f ca="1">IF(T_DATA[[#This Row],[DOUBLE OVERTIME]]="","",T_DATA[[#This Row],[DOUBLE OVERTIME]]*I_T3_RT)</f>
        <v>0</v>
      </c>
      <c r="N184" s="165">
        <f ca="1">IFERROR(T_DATA[[#This Row],[REGULAR PAY]]+T_DATA[[#This Row],[OVERTIME PAY]]+T_DATA[[#This Row],[DOUBLE OVERTIME PAY]],"")</f>
        <v>0</v>
      </c>
      <c r="O1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5" spans="1:15" ht="16.5" thickTop="1" thickBot="1" x14ac:dyDescent="0.3">
      <c r="A185" s="160">
        <f>I_ST_DT-1+ROW(T_DATA[[#This Row],[DATE]])-ROW(T_DATA[[#Headers],[DATE]])</f>
        <v>43454</v>
      </c>
      <c r="B185" s="161" t="str">
        <f>TEXT(T_DATA[[#This Row],[DATE]],"ddd")</f>
        <v>Thu</v>
      </c>
      <c r="C185" s="157"/>
      <c r="D185" s="157"/>
      <c r="E185" s="157"/>
      <c r="F185" s="164">
        <f>IF(T_DATA[[#This Row],[TIME IN]]="",0,T_DATA[[#This Row],[DAY HOURS]]-T_DATA[[#This Row],[DOUBLE OVERTIME]]-T_DATA[[#This Row],[OVERTIME]])</f>
        <v>0</v>
      </c>
      <c r="G1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5" s="167">
        <f>IF(T_DATA[[#This Row],[TIME IN]]="",0,ROUND(((T_DATA[[#This Row],[TIME OUT]]-T_DATA[[#This Row],[TIME IN]]-T_DATA[[#This Row],[BREAK TIME]])*24*60),0)/60)</f>
        <v>0</v>
      </c>
      <c r="J1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5" s="165">
        <f>IF(T_DATA[[#This Row],[REGULAR ]]="","",T_DATA[[#This Row],[REGULAR ]]*I_T1_RT)</f>
        <v>0</v>
      </c>
      <c r="L185" s="165">
        <f ca="1">IF(T_DATA[[#This Row],[OVERTIME]]="","",T_DATA[[#This Row],[OVERTIME]]*I_T2_RT)</f>
        <v>0</v>
      </c>
      <c r="M185" s="165">
        <f ca="1">IF(T_DATA[[#This Row],[DOUBLE OVERTIME]]="","",T_DATA[[#This Row],[DOUBLE OVERTIME]]*I_T3_RT)</f>
        <v>0</v>
      </c>
      <c r="N185" s="165">
        <f ca="1">IFERROR(T_DATA[[#This Row],[REGULAR PAY]]+T_DATA[[#This Row],[OVERTIME PAY]]+T_DATA[[#This Row],[DOUBLE OVERTIME PAY]],"")</f>
        <v>0</v>
      </c>
      <c r="O1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6" spans="1:15" ht="16.5" thickTop="1" thickBot="1" x14ac:dyDescent="0.3">
      <c r="A186" s="160">
        <f>I_ST_DT-1+ROW(T_DATA[[#This Row],[DATE]])-ROW(T_DATA[[#Headers],[DATE]])</f>
        <v>43455</v>
      </c>
      <c r="B186" s="161" t="str">
        <f>TEXT(T_DATA[[#This Row],[DATE]],"ddd")</f>
        <v>Fri</v>
      </c>
      <c r="C186" s="157"/>
      <c r="D186" s="157"/>
      <c r="E186" s="157"/>
      <c r="F186" s="164">
        <f>IF(T_DATA[[#This Row],[TIME IN]]="",0,T_DATA[[#This Row],[DAY HOURS]]-T_DATA[[#This Row],[DOUBLE OVERTIME]]-T_DATA[[#This Row],[OVERTIME]])</f>
        <v>0</v>
      </c>
      <c r="G1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6" s="167">
        <f>IF(T_DATA[[#This Row],[TIME IN]]="",0,ROUND(((T_DATA[[#This Row],[TIME OUT]]-T_DATA[[#This Row],[TIME IN]]-T_DATA[[#This Row],[BREAK TIME]])*24*60),0)/60)</f>
        <v>0</v>
      </c>
      <c r="J1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6" s="165">
        <f>IF(T_DATA[[#This Row],[REGULAR ]]="","",T_DATA[[#This Row],[REGULAR ]]*I_T1_RT)</f>
        <v>0</v>
      </c>
      <c r="L186" s="165">
        <f ca="1">IF(T_DATA[[#This Row],[OVERTIME]]="","",T_DATA[[#This Row],[OVERTIME]]*I_T2_RT)</f>
        <v>0</v>
      </c>
      <c r="M186" s="165">
        <f ca="1">IF(T_DATA[[#This Row],[DOUBLE OVERTIME]]="","",T_DATA[[#This Row],[DOUBLE OVERTIME]]*I_T3_RT)</f>
        <v>0</v>
      </c>
      <c r="N186" s="165">
        <f ca="1">IFERROR(T_DATA[[#This Row],[REGULAR PAY]]+T_DATA[[#This Row],[OVERTIME PAY]]+T_DATA[[#This Row],[DOUBLE OVERTIME PAY]],"")</f>
        <v>0</v>
      </c>
      <c r="O1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7" spans="1:15" ht="16.5" thickTop="1" thickBot="1" x14ac:dyDescent="0.3">
      <c r="A187" s="160">
        <f>I_ST_DT-1+ROW(T_DATA[[#This Row],[DATE]])-ROW(T_DATA[[#Headers],[DATE]])</f>
        <v>43456</v>
      </c>
      <c r="B187" s="161" t="str">
        <f>TEXT(T_DATA[[#This Row],[DATE]],"ddd")</f>
        <v>Sat</v>
      </c>
      <c r="C187" s="157"/>
      <c r="D187" s="157"/>
      <c r="E187" s="157"/>
      <c r="F187" s="164">
        <f>IF(T_DATA[[#This Row],[TIME IN]]="",0,T_DATA[[#This Row],[DAY HOURS]]-T_DATA[[#This Row],[DOUBLE OVERTIME]]-T_DATA[[#This Row],[OVERTIME]])</f>
        <v>0</v>
      </c>
      <c r="G1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7" s="167">
        <f>IF(T_DATA[[#This Row],[TIME IN]]="",0,ROUND(((T_DATA[[#This Row],[TIME OUT]]-T_DATA[[#This Row],[TIME IN]]-T_DATA[[#This Row],[BREAK TIME]])*24*60),0)/60)</f>
        <v>0</v>
      </c>
      <c r="J1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7" s="165">
        <f>IF(T_DATA[[#This Row],[REGULAR ]]="","",T_DATA[[#This Row],[REGULAR ]]*I_T1_RT)</f>
        <v>0</v>
      </c>
      <c r="L187" s="165">
        <f ca="1">IF(T_DATA[[#This Row],[OVERTIME]]="","",T_DATA[[#This Row],[OVERTIME]]*I_T2_RT)</f>
        <v>0</v>
      </c>
      <c r="M187" s="165">
        <f ca="1">IF(T_DATA[[#This Row],[DOUBLE OVERTIME]]="","",T_DATA[[#This Row],[DOUBLE OVERTIME]]*I_T3_RT)</f>
        <v>0</v>
      </c>
      <c r="N187" s="165">
        <f ca="1">IFERROR(T_DATA[[#This Row],[REGULAR PAY]]+T_DATA[[#This Row],[OVERTIME PAY]]+T_DATA[[#This Row],[DOUBLE OVERTIME PAY]],"")</f>
        <v>0</v>
      </c>
      <c r="O1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8" spans="1:15" ht="16.5" thickTop="1" thickBot="1" x14ac:dyDescent="0.3">
      <c r="A188" s="160">
        <f>I_ST_DT-1+ROW(T_DATA[[#This Row],[DATE]])-ROW(T_DATA[[#Headers],[DATE]])</f>
        <v>43457</v>
      </c>
      <c r="B188" s="161" t="str">
        <f>TEXT(T_DATA[[#This Row],[DATE]],"ddd")</f>
        <v>Sun</v>
      </c>
      <c r="C188" s="157"/>
      <c r="D188" s="157"/>
      <c r="E188" s="157"/>
      <c r="F188" s="164">
        <f>IF(T_DATA[[#This Row],[TIME IN]]="",0,T_DATA[[#This Row],[DAY HOURS]]-T_DATA[[#This Row],[DOUBLE OVERTIME]]-T_DATA[[#This Row],[OVERTIME]])</f>
        <v>0</v>
      </c>
      <c r="G1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8" s="167">
        <f>IF(T_DATA[[#This Row],[TIME IN]]="",0,ROUND(((T_DATA[[#This Row],[TIME OUT]]-T_DATA[[#This Row],[TIME IN]]-T_DATA[[#This Row],[BREAK TIME]])*24*60),0)/60)</f>
        <v>0</v>
      </c>
      <c r="J1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8" s="165">
        <f>IF(T_DATA[[#This Row],[REGULAR ]]="","",T_DATA[[#This Row],[REGULAR ]]*I_T1_RT)</f>
        <v>0</v>
      </c>
      <c r="L188" s="165">
        <f ca="1">IF(T_DATA[[#This Row],[OVERTIME]]="","",T_DATA[[#This Row],[OVERTIME]]*I_T2_RT)</f>
        <v>0</v>
      </c>
      <c r="M188" s="165">
        <f ca="1">IF(T_DATA[[#This Row],[DOUBLE OVERTIME]]="","",T_DATA[[#This Row],[DOUBLE OVERTIME]]*I_T3_RT)</f>
        <v>0</v>
      </c>
      <c r="N188" s="165">
        <f ca="1">IFERROR(T_DATA[[#This Row],[REGULAR PAY]]+T_DATA[[#This Row],[OVERTIME PAY]]+T_DATA[[#This Row],[DOUBLE OVERTIME PAY]],"")</f>
        <v>0</v>
      </c>
      <c r="O1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89" spans="1:15" ht="16.5" thickTop="1" thickBot="1" x14ac:dyDescent="0.3">
      <c r="A189" s="160">
        <f>I_ST_DT-1+ROW(T_DATA[[#This Row],[DATE]])-ROW(T_DATA[[#Headers],[DATE]])</f>
        <v>43458</v>
      </c>
      <c r="B189" s="161" t="str">
        <f>TEXT(T_DATA[[#This Row],[DATE]],"ddd")</f>
        <v>Mon</v>
      </c>
      <c r="C189" s="157"/>
      <c r="D189" s="157"/>
      <c r="E189" s="157"/>
      <c r="F189" s="164">
        <f>IF(T_DATA[[#This Row],[TIME IN]]="",0,T_DATA[[#This Row],[DAY HOURS]]-T_DATA[[#This Row],[DOUBLE OVERTIME]]-T_DATA[[#This Row],[OVERTIME]])</f>
        <v>0</v>
      </c>
      <c r="G1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89" s="167">
        <f>IF(T_DATA[[#This Row],[TIME IN]]="",0,ROUND(((T_DATA[[#This Row],[TIME OUT]]-T_DATA[[#This Row],[TIME IN]]-T_DATA[[#This Row],[BREAK TIME]])*24*60),0)/60)</f>
        <v>0</v>
      </c>
      <c r="J1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89" s="165">
        <f>IF(T_DATA[[#This Row],[REGULAR ]]="","",T_DATA[[#This Row],[REGULAR ]]*I_T1_RT)</f>
        <v>0</v>
      </c>
      <c r="L189" s="165">
        <f ca="1">IF(T_DATA[[#This Row],[OVERTIME]]="","",T_DATA[[#This Row],[OVERTIME]]*I_T2_RT)</f>
        <v>0</v>
      </c>
      <c r="M189" s="165">
        <f ca="1">IF(T_DATA[[#This Row],[DOUBLE OVERTIME]]="","",T_DATA[[#This Row],[DOUBLE OVERTIME]]*I_T3_RT)</f>
        <v>0</v>
      </c>
      <c r="N189" s="165">
        <f ca="1">IFERROR(T_DATA[[#This Row],[REGULAR PAY]]+T_DATA[[#This Row],[OVERTIME PAY]]+T_DATA[[#This Row],[DOUBLE OVERTIME PAY]],"")</f>
        <v>0</v>
      </c>
      <c r="O1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0" spans="1:15" ht="16.5" thickTop="1" thickBot="1" x14ac:dyDescent="0.3">
      <c r="A190" s="160">
        <f>I_ST_DT-1+ROW(T_DATA[[#This Row],[DATE]])-ROW(T_DATA[[#Headers],[DATE]])</f>
        <v>43459</v>
      </c>
      <c r="B190" s="161" t="str">
        <f>TEXT(T_DATA[[#This Row],[DATE]],"ddd")</f>
        <v>Tue</v>
      </c>
      <c r="C190" s="157"/>
      <c r="D190" s="157"/>
      <c r="E190" s="157"/>
      <c r="F190" s="164">
        <f>IF(T_DATA[[#This Row],[TIME IN]]="",0,T_DATA[[#This Row],[DAY HOURS]]-T_DATA[[#This Row],[DOUBLE OVERTIME]]-T_DATA[[#This Row],[OVERTIME]])</f>
        <v>0</v>
      </c>
      <c r="G1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0" s="167">
        <f>IF(T_DATA[[#This Row],[TIME IN]]="",0,ROUND(((T_DATA[[#This Row],[TIME OUT]]-T_DATA[[#This Row],[TIME IN]]-T_DATA[[#This Row],[BREAK TIME]])*24*60),0)/60)</f>
        <v>0</v>
      </c>
      <c r="J1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0" s="165">
        <f>IF(T_DATA[[#This Row],[REGULAR ]]="","",T_DATA[[#This Row],[REGULAR ]]*I_T1_RT)</f>
        <v>0</v>
      </c>
      <c r="L190" s="165">
        <f ca="1">IF(T_DATA[[#This Row],[OVERTIME]]="","",T_DATA[[#This Row],[OVERTIME]]*I_T2_RT)</f>
        <v>0</v>
      </c>
      <c r="M190" s="165">
        <f ca="1">IF(T_DATA[[#This Row],[DOUBLE OVERTIME]]="","",T_DATA[[#This Row],[DOUBLE OVERTIME]]*I_T3_RT)</f>
        <v>0</v>
      </c>
      <c r="N190" s="165">
        <f ca="1">IFERROR(T_DATA[[#This Row],[REGULAR PAY]]+T_DATA[[#This Row],[OVERTIME PAY]]+T_DATA[[#This Row],[DOUBLE OVERTIME PAY]],"")</f>
        <v>0</v>
      </c>
      <c r="O1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1" spans="1:15" ht="16.5" thickTop="1" thickBot="1" x14ac:dyDescent="0.3">
      <c r="A191" s="160">
        <f>I_ST_DT-1+ROW(T_DATA[[#This Row],[DATE]])-ROW(T_DATA[[#Headers],[DATE]])</f>
        <v>43460</v>
      </c>
      <c r="B191" s="161" t="str">
        <f>TEXT(T_DATA[[#This Row],[DATE]],"ddd")</f>
        <v>Wed</v>
      </c>
      <c r="C191" s="157"/>
      <c r="D191" s="157"/>
      <c r="E191" s="157"/>
      <c r="F191" s="164">
        <f>IF(T_DATA[[#This Row],[TIME IN]]="",0,T_DATA[[#This Row],[DAY HOURS]]-T_DATA[[#This Row],[DOUBLE OVERTIME]]-T_DATA[[#This Row],[OVERTIME]])</f>
        <v>0</v>
      </c>
      <c r="G1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1" s="167">
        <f>IF(T_DATA[[#This Row],[TIME IN]]="",0,ROUND(((T_DATA[[#This Row],[TIME OUT]]-T_DATA[[#This Row],[TIME IN]]-T_DATA[[#This Row],[BREAK TIME]])*24*60),0)/60)</f>
        <v>0</v>
      </c>
      <c r="J1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1" s="165">
        <f>IF(T_DATA[[#This Row],[REGULAR ]]="","",T_DATA[[#This Row],[REGULAR ]]*I_T1_RT)</f>
        <v>0</v>
      </c>
      <c r="L191" s="165">
        <f ca="1">IF(T_DATA[[#This Row],[OVERTIME]]="","",T_DATA[[#This Row],[OVERTIME]]*I_T2_RT)</f>
        <v>0</v>
      </c>
      <c r="M191" s="165">
        <f ca="1">IF(T_DATA[[#This Row],[DOUBLE OVERTIME]]="","",T_DATA[[#This Row],[DOUBLE OVERTIME]]*I_T3_RT)</f>
        <v>0</v>
      </c>
      <c r="N191" s="165">
        <f ca="1">IFERROR(T_DATA[[#This Row],[REGULAR PAY]]+T_DATA[[#This Row],[OVERTIME PAY]]+T_DATA[[#This Row],[DOUBLE OVERTIME PAY]],"")</f>
        <v>0</v>
      </c>
      <c r="O1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2" spans="1:15" ht="16.5" thickTop="1" thickBot="1" x14ac:dyDescent="0.3">
      <c r="A192" s="160">
        <f>I_ST_DT-1+ROW(T_DATA[[#This Row],[DATE]])-ROW(T_DATA[[#Headers],[DATE]])</f>
        <v>43461</v>
      </c>
      <c r="B192" s="161" t="str">
        <f>TEXT(T_DATA[[#This Row],[DATE]],"ddd")</f>
        <v>Thu</v>
      </c>
      <c r="C192" s="157"/>
      <c r="D192" s="157"/>
      <c r="E192" s="157"/>
      <c r="F192" s="164">
        <f>IF(T_DATA[[#This Row],[TIME IN]]="",0,T_DATA[[#This Row],[DAY HOURS]]-T_DATA[[#This Row],[DOUBLE OVERTIME]]-T_DATA[[#This Row],[OVERTIME]])</f>
        <v>0</v>
      </c>
      <c r="G1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2" s="167">
        <f>IF(T_DATA[[#This Row],[TIME IN]]="",0,ROUND(((T_DATA[[#This Row],[TIME OUT]]-T_DATA[[#This Row],[TIME IN]]-T_DATA[[#This Row],[BREAK TIME]])*24*60),0)/60)</f>
        <v>0</v>
      </c>
      <c r="J1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2" s="165">
        <f>IF(T_DATA[[#This Row],[REGULAR ]]="","",T_DATA[[#This Row],[REGULAR ]]*I_T1_RT)</f>
        <v>0</v>
      </c>
      <c r="L192" s="165">
        <f ca="1">IF(T_DATA[[#This Row],[OVERTIME]]="","",T_DATA[[#This Row],[OVERTIME]]*I_T2_RT)</f>
        <v>0</v>
      </c>
      <c r="M192" s="165">
        <f ca="1">IF(T_DATA[[#This Row],[DOUBLE OVERTIME]]="","",T_DATA[[#This Row],[DOUBLE OVERTIME]]*I_T3_RT)</f>
        <v>0</v>
      </c>
      <c r="N192" s="165">
        <f ca="1">IFERROR(T_DATA[[#This Row],[REGULAR PAY]]+T_DATA[[#This Row],[OVERTIME PAY]]+T_DATA[[#This Row],[DOUBLE OVERTIME PAY]],"")</f>
        <v>0</v>
      </c>
      <c r="O1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3" spans="1:15" ht="16.5" thickTop="1" thickBot="1" x14ac:dyDescent="0.3">
      <c r="A193" s="160">
        <f>I_ST_DT-1+ROW(T_DATA[[#This Row],[DATE]])-ROW(T_DATA[[#Headers],[DATE]])</f>
        <v>43462</v>
      </c>
      <c r="B193" s="161" t="str">
        <f>TEXT(T_DATA[[#This Row],[DATE]],"ddd")</f>
        <v>Fri</v>
      </c>
      <c r="C193" s="157"/>
      <c r="D193" s="157"/>
      <c r="E193" s="157"/>
      <c r="F193" s="164">
        <f>IF(T_DATA[[#This Row],[TIME IN]]="",0,T_DATA[[#This Row],[DAY HOURS]]-T_DATA[[#This Row],[DOUBLE OVERTIME]]-T_DATA[[#This Row],[OVERTIME]])</f>
        <v>0</v>
      </c>
      <c r="G1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3" s="167">
        <f>IF(T_DATA[[#This Row],[TIME IN]]="",0,ROUND(((T_DATA[[#This Row],[TIME OUT]]-T_DATA[[#This Row],[TIME IN]]-T_DATA[[#This Row],[BREAK TIME]])*24*60),0)/60)</f>
        <v>0</v>
      </c>
      <c r="J1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3" s="165">
        <f>IF(T_DATA[[#This Row],[REGULAR ]]="","",T_DATA[[#This Row],[REGULAR ]]*I_T1_RT)</f>
        <v>0</v>
      </c>
      <c r="L193" s="165">
        <f ca="1">IF(T_DATA[[#This Row],[OVERTIME]]="","",T_DATA[[#This Row],[OVERTIME]]*I_T2_RT)</f>
        <v>0</v>
      </c>
      <c r="M193" s="165">
        <f ca="1">IF(T_DATA[[#This Row],[DOUBLE OVERTIME]]="","",T_DATA[[#This Row],[DOUBLE OVERTIME]]*I_T3_RT)</f>
        <v>0</v>
      </c>
      <c r="N193" s="165">
        <f ca="1">IFERROR(T_DATA[[#This Row],[REGULAR PAY]]+T_DATA[[#This Row],[OVERTIME PAY]]+T_DATA[[#This Row],[DOUBLE OVERTIME PAY]],"")</f>
        <v>0</v>
      </c>
      <c r="O1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4" spans="1:15" ht="16.5" thickTop="1" thickBot="1" x14ac:dyDescent="0.3">
      <c r="A194" s="160">
        <f>I_ST_DT-1+ROW(T_DATA[[#This Row],[DATE]])-ROW(T_DATA[[#Headers],[DATE]])</f>
        <v>43463</v>
      </c>
      <c r="B194" s="161" t="str">
        <f>TEXT(T_DATA[[#This Row],[DATE]],"ddd")</f>
        <v>Sat</v>
      </c>
      <c r="C194" s="157"/>
      <c r="D194" s="157"/>
      <c r="E194" s="157"/>
      <c r="F194" s="164">
        <f>IF(T_DATA[[#This Row],[TIME IN]]="",0,T_DATA[[#This Row],[DAY HOURS]]-T_DATA[[#This Row],[DOUBLE OVERTIME]]-T_DATA[[#This Row],[OVERTIME]])</f>
        <v>0</v>
      </c>
      <c r="G1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4" s="167">
        <f>IF(T_DATA[[#This Row],[TIME IN]]="",0,ROUND(((T_DATA[[#This Row],[TIME OUT]]-T_DATA[[#This Row],[TIME IN]]-T_DATA[[#This Row],[BREAK TIME]])*24*60),0)/60)</f>
        <v>0</v>
      </c>
      <c r="J1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4" s="165">
        <f>IF(T_DATA[[#This Row],[REGULAR ]]="","",T_DATA[[#This Row],[REGULAR ]]*I_T1_RT)</f>
        <v>0</v>
      </c>
      <c r="L194" s="165">
        <f ca="1">IF(T_DATA[[#This Row],[OVERTIME]]="","",T_DATA[[#This Row],[OVERTIME]]*I_T2_RT)</f>
        <v>0</v>
      </c>
      <c r="M194" s="165">
        <f ca="1">IF(T_DATA[[#This Row],[DOUBLE OVERTIME]]="","",T_DATA[[#This Row],[DOUBLE OVERTIME]]*I_T3_RT)</f>
        <v>0</v>
      </c>
      <c r="N194" s="165">
        <f ca="1">IFERROR(T_DATA[[#This Row],[REGULAR PAY]]+T_DATA[[#This Row],[OVERTIME PAY]]+T_DATA[[#This Row],[DOUBLE OVERTIME PAY]],"")</f>
        <v>0</v>
      </c>
      <c r="O1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5" spans="1:15" ht="16.5" thickTop="1" thickBot="1" x14ac:dyDescent="0.3">
      <c r="A195" s="160">
        <f>I_ST_DT-1+ROW(T_DATA[[#This Row],[DATE]])-ROW(T_DATA[[#Headers],[DATE]])</f>
        <v>43464</v>
      </c>
      <c r="B195" s="161" t="str">
        <f>TEXT(T_DATA[[#This Row],[DATE]],"ddd")</f>
        <v>Sun</v>
      </c>
      <c r="C195" s="157"/>
      <c r="D195" s="157"/>
      <c r="E195" s="157"/>
      <c r="F195" s="164">
        <f>IF(T_DATA[[#This Row],[TIME IN]]="",0,T_DATA[[#This Row],[DAY HOURS]]-T_DATA[[#This Row],[DOUBLE OVERTIME]]-T_DATA[[#This Row],[OVERTIME]])</f>
        <v>0</v>
      </c>
      <c r="G1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5" s="167">
        <f>IF(T_DATA[[#This Row],[TIME IN]]="",0,ROUND(((T_DATA[[#This Row],[TIME OUT]]-T_DATA[[#This Row],[TIME IN]]-T_DATA[[#This Row],[BREAK TIME]])*24*60),0)/60)</f>
        <v>0</v>
      </c>
      <c r="J1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5" s="165">
        <f>IF(T_DATA[[#This Row],[REGULAR ]]="","",T_DATA[[#This Row],[REGULAR ]]*I_T1_RT)</f>
        <v>0</v>
      </c>
      <c r="L195" s="165">
        <f ca="1">IF(T_DATA[[#This Row],[OVERTIME]]="","",T_DATA[[#This Row],[OVERTIME]]*I_T2_RT)</f>
        <v>0</v>
      </c>
      <c r="M195" s="165">
        <f ca="1">IF(T_DATA[[#This Row],[DOUBLE OVERTIME]]="","",T_DATA[[#This Row],[DOUBLE OVERTIME]]*I_T3_RT)</f>
        <v>0</v>
      </c>
      <c r="N195" s="165">
        <f ca="1">IFERROR(T_DATA[[#This Row],[REGULAR PAY]]+T_DATA[[#This Row],[OVERTIME PAY]]+T_DATA[[#This Row],[DOUBLE OVERTIME PAY]],"")</f>
        <v>0</v>
      </c>
      <c r="O1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6" spans="1:15" ht="16.5" thickTop="1" thickBot="1" x14ac:dyDescent="0.3">
      <c r="A196" s="160">
        <f>I_ST_DT-1+ROW(T_DATA[[#This Row],[DATE]])-ROW(T_DATA[[#Headers],[DATE]])</f>
        <v>43465</v>
      </c>
      <c r="B196" s="161" t="str">
        <f>TEXT(T_DATA[[#This Row],[DATE]],"ddd")</f>
        <v>Mon</v>
      </c>
      <c r="C196" s="157"/>
      <c r="D196" s="157"/>
      <c r="E196" s="157"/>
      <c r="F196" s="164">
        <f>IF(T_DATA[[#This Row],[TIME IN]]="",0,T_DATA[[#This Row],[DAY HOURS]]-T_DATA[[#This Row],[DOUBLE OVERTIME]]-T_DATA[[#This Row],[OVERTIME]])</f>
        <v>0</v>
      </c>
      <c r="G1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6" s="167">
        <f>IF(T_DATA[[#This Row],[TIME IN]]="",0,ROUND(((T_DATA[[#This Row],[TIME OUT]]-T_DATA[[#This Row],[TIME IN]]-T_DATA[[#This Row],[BREAK TIME]])*24*60),0)/60)</f>
        <v>0</v>
      </c>
      <c r="J1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6" s="165">
        <f>IF(T_DATA[[#This Row],[REGULAR ]]="","",T_DATA[[#This Row],[REGULAR ]]*I_T1_RT)</f>
        <v>0</v>
      </c>
      <c r="L196" s="165">
        <f ca="1">IF(T_DATA[[#This Row],[OVERTIME]]="","",T_DATA[[#This Row],[OVERTIME]]*I_T2_RT)</f>
        <v>0</v>
      </c>
      <c r="M196" s="165">
        <f ca="1">IF(T_DATA[[#This Row],[DOUBLE OVERTIME]]="","",T_DATA[[#This Row],[DOUBLE OVERTIME]]*I_T3_RT)</f>
        <v>0</v>
      </c>
      <c r="N196" s="165">
        <f ca="1">IFERROR(T_DATA[[#This Row],[REGULAR PAY]]+T_DATA[[#This Row],[OVERTIME PAY]]+T_DATA[[#This Row],[DOUBLE OVERTIME PAY]],"")</f>
        <v>0</v>
      </c>
      <c r="O1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7" spans="1:15" ht="16.5" thickTop="1" thickBot="1" x14ac:dyDescent="0.3">
      <c r="A197" s="160">
        <f>I_ST_DT-1+ROW(T_DATA[[#This Row],[DATE]])-ROW(T_DATA[[#Headers],[DATE]])</f>
        <v>43466</v>
      </c>
      <c r="B197" s="161" t="str">
        <f>TEXT(T_DATA[[#This Row],[DATE]],"ddd")</f>
        <v>Tue</v>
      </c>
      <c r="C197" s="157"/>
      <c r="D197" s="157"/>
      <c r="E197" s="157"/>
      <c r="F197" s="164">
        <f>IF(T_DATA[[#This Row],[TIME IN]]="",0,T_DATA[[#This Row],[DAY HOURS]]-T_DATA[[#This Row],[DOUBLE OVERTIME]]-T_DATA[[#This Row],[OVERTIME]])</f>
        <v>0</v>
      </c>
      <c r="G1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7" s="167">
        <f>IF(T_DATA[[#This Row],[TIME IN]]="",0,ROUND(((T_DATA[[#This Row],[TIME OUT]]-T_DATA[[#This Row],[TIME IN]]-T_DATA[[#This Row],[BREAK TIME]])*24*60),0)/60)</f>
        <v>0</v>
      </c>
      <c r="J1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7" s="165">
        <f>IF(T_DATA[[#This Row],[REGULAR ]]="","",T_DATA[[#This Row],[REGULAR ]]*I_T1_RT)</f>
        <v>0</v>
      </c>
      <c r="L197" s="165">
        <f ca="1">IF(T_DATA[[#This Row],[OVERTIME]]="","",T_DATA[[#This Row],[OVERTIME]]*I_T2_RT)</f>
        <v>0</v>
      </c>
      <c r="M197" s="165">
        <f ca="1">IF(T_DATA[[#This Row],[DOUBLE OVERTIME]]="","",T_DATA[[#This Row],[DOUBLE OVERTIME]]*I_T3_RT)</f>
        <v>0</v>
      </c>
      <c r="N197" s="165">
        <f ca="1">IFERROR(T_DATA[[#This Row],[REGULAR PAY]]+T_DATA[[#This Row],[OVERTIME PAY]]+T_DATA[[#This Row],[DOUBLE OVERTIME PAY]],"")</f>
        <v>0</v>
      </c>
      <c r="O1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8" spans="1:15" ht="16.5" thickTop="1" thickBot="1" x14ac:dyDescent="0.3">
      <c r="A198" s="160">
        <f>I_ST_DT-1+ROW(T_DATA[[#This Row],[DATE]])-ROW(T_DATA[[#Headers],[DATE]])</f>
        <v>43467</v>
      </c>
      <c r="B198" s="161" t="str">
        <f>TEXT(T_DATA[[#This Row],[DATE]],"ddd")</f>
        <v>Wed</v>
      </c>
      <c r="C198" s="157"/>
      <c r="D198" s="157"/>
      <c r="E198" s="157"/>
      <c r="F198" s="164">
        <f>IF(T_DATA[[#This Row],[TIME IN]]="",0,T_DATA[[#This Row],[DAY HOURS]]-T_DATA[[#This Row],[DOUBLE OVERTIME]]-T_DATA[[#This Row],[OVERTIME]])</f>
        <v>0</v>
      </c>
      <c r="G1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8" s="167">
        <f>IF(T_DATA[[#This Row],[TIME IN]]="",0,ROUND(((T_DATA[[#This Row],[TIME OUT]]-T_DATA[[#This Row],[TIME IN]]-T_DATA[[#This Row],[BREAK TIME]])*24*60),0)/60)</f>
        <v>0</v>
      </c>
      <c r="J1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8" s="165">
        <f>IF(T_DATA[[#This Row],[REGULAR ]]="","",T_DATA[[#This Row],[REGULAR ]]*I_T1_RT)</f>
        <v>0</v>
      </c>
      <c r="L198" s="165">
        <f ca="1">IF(T_DATA[[#This Row],[OVERTIME]]="","",T_DATA[[#This Row],[OVERTIME]]*I_T2_RT)</f>
        <v>0</v>
      </c>
      <c r="M198" s="165">
        <f ca="1">IF(T_DATA[[#This Row],[DOUBLE OVERTIME]]="","",T_DATA[[#This Row],[DOUBLE OVERTIME]]*I_T3_RT)</f>
        <v>0</v>
      </c>
      <c r="N198" s="165">
        <f ca="1">IFERROR(T_DATA[[#This Row],[REGULAR PAY]]+T_DATA[[#This Row],[OVERTIME PAY]]+T_DATA[[#This Row],[DOUBLE OVERTIME PAY]],"")</f>
        <v>0</v>
      </c>
      <c r="O1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199" spans="1:15" ht="16.5" thickTop="1" thickBot="1" x14ac:dyDescent="0.3">
      <c r="A199" s="160">
        <f>I_ST_DT-1+ROW(T_DATA[[#This Row],[DATE]])-ROW(T_DATA[[#Headers],[DATE]])</f>
        <v>43468</v>
      </c>
      <c r="B199" s="161" t="str">
        <f>TEXT(T_DATA[[#This Row],[DATE]],"ddd")</f>
        <v>Thu</v>
      </c>
      <c r="C199" s="157"/>
      <c r="D199" s="157"/>
      <c r="E199" s="157"/>
      <c r="F199" s="164">
        <f>IF(T_DATA[[#This Row],[TIME IN]]="",0,T_DATA[[#This Row],[DAY HOURS]]-T_DATA[[#This Row],[DOUBLE OVERTIME]]-T_DATA[[#This Row],[OVERTIME]])</f>
        <v>0</v>
      </c>
      <c r="G1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1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199" s="167">
        <f>IF(T_DATA[[#This Row],[TIME IN]]="",0,ROUND(((T_DATA[[#This Row],[TIME OUT]]-T_DATA[[#This Row],[TIME IN]]-T_DATA[[#This Row],[BREAK TIME]])*24*60),0)/60)</f>
        <v>0</v>
      </c>
      <c r="J1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199" s="165">
        <f>IF(T_DATA[[#This Row],[REGULAR ]]="","",T_DATA[[#This Row],[REGULAR ]]*I_T1_RT)</f>
        <v>0</v>
      </c>
      <c r="L199" s="165">
        <f ca="1">IF(T_DATA[[#This Row],[OVERTIME]]="","",T_DATA[[#This Row],[OVERTIME]]*I_T2_RT)</f>
        <v>0</v>
      </c>
      <c r="M199" s="165">
        <f ca="1">IF(T_DATA[[#This Row],[DOUBLE OVERTIME]]="","",T_DATA[[#This Row],[DOUBLE OVERTIME]]*I_T3_RT)</f>
        <v>0</v>
      </c>
      <c r="N199" s="165">
        <f ca="1">IFERROR(T_DATA[[#This Row],[REGULAR PAY]]+T_DATA[[#This Row],[OVERTIME PAY]]+T_DATA[[#This Row],[DOUBLE OVERTIME PAY]],"")</f>
        <v>0</v>
      </c>
      <c r="O1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0" spans="1:15" ht="16.5" thickTop="1" thickBot="1" x14ac:dyDescent="0.3">
      <c r="A200" s="160">
        <f>I_ST_DT-1+ROW(T_DATA[[#This Row],[DATE]])-ROW(T_DATA[[#Headers],[DATE]])</f>
        <v>43469</v>
      </c>
      <c r="B200" s="161" t="str">
        <f>TEXT(T_DATA[[#This Row],[DATE]],"ddd")</f>
        <v>Fri</v>
      </c>
      <c r="C200" s="157"/>
      <c r="D200" s="157"/>
      <c r="E200" s="157"/>
      <c r="F200" s="164">
        <f>IF(T_DATA[[#This Row],[TIME IN]]="",0,T_DATA[[#This Row],[DAY HOURS]]-T_DATA[[#This Row],[DOUBLE OVERTIME]]-T_DATA[[#This Row],[OVERTIME]])</f>
        <v>0</v>
      </c>
      <c r="G2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0" s="167">
        <f>IF(T_DATA[[#This Row],[TIME IN]]="",0,ROUND(((T_DATA[[#This Row],[TIME OUT]]-T_DATA[[#This Row],[TIME IN]]-T_DATA[[#This Row],[BREAK TIME]])*24*60),0)/60)</f>
        <v>0</v>
      </c>
      <c r="J2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0" s="165">
        <f>IF(T_DATA[[#This Row],[REGULAR ]]="","",T_DATA[[#This Row],[REGULAR ]]*I_T1_RT)</f>
        <v>0</v>
      </c>
      <c r="L200" s="165">
        <f ca="1">IF(T_DATA[[#This Row],[OVERTIME]]="","",T_DATA[[#This Row],[OVERTIME]]*I_T2_RT)</f>
        <v>0</v>
      </c>
      <c r="M200" s="165">
        <f ca="1">IF(T_DATA[[#This Row],[DOUBLE OVERTIME]]="","",T_DATA[[#This Row],[DOUBLE OVERTIME]]*I_T3_RT)</f>
        <v>0</v>
      </c>
      <c r="N200" s="165">
        <f ca="1">IFERROR(T_DATA[[#This Row],[REGULAR PAY]]+T_DATA[[#This Row],[OVERTIME PAY]]+T_DATA[[#This Row],[DOUBLE OVERTIME PAY]],"")</f>
        <v>0</v>
      </c>
      <c r="O2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1" spans="1:15" ht="16.5" thickTop="1" thickBot="1" x14ac:dyDescent="0.3">
      <c r="A201" s="160">
        <f>I_ST_DT-1+ROW(T_DATA[[#This Row],[DATE]])-ROW(T_DATA[[#Headers],[DATE]])</f>
        <v>43470</v>
      </c>
      <c r="B201" s="161" t="str">
        <f>TEXT(T_DATA[[#This Row],[DATE]],"ddd")</f>
        <v>Sat</v>
      </c>
      <c r="C201" s="157"/>
      <c r="D201" s="157"/>
      <c r="E201" s="157"/>
      <c r="F201" s="164">
        <f>IF(T_DATA[[#This Row],[TIME IN]]="",0,T_DATA[[#This Row],[DAY HOURS]]-T_DATA[[#This Row],[DOUBLE OVERTIME]]-T_DATA[[#This Row],[OVERTIME]])</f>
        <v>0</v>
      </c>
      <c r="G2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1" s="167">
        <f>IF(T_DATA[[#This Row],[TIME IN]]="",0,ROUND(((T_DATA[[#This Row],[TIME OUT]]-T_DATA[[#This Row],[TIME IN]]-T_DATA[[#This Row],[BREAK TIME]])*24*60),0)/60)</f>
        <v>0</v>
      </c>
      <c r="J2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1" s="165">
        <f>IF(T_DATA[[#This Row],[REGULAR ]]="","",T_DATA[[#This Row],[REGULAR ]]*I_T1_RT)</f>
        <v>0</v>
      </c>
      <c r="L201" s="165">
        <f ca="1">IF(T_DATA[[#This Row],[OVERTIME]]="","",T_DATA[[#This Row],[OVERTIME]]*I_T2_RT)</f>
        <v>0</v>
      </c>
      <c r="M201" s="165">
        <f ca="1">IF(T_DATA[[#This Row],[DOUBLE OVERTIME]]="","",T_DATA[[#This Row],[DOUBLE OVERTIME]]*I_T3_RT)</f>
        <v>0</v>
      </c>
      <c r="N201" s="165">
        <f ca="1">IFERROR(T_DATA[[#This Row],[REGULAR PAY]]+T_DATA[[#This Row],[OVERTIME PAY]]+T_DATA[[#This Row],[DOUBLE OVERTIME PAY]],"")</f>
        <v>0</v>
      </c>
      <c r="O2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2" spans="1:15" ht="16.5" thickTop="1" thickBot="1" x14ac:dyDescent="0.3">
      <c r="A202" s="160">
        <f>I_ST_DT-1+ROW(T_DATA[[#This Row],[DATE]])-ROW(T_DATA[[#Headers],[DATE]])</f>
        <v>43471</v>
      </c>
      <c r="B202" s="161" t="str">
        <f>TEXT(T_DATA[[#This Row],[DATE]],"ddd")</f>
        <v>Sun</v>
      </c>
      <c r="C202" s="157"/>
      <c r="D202" s="157"/>
      <c r="E202" s="157"/>
      <c r="F202" s="164">
        <f>IF(T_DATA[[#This Row],[TIME IN]]="",0,T_DATA[[#This Row],[DAY HOURS]]-T_DATA[[#This Row],[DOUBLE OVERTIME]]-T_DATA[[#This Row],[OVERTIME]])</f>
        <v>0</v>
      </c>
      <c r="G2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2" s="167">
        <f>IF(T_DATA[[#This Row],[TIME IN]]="",0,ROUND(((T_DATA[[#This Row],[TIME OUT]]-T_DATA[[#This Row],[TIME IN]]-T_DATA[[#This Row],[BREAK TIME]])*24*60),0)/60)</f>
        <v>0</v>
      </c>
      <c r="J2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2" s="165">
        <f>IF(T_DATA[[#This Row],[REGULAR ]]="","",T_DATA[[#This Row],[REGULAR ]]*I_T1_RT)</f>
        <v>0</v>
      </c>
      <c r="L202" s="165">
        <f ca="1">IF(T_DATA[[#This Row],[OVERTIME]]="","",T_DATA[[#This Row],[OVERTIME]]*I_T2_RT)</f>
        <v>0</v>
      </c>
      <c r="M202" s="165">
        <f ca="1">IF(T_DATA[[#This Row],[DOUBLE OVERTIME]]="","",T_DATA[[#This Row],[DOUBLE OVERTIME]]*I_T3_RT)</f>
        <v>0</v>
      </c>
      <c r="N202" s="165">
        <f ca="1">IFERROR(T_DATA[[#This Row],[REGULAR PAY]]+T_DATA[[#This Row],[OVERTIME PAY]]+T_DATA[[#This Row],[DOUBLE OVERTIME PAY]],"")</f>
        <v>0</v>
      </c>
      <c r="O2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3" spans="1:15" ht="16.5" thickTop="1" thickBot="1" x14ac:dyDescent="0.3">
      <c r="A203" s="160">
        <f>I_ST_DT-1+ROW(T_DATA[[#This Row],[DATE]])-ROW(T_DATA[[#Headers],[DATE]])</f>
        <v>43472</v>
      </c>
      <c r="B203" s="161" t="str">
        <f>TEXT(T_DATA[[#This Row],[DATE]],"ddd")</f>
        <v>Mon</v>
      </c>
      <c r="C203" s="157"/>
      <c r="D203" s="157"/>
      <c r="E203" s="157"/>
      <c r="F203" s="164">
        <f>IF(T_DATA[[#This Row],[TIME IN]]="",0,T_DATA[[#This Row],[DAY HOURS]]-T_DATA[[#This Row],[DOUBLE OVERTIME]]-T_DATA[[#This Row],[OVERTIME]])</f>
        <v>0</v>
      </c>
      <c r="G2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3" s="167">
        <f>IF(T_DATA[[#This Row],[TIME IN]]="",0,ROUND(((T_DATA[[#This Row],[TIME OUT]]-T_DATA[[#This Row],[TIME IN]]-T_DATA[[#This Row],[BREAK TIME]])*24*60),0)/60)</f>
        <v>0</v>
      </c>
      <c r="J2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3" s="165">
        <f>IF(T_DATA[[#This Row],[REGULAR ]]="","",T_DATA[[#This Row],[REGULAR ]]*I_T1_RT)</f>
        <v>0</v>
      </c>
      <c r="L203" s="165">
        <f ca="1">IF(T_DATA[[#This Row],[OVERTIME]]="","",T_DATA[[#This Row],[OVERTIME]]*I_T2_RT)</f>
        <v>0</v>
      </c>
      <c r="M203" s="165">
        <f ca="1">IF(T_DATA[[#This Row],[DOUBLE OVERTIME]]="","",T_DATA[[#This Row],[DOUBLE OVERTIME]]*I_T3_RT)</f>
        <v>0</v>
      </c>
      <c r="N203" s="165">
        <f ca="1">IFERROR(T_DATA[[#This Row],[REGULAR PAY]]+T_DATA[[#This Row],[OVERTIME PAY]]+T_DATA[[#This Row],[DOUBLE OVERTIME PAY]],"")</f>
        <v>0</v>
      </c>
      <c r="O2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4" spans="1:15" ht="16.5" thickTop="1" thickBot="1" x14ac:dyDescent="0.3">
      <c r="A204" s="160">
        <f>I_ST_DT-1+ROW(T_DATA[[#This Row],[DATE]])-ROW(T_DATA[[#Headers],[DATE]])</f>
        <v>43473</v>
      </c>
      <c r="B204" s="161" t="str">
        <f>TEXT(T_DATA[[#This Row],[DATE]],"ddd")</f>
        <v>Tue</v>
      </c>
      <c r="C204" s="157"/>
      <c r="D204" s="157"/>
      <c r="E204" s="157"/>
      <c r="F204" s="164">
        <f>IF(T_DATA[[#This Row],[TIME IN]]="",0,T_DATA[[#This Row],[DAY HOURS]]-T_DATA[[#This Row],[DOUBLE OVERTIME]]-T_DATA[[#This Row],[OVERTIME]])</f>
        <v>0</v>
      </c>
      <c r="G2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4" s="167">
        <f>IF(T_DATA[[#This Row],[TIME IN]]="",0,ROUND(((T_DATA[[#This Row],[TIME OUT]]-T_DATA[[#This Row],[TIME IN]]-T_DATA[[#This Row],[BREAK TIME]])*24*60),0)/60)</f>
        <v>0</v>
      </c>
      <c r="J2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4" s="165">
        <f>IF(T_DATA[[#This Row],[REGULAR ]]="","",T_DATA[[#This Row],[REGULAR ]]*I_T1_RT)</f>
        <v>0</v>
      </c>
      <c r="L204" s="165">
        <f ca="1">IF(T_DATA[[#This Row],[OVERTIME]]="","",T_DATA[[#This Row],[OVERTIME]]*I_T2_RT)</f>
        <v>0</v>
      </c>
      <c r="M204" s="165">
        <f ca="1">IF(T_DATA[[#This Row],[DOUBLE OVERTIME]]="","",T_DATA[[#This Row],[DOUBLE OVERTIME]]*I_T3_RT)</f>
        <v>0</v>
      </c>
      <c r="N204" s="165">
        <f ca="1">IFERROR(T_DATA[[#This Row],[REGULAR PAY]]+T_DATA[[#This Row],[OVERTIME PAY]]+T_DATA[[#This Row],[DOUBLE OVERTIME PAY]],"")</f>
        <v>0</v>
      </c>
      <c r="O2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5" spans="1:15" ht="16.5" thickTop="1" thickBot="1" x14ac:dyDescent="0.3">
      <c r="A205" s="160">
        <f>I_ST_DT-1+ROW(T_DATA[[#This Row],[DATE]])-ROW(T_DATA[[#Headers],[DATE]])</f>
        <v>43474</v>
      </c>
      <c r="B205" s="161" t="str">
        <f>TEXT(T_DATA[[#This Row],[DATE]],"ddd")</f>
        <v>Wed</v>
      </c>
      <c r="C205" s="157"/>
      <c r="D205" s="157"/>
      <c r="E205" s="157"/>
      <c r="F205" s="164">
        <f>IF(T_DATA[[#This Row],[TIME IN]]="",0,T_DATA[[#This Row],[DAY HOURS]]-T_DATA[[#This Row],[DOUBLE OVERTIME]]-T_DATA[[#This Row],[OVERTIME]])</f>
        <v>0</v>
      </c>
      <c r="G2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5" s="167">
        <f>IF(T_DATA[[#This Row],[TIME IN]]="",0,ROUND(((T_DATA[[#This Row],[TIME OUT]]-T_DATA[[#This Row],[TIME IN]]-T_DATA[[#This Row],[BREAK TIME]])*24*60),0)/60)</f>
        <v>0</v>
      </c>
      <c r="J2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5" s="165">
        <f>IF(T_DATA[[#This Row],[REGULAR ]]="","",T_DATA[[#This Row],[REGULAR ]]*I_T1_RT)</f>
        <v>0</v>
      </c>
      <c r="L205" s="165">
        <f ca="1">IF(T_DATA[[#This Row],[OVERTIME]]="","",T_DATA[[#This Row],[OVERTIME]]*I_T2_RT)</f>
        <v>0</v>
      </c>
      <c r="M205" s="165">
        <f ca="1">IF(T_DATA[[#This Row],[DOUBLE OVERTIME]]="","",T_DATA[[#This Row],[DOUBLE OVERTIME]]*I_T3_RT)</f>
        <v>0</v>
      </c>
      <c r="N205" s="165">
        <f ca="1">IFERROR(T_DATA[[#This Row],[REGULAR PAY]]+T_DATA[[#This Row],[OVERTIME PAY]]+T_DATA[[#This Row],[DOUBLE OVERTIME PAY]],"")</f>
        <v>0</v>
      </c>
      <c r="O2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6" spans="1:15" ht="16.5" thickTop="1" thickBot="1" x14ac:dyDescent="0.3">
      <c r="A206" s="160">
        <f>I_ST_DT-1+ROW(T_DATA[[#This Row],[DATE]])-ROW(T_DATA[[#Headers],[DATE]])</f>
        <v>43475</v>
      </c>
      <c r="B206" s="161" t="str">
        <f>TEXT(T_DATA[[#This Row],[DATE]],"ddd")</f>
        <v>Thu</v>
      </c>
      <c r="C206" s="157"/>
      <c r="D206" s="157"/>
      <c r="E206" s="157"/>
      <c r="F206" s="164">
        <f>IF(T_DATA[[#This Row],[TIME IN]]="",0,T_DATA[[#This Row],[DAY HOURS]]-T_DATA[[#This Row],[DOUBLE OVERTIME]]-T_DATA[[#This Row],[OVERTIME]])</f>
        <v>0</v>
      </c>
      <c r="G2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6" s="167">
        <f>IF(T_DATA[[#This Row],[TIME IN]]="",0,ROUND(((T_DATA[[#This Row],[TIME OUT]]-T_DATA[[#This Row],[TIME IN]]-T_DATA[[#This Row],[BREAK TIME]])*24*60),0)/60)</f>
        <v>0</v>
      </c>
      <c r="J2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6" s="165">
        <f>IF(T_DATA[[#This Row],[REGULAR ]]="","",T_DATA[[#This Row],[REGULAR ]]*I_T1_RT)</f>
        <v>0</v>
      </c>
      <c r="L206" s="165">
        <f ca="1">IF(T_DATA[[#This Row],[OVERTIME]]="","",T_DATA[[#This Row],[OVERTIME]]*I_T2_RT)</f>
        <v>0</v>
      </c>
      <c r="M206" s="165">
        <f ca="1">IF(T_DATA[[#This Row],[DOUBLE OVERTIME]]="","",T_DATA[[#This Row],[DOUBLE OVERTIME]]*I_T3_RT)</f>
        <v>0</v>
      </c>
      <c r="N206" s="165">
        <f ca="1">IFERROR(T_DATA[[#This Row],[REGULAR PAY]]+T_DATA[[#This Row],[OVERTIME PAY]]+T_DATA[[#This Row],[DOUBLE OVERTIME PAY]],"")</f>
        <v>0</v>
      </c>
      <c r="O2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7" spans="1:15" ht="16.5" thickTop="1" thickBot="1" x14ac:dyDescent="0.3">
      <c r="A207" s="160">
        <f>I_ST_DT-1+ROW(T_DATA[[#This Row],[DATE]])-ROW(T_DATA[[#Headers],[DATE]])</f>
        <v>43476</v>
      </c>
      <c r="B207" s="161" t="str">
        <f>TEXT(T_DATA[[#This Row],[DATE]],"ddd")</f>
        <v>Fri</v>
      </c>
      <c r="C207" s="157"/>
      <c r="D207" s="157"/>
      <c r="E207" s="157"/>
      <c r="F207" s="164">
        <f>IF(T_DATA[[#This Row],[TIME IN]]="",0,T_DATA[[#This Row],[DAY HOURS]]-T_DATA[[#This Row],[DOUBLE OVERTIME]]-T_DATA[[#This Row],[OVERTIME]])</f>
        <v>0</v>
      </c>
      <c r="G2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7" s="167">
        <f>IF(T_DATA[[#This Row],[TIME IN]]="",0,ROUND(((T_DATA[[#This Row],[TIME OUT]]-T_DATA[[#This Row],[TIME IN]]-T_DATA[[#This Row],[BREAK TIME]])*24*60),0)/60)</f>
        <v>0</v>
      </c>
      <c r="J2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7" s="165">
        <f>IF(T_DATA[[#This Row],[REGULAR ]]="","",T_DATA[[#This Row],[REGULAR ]]*I_T1_RT)</f>
        <v>0</v>
      </c>
      <c r="L207" s="165">
        <f ca="1">IF(T_DATA[[#This Row],[OVERTIME]]="","",T_DATA[[#This Row],[OVERTIME]]*I_T2_RT)</f>
        <v>0</v>
      </c>
      <c r="M207" s="165">
        <f ca="1">IF(T_DATA[[#This Row],[DOUBLE OVERTIME]]="","",T_DATA[[#This Row],[DOUBLE OVERTIME]]*I_T3_RT)</f>
        <v>0</v>
      </c>
      <c r="N207" s="165">
        <f ca="1">IFERROR(T_DATA[[#This Row],[REGULAR PAY]]+T_DATA[[#This Row],[OVERTIME PAY]]+T_DATA[[#This Row],[DOUBLE OVERTIME PAY]],"")</f>
        <v>0</v>
      </c>
      <c r="O2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8" spans="1:15" ht="16.5" thickTop="1" thickBot="1" x14ac:dyDescent="0.3">
      <c r="A208" s="160">
        <f>I_ST_DT-1+ROW(T_DATA[[#This Row],[DATE]])-ROW(T_DATA[[#Headers],[DATE]])</f>
        <v>43477</v>
      </c>
      <c r="B208" s="161" t="str">
        <f>TEXT(T_DATA[[#This Row],[DATE]],"ddd")</f>
        <v>Sat</v>
      </c>
      <c r="C208" s="157"/>
      <c r="D208" s="157"/>
      <c r="E208" s="157"/>
      <c r="F208" s="164">
        <f>IF(T_DATA[[#This Row],[TIME IN]]="",0,T_DATA[[#This Row],[DAY HOURS]]-T_DATA[[#This Row],[DOUBLE OVERTIME]]-T_DATA[[#This Row],[OVERTIME]])</f>
        <v>0</v>
      </c>
      <c r="G2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8" s="167">
        <f>IF(T_DATA[[#This Row],[TIME IN]]="",0,ROUND(((T_DATA[[#This Row],[TIME OUT]]-T_DATA[[#This Row],[TIME IN]]-T_DATA[[#This Row],[BREAK TIME]])*24*60),0)/60)</f>
        <v>0</v>
      </c>
      <c r="J2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8" s="165">
        <f>IF(T_DATA[[#This Row],[REGULAR ]]="","",T_DATA[[#This Row],[REGULAR ]]*I_T1_RT)</f>
        <v>0</v>
      </c>
      <c r="L208" s="165">
        <f ca="1">IF(T_DATA[[#This Row],[OVERTIME]]="","",T_DATA[[#This Row],[OVERTIME]]*I_T2_RT)</f>
        <v>0</v>
      </c>
      <c r="M208" s="165">
        <f ca="1">IF(T_DATA[[#This Row],[DOUBLE OVERTIME]]="","",T_DATA[[#This Row],[DOUBLE OVERTIME]]*I_T3_RT)</f>
        <v>0</v>
      </c>
      <c r="N208" s="165">
        <f ca="1">IFERROR(T_DATA[[#This Row],[REGULAR PAY]]+T_DATA[[#This Row],[OVERTIME PAY]]+T_DATA[[#This Row],[DOUBLE OVERTIME PAY]],"")</f>
        <v>0</v>
      </c>
      <c r="O2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09" spans="1:15" ht="16.5" thickTop="1" thickBot="1" x14ac:dyDescent="0.3">
      <c r="A209" s="160">
        <f>I_ST_DT-1+ROW(T_DATA[[#This Row],[DATE]])-ROW(T_DATA[[#Headers],[DATE]])</f>
        <v>43478</v>
      </c>
      <c r="B209" s="161" t="str">
        <f>TEXT(T_DATA[[#This Row],[DATE]],"ddd")</f>
        <v>Sun</v>
      </c>
      <c r="C209" s="157"/>
      <c r="D209" s="157"/>
      <c r="E209" s="157"/>
      <c r="F209" s="164">
        <f>IF(T_DATA[[#This Row],[TIME IN]]="",0,T_DATA[[#This Row],[DAY HOURS]]-T_DATA[[#This Row],[DOUBLE OVERTIME]]-T_DATA[[#This Row],[OVERTIME]])</f>
        <v>0</v>
      </c>
      <c r="G2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09" s="167">
        <f>IF(T_DATA[[#This Row],[TIME IN]]="",0,ROUND(((T_DATA[[#This Row],[TIME OUT]]-T_DATA[[#This Row],[TIME IN]]-T_DATA[[#This Row],[BREAK TIME]])*24*60),0)/60)</f>
        <v>0</v>
      </c>
      <c r="J2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09" s="165">
        <f>IF(T_DATA[[#This Row],[REGULAR ]]="","",T_DATA[[#This Row],[REGULAR ]]*I_T1_RT)</f>
        <v>0</v>
      </c>
      <c r="L209" s="165">
        <f ca="1">IF(T_DATA[[#This Row],[OVERTIME]]="","",T_DATA[[#This Row],[OVERTIME]]*I_T2_RT)</f>
        <v>0</v>
      </c>
      <c r="M209" s="165">
        <f ca="1">IF(T_DATA[[#This Row],[DOUBLE OVERTIME]]="","",T_DATA[[#This Row],[DOUBLE OVERTIME]]*I_T3_RT)</f>
        <v>0</v>
      </c>
      <c r="N209" s="165">
        <f ca="1">IFERROR(T_DATA[[#This Row],[REGULAR PAY]]+T_DATA[[#This Row],[OVERTIME PAY]]+T_DATA[[#This Row],[DOUBLE OVERTIME PAY]],"")</f>
        <v>0</v>
      </c>
      <c r="O2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0" spans="1:15" ht="16.5" thickTop="1" thickBot="1" x14ac:dyDescent="0.3">
      <c r="A210" s="160">
        <f>I_ST_DT-1+ROW(T_DATA[[#This Row],[DATE]])-ROW(T_DATA[[#Headers],[DATE]])</f>
        <v>43479</v>
      </c>
      <c r="B210" s="161" t="str">
        <f>TEXT(T_DATA[[#This Row],[DATE]],"ddd")</f>
        <v>Mon</v>
      </c>
      <c r="C210" s="157"/>
      <c r="D210" s="157"/>
      <c r="E210" s="157"/>
      <c r="F210" s="164">
        <f>IF(T_DATA[[#This Row],[TIME IN]]="",0,T_DATA[[#This Row],[DAY HOURS]]-T_DATA[[#This Row],[DOUBLE OVERTIME]]-T_DATA[[#This Row],[OVERTIME]])</f>
        <v>0</v>
      </c>
      <c r="G2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0" s="167">
        <f>IF(T_DATA[[#This Row],[TIME IN]]="",0,ROUND(((T_DATA[[#This Row],[TIME OUT]]-T_DATA[[#This Row],[TIME IN]]-T_DATA[[#This Row],[BREAK TIME]])*24*60),0)/60)</f>
        <v>0</v>
      </c>
      <c r="J2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0" s="165">
        <f>IF(T_DATA[[#This Row],[REGULAR ]]="","",T_DATA[[#This Row],[REGULAR ]]*I_T1_RT)</f>
        <v>0</v>
      </c>
      <c r="L210" s="165">
        <f ca="1">IF(T_DATA[[#This Row],[OVERTIME]]="","",T_DATA[[#This Row],[OVERTIME]]*I_T2_RT)</f>
        <v>0</v>
      </c>
      <c r="M210" s="165">
        <f ca="1">IF(T_DATA[[#This Row],[DOUBLE OVERTIME]]="","",T_DATA[[#This Row],[DOUBLE OVERTIME]]*I_T3_RT)</f>
        <v>0</v>
      </c>
      <c r="N210" s="165">
        <f ca="1">IFERROR(T_DATA[[#This Row],[REGULAR PAY]]+T_DATA[[#This Row],[OVERTIME PAY]]+T_DATA[[#This Row],[DOUBLE OVERTIME PAY]],"")</f>
        <v>0</v>
      </c>
      <c r="O2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1" spans="1:15" ht="16.5" thickTop="1" thickBot="1" x14ac:dyDescent="0.3">
      <c r="A211" s="160">
        <f>I_ST_DT-1+ROW(T_DATA[[#This Row],[DATE]])-ROW(T_DATA[[#Headers],[DATE]])</f>
        <v>43480</v>
      </c>
      <c r="B211" s="161" t="str">
        <f>TEXT(T_DATA[[#This Row],[DATE]],"ddd")</f>
        <v>Tue</v>
      </c>
      <c r="C211" s="157"/>
      <c r="D211" s="157"/>
      <c r="E211" s="157"/>
      <c r="F211" s="164">
        <f>IF(T_DATA[[#This Row],[TIME IN]]="",0,T_DATA[[#This Row],[DAY HOURS]]-T_DATA[[#This Row],[DOUBLE OVERTIME]]-T_DATA[[#This Row],[OVERTIME]])</f>
        <v>0</v>
      </c>
      <c r="G2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1" s="167">
        <f>IF(T_DATA[[#This Row],[TIME IN]]="",0,ROUND(((T_DATA[[#This Row],[TIME OUT]]-T_DATA[[#This Row],[TIME IN]]-T_DATA[[#This Row],[BREAK TIME]])*24*60),0)/60)</f>
        <v>0</v>
      </c>
      <c r="J2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1" s="165">
        <f>IF(T_DATA[[#This Row],[REGULAR ]]="","",T_DATA[[#This Row],[REGULAR ]]*I_T1_RT)</f>
        <v>0</v>
      </c>
      <c r="L211" s="165">
        <f ca="1">IF(T_DATA[[#This Row],[OVERTIME]]="","",T_DATA[[#This Row],[OVERTIME]]*I_T2_RT)</f>
        <v>0</v>
      </c>
      <c r="M211" s="165">
        <f ca="1">IF(T_DATA[[#This Row],[DOUBLE OVERTIME]]="","",T_DATA[[#This Row],[DOUBLE OVERTIME]]*I_T3_RT)</f>
        <v>0</v>
      </c>
      <c r="N211" s="165">
        <f ca="1">IFERROR(T_DATA[[#This Row],[REGULAR PAY]]+T_DATA[[#This Row],[OVERTIME PAY]]+T_DATA[[#This Row],[DOUBLE OVERTIME PAY]],"")</f>
        <v>0</v>
      </c>
      <c r="O2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2" spans="1:15" ht="16.5" thickTop="1" thickBot="1" x14ac:dyDescent="0.3">
      <c r="A212" s="160">
        <f>I_ST_DT-1+ROW(T_DATA[[#This Row],[DATE]])-ROW(T_DATA[[#Headers],[DATE]])</f>
        <v>43481</v>
      </c>
      <c r="B212" s="161" t="str">
        <f>TEXT(T_DATA[[#This Row],[DATE]],"ddd")</f>
        <v>Wed</v>
      </c>
      <c r="C212" s="157"/>
      <c r="D212" s="157"/>
      <c r="E212" s="157"/>
      <c r="F212" s="164">
        <f>IF(T_DATA[[#This Row],[TIME IN]]="",0,T_DATA[[#This Row],[DAY HOURS]]-T_DATA[[#This Row],[DOUBLE OVERTIME]]-T_DATA[[#This Row],[OVERTIME]])</f>
        <v>0</v>
      </c>
      <c r="G2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2" s="167">
        <f>IF(T_DATA[[#This Row],[TIME IN]]="",0,ROUND(((T_DATA[[#This Row],[TIME OUT]]-T_DATA[[#This Row],[TIME IN]]-T_DATA[[#This Row],[BREAK TIME]])*24*60),0)/60)</f>
        <v>0</v>
      </c>
      <c r="J2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2" s="165">
        <f>IF(T_DATA[[#This Row],[REGULAR ]]="","",T_DATA[[#This Row],[REGULAR ]]*I_T1_RT)</f>
        <v>0</v>
      </c>
      <c r="L212" s="165">
        <f ca="1">IF(T_DATA[[#This Row],[OVERTIME]]="","",T_DATA[[#This Row],[OVERTIME]]*I_T2_RT)</f>
        <v>0</v>
      </c>
      <c r="M212" s="165">
        <f ca="1">IF(T_DATA[[#This Row],[DOUBLE OVERTIME]]="","",T_DATA[[#This Row],[DOUBLE OVERTIME]]*I_T3_RT)</f>
        <v>0</v>
      </c>
      <c r="N212" s="165">
        <f ca="1">IFERROR(T_DATA[[#This Row],[REGULAR PAY]]+T_DATA[[#This Row],[OVERTIME PAY]]+T_DATA[[#This Row],[DOUBLE OVERTIME PAY]],"")</f>
        <v>0</v>
      </c>
      <c r="O2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3" spans="1:15" ht="16.5" thickTop="1" thickBot="1" x14ac:dyDescent="0.3">
      <c r="A213" s="160">
        <f>I_ST_DT-1+ROW(T_DATA[[#This Row],[DATE]])-ROW(T_DATA[[#Headers],[DATE]])</f>
        <v>43482</v>
      </c>
      <c r="B213" s="161" t="str">
        <f>TEXT(T_DATA[[#This Row],[DATE]],"ddd")</f>
        <v>Thu</v>
      </c>
      <c r="C213" s="157"/>
      <c r="D213" s="157"/>
      <c r="E213" s="157"/>
      <c r="F213" s="164">
        <f>IF(T_DATA[[#This Row],[TIME IN]]="",0,T_DATA[[#This Row],[DAY HOURS]]-T_DATA[[#This Row],[DOUBLE OVERTIME]]-T_DATA[[#This Row],[OVERTIME]])</f>
        <v>0</v>
      </c>
      <c r="G2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3" s="167">
        <f>IF(T_DATA[[#This Row],[TIME IN]]="",0,ROUND(((T_DATA[[#This Row],[TIME OUT]]-T_DATA[[#This Row],[TIME IN]]-T_DATA[[#This Row],[BREAK TIME]])*24*60),0)/60)</f>
        <v>0</v>
      </c>
      <c r="J2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3" s="165">
        <f>IF(T_DATA[[#This Row],[REGULAR ]]="","",T_DATA[[#This Row],[REGULAR ]]*I_T1_RT)</f>
        <v>0</v>
      </c>
      <c r="L213" s="165">
        <f ca="1">IF(T_DATA[[#This Row],[OVERTIME]]="","",T_DATA[[#This Row],[OVERTIME]]*I_T2_RT)</f>
        <v>0</v>
      </c>
      <c r="M213" s="165">
        <f ca="1">IF(T_DATA[[#This Row],[DOUBLE OVERTIME]]="","",T_DATA[[#This Row],[DOUBLE OVERTIME]]*I_T3_RT)</f>
        <v>0</v>
      </c>
      <c r="N213" s="165">
        <f ca="1">IFERROR(T_DATA[[#This Row],[REGULAR PAY]]+T_DATA[[#This Row],[OVERTIME PAY]]+T_DATA[[#This Row],[DOUBLE OVERTIME PAY]],"")</f>
        <v>0</v>
      </c>
      <c r="O2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4" spans="1:15" ht="16.5" thickTop="1" thickBot="1" x14ac:dyDescent="0.3">
      <c r="A214" s="160">
        <f>I_ST_DT-1+ROW(T_DATA[[#This Row],[DATE]])-ROW(T_DATA[[#Headers],[DATE]])</f>
        <v>43483</v>
      </c>
      <c r="B214" s="161" t="str">
        <f>TEXT(T_DATA[[#This Row],[DATE]],"ddd")</f>
        <v>Fri</v>
      </c>
      <c r="C214" s="157"/>
      <c r="D214" s="157"/>
      <c r="E214" s="157"/>
      <c r="F214" s="164">
        <f>IF(T_DATA[[#This Row],[TIME IN]]="",0,T_DATA[[#This Row],[DAY HOURS]]-T_DATA[[#This Row],[DOUBLE OVERTIME]]-T_DATA[[#This Row],[OVERTIME]])</f>
        <v>0</v>
      </c>
      <c r="G2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4" s="167">
        <f>IF(T_DATA[[#This Row],[TIME IN]]="",0,ROUND(((T_DATA[[#This Row],[TIME OUT]]-T_DATA[[#This Row],[TIME IN]]-T_DATA[[#This Row],[BREAK TIME]])*24*60),0)/60)</f>
        <v>0</v>
      </c>
      <c r="J2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4" s="165">
        <f>IF(T_DATA[[#This Row],[REGULAR ]]="","",T_DATA[[#This Row],[REGULAR ]]*I_T1_RT)</f>
        <v>0</v>
      </c>
      <c r="L214" s="165">
        <f ca="1">IF(T_DATA[[#This Row],[OVERTIME]]="","",T_DATA[[#This Row],[OVERTIME]]*I_T2_RT)</f>
        <v>0</v>
      </c>
      <c r="M214" s="165">
        <f ca="1">IF(T_DATA[[#This Row],[DOUBLE OVERTIME]]="","",T_DATA[[#This Row],[DOUBLE OVERTIME]]*I_T3_RT)</f>
        <v>0</v>
      </c>
      <c r="N214" s="165">
        <f ca="1">IFERROR(T_DATA[[#This Row],[REGULAR PAY]]+T_DATA[[#This Row],[OVERTIME PAY]]+T_DATA[[#This Row],[DOUBLE OVERTIME PAY]],"")</f>
        <v>0</v>
      </c>
      <c r="O2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5" spans="1:15" ht="16.5" thickTop="1" thickBot="1" x14ac:dyDescent="0.3">
      <c r="A215" s="160">
        <f>I_ST_DT-1+ROW(T_DATA[[#This Row],[DATE]])-ROW(T_DATA[[#Headers],[DATE]])</f>
        <v>43484</v>
      </c>
      <c r="B215" s="161" t="str">
        <f>TEXT(T_DATA[[#This Row],[DATE]],"ddd")</f>
        <v>Sat</v>
      </c>
      <c r="C215" s="157"/>
      <c r="D215" s="157"/>
      <c r="E215" s="157"/>
      <c r="F215" s="164">
        <f>IF(T_DATA[[#This Row],[TIME IN]]="",0,T_DATA[[#This Row],[DAY HOURS]]-T_DATA[[#This Row],[DOUBLE OVERTIME]]-T_DATA[[#This Row],[OVERTIME]])</f>
        <v>0</v>
      </c>
      <c r="G2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5" s="167">
        <f>IF(T_DATA[[#This Row],[TIME IN]]="",0,ROUND(((T_DATA[[#This Row],[TIME OUT]]-T_DATA[[#This Row],[TIME IN]]-T_DATA[[#This Row],[BREAK TIME]])*24*60),0)/60)</f>
        <v>0</v>
      </c>
      <c r="J2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5" s="165">
        <f>IF(T_DATA[[#This Row],[REGULAR ]]="","",T_DATA[[#This Row],[REGULAR ]]*I_T1_RT)</f>
        <v>0</v>
      </c>
      <c r="L215" s="165">
        <f ca="1">IF(T_DATA[[#This Row],[OVERTIME]]="","",T_DATA[[#This Row],[OVERTIME]]*I_T2_RT)</f>
        <v>0</v>
      </c>
      <c r="M215" s="165">
        <f ca="1">IF(T_DATA[[#This Row],[DOUBLE OVERTIME]]="","",T_DATA[[#This Row],[DOUBLE OVERTIME]]*I_T3_RT)</f>
        <v>0</v>
      </c>
      <c r="N215" s="165">
        <f ca="1">IFERROR(T_DATA[[#This Row],[REGULAR PAY]]+T_DATA[[#This Row],[OVERTIME PAY]]+T_DATA[[#This Row],[DOUBLE OVERTIME PAY]],"")</f>
        <v>0</v>
      </c>
      <c r="O2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6" spans="1:15" ht="16.5" thickTop="1" thickBot="1" x14ac:dyDescent="0.3">
      <c r="A216" s="160">
        <f>I_ST_DT-1+ROW(T_DATA[[#This Row],[DATE]])-ROW(T_DATA[[#Headers],[DATE]])</f>
        <v>43485</v>
      </c>
      <c r="B216" s="161" t="str">
        <f>TEXT(T_DATA[[#This Row],[DATE]],"ddd")</f>
        <v>Sun</v>
      </c>
      <c r="C216" s="157"/>
      <c r="D216" s="157"/>
      <c r="E216" s="157"/>
      <c r="F216" s="164">
        <f>IF(T_DATA[[#This Row],[TIME IN]]="",0,T_DATA[[#This Row],[DAY HOURS]]-T_DATA[[#This Row],[DOUBLE OVERTIME]]-T_DATA[[#This Row],[OVERTIME]])</f>
        <v>0</v>
      </c>
      <c r="G2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6" s="167">
        <f>IF(T_DATA[[#This Row],[TIME IN]]="",0,ROUND(((T_DATA[[#This Row],[TIME OUT]]-T_DATA[[#This Row],[TIME IN]]-T_DATA[[#This Row],[BREAK TIME]])*24*60),0)/60)</f>
        <v>0</v>
      </c>
      <c r="J2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6" s="165">
        <f>IF(T_DATA[[#This Row],[REGULAR ]]="","",T_DATA[[#This Row],[REGULAR ]]*I_T1_RT)</f>
        <v>0</v>
      </c>
      <c r="L216" s="165">
        <f ca="1">IF(T_DATA[[#This Row],[OVERTIME]]="","",T_DATA[[#This Row],[OVERTIME]]*I_T2_RT)</f>
        <v>0</v>
      </c>
      <c r="M216" s="165">
        <f ca="1">IF(T_DATA[[#This Row],[DOUBLE OVERTIME]]="","",T_DATA[[#This Row],[DOUBLE OVERTIME]]*I_T3_RT)</f>
        <v>0</v>
      </c>
      <c r="N216" s="165">
        <f ca="1">IFERROR(T_DATA[[#This Row],[REGULAR PAY]]+T_DATA[[#This Row],[OVERTIME PAY]]+T_DATA[[#This Row],[DOUBLE OVERTIME PAY]],"")</f>
        <v>0</v>
      </c>
      <c r="O2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7" spans="1:15" ht="16.5" thickTop="1" thickBot="1" x14ac:dyDescent="0.3">
      <c r="A217" s="160">
        <f>I_ST_DT-1+ROW(T_DATA[[#This Row],[DATE]])-ROW(T_DATA[[#Headers],[DATE]])</f>
        <v>43486</v>
      </c>
      <c r="B217" s="161" t="str">
        <f>TEXT(T_DATA[[#This Row],[DATE]],"ddd")</f>
        <v>Mon</v>
      </c>
      <c r="C217" s="157"/>
      <c r="D217" s="157"/>
      <c r="E217" s="157"/>
      <c r="F217" s="164">
        <f>IF(T_DATA[[#This Row],[TIME IN]]="",0,T_DATA[[#This Row],[DAY HOURS]]-T_DATA[[#This Row],[DOUBLE OVERTIME]]-T_DATA[[#This Row],[OVERTIME]])</f>
        <v>0</v>
      </c>
      <c r="G2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7" s="167">
        <f>IF(T_DATA[[#This Row],[TIME IN]]="",0,ROUND(((T_DATA[[#This Row],[TIME OUT]]-T_DATA[[#This Row],[TIME IN]]-T_DATA[[#This Row],[BREAK TIME]])*24*60),0)/60)</f>
        <v>0</v>
      </c>
      <c r="J2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7" s="165">
        <f>IF(T_DATA[[#This Row],[REGULAR ]]="","",T_DATA[[#This Row],[REGULAR ]]*I_T1_RT)</f>
        <v>0</v>
      </c>
      <c r="L217" s="165">
        <f ca="1">IF(T_DATA[[#This Row],[OVERTIME]]="","",T_DATA[[#This Row],[OVERTIME]]*I_T2_RT)</f>
        <v>0</v>
      </c>
      <c r="M217" s="165">
        <f ca="1">IF(T_DATA[[#This Row],[DOUBLE OVERTIME]]="","",T_DATA[[#This Row],[DOUBLE OVERTIME]]*I_T3_RT)</f>
        <v>0</v>
      </c>
      <c r="N217" s="165">
        <f ca="1">IFERROR(T_DATA[[#This Row],[REGULAR PAY]]+T_DATA[[#This Row],[OVERTIME PAY]]+T_DATA[[#This Row],[DOUBLE OVERTIME PAY]],"")</f>
        <v>0</v>
      </c>
      <c r="O2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8" spans="1:15" ht="16.5" thickTop="1" thickBot="1" x14ac:dyDescent="0.3">
      <c r="A218" s="160">
        <f>I_ST_DT-1+ROW(T_DATA[[#This Row],[DATE]])-ROW(T_DATA[[#Headers],[DATE]])</f>
        <v>43487</v>
      </c>
      <c r="B218" s="161" t="str">
        <f>TEXT(T_DATA[[#This Row],[DATE]],"ddd")</f>
        <v>Tue</v>
      </c>
      <c r="C218" s="157"/>
      <c r="D218" s="157"/>
      <c r="E218" s="157"/>
      <c r="F218" s="164">
        <f>IF(T_DATA[[#This Row],[TIME IN]]="",0,T_DATA[[#This Row],[DAY HOURS]]-T_DATA[[#This Row],[DOUBLE OVERTIME]]-T_DATA[[#This Row],[OVERTIME]])</f>
        <v>0</v>
      </c>
      <c r="G2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8" s="167">
        <f>IF(T_DATA[[#This Row],[TIME IN]]="",0,ROUND(((T_DATA[[#This Row],[TIME OUT]]-T_DATA[[#This Row],[TIME IN]]-T_DATA[[#This Row],[BREAK TIME]])*24*60),0)/60)</f>
        <v>0</v>
      </c>
      <c r="J2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8" s="165">
        <f>IF(T_DATA[[#This Row],[REGULAR ]]="","",T_DATA[[#This Row],[REGULAR ]]*I_T1_RT)</f>
        <v>0</v>
      </c>
      <c r="L218" s="165">
        <f ca="1">IF(T_DATA[[#This Row],[OVERTIME]]="","",T_DATA[[#This Row],[OVERTIME]]*I_T2_RT)</f>
        <v>0</v>
      </c>
      <c r="M218" s="165">
        <f ca="1">IF(T_DATA[[#This Row],[DOUBLE OVERTIME]]="","",T_DATA[[#This Row],[DOUBLE OVERTIME]]*I_T3_RT)</f>
        <v>0</v>
      </c>
      <c r="N218" s="165">
        <f ca="1">IFERROR(T_DATA[[#This Row],[REGULAR PAY]]+T_DATA[[#This Row],[OVERTIME PAY]]+T_DATA[[#This Row],[DOUBLE OVERTIME PAY]],"")</f>
        <v>0</v>
      </c>
      <c r="O2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19" spans="1:15" ht="16.5" thickTop="1" thickBot="1" x14ac:dyDescent="0.3">
      <c r="A219" s="160">
        <f>I_ST_DT-1+ROW(T_DATA[[#This Row],[DATE]])-ROW(T_DATA[[#Headers],[DATE]])</f>
        <v>43488</v>
      </c>
      <c r="B219" s="161" t="str">
        <f>TEXT(T_DATA[[#This Row],[DATE]],"ddd")</f>
        <v>Wed</v>
      </c>
      <c r="C219" s="157"/>
      <c r="D219" s="157"/>
      <c r="E219" s="157"/>
      <c r="F219" s="164">
        <f>IF(T_DATA[[#This Row],[TIME IN]]="",0,T_DATA[[#This Row],[DAY HOURS]]-T_DATA[[#This Row],[DOUBLE OVERTIME]]-T_DATA[[#This Row],[OVERTIME]])</f>
        <v>0</v>
      </c>
      <c r="G2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19" s="167">
        <f>IF(T_DATA[[#This Row],[TIME IN]]="",0,ROUND(((T_DATA[[#This Row],[TIME OUT]]-T_DATA[[#This Row],[TIME IN]]-T_DATA[[#This Row],[BREAK TIME]])*24*60),0)/60)</f>
        <v>0</v>
      </c>
      <c r="J2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19" s="165">
        <f>IF(T_DATA[[#This Row],[REGULAR ]]="","",T_DATA[[#This Row],[REGULAR ]]*I_T1_RT)</f>
        <v>0</v>
      </c>
      <c r="L219" s="165">
        <f ca="1">IF(T_DATA[[#This Row],[OVERTIME]]="","",T_DATA[[#This Row],[OVERTIME]]*I_T2_RT)</f>
        <v>0</v>
      </c>
      <c r="M219" s="165">
        <f ca="1">IF(T_DATA[[#This Row],[DOUBLE OVERTIME]]="","",T_DATA[[#This Row],[DOUBLE OVERTIME]]*I_T3_RT)</f>
        <v>0</v>
      </c>
      <c r="N219" s="165">
        <f ca="1">IFERROR(T_DATA[[#This Row],[REGULAR PAY]]+T_DATA[[#This Row],[OVERTIME PAY]]+T_DATA[[#This Row],[DOUBLE OVERTIME PAY]],"")</f>
        <v>0</v>
      </c>
      <c r="O2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0" spans="1:15" ht="16.5" thickTop="1" thickBot="1" x14ac:dyDescent="0.3">
      <c r="A220" s="160">
        <f>I_ST_DT-1+ROW(T_DATA[[#This Row],[DATE]])-ROW(T_DATA[[#Headers],[DATE]])</f>
        <v>43489</v>
      </c>
      <c r="B220" s="161" t="str">
        <f>TEXT(T_DATA[[#This Row],[DATE]],"ddd")</f>
        <v>Thu</v>
      </c>
      <c r="C220" s="157"/>
      <c r="D220" s="157"/>
      <c r="E220" s="157"/>
      <c r="F220" s="164">
        <f>IF(T_DATA[[#This Row],[TIME IN]]="",0,T_DATA[[#This Row],[DAY HOURS]]-T_DATA[[#This Row],[DOUBLE OVERTIME]]-T_DATA[[#This Row],[OVERTIME]])</f>
        <v>0</v>
      </c>
      <c r="G2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0" s="167">
        <f>IF(T_DATA[[#This Row],[TIME IN]]="",0,ROUND(((T_DATA[[#This Row],[TIME OUT]]-T_DATA[[#This Row],[TIME IN]]-T_DATA[[#This Row],[BREAK TIME]])*24*60),0)/60)</f>
        <v>0</v>
      </c>
      <c r="J2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0" s="165">
        <f>IF(T_DATA[[#This Row],[REGULAR ]]="","",T_DATA[[#This Row],[REGULAR ]]*I_T1_RT)</f>
        <v>0</v>
      </c>
      <c r="L220" s="165">
        <f ca="1">IF(T_DATA[[#This Row],[OVERTIME]]="","",T_DATA[[#This Row],[OVERTIME]]*I_T2_RT)</f>
        <v>0</v>
      </c>
      <c r="M220" s="165">
        <f ca="1">IF(T_DATA[[#This Row],[DOUBLE OVERTIME]]="","",T_DATA[[#This Row],[DOUBLE OVERTIME]]*I_T3_RT)</f>
        <v>0</v>
      </c>
      <c r="N220" s="165">
        <f ca="1">IFERROR(T_DATA[[#This Row],[REGULAR PAY]]+T_DATA[[#This Row],[OVERTIME PAY]]+T_DATA[[#This Row],[DOUBLE OVERTIME PAY]],"")</f>
        <v>0</v>
      </c>
      <c r="O2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1" spans="1:15" ht="16.5" thickTop="1" thickBot="1" x14ac:dyDescent="0.3">
      <c r="A221" s="160">
        <f>I_ST_DT-1+ROW(T_DATA[[#This Row],[DATE]])-ROW(T_DATA[[#Headers],[DATE]])</f>
        <v>43490</v>
      </c>
      <c r="B221" s="161" t="str">
        <f>TEXT(T_DATA[[#This Row],[DATE]],"ddd")</f>
        <v>Fri</v>
      </c>
      <c r="C221" s="157"/>
      <c r="D221" s="157"/>
      <c r="E221" s="157"/>
      <c r="F221" s="164">
        <f>IF(T_DATA[[#This Row],[TIME IN]]="",0,T_DATA[[#This Row],[DAY HOURS]]-T_DATA[[#This Row],[DOUBLE OVERTIME]]-T_DATA[[#This Row],[OVERTIME]])</f>
        <v>0</v>
      </c>
      <c r="G2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1" s="167">
        <f>IF(T_DATA[[#This Row],[TIME IN]]="",0,ROUND(((T_DATA[[#This Row],[TIME OUT]]-T_DATA[[#This Row],[TIME IN]]-T_DATA[[#This Row],[BREAK TIME]])*24*60),0)/60)</f>
        <v>0</v>
      </c>
      <c r="J2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1" s="165">
        <f>IF(T_DATA[[#This Row],[REGULAR ]]="","",T_DATA[[#This Row],[REGULAR ]]*I_T1_RT)</f>
        <v>0</v>
      </c>
      <c r="L221" s="165">
        <f ca="1">IF(T_DATA[[#This Row],[OVERTIME]]="","",T_DATA[[#This Row],[OVERTIME]]*I_T2_RT)</f>
        <v>0</v>
      </c>
      <c r="M221" s="165">
        <f ca="1">IF(T_DATA[[#This Row],[DOUBLE OVERTIME]]="","",T_DATA[[#This Row],[DOUBLE OVERTIME]]*I_T3_RT)</f>
        <v>0</v>
      </c>
      <c r="N221" s="165">
        <f ca="1">IFERROR(T_DATA[[#This Row],[REGULAR PAY]]+T_DATA[[#This Row],[OVERTIME PAY]]+T_DATA[[#This Row],[DOUBLE OVERTIME PAY]],"")</f>
        <v>0</v>
      </c>
      <c r="O2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2" spans="1:15" ht="16.5" thickTop="1" thickBot="1" x14ac:dyDescent="0.3">
      <c r="A222" s="160">
        <f>I_ST_DT-1+ROW(T_DATA[[#This Row],[DATE]])-ROW(T_DATA[[#Headers],[DATE]])</f>
        <v>43491</v>
      </c>
      <c r="B222" s="161" t="str">
        <f>TEXT(T_DATA[[#This Row],[DATE]],"ddd")</f>
        <v>Sat</v>
      </c>
      <c r="C222" s="157"/>
      <c r="D222" s="157"/>
      <c r="E222" s="157"/>
      <c r="F222" s="164">
        <f>IF(T_DATA[[#This Row],[TIME IN]]="",0,T_DATA[[#This Row],[DAY HOURS]]-T_DATA[[#This Row],[DOUBLE OVERTIME]]-T_DATA[[#This Row],[OVERTIME]])</f>
        <v>0</v>
      </c>
      <c r="G2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2" s="167">
        <f>IF(T_DATA[[#This Row],[TIME IN]]="",0,ROUND(((T_DATA[[#This Row],[TIME OUT]]-T_DATA[[#This Row],[TIME IN]]-T_DATA[[#This Row],[BREAK TIME]])*24*60),0)/60)</f>
        <v>0</v>
      </c>
      <c r="J2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2" s="165">
        <f>IF(T_DATA[[#This Row],[REGULAR ]]="","",T_DATA[[#This Row],[REGULAR ]]*I_T1_RT)</f>
        <v>0</v>
      </c>
      <c r="L222" s="165">
        <f ca="1">IF(T_DATA[[#This Row],[OVERTIME]]="","",T_DATA[[#This Row],[OVERTIME]]*I_T2_RT)</f>
        <v>0</v>
      </c>
      <c r="M222" s="165">
        <f ca="1">IF(T_DATA[[#This Row],[DOUBLE OVERTIME]]="","",T_DATA[[#This Row],[DOUBLE OVERTIME]]*I_T3_RT)</f>
        <v>0</v>
      </c>
      <c r="N222" s="165">
        <f ca="1">IFERROR(T_DATA[[#This Row],[REGULAR PAY]]+T_DATA[[#This Row],[OVERTIME PAY]]+T_DATA[[#This Row],[DOUBLE OVERTIME PAY]],"")</f>
        <v>0</v>
      </c>
      <c r="O2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3" spans="1:15" ht="16.5" thickTop="1" thickBot="1" x14ac:dyDescent="0.3">
      <c r="A223" s="160">
        <f>I_ST_DT-1+ROW(T_DATA[[#This Row],[DATE]])-ROW(T_DATA[[#Headers],[DATE]])</f>
        <v>43492</v>
      </c>
      <c r="B223" s="161" t="str">
        <f>TEXT(T_DATA[[#This Row],[DATE]],"ddd")</f>
        <v>Sun</v>
      </c>
      <c r="C223" s="157"/>
      <c r="D223" s="157"/>
      <c r="E223" s="157"/>
      <c r="F223" s="164">
        <f>IF(T_DATA[[#This Row],[TIME IN]]="",0,T_DATA[[#This Row],[DAY HOURS]]-T_DATA[[#This Row],[DOUBLE OVERTIME]]-T_DATA[[#This Row],[OVERTIME]])</f>
        <v>0</v>
      </c>
      <c r="G2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3" s="167">
        <f>IF(T_DATA[[#This Row],[TIME IN]]="",0,ROUND(((T_DATA[[#This Row],[TIME OUT]]-T_DATA[[#This Row],[TIME IN]]-T_DATA[[#This Row],[BREAK TIME]])*24*60),0)/60)</f>
        <v>0</v>
      </c>
      <c r="J2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3" s="165">
        <f>IF(T_DATA[[#This Row],[REGULAR ]]="","",T_DATA[[#This Row],[REGULAR ]]*I_T1_RT)</f>
        <v>0</v>
      </c>
      <c r="L223" s="165">
        <f ca="1">IF(T_DATA[[#This Row],[OVERTIME]]="","",T_DATA[[#This Row],[OVERTIME]]*I_T2_RT)</f>
        <v>0</v>
      </c>
      <c r="M223" s="165">
        <f ca="1">IF(T_DATA[[#This Row],[DOUBLE OVERTIME]]="","",T_DATA[[#This Row],[DOUBLE OVERTIME]]*I_T3_RT)</f>
        <v>0</v>
      </c>
      <c r="N223" s="165">
        <f ca="1">IFERROR(T_DATA[[#This Row],[REGULAR PAY]]+T_DATA[[#This Row],[OVERTIME PAY]]+T_DATA[[#This Row],[DOUBLE OVERTIME PAY]],"")</f>
        <v>0</v>
      </c>
      <c r="O2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4" spans="1:15" ht="16.5" thickTop="1" thickBot="1" x14ac:dyDescent="0.3">
      <c r="A224" s="160">
        <f>I_ST_DT-1+ROW(T_DATA[[#This Row],[DATE]])-ROW(T_DATA[[#Headers],[DATE]])</f>
        <v>43493</v>
      </c>
      <c r="B224" s="161" t="str">
        <f>TEXT(T_DATA[[#This Row],[DATE]],"ddd")</f>
        <v>Mon</v>
      </c>
      <c r="C224" s="157"/>
      <c r="D224" s="157"/>
      <c r="E224" s="157"/>
      <c r="F224" s="164">
        <f>IF(T_DATA[[#This Row],[TIME IN]]="",0,T_DATA[[#This Row],[DAY HOURS]]-T_DATA[[#This Row],[DOUBLE OVERTIME]]-T_DATA[[#This Row],[OVERTIME]])</f>
        <v>0</v>
      </c>
      <c r="G2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4" s="167">
        <f>IF(T_DATA[[#This Row],[TIME IN]]="",0,ROUND(((T_DATA[[#This Row],[TIME OUT]]-T_DATA[[#This Row],[TIME IN]]-T_DATA[[#This Row],[BREAK TIME]])*24*60),0)/60)</f>
        <v>0</v>
      </c>
      <c r="J2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4" s="165">
        <f>IF(T_DATA[[#This Row],[REGULAR ]]="","",T_DATA[[#This Row],[REGULAR ]]*I_T1_RT)</f>
        <v>0</v>
      </c>
      <c r="L224" s="165">
        <f ca="1">IF(T_DATA[[#This Row],[OVERTIME]]="","",T_DATA[[#This Row],[OVERTIME]]*I_T2_RT)</f>
        <v>0</v>
      </c>
      <c r="M224" s="165">
        <f ca="1">IF(T_DATA[[#This Row],[DOUBLE OVERTIME]]="","",T_DATA[[#This Row],[DOUBLE OVERTIME]]*I_T3_RT)</f>
        <v>0</v>
      </c>
      <c r="N224" s="165">
        <f ca="1">IFERROR(T_DATA[[#This Row],[REGULAR PAY]]+T_DATA[[#This Row],[OVERTIME PAY]]+T_DATA[[#This Row],[DOUBLE OVERTIME PAY]],"")</f>
        <v>0</v>
      </c>
      <c r="O2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5" spans="1:15" ht="16.5" thickTop="1" thickBot="1" x14ac:dyDescent="0.3">
      <c r="A225" s="160">
        <f>I_ST_DT-1+ROW(T_DATA[[#This Row],[DATE]])-ROW(T_DATA[[#Headers],[DATE]])</f>
        <v>43494</v>
      </c>
      <c r="B225" s="161" t="str">
        <f>TEXT(T_DATA[[#This Row],[DATE]],"ddd")</f>
        <v>Tue</v>
      </c>
      <c r="C225" s="157"/>
      <c r="D225" s="157"/>
      <c r="E225" s="157"/>
      <c r="F225" s="164">
        <f>IF(T_DATA[[#This Row],[TIME IN]]="",0,T_DATA[[#This Row],[DAY HOURS]]-T_DATA[[#This Row],[DOUBLE OVERTIME]]-T_DATA[[#This Row],[OVERTIME]])</f>
        <v>0</v>
      </c>
      <c r="G2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5" s="167">
        <f>IF(T_DATA[[#This Row],[TIME IN]]="",0,ROUND(((T_DATA[[#This Row],[TIME OUT]]-T_DATA[[#This Row],[TIME IN]]-T_DATA[[#This Row],[BREAK TIME]])*24*60),0)/60)</f>
        <v>0</v>
      </c>
      <c r="J2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5" s="165">
        <f>IF(T_DATA[[#This Row],[REGULAR ]]="","",T_DATA[[#This Row],[REGULAR ]]*I_T1_RT)</f>
        <v>0</v>
      </c>
      <c r="L225" s="165">
        <f ca="1">IF(T_DATA[[#This Row],[OVERTIME]]="","",T_DATA[[#This Row],[OVERTIME]]*I_T2_RT)</f>
        <v>0</v>
      </c>
      <c r="M225" s="165">
        <f ca="1">IF(T_DATA[[#This Row],[DOUBLE OVERTIME]]="","",T_DATA[[#This Row],[DOUBLE OVERTIME]]*I_T3_RT)</f>
        <v>0</v>
      </c>
      <c r="N225" s="165">
        <f ca="1">IFERROR(T_DATA[[#This Row],[REGULAR PAY]]+T_DATA[[#This Row],[OVERTIME PAY]]+T_DATA[[#This Row],[DOUBLE OVERTIME PAY]],"")</f>
        <v>0</v>
      </c>
      <c r="O2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6" spans="1:15" ht="16.5" thickTop="1" thickBot="1" x14ac:dyDescent="0.3">
      <c r="A226" s="160">
        <f>I_ST_DT-1+ROW(T_DATA[[#This Row],[DATE]])-ROW(T_DATA[[#Headers],[DATE]])</f>
        <v>43495</v>
      </c>
      <c r="B226" s="161" t="str">
        <f>TEXT(T_DATA[[#This Row],[DATE]],"ddd")</f>
        <v>Wed</v>
      </c>
      <c r="C226" s="157"/>
      <c r="D226" s="157"/>
      <c r="E226" s="157"/>
      <c r="F226" s="164">
        <f>IF(T_DATA[[#This Row],[TIME IN]]="",0,T_DATA[[#This Row],[DAY HOURS]]-T_DATA[[#This Row],[DOUBLE OVERTIME]]-T_DATA[[#This Row],[OVERTIME]])</f>
        <v>0</v>
      </c>
      <c r="G2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6" s="167">
        <f>IF(T_DATA[[#This Row],[TIME IN]]="",0,ROUND(((T_DATA[[#This Row],[TIME OUT]]-T_DATA[[#This Row],[TIME IN]]-T_DATA[[#This Row],[BREAK TIME]])*24*60),0)/60)</f>
        <v>0</v>
      </c>
      <c r="J2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6" s="165">
        <f>IF(T_DATA[[#This Row],[REGULAR ]]="","",T_DATA[[#This Row],[REGULAR ]]*I_T1_RT)</f>
        <v>0</v>
      </c>
      <c r="L226" s="165">
        <f ca="1">IF(T_DATA[[#This Row],[OVERTIME]]="","",T_DATA[[#This Row],[OVERTIME]]*I_T2_RT)</f>
        <v>0</v>
      </c>
      <c r="M226" s="165">
        <f ca="1">IF(T_DATA[[#This Row],[DOUBLE OVERTIME]]="","",T_DATA[[#This Row],[DOUBLE OVERTIME]]*I_T3_RT)</f>
        <v>0</v>
      </c>
      <c r="N226" s="165">
        <f ca="1">IFERROR(T_DATA[[#This Row],[REGULAR PAY]]+T_DATA[[#This Row],[OVERTIME PAY]]+T_DATA[[#This Row],[DOUBLE OVERTIME PAY]],"")</f>
        <v>0</v>
      </c>
      <c r="O2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7" spans="1:15" ht="16.5" thickTop="1" thickBot="1" x14ac:dyDescent="0.3">
      <c r="A227" s="160">
        <f>I_ST_DT-1+ROW(T_DATA[[#This Row],[DATE]])-ROW(T_DATA[[#Headers],[DATE]])</f>
        <v>43496</v>
      </c>
      <c r="B227" s="161" t="str">
        <f>TEXT(T_DATA[[#This Row],[DATE]],"ddd")</f>
        <v>Thu</v>
      </c>
      <c r="C227" s="157"/>
      <c r="D227" s="157"/>
      <c r="E227" s="157"/>
      <c r="F227" s="164">
        <f>IF(T_DATA[[#This Row],[TIME IN]]="",0,T_DATA[[#This Row],[DAY HOURS]]-T_DATA[[#This Row],[DOUBLE OVERTIME]]-T_DATA[[#This Row],[OVERTIME]])</f>
        <v>0</v>
      </c>
      <c r="G2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7" s="167">
        <f>IF(T_DATA[[#This Row],[TIME IN]]="",0,ROUND(((T_DATA[[#This Row],[TIME OUT]]-T_DATA[[#This Row],[TIME IN]]-T_DATA[[#This Row],[BREAK TIME]])*24*60),0)/60)</f>
        <v>0</v>
      </c>
      <c r="J2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7" s="165">
        <f>IF(T_DATA[[#This Row],[REGULAR ]]="","",T_DATA[[#This Row],[REGULAR ]]*I_T1_RT)</f>
        <v>0</v>
      </c>
      <c r="L227" s="165">
        <f ca="1">IF(T_DATA[[#This Row],[OVERTIME]]="","",T_DATA[[#This Row],[OVERTIME]]*I_T2_RT)</f>
        <v>0</v>
      </c>
      <c r="M227" s="165">
        <f ca="1">IF(T_DATA[[#This Row],[DOUBLE OVERTIME]]="","",T_DATA[[#This Row],[DOUBLE OVERTIME]]*I_T3_RT)</f>
        <v>0</v>
      </c>
      <c r="N227" s="165">
        <f ca="1">IFERROR(T_DATA[[#This Row],[REGULAR PAY]]+T_DATA[[#This Row],[OVERTIME PAY]]+T_DATA[[#This Row],[DOUBLE OVERTIME PAY]],"")</f>
        <v>0</v>
      </c>
      <c r="O2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8" spans="1:15" ht="16.5" thickTop="1" thickBot="1" x14ac:dyDescent="0.3">
      <c r="A228" s="160">
        <f>I_ST_DT-1+ROW(T_DATA[[#This Row],[DATE]])-ROW(T_DATA[[#Headers],[DATE]])</f>
        <v>43497</v>
      </c>
      <c r="B228" s="161" t="str">
        <f>TEXT(T_DATA[[#This Row],[DATE]],"ddd")</f>
        <v>Fri</v>
      </c>
      <c r="C228" s="157"/>
      <c r="D228" s="157"/>
      <c r="E228" s="157"/>
      <c r="F228" s="164">
        <f>IF(T_DATA[[#This Row],[TIME IN]]="",0,T_DATA[[#This Row],[DAY HOURS]]-T_DATA[[#This Row],[DOUBLE OVERTIME]]-T_DATA[[#This Row],[OVERTIME]])</f>
        <v>0</v>
      </c>
      <c r="G2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8" s="167">
        <f>IF(T_DATA[[#This Row],[TIME IN]]="",0,ROUND(((T_DATA[[#This Row],[TIME OUT]]-T_DATA[[#This Row],[TIME IN]]-T_DATA[[#This Row],[BREAK TIME]])*24*60),0)/60)</f>
        <v>0</v>
      </c>
      <c r="J2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8" s="165">
        <f>IF(T_DATA[[#This Row],[REGULAR ]]="","",T_DATA[[#This Row],[REGULAR ]]*I_T1_RT)</f>
        <v>0</v>
      </c>
      <c r="L228" s="165">
        <f ca="1">IF(T_DATA[[#This Row],[OVERTIME]]="","",T_DATA[[#This Row],[OVERTIME]]*I_T2_RT)</f>
        <v>0</v>
      </c>
      <c r="M228" s="165">
        <f ca="1">IF(T_DATA[[#This Row],[DOUBLE OVERTIME]]="","",T_DATA[[#This Row],[DOUBLE OVERTIME]]*I_T3_RT)</f>
        <v>0</v>
      </c>
      <c r="N228" s="165">
        <f ca="1">IFERROR(T_DATA[[#This Row],[REGULAR PAY]]+T_DATA[[#This Row],[OVERTIME PAY]]+T_DATA[[#This Row],[DOUBLE OVERTIME PAY]],"")</f>
        <v>0</v>
      </c>
      <c r="O2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29" spans="1:15" ht="16.5" thickTop="1" thickBot="1" x14ac:dyDescent="0.3">
      <c r="A229" s="160">
        <f>I_ST_DT-1+ROW(T_DATA[[#This Row],[DATE]])-ROW(T_DATA[[#Headers],[DATE]])</f>
        <v>43498</v>
      </c>
      <c r="B229" s="161" t="str">
        <f>TEXT(T_DATA[[#This Row],[DATE]],"ddd")</f>
        <v>Sat</v>
      </c>
      <c r="C229" s="157"/>
      <c r="D229" s="157"/>
      <c r="E229" s="157"/>
      <c r="F229" s="164">
        <f>IF(T_DATA[[#This Row],[TIME IN]]="",0,T_DATA[[#This Row],[DAY HOURS]]-T_DATA[[#This Row],[DOUBLE OVERTIME]]-T_DATA[[#This Row],[OVERTIME]])</f>
        <v>0</v>
      </c>
      <c r="G2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29" s="167">
        <f>IF(T_DATA[[#This Row],[TIME IN]]="",0,ROUND(((T_DATA[[#This Row],[TIME OUT]]-T_DATA[[#This Row],[TIME IN]]-T_DATA[[#This Row],[BREAK TIME]])*24*60),0)/60)</f>
        <v>0</v>
      </c>
      <c r="J2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29" s="165">
        <f>IF(T_DATA[[#This Row],[REGULAR ]]="","",T_DATA[[#This Row],[REGULAR ]]*I_T1_RT)</f>
        <v>0</v>
      </c>
      <c r="L229" s="165">
        <f ca="1">IF(T_DATA[[#This Row],[OVERTIME]]="","",T_DATA[[#This Row],[OVERTIME]]*I_T2_RT)</f>
        <v>0</v>
      </c>
      <c r="M229" s="165">
        <f ca="1">IF(T_DATA[[#This Row],[DOUBLE OVERTIME]]="","",T_DATA[[#This Row],[DOUBLE OVERTIME]]*I_T3_RT)</f>
        <v>0</v>
      </c>
      <c r="N229" s="165">
        <f ca="1">IFERROR(T_DATA[[#This Row],[REGULAR PAY]]+T_DATA[[#This Row],[OVERTIME PAY]]+T_DATA[[#This Row],[DOUBLE OVERTIME PAY]],"")</f>
        <v>0</v>
      </c>
      <c r="O2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0" spans="1:15" ht="16.5" thickTop="1" thickBot="1" x14ac:dyDescent="0.3">
      <c r="A230" s="160">
        <f>I_ST_DT-1+ROW(T_DATA[[#This Row],[DATE]])-ROW(T_DATA[[#Headers],[DATE]])</f>
        <v>43499</v>
      </c>
      <c r="B230" s="161" t="str">
        <f>TEXT(T_DATA[[#This Row],[DATE]],"ddd")</f>
        <v>Sun</v>
      </c>
      <c r="C230" s="157"/>
      <c r="D230" s="157"/>
      <c r="E230" s="157"/>
      <c r="F230" s="164">
        <f>IF(T_DATA[[#This Row],[TIME IN]]="",0,T_DATA[[#This Row],[DAY HOURS]]-T_DATA[[#This Row],[DOUBLE OVERTIME]]-T_DATA[[#This Row],[OVERTIME]])</f>
        <v>0</v>
      </c>
      <c r="G2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0" s="167">
        <f>IF(T_DATA[[#This Row],[TIME IN]]="",0,ROUND(((T_DATA[[#This Row],[TIME OUT]]-T_DATA[[#This Row],[TIME IN]]-T_DATA[[#This Row],[BREAK TIME]])*24*60),0)/60)</f>
        <v>0</v>
      </c>
      <c r="J2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0" s="165">
        <f>IF(T_DATA[[#This Row],[REGULAR ]]="","",T_DATA[[#This Row],[REGULAR ]]*I_T1_RT)</f>
        <v>0</v>
      </c>
      <c r="L230" s="165">
        <f ca="1">IF(T_DATA[[#This Row],[OVERTIME]]="","",T_DATA[[#This Row],[OVERTIME]]*I_T2_RT)</f>
        <v>0</v>
      </c>
      <c r="M230" s="165">
        <f ca="1">IF(T_DATA[[#This Row],[DOUBLE OVERTIME]]="","",T_DATA[[#This Row],[DOUBLE OVERTIME]]*I_T3_RT)</f>
        <v>0</v>
      </c>
      <c r="N230" s="165">
        <f ca="1">IFERROR(T_DATA[[#This Row],[REGULAR PAY]]+T_DATA[[#This Row],[OVERTIME PAY]]+T_DATA[[#This Row],[DOUBLE OVERTIME PAY]],"")</f>
        <v>0</v>
      </c>
      <c r="O2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1" spans="1:15" ht="16.5" thickTop="1" thickBot="1" x14ac:dyDescent="0.3">
      <c r="A231" s="160">
        <f>I_ST_DT-1+ROW(T_DATA[[#This Row],[DATE]])-ROW(T_DATA[[#Headers],[DATE]])</f>
        <v>43500</v>
      </c>
      <c r="B231" s="161" t="str">
        <f>TEXT(T_DATA[[#This Row],[DATE]],"ddd")</f>
        <v>Mon</v>
      </c>
      <c r="C231" s="157"/>
      <c r="D231" s="157"/>
      <c r="E231" s="157"/>
      <c r="F231" s="164">
        <f>IF(T_DATA[[#This Row],[TIME IN]]="",0,T_DATA[[#This Row],[DAY HOURS]]-T_DATA[[#This Row],[DOUBLE OVERTIME]]-T_DATA[[#This Row],[OVERTIME]])</f>
        <v>0</v>
      </c>
      <c r="G2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1" s="167">
        <f>IF(T_DATA[[#This Row],[TIME IN]]="",0,ROUND(((T_DATA[[#This Row],[TIME OUT]]-T_DATA[[#This Row],[TIME IN]]-T_DATA[[#This Row],[BREAK TIME]])*24*60),0)/60)</f>
        <v>0</v>
      </c>
      <c r="J2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1" s="165">
        <f>IF(T_DATA[[#This Row],[REGULAR ]]="","",T_DATA[[#This Row],[REGULAR ]]*I_T1_RT)</f>
        <v>0</v>
      </c>
      <c r="L231" s="165">
        <f ca="1">IF(T_DATA[[#This Row],[OVERTIME]]="","",T_DATA[[#This Row],[OVERTIME]]*I_T2_RT)</f>
        <v>0</v>
      </c>
      <c r="M231" s="165">
        <f ca="1">IF(T_DATA[[#This Row],[DOUBLE OVERTIME]]="","",T_DATA[[#This Row],[DOUBLE OVERTIME]]*I_T3_RT)</f>
        <v>0</v>
      </c>
      <c r="N231" s="165">
        <f ca="1">IFERROR(T_DATA[[#This Row],[REGULAR PAY]]+T_DATA[[#This Row],[OVERTIME PAY]]+T_DATA[[#This Row],[DOUBLE OVERTIME PAY]],"")</f>
        <v>0</v>
      </c>
      <c r="O2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2" spans="1:15" ht="16.5" thickTop="1" thickBot="1" x14ac:dyDescent="0.3">
      <c r="A232" s="160">
        <f>I_ST_DT-1+ROW(T_DATA[[#This Row],[DATE]])-ROW(T_DATA[[#Headers],[DATE]])</f>
        <v>43501</v>
      </c>
      <c r="B232" s="161" t="str">
        <f>TEXT(T_DATA[[#This Row],[DATE]],"ddd")</f>
        <v>Tue</v>
      </c>
      <c r="C232" s="157"/>
      <c r="D232" s="157"/>
      <c r="E232" s="157"/>
      <c r="F232" s="164">
        <f>IF(T_DATA[[#This Row],[TIME IN]]="",0,T_DATA[[#This Row],[DAY HOURS]]-T_DATA[[#This Row],[DOUBLE OVERTIME]]-T_DATA[[#This Row],[OVERTIME]])</f>
        <v>0</v>
      </c>
      <c r="G2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2" s="167">
        <f>IF(T_DATA[[#This Row],[TIME IN]]="",0,ROUND(((T_DATA[[#This Row],[TIME OUT]]-T_DATA[[#This Row],[TIME IN]]-T_DATA[[#This Row],[BREAK TIME]])*24*60),0)/60)</f>
        <v>0</v>
      </c>
      <c r="J2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2" s="165">
        <f>IF(T_DATA[[#This Row],[REGULAR ]]="","",T_DATA[[#This Row],[REGULAR ]]*I_T1_RT)</f>
        <v>0</v>
      </c>
      <c r="L232" s="165">
        <f ca="1">IF(T_DATA[[#This Row],[OVERTIME]]="","",T_DATA[[#This Row],[OVERTIME]]*I_T2_RT)</f>
        <v>0</v>
      </c>
      <c r="M232" s="165">
        <f ca="1">IF(T_DATA[[#This Row],[DOUBLE OVERTIME]]="","",T_DATA[[#This Row],[DOUBLE OVERTIME]]*I_T3_RT)</f>
        <v>0</v>
      </c>
      <c r="N232" s="165">
        <f ca="1">IFERROR(T_DATA[[#This Row],[REGULAR PAY]]+T_DATA[[#This Row],[OVERTIME PAY]]+T_DATA[[#This Row],[DOUBLE OVERTIME PAY]],"")</f>
        <v>0</v>
      </c>
      <c r="O2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3" spans="1:15" ht="16.5" thickTop="1" thickBot="1" x14ac:dyDescent="0.3">
      <c r="A233" s="160">
        <f>I_ST_DT-1+ROW(T_DATA[[#This Row],[DATE]])-ROW(T_DATA[[#Headers],[DATE]])</f>
        <v>43502</v>
      </c>
      <c r="B233" s="161" t="str">
        <f>TEXT(T_DATA[[#This Row],[DATE]],"ddd")</f>
        <v>Wed</v>
      </c>
      <c r="C233" s="157"/>
      <c r="D233" s="157"/>
      <c r="E233" s="157"/>
      <c r="F233" s="164">
        <f>IF(T_DATA[[#This Row],[TIME IN]]="",0,T_DATA[[#This Row],[DAY HOURS]]-T_DATA[[#This Row],[DOUBLE OVERTIME]]-T_DATA[[#This Row],[OVERTIME]])</f>
        <v>0</v>
      </c>
      <c r="G2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3" s="167">
        <f>IF(T_DATA[[#This Row],[TIME IN]]="",0,ROUND(((T_DATA[[#This Row],[TIME OUT]]-T_DATA[[#This Row],[TIME IN]]-T_DATA[[#This Row],[BREAK TIME]])*24*60),0)/60)</f>
        <v>0</v>
      </c>
      <c r="J2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3" s="165">
        <f>IF(T_DATA[[#This Row],[REGULAR ]]="","",T_DATA[[#This Row],[REGULAR ]]*I_T1_RT)</f>
        <v>0</v>
      </c>
      <c r="L233" s="165">
        <f ca="1">IF(T_DATA[[#This Row],[OVERTIME]]="","",T_DATA[[#This Row],[OVERTIME]]*I_T2_RT)</f>
        <v>0</v>
      </c>
      <c r="M233" s="165">
        <f ca="1">IF(T_DATA[[#This Row],[DOUBLE OVERTIME]]="","",T_DATA[[#This Row],[DOUBLE OVERTIME]]*I_T3_RT)</f>
        <v>0</v>
      </c>
      <c r="N233" s="165">
        <f ca="1">IFERROR(T_DATA[[#This Row],[REGULAR PAY]]+T_DATA[[#This Row],[OVERTIME PAY]]+T_DATA[[#This Row],[DOUBLE OVERTIME PAY]],"")</f>
        <v>0</v>
      </c>
      <c r="O2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4" spans="1:15" ht="16.5" thickTop="1" thickBot="1" x14ac:dyDescent="0.3">
      <c r="A234" s="160">
        <f>I_ST_DT-1+ROW(T_DATA[[#This Row],[DATE]])-ROW(T_DATA[[#Headers],[DATE]])</f>
        <v>43503</v>
      </c>
      <c r="B234" s="161" t="str">
        <f>TEXT(T_DATA[[#This Row],[DATE]],"ddd")</f>
        <v>Thu</v>
      </c>
      <c r="C234" s="157"/>
      <c r="D234" s="157"/>
      <c r="E234" s="157"/>
      <c r="F234" s="164">
        <f>IF(T_DATA[[#This Row],[TIME IN]]="",0,T_DATA[[#This Row],[DAY HOURS]]-T_DATA[[#This Row],[DOUBLE OVERTIME]]-T_DATA[[#This Row],[OVERTIME]])</f>
        <v>0</v>
      </c>
      <c r="G2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4" s="167">
        <f>IF(T_DATA[[#This Row],[TIME IN]]="",0,ROUND(((T_DATA[[#This Row],[TIME OUT]]-T_DATA[[#This Row],[TIME IN]]-T_DATA[[#This Row],[BREAK TIME]])*24*60),0)/60)</f>
        <v>0</v>
      </c>
      <c r="J2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4" s="165">
        <f>IF(T_DATA[[#This Row],[REGULAR ]]="","",T_DATA[[#This Row],[REGULAR ]]*I_T1_RT)</f>
        <v>0</v>
      </c>
      <c r="L234" s="165">
        <f ca="1">IF(T_DATA[[#This Row],[OVERTIME]]="","",T_DATA[[#This Row],[OVERTIME]]*I_T2_RT)</f>
        <v>0</v>
      </c>
      <c r="M234" s="165">
        <f ca="1">IF(T_DATA[[#This Row],[DOUBLE OVERTIME]]="","",T_DATA[[#This Row],[DOUBLE OVERTIME]]*I_T3_RT)</f>
        <v>0</v>
      </c>
      <c r="N234" s="165">
        <f ca="1">IFERROR(T_DATA[[#This Row],[REGULAR PAY]]+T_DATA[[#This Row],[OVERTIME PAY]]+T_DATA[[#This Row],[DOUBLE OVERTIME PAY]],"")</f>
        <v>0</v>
      </c>
      <c r="O2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5" spans="1:15" ht="16.5" thickTop="1" thickBot="1" x14ac:dyDescent="0.3">
      <c r="A235" s="160">
        <f>I_ST_DT-1+ROW(T_DATA[[#This Row],[DATE]])-ROW(T_DATA[[#Headers],[DATE]])</f>
        <v>43504</v>
      </c>
      <c r="B235" s="161" t="str">
        <f>TEXT(T_DATA[[#This Row],[DATE]],"ddd")</f>
        <v>Fri</v>
      </c>
      <c r="C235" s="157"/>
      <c r="D235" s="157"/>
      <c r="E235" s="157"/>
      <c r="F235" s="164">
        <f>IF(T_DATA[[#This Row],[TIME IN]]="",0,T_DATA[[#This Row],[DAY HOURS]]-T_DATA[[#This Row],[DOUBLE OVERTIME]]-T_DATA[[#This Row],[OVERTIME]])</f>
        <v>0</v>
      </c>
      <c r="G2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5" s="167">
        <f>IF(T_DATA[[#This Row],[TIME IN]]="",0,ROUND(((T_DATA[[#This Row],[TIME OUT]]-T_DATA[[#This Row],[TIME IN]]-T_DATA[[#This Row],[BREAK TIME]])*24*60),0)/60)</f>
        <v>0</v>
      </c>
      <c r="J2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5" s="165">
        <f>IF(T_DATA[[#This Row],[REGULAR ]]="","",T_DATA[[#This Row],[REGULAR ]]*I_T1_RT)</f>
        <v>0</v>
      </c>
      <c r="L235" s="165">
        <f ca="1">IF(T_DATA[[#This Row],[OVERTIME]]="","",T_DATA[[#This Row],[OVERTIME]]*I_T2_RT)</f>
        <v>0</v>
      </c>
      <c r="M235" s="165">
        <f ca="1">IF(T_DATA[[#This Row],[DOUBLE OVERTIME]]="","",T_DATA[[#This Row],[DOUBLE OVERTIME]]*I_T3_RT)</f>
        <v>0</v>
      </c>
      <c r="N235" s="165">
        <f ca="1">IFERROR(T_DATA[[#This Row],[REGULAR PAY]]+T_DATA[[#This Row],[OVERTIME PAY]]+T_DATA[[#This Row],[DOUBLE OVERTIME PAY]],"")</f>
        <v>0</v>
      </c>
      <c r="O2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6" spans="1:15" ht="16.5" thickTop="1" thickBot="1" x14ac:dyDescent="0.3">
      <c r="A236" s="160">
        <f>I_ST_DT-1+ROW(T_DATA[[#This Row],[DATE]])-ROW(T_DATA[[#Headers],[DATE]])</f>
        <v>43505</v>
      </c>
      <c r="B236" s="161" t="str">
        <f>TEXT(T_DATA[[#This Row],[DATE]],"ddd")</f>
        <v>Sat</v>
      </c>
      <c r="C236" s="157"/>
      <c r="D236" s="157"/>
      <c r="E236" s="157"/>
      <c r="F236" s="164">
        <f>IF(T_DATA[[#This Row],[TIME IN]]="",0,T_DATA[[#This Row],[DAY HOURS]]-T_DATA[[#This Row],[DOUBLE OVERTIME]]-T_DATA[[#This Row],[OVERTIME]])</f>
        <v>0</v>
      </c>
      <c r="G2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6" s="167">
        <f>IF(T_DATA[[#This Row],[TIME IN]]="",0,ROUND(((T_DATA[[#This Row],[TIME OUT]]-T_DATA[[#This Row],[TIME IN]]-T_DATA[[#This Row],[BREAK TIME]])*24*60),0)/60)</f>
        <v>0</v>
      </c>
      <c r="J2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6" s="165">
        <f>IF(T_DATA[[#This Row],[REGULAR ]]="","",T_DATA[[#This Row],[REGULAR ]]*I_T1_RT)</f>
        <v>0</v>
      </c>
      <c r="L236" s="165">
        <f ca="1">IF(T_DATA[[#This Row],[OVERTIME]]="","",T_DATA[[#This Row],[OVERTIME]]*I_T2_RT)</f>
        <v>0</v>
      </c>
      <c r="M236" s="165">
        <f ca="1">IF(T_DATA[[#This Row],[DOUBLE OVERTIME]]="","",T_DATA[[#This Row],[DOUBLE OVERTIME]]*I_T3_RT)</f>
        <v>0</v>
      </c>
      <c r="N236" s="165">
        <f ca="1">IFERROR(T_DATA[[#This Row],[REGULAR PAY]]+T_DATA[[#This Row],[OVERTIME PAY]]+T_DATA[[#This Row],[DOUBLE OVERTIME PAY]],"")</f>
        <v>0</v>
      </c>
      <c r="O2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7" spans="1:15" ht="16.5" thickTop="1" thickBot="1" x14ac:dyDescent="0.3">
      <c r="A237" s="160">
        <f>I_ST_DT-1+ROW(T_DATA[[#This Row],[DATE]])-ROW(T_DATA[[#Headers],[DATE]])</f>
        <v>43506</v>
      </c>
      <c r="B237" s="161" t="str">
        <f>TEXT(T_DATA[[#This Row],[DATE]],"ddd")</f>
        <v>Sun</v>
      </c>
      <c r="C237" s="157"/>
      <c r="D237" s="157"/>
      <c r="E237" s="157"/>
      <c r="F237" s="164">
        <f>IF(T_DATA[[#This Row],[TIME IN]]="",0,T_DATA[[#This Row],[DAY HOURS]]-T_DATA[[#This Row],[DOUBLE OVERTIME]]-T_DATA[[#This Row],[OVERTIME]])</f>
        <v>0</v>
      </c>
      <c r="G2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7" s="167">
        <f>IF(T_DATA[[#This Row],[TIME IN]]="",0,ROUND(((T_DATA[[#This Row],[TIME OUT]]-T_DATA[[#This Row],[TIME IN]]-T_DATA[[#This Row],[BREAK TIME]])*24*60),0)/60)</f>
        <v>0</v>
      </c>
      <c r="J2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7" s="165">
        <f>IF(T_DATA[[#This Row],[REGULAR ]]="","",T_DATA[[#This Row],[REGULAR ]]*I_T1_RT)</f>
        <v>0</v>
      </c>
      <c r="L237" s="165">
        <f ca="1">IF(T_DATA[[#This Row],[OVERTIME]]="","",T_DATA[[#This Row],[OVERTIME]]*I_T2_RT)</f>
        <v>0</v>
      </c>
      <c r="M237" s="165">
        <f ca="1">IF(T_DATA[[#This Row],[DOUBLE OVERTIME]]="","",T_DATA[[#This Row],[DOUBLE OVERTIME]]*I_T3_RT)</f>
        <v>0</v>
      </c>
      <c r="N237" s="165">
        <f ca="1">IFERROR(T_DATA[[#This Row],[REGULAR PAY]]+T_DATA[[#This Row],[OVERTIME PAY]]+T_DATA[[#This Row],[DOUBLE OVERTIME PAY]],"")</f>
        <v>0</v>
      </c>
      <c r="O2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8" spans="1:15" ht="16.5" thickTop="1" thickBot="1" x14ac:dyDescent="0.3">
      <c r="A238" s="160">
        <f>I_ST_DT-1+ROW(T_DATA[[#This Row],[DATE]])-ROW(T_DATA[[#Headers],[DATE]])</f>
        <v>43507</v>
      </c>
      <c r="B238" s="161" t="str">
        <f>TEXT(T_DATA[[#This Row],[DATE]],"ddd")</f>
        <v>Mon</v>
      </c>
      <c r="C238" s="157"/>
      <c r="D238" s="157"/>
      <c r="E238" s="157"/>
      <c r="F238" s="164">
        <f>IF(T_DATA[[#This Row],[TIME IN]]="",0,T_DATA[[#This Row],[DAY HOURS]]-T_DATA[[#This Row],[DOUBLE OVERTIME]]-T_DATA[[#This Row],[OVERTIME]])</f>
        <v>0</v>
      </c>
      <c r="G2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8" s="167">
        <f>IF(T_DATA[[#This Row],[TIME IN]]="",0,ROUND(((T_DATA[[#This Row],[TIME OUT]]-T_DATA[[#This Row],[TIME IN]]-T_DATA[[#This Row],[BREAK TIME]])*24*60),0)/60)</f>
        <v>0</v>
      </c>
      <c r="J2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8" s="165">
        <f>IF(T_DATA[[#This Row],[REGULAR ]]="","",T_DATA[[#This Row],[REGULAR ]]*I_T1_RT)</f>
        <v>0</v>
      </c>
      <c r="L238" s="165">
        <f ca="1">IF(T_DATA[[#This Row],[OVERTIME]]="","",T_DATA[[#This Row],[OVERTIME]]*I_T2_RT)</f>
        <v>0</v>
      </c>
      <c r="M238" s="165">
        <f ca="1">IF(T_DATA[[#This Row],[DOUBLE OVERTIME]]="","",T_DATA[[#This Row],[DOUBLE OVERTIME]]*I_T3_RT)</f>
        <v>0</v>
      </c>
      <c r="N238" s="165">
        <f ca="1">IFERROR(T_DATA[[#This Row],[REGULAR PAY]]+T_DATA[[#This Row],[OVERTIME PAY]]+T_DATA[[#This Row],[DOUBLE OVERTIME PAY]],"")</f>
        <v>0</v>
      </c>
      <c r="O2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39" spans="1:15" ht="16.5" thickTop="1" thickBot="1" x14ac:dyDescent="0.3">
      <c r="A239" s="160">
        <f>I_ST_DT-1+ROW(T_DATA[[#This Row],[DATE]])-ROW(T_DATA[[#Headers],[DATE]])</f>
        <v>43508</v>
      </c>
      <c r="B239" s="161" t="str">
        <f>TEXT(T_DATA[[#This Row],[DATE]],"ddd")</f>
        <v>Tue</v>
      </c>
      <c r="C239" s="157"/>
      <c r="D239" s="157"/>
      <c r="E239" s="157"/>
      <c r="F239" s="164">
        <f>IF(T_DATA[[#This Row],[TIME IN]]="",0,T_DATA[[#This Row],[DAY HOURS]]-T_DATA[[#This Row],[DOUBLE OVERTIME]]-T_DATA[[#This Row],[OVERTIME]])</f>
        <v>0</v>
      </c>
      <c r="G2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39" s="167">
        <f>IF(T_DATA[[#This Row],[TIME IN]]="",0,ROUND(((T_DATA[[#This Row],[TIME OUT]]-T_DATA[[#This Row],[TIME IN]]-T_DATA[[#This Row],[BREAK TIME]])*24*60),0)/60)</f>
        <v>0</v>
      </c>
      <c r="J2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39" s="165">
        <f>IF(T_DATA[[#This Row],[REGULAR ]]="","",T_DATA[[#This Row],[REGULAR ]]*I_T1_RT)</f>
        <v>0</v>
      </c>
      <c r="L239" s="165">
        <f ca="1">IF(T_DATA[[#This Row],[OVERTIME]]="","",T_DATA[[#This Row],[OVERTIME]]*I_T2_RT)</f>
        <v>0</v>
      </c>
      <c r="M239" s="165">
        <f ca="1">IF(T_DATA[[#This Row],[DOUBLE OVERTIME]]="","",T_DATA[[#This Row],[DOUBLE OVERTIME]]*I_T3_RT)</f>
        <v>0</v>
      </c>
      <c r="N239" s="165">
        <f ca="1">IFERROR(T_DATA[[#This Row],[REGULAR PAY]]+T_DATA[[#This Row],[OVERTIME PAY]]+T_DATA[[#This Row],[DOUBLE OVERTIME PAY]],"")</f>
        <v>0</v>
      </c>
      <c r="O2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0" spans="1:15" ht="16.5" thickTop="1" thickBot="1" x14ac:dyDescent="0.3">
      <c r="A240" s="160">
        <f>I_ST_DT-1+ROW(T_DATA[[#This Row],[DATE]])-ROW(T_DATA[[#Headers],[DATE]])</f>
        <v>43509</v>
      </c>
      <c r="B240" s="161" t="str">
        <f>TEXT(T_DATA[[#This Row],[DATE]],"ddd")</f>
        <v>Wed</v>
      </c>
      <c r="C240" s="157"/>
      <c r="D240" s="157"/>
      <c r="E240" s="157"/>
      <c r="F240" s="164">
        <f>IF(T_DATA[[#This Row],[TIME IN]]="",0,T_DATA[[#This Row],[DAY HOURS]]-T_DATA[[#This Row],[DOUBLE OVERTIME]]-T_DATA[[#This Row],[OVERTIME]])</f>
        <v>0</v>
      </c>
      <c r="G2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0" s="167">
        <f>IF(T_DATA[[#This Row],[TIME IN]]="",0,ROUND(((T_DATA[[#This Row],[TIME OUT]]-T_DATA[[#This Row],[TIME IN]]-T_DATA[[#This Row],[BREAK TIME]])*24*60),0)/60)</f>
        <v>0</v>
      </c>
      <c r="J2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0" s="165">
        <f>IF(T_DATA[[#This Row],[REGULAR ]]="","",T_DATA[[#This Row],[REGULAR ]]*I_T1_RT)</f>
        <v>0</v>
      </c>
      <c r="L240" s="165">
        <f ca="1">IF(T_DATA[[#This Row],[OVERTIME]]="","",T_DATA[[#This Row],[OVERTIME]]*I_T2_RT)</f>
        <v>0</v>
      </c>
      <c r="M240" s="165">
        <f ca="1">IF(T_DATA[[#This Row],[DOUBLE OVERTIME]]="","",T_DATA[[#This Row],[DOUBLE OVERTIME]]*I_T3_RT)</f>
        <v>0</v>
      </c>
      <c r="N240" s="165">
        <f ca="1">IFERROR(T_DATA[[#This Row],[REGULAR PAY]]+T_DATA[[#This Row],[OVERTIME PAY]]+T_DATA[[#This Row],[DOUBLE OVERTIME PAY]],"")</f>
        <v>0</v>
      </c>
      <c r="O2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1" spans="1:15" ht="16.5" thickTop="1" thickBot="1" x14ac:dyDescent="0.3">
      <c r="A241" s="160">
        <f>I_ST_DT-1+ROW(T_DATA[[#This Row],[DATE]])-ROW(T_DATA[[#Headers],[DATE]])</f>
        <v>43510</v>
      </c>
      <c r="B241" s="161" t="str">
        <f>TEXT(T_DATA[[#This Row],[DATE]],"ddd")</f>
        <v>Thu</v>
      </c>
      <c r="C241" s="157"/>
      <c r="D241" s="157"/>
      <c r="E241" s="157"/>
      <c r="F241" s="164">
        <f>IF(T_DATA[[#This Row],[TIME IN]]="",0,T_DATA[[#This Row],[DAY HOURS]]-T_DATA[[#This Row],[DOUBLE OVERTIME]]-T_DATA[[#This Row],[OVERTIME]])</f>
        <v>0</v>
      </c>
      <c r="G2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1" s="167">
        <f>IF(T_DATA[[#This Row],[TIME IN]]="",0,ROUND(((T_DATA[[#This Row],[TIME OUT]]-T_DATA[[#This Row],[TIME IN]]-T_DATA[[#This Row],[BREAK TIME]])*24*60),0)/60)</f>
        <v>0</v>
      </c>
      <c r="J2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1" s="165">
        <f>IF(T_DATA[[#This Row],[REGULAR ]]="","",T_DATA[[#This Row],[REGULAR ]]*I_T1_RT)</f>
        <v>0</v>
      </c>
      <c r="L241" s="165">
        <f ca="1">IF(T_DATA[[#This Row],[OVERTIME]]="","",T_DATA[[#This Row],[OVERTIME]]*I_T2_RT)</f>
        <v>0</v>
      </c>
      <c r="M241" s="165">
        <f ca="1">IF(T_DATA[[#This Row],[DOUBLE OVERTIME]]="","",T_DATA[[#This Row],[DOUBLE OVERTIME]]*I_T3_RT)</f>
        <v>0</v>
      </c>
      <c r="N241" s="165">
        <f ca="1">IFERROR(T_DATA[[#This Row],[REGULAR PAY]]+T_DATA[[#This Row],[OVERTIME PAY]]+T_DATA[[#This Row],[DOUBLE OVERTIME PAY]],"")</f>
        <v>0</v>
      </c>
      <c r="O2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2" spans="1:15" ht="16.5" thickTop="1" thickBot="1" x14ac:dyDescent="0.3">
      <c r="A242" s="160">
        <f>I_ST_DT-1+ROW(T_DATA[[#This Row],[DATE]])-ROW(T_DATA[[#Headers],[DATE]])</f>
        <v>43511</v>
      </c>
      <c r="B242" s="161" t="str">
        <f>TEXT(T_DATA[[#This Row],[DATE]],"ddd")</f>
        <v>Fri</v>
      </c>
      <c r="C242" s="157"/>
      <c r="D242" s="157"/>
      <c r="E242" s="157"/>
      <c r="F242" s="164">
        <f>IF(T_DATA[[#This Row],[TIME IN]]="",0,T_DATA[[#This Row],[DAY HOURS]]-T_DATA[[#This Row],[DOUBLE OVERTIME]]-T_DATA[[#This Row],[OVERTIME]])</f>
        <v>0</v>
      </c>
      <c r="G2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2" s="167">
        <f>IF(T_DATA[[#This Row],[TIME IN]]="",0,ROUND(((T_DATA[[#This Row],[TIME OUT]]-T_DATA[[#This Row],[TIME IN]]-T_DATA[[#This Row],[BREAK TIME]])*24*60),0)/60)</f>
        <v>0</v>
      </c>
      <c r="J2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2" s="165">
        <f>IF(T_DATA[[#This Row],[REGULAR ]]="","",T_DATA[[#This Row],[REGULAR ]]*I_T1_RT)</f>
        <v>0</v>
      </c>
      <c r="L242" s="165">
        <f ca="1">IF(T_DATA[[#This Row],[OVERTIME]]="","",T_DATA[[#This Row],[OVERTIME]]*I_T2_RT)</f>
        <v>0</v>
      </c>
      <c r="M242" s="165">
        <f ca="1">IF(T_DATA[[#This Row],[DOUBLE OVERTIME]]="","",T_DATA[[#This Row],[DOUBLE OVERTIME]]*I_T3_RT)</f>
        <v>0</v>
      </c>
      <c r="N242" s="165">
        <f ca="1">IFERROR(T_DATA[[#This Row],[REGULAR PAY]]+T_DATA[[#This Row],[OVERTIME PAY]]+T_DATA[[#This Row],[DOUBLE OVERTIME PAY]],"")</f>
        <v>0</v>
      </c>
      <c r="O2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3" spans="1:15" ht="16.5" thickTop="1" thickBot="1" x14ac:dyDescent="0.3">
      <c r="A243" s="160">
        <f>I_ST_DT-1+ROW(T_DATA[[#This Row],[DATE]])-ROW(T_DATA[[#Headers],[DATE]])</f>
        <v>43512</v>
      </c>
      <c r="B243" s="161" t="str">
        <f>TEXT(T_DATA[[#This Row],[DATE]],"ddd")</f>
        <v>Sat</v>
      </c>
      <c r="C243" s="157"/>
      <c r="D243" s="157"/>
      <c r="E243" s="157"/>
      <c r="F243" s="164">
        <f>IF(T_DATA[[#This Row],[TIME IN]]="",0,T_DATA[[#This Row],[DAY HOURS]]-T_DATA[[#This Row],[DOUBLE OVERTIME]]-T_DATA[[#This Row],[OVERTIME]])</f>
        <v>0</v>
      </c>
      <c r="G2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3" s="167">
        <f>IF(T_DATA[[#This Row],[TIME IN]]="",0,ROUND(((T_DATA[[#This Row],[TIME OUT]]-T_DATA[[#This Row],[TIME IN]]-T_DATA[[#This Row],[BREAK TIME]])*24*60),0)/60)</f>
        <v>0</v>
      </c>
      <c r="J2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3" s="165">
        <f>IF(T_DATA[[#This Row],[REGULAR ]]="","",T_DATA[[#This Row],[REGULAR ]]*I_T1_RT)</f>
        <v>0</v>
      </c>
      <c r="L243" s="165">
        <f ca="1">IF(T_DATA[[#This Row],[OVERTIME]]="","",T_DATA[[#This Row],[OVERTIME]]*I_T2_RT)</f>
        <v>0</v>
      </c>
      <c r="M243" s="165">
        <f ca="1">IF(T_DATA[[#This Row],[DOUBLE OVERTIME]]="","",T_DATA[[#This Row],[DOUBLE OVERTIME]]*I_T3_RT)</f>
        <v>0</v>
      </c>
      <c r="N243" s="165">
        <f ca="1">IFERROR(T_DATA[[#This Row],[REGULAR PAY]]+T_DATA[[#This Row],[OVERTIME PAY]]+T_DATA[[#This Row],[DOUBLE OVERTIME PAY]],"")</f>
        <v>0</v>
      </c>
      <c r="O2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4" spans="1:15" ht="16.5" thickTop="1" thickBot="1" x14ac:dyDescent="0.3">
      <c r="A244" s="160">
        <f>I_ST_DT-1+ROW(T_DATA[[#This Row],[DATE]])-ROW(T_DATA[[#Headers],[DATE]])</f>
        <v>43513</v>
      </c>
      <c r="B244" s="161" t="str">
        <f>TEXT(T_DATA[[#This Row],[DATE]],"ddd")</f>
        <v>Sun</v>
      </c>
      <c r="C244" s="157"/>
      <c r="D244" s="157"/>
      <c r="E244" s="157"/>
      <c r="F244" s="164">
        <f>IF(T_DATA[[#This Row],[TIME IN]]="",0,T_DATA[[#This Row],[DAY HOURS]]-T_DATA[[#This Row],[DOUBLE OVERTIME]]-T_DATA[[#This Row],[OVERTIME]])</f>
        <v>0</v>
      </c>
      <c r="G2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4" s="167">
        <f>IF(T_DATA[[#This Row],[TIME IN]]="",0,ROUND(((T_DATA[[#This Row],[TIME OUT]]-T_DATA[[#This Row],[TIME IN]]-T_DATA[[#This Row],[BREAK TIME]])*24*60),0)/60)</f>
        <v>0</v>
      </c>
      <c r="J2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4" s="165">
        <f>IF(T_DATA[[#This Row],[REGULAR ]]="","",T_DATA[[#This Row],[REGULAR ]]*I_T1_RT)</f>
        <v>0</v>
      </c>
      <c r="L244" s="165">
        <f ca="1">IF(T_DATA[[#This Row],[OVERTIME]]="","",T_DATA[[#This Row],[OVERTIME]]*I_T2_RT)</f>
        <v>0</v>
      </c>
      <c r="M244" s="165">
        <f ca="1">IF(T_DATA[[#This Row],[DOUBLE OVERTIME]]="","",T_DATA[[#This Row],[DOUBLE OVERTIME]]*I_T3_RT)</f>
        <v>0</v>
      </c>
      <c r="N244" s="165">
        <f ca="1">IFERROR(T_DATA[[#This Row],[REGULAR PAY]]+T_DATA[[#This Row],[OVERTIME PAY]]+T_DATA[[#This Row],[DOUBLE OVERTIME PAY]],"")</f>
        <v>0</v>
      </c>
      <c r="O2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5" spans="1:15" ht="16.5" thickTop="1" thickBot="1" x14ac:dyDescent="0.3">
      <c r="A245" s="160">
        <f>I_ST_DT-1+ROW(T_DATA[[#This Row],[DATE]])-ROW(T_DATA[[#Headers],[DATE]])</f>
        <v>43514</v>
      </c>
      <c r="B245" s="161" t="str">
        <f>TEXT(T_DATA[[#This Row],[DATE]],"ddd")</f>
        <v>Mon</v>
      </c>
      <c r="C245" s="157"/>
      <c r="D245" s="157"/>
      <c r="E245" s="157"/>
      <c r="F245" s="164">
        <f>IF(T_DATA[[#This Row],[TIME IN]]="",0,T_DATA[[#This Row],[DAY HOURS]]-T_DATA[[#This Row],[DOUBLE OVERTIME]]-T_DATA[[#This Row],[OVERTIME]])</f>
        <v>0</v>
      </c>
      <c r="G2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5" s="167">
        <f>IF(T_DATA[[#This Row],[TIME IN]]="",0,ROUND(((T_DATA[[#This Row],[TIME OUT]]-T_DATA[[#This Row],[TIME IN]]-T_DATA[[#This Row],[BREAK TIME]])*24*60),0)/60)</f>
        <v>0</v>
      </c>
      <c r="J2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5" s="165">
        <f>IF(T_DATA[[#This Row],[REGULAR ]]="","",T_DATA[[#This Row],[REGULAR ]]*I_T1_RT)</f>
        <v>0</v>
      </c>
      <c r="L245" s="165">
        <f ca="1">IF(T_DATA[[#This Row],[OVERTIME]]="","",T_DATA[[#This Row],[OVERTIME]]*I_T2_RT)</f>
        <v>0</v>
      </c>
      <c r="M245" s="165">
        <f ca="1">IF(T_DATA[[#This Row],[DOUBLE OVERTIME]]="","",T_DATA[[#This Row],[DOUBLE OVERTIME]]*I_T3_RT)</f>
        <v>0</v>
      </c>
      <c r="N245" s="165">
        <f ca="1">IFERROR(T_DATA[[#This Row],[REGULAR PAY]]+T_DATA[[#This Row],[OVERTIME PAY]]+T_DATA[[#This Row],[DOUBLE OVERTIME PAY]],"")</f>
        <v>0</v>
      </c>
      <c r="O2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6" spans="1:15" ht="16.5" thickTop="1" thickBot="1" x14ac:dyDescent="0.3">
      <c r="A246" s="160">
        <f>I_ST_DT-1+ROW(T_DATA[[#This Row],[DATE]])-ROW(T_DATA[[#Headers],[DATE]])</f>
        <v>43515</v>
      </c>
      <c r="B246" s="161" t="str">
        <f>TEXT(T_DATA[[#This Row],[DATE]],"ddd")</f>
        <v>Tue</v>
      </c>
      <c r="C246" s="157"/>
      <c r="D246" s="157"/>
      <c r="E246" s="157"/>
      <c r="F246" s="164">
        <f>IF(T_DATA[[#This Row],[TIME IN]]="",0,T_DATA[[#This Row],[DAY HOURS]]-T_DATA[[#This Row],[DOUBLE OVERTIME]]-T_DATA[[#This Row],[OVERTIME]])</f>
        <v>0</v>
      </c>
      <c r="G2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6" s="167">
        <f>IF(T_DATA[[#This Row],[TIME IN]]="",0,ROUND(((T_DATA[[#This Row],[TIME OUT]]-T_DATA[[#This Row],[TIME IN]]-T_DATA[[#This Row],[BREAK TIME]])*24*60),0)/60)</f>
        <v>0</v>
      </c>
      <c r="J2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6" s="165">
        <f>IF(T_DATA[[#This Row],[REGULAR ]]="","",T_DATA[[#This Row],[REGULAR ]]*I_T1_RT)</f>
        <v>0</v>
      </c>
      <c r="L246" s="165">
        <f ca="1">IF(T_DATA[[#This Row],[OVERTIME]]="","",T_DATA[[#This Row],[OVERTIME]]*I_T2_RT)</f>
        <v>0</v>
      </c>
      <c r="M246" s="165">
        <f ca="1">IF(T_DATA[[#This Row],[DOUBLE OVERTIME]]="","",T_DATA[[#This Row],[DOUBLE OVERTIME]]*I_T3_RT)</f>
        <v>0</v>
      </c>
      <c r="N246" s="165">
        <f ca="1">IFERROR(T_DATA[[#This Row],[REGULAR PAY]]+T_DATA[[#This Row],[OVERTIME PAY]]+T_DATA[[#This Row],[DOUBLE OVERTIME PAY]],"")</f>
        <v>0</v>
      </c>
      <c r="O2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7" spans="1:15" ht="16.5" thickTop="1" thickBot="1" x14ac:dyDescent="0.3">
      <c r="A247" s="160">
        <f>I_ST_DT-1+ROW(T_DATA[[#This Row],[DATE]])-ROW(T_DATA[[#Headers],[DATE]])</f>
        <v>43516</v>
      </c>
      <c r="B247" s="161" t="str">
        <f>TEXT(T_DATA[[#This Row],[DATE]],"ddd")</f>
        <v>Wed</v>
      </c>
      <c r="C247" s="157"/>
      <c r="D247" s="157"/>
      <c r="E247" s="157"/>
      <c r="F247" s="164">
        <f>IF(T_DATA[[#This Row],[TIME IN]]="",0,T_DATA[[#This Row],[DAY HOURS]]-T_DATA[[#This Row],[DOUBLE OVERTIME]]-T_DATA[[#This Row],[OVERTIME]])</f>
        <v>0</v>
      </c>
      <c r="G2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7" s="167">
        <f>IF(T_DATA[[#This Row],[TIME IN]]="",0,ROUND(((T_DATA[[#This Row],[TIME OUT]]-T_DATA[[#This Row],[TIME IN]]-T_DATA[[#This Row],[BREAK TIME]])*24*60),0)/60)</f>
        <v>0</v>
      </c>
      <c r="J2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7" s="165">
        <f>IF(T_DATA[[#This Row],[REGULAR ]]="","",T_DATA[[#This Row],[REGULAR ]]*I_T1_RT)</f>
        <v>0</v>
      </c>
      <c r="L247" s="165">
        <f ca="1">IF(T_DATA[[#This Row],[OVERTIME]]="","",T_DATA[[#This Row],[OVERTIME]]*I_T2_RT)</f>
        <v>0</v>
      </c>
      <c r="M247" s="165">
        <f ca="1">IF(T_DATA[[#This Row],[DOUBLE OVERTIME]]="","",T_DATA[[#This Row],[DOUBLE OVERTIME]]*I_T3_RT)</f>
        <v>0</v>
      </c>
      <c r="N247" s="165">
        <f ca="1">IFERROR(T_DATA[[#This Row],[REGULAR PAY]]+T_DATA[[#This Row],[OVERTIME PAY]]+T_DATA[[#This Row],[DOUBLE OVERTIME PAY]],"")</f>
        <v>0</v>
      </c>
      <c r="O2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8" spans="1:15" ht="16.5" thickTop="1" thickBot="1" x14ac:dyDescent="0.3">
      <c r="A248" s="160">
        <f>I_ST_DT-1+ROW(T_DATA[[#This Row],[DATE]])-ROW(T_DATA[[#Headers],[DATE]])</f>
        <v>43517</v>
      </c>
      <c r="B248" s="161" t="str">
        <f>TEXT(T_DATA[[#This Row],[DATE]],"ddd")</f>
        <v>Thu</v>
      </c>
      <c r="C248" s="157"/>
      <c r="D248" s="157"/>
      <c r="E248" s="157"/>
      <c r="F248" s="164">
        <f>IF(T_DATA[[#This Row],[TIME IN]]="",0,T_DATA[[#This Row],[DAY HOURS]]-T_DATA[[#This Row],[DOUBLE OVERTIME]]-T_DATA[[#This Row],[OVERTIME]])</f>
        <v>0</v>
      </c>
      <c r="G2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8" s="167">
        <f>IF(T_DATA[[#This Row],[TIME IN]]="",0,ROUND(((T_DATA[[#This Row],[TIME OUT]]-T_DATA[[#This Row],[TIME IN]]-T_DATA[[#This Row],[BREAK TIME]])*24*60),0)/60)</f>
        <v>0</v>
      </c>
      <c r="J2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8" s="165">
        <f>IF(T_DATA[[#This Row],[REGULAR ]]="","",T_DATA[[#This Row],[REGULAR ]]*I_T1_RT)</f>
        <v>0</v>
      </c>
      <c r="L248" s="165">
        <f ca="1">IF(T_DATA[[#This Row],[OVERTIME]]="","",T_DATA[[#This Row],[OVERTIME]]*I_T2_RT)</f>
        <v>0</v>
      </c>
      <c r="M248" s="165">
        <f ca="1">IF(T_DATA[[#This Row],[DOUBLE OVERTIME]]="","",T_DATA[[#This Row],[DOUBLE OVERTIME]]*I_T3_RT)</f>
        <v>0</v>
      </c>
      <c r="N248" s="165">
        <f ca="1">IFERROR(T_DATA[[#This Row],[REGULAR PAY]]+T_DATA[[#This Row],[OVERTIME PAY]]+T_DATA[[#This Row],[DOUBLE OVERTIME PAY]],"")</f>
        <v>0</v>
      </c>
      <c r="O2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49" spans="1:15" ht="16.5" thickTop="1" thickBot="1" x14ac:dyDescent="0.3">
      <c r="A249" s="160">
        <f>I_ST_DT-1+ROW(T_DATA[[#This Row],[DATE]])-ROW(T_DATA[[#Headers],[DATE]])</f>
        <v>43518</v>
      </c>
      <c r="B249" s="161" t="str">
        <f>TEXT(T_DATA[[#This Row],[DATE]],"ddd")</f>
        <v>Fri</v>
      </c>
      <c r="C249" s="157"/>
      <c r="D249" s="157"/>
      <c r="E249" s="157"/>
      <c r="F249" s="164">
        <f>IF(T_DATA[[#This Row],[TIME IN]]="",0,T_DATA[[#This Row],[DAY HOURS]]-T_DATA[[#This Row],[DOUBLE OVERTIME]]-T_DATA[[#This Row],[OVERTIME]])</f>
        <v>0</v>
      </c>
      <c r="G2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49" s="167">
        <f>IF(T_DATA[[#This Row],[TIME IN]]="",0,ROUND(((T_DATA[[#This Row],[TIME OUT]]-T_DATA[[#This Row],[TIME IN]]-T_DATA[[#This Row],[BREAK TIME]])*24*60),0)/60)</f>
        <v>0</v>
      </c>
      <c r="J2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49" s="165">
        <f>IF(T_DATA[[#This Row],[REGULAR ]]="","",T_DATA[[#This Row],[REGULAR ]]*I_T1_RT)</f>
        <v>0</v>
      </c>
      <c r="L249" s="165">
        <f ca="1">IF(T_DATA[[#This Row],[OVERTIME]]="","",T_DATA[[#This Row],[OVERTIME]]*I_T2_RT)</f>
        <v>0</v>
      </c>
      <c r="M249" s="165">
        <f ca="1">IF(T_DATA[[#This Row],[DOUBLE OVERTIME]]="","",T_DATA[[#This Row],[DOUBLE OVERTIME]]*I_T3_RT)</f>
        <v>0</v>
      </c>
      <c r="N249" s="165">
        <f ca="1">IFERROR(T_DATA[[#This Row],[REGULAR PAY]]+T_DATA[[#This Row],[OVERTIME PAY]]+T_DATA[[#This Row],[DOUBLE OVERTIME PAY]],"")</f>
        <v>0</v>
      </c>
      <c r="O2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0" spans="1:15" ht="16.5" thickTop="1" thickBot="1" x14ac:dyDescent="0.3">
      <c r="A250" s="160">
        <f>I_ST_DT-1+ROW(T_DATA[[#This Row],[DATE]])-ROW(T_DATA[[#Headers],[DATE]])</f>
        <v>43519</v>
      </c>
      <c r="B250" s="161" t="str">
        <f>TEXT(T_DATA[[#This Row],[DATE]],"ddd")</f>
        <v>Sat</v>
      </c>
      <c r="C250" s="157"/>
      <c r="D250" s="157"/>
      <c r="E250" s="157"/>
      <c r="F250" s="164">
        <f>IF(T_DATA[[#This Row],[TIME IN]]="",0,T_DATA[[#This Row],[DAY HOURS]]-T_DATA[[#This Row],[DOUBLE OVERTIME]]-T_DATA[[#This Row],[OVERTIME]])</f>
        <v>0</v>
      </c>
      <c r="G2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0" s="167">
        <f>IF(T_DATA[[#This Row],[TIME IN]]="",0,ROUND(((T_DATA[[#This Row],[TIME OUT]]-T_DATA[[#This Row],[TIME IN]]-T_DATA[[#This Row],[BREAK TIME]])*24*60),0)/60)</f>
        <v>0</v>
      </c>
      <c r="J2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0" s="165">
        <f>IF(T_DATA[[#This Row],[REGULAR ]]="","",T_DATA[[#This Row],[REGULAR ]]*I_T1_RT)</f>
        <v>0</v>
      </c>
      <c r="L250" s="165">
        <f ca="1">IF(T_DATA[[#This Row],[OVERTIME]]="","",T_DATA[[#This Row],[OVERTIME]]*I_T2_RT)</f>
        <v>0</v>
      </c>
      <c r="M250" s="165">
        <f ca="1">IF(T_DATA[[#This Row],[DOUBLE OVERTIME]]="","",T_DATA[[#This Row],[DOUBLE OVERTIME]]*I_T3_RT)</f>
        <v>0</v>
      </c>
      <c r="N250" s="165">
        <f ca="1">IFERROR(T_DATA[[#This Row],[REGULAR PAY]]+T_DATA[[#This Row],[OVERTIME PAY]]+T_DATA[[#This Row],[DOUBLE OVERTIME PAY]],"")</f>
        <v>0</v>
      </c>
      <c r="O2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1" spans="1:15" ht="16.5" thickTop="1" thickBot="1" x14ac:dyDescent="0.3">
      <c r="A251" s="160">
        <f>I_ST_DT-1+ROW(T_DATA[[#This Row],[DATE]])-ROW(T_DATA[[#Headers],[DATE]])</f>
        <v>43520</v>
      </c>
      <c r="B251" s="161" t="str">
        <f>TEXT(T_DATA[[#This Row],[DATE]],"ddd")</f>
        <v>Sun</v>
      </c>
      <c r="C251" s="157"/>
      <c r="D251" s="157"/>
      <c r="E251" s="157"/>
      <c r="F251" s="164">
        <f>IF(T_DATA[[#This Row],[TIME IN]]="",0,T_DATA[[#This Row],[DAY HOURS]]-T_DATA[[#This Row],[DOUBLE OVERTIME]]-T_DATA[[#This Row],[OVERTIME]])</f>
        <v>0</v>
      </c>
      <c r="G2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1" s="167">
        <f>IF(T_DATA[[#This Row],[TIME IN]]="",0,ROUND(((T_DATA[[#This Row],[TIME OUT]]-T_DATA[[#This Row],[TIME IN]]-T_DATA[[#This Row],[BREAK TIME]])*24*60),0)/60)</f>
        <v>0</v>
      </c>
      <c r="J2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1" s="165">
        <f>IF(T_DATA[[#This Row],[REGULAR ]]="","",T_DATA[[#This Row],[REGULAR ]]*I_T1_RT)</f>
        <v>0</v>
      </c>
      <c r="L251" s="165">
        <f ca="1">IF(T_DATA[[#This Row],[OVERTIME]]="","",T_DATA[[#This Row],[OVERTIME]]*I_T2_RT)</f>
        <v>0</v>
      </c>
      <c r="M251" s="165">
        <f ca="1">IF(T_DATA[[#This Row],[DOUBLE OVERTIME]]="","",T_DATA[[#This Row],[DOUBLE OVERTIME]]*I_T3_RT)</f>
        <v>0</v>
      </c>
      <c r="N251" s="165">
        <f ca="1">IFERROR(T_DATA[[#This Row],[REGULAR PAY]]+T_DATA[[#This Row],[OVERTIME PAY]]+T_DATA[[#This Row],[DOUBLE OVERTIME PAY]],"")</f>
        <v>0</v>
      </c>
      <c r="O2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2" spans="1:15" ht="16.5" thickTop="1" thickBot="1" x14ac:dyDescent="0.3">
      <c r="A252" s="160">
        <f>I_ST_DT-1+ROW(T_DATA[[#This Row],[DATE]])-ROW(T_DATA[[#Headers],[DATE]])</f>
        <v>43521</v>
      </c>
      <c r="B252" s="161" t="str">
        <f>TEXT(T_DATA[[#This Row],[DATE]],"ddd")</f>
        <v>Mon</v>
      </c>
      <c r="C252" s="157"/>
      <c r="D252" s="157"/>
      <c r="E252" s="157"/>
      <c r="F252" s="164">
        <f>IF(T_DATA[[#This Row],[TIME IN]]="",0,T_DATA[[#This Row],[DAY HOURS]]-T_DATA[[#This Row],[DOUBLE OVERTIME]]-T_DATA[[#This Row],[OVERTIME]])</f>
        <v>0</v>
      </c>
      <c r="G2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2" s="167">
        <f>IF(T_DATA[[#This Row],[TIME IN]]="",0,ROUND(((T_DATA[[#This Row],[TIME OUT]]-T_DATA[[#This Row],[TIME IN]]-T_DATA[[#This Row],[BREAK TIME]])*24*60),0)/60)</f>
        <v>0</v>
      </c>
      <c r="J2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2" s="165">
        <f>IF(T_DATA[[#This Row],[REGULAR ]]="","",T_DATA[[#This Row],[REGULAR ]]*I_T1_RT)</f>
        <v>0</v>
      </c>
      <c r="L252" s="165">
        <f ca="1">IF(T_DATA[[#This Row],[OVERTIME]]="","",T_DATA[[#This Row],[OVERTIME]]*I_T2_RT)</f>
        <v>0</v>
      </c>
      <c r="M252" s="165">
        <f ca="1">IF(T_DATA[[#This Row],[DOUBLE OVERTIME]]="","",T_DATA[[#This Row],[DOUBLE OVERTIME]]*I_T3_RT)</f>
        <v>0</v>
      </c>
      <c r="N252" s="165">
        <f ca="1">IFERROR(T_DATA[[#This Row],[REGULAR PAY]]+T_DATA[[#This Row],[OVERTIME PAY]]+T_DATA[[#This Row],[DOUBLE OVERTIME PAY]],"")</f>
        <v>0</v>
      </c>
      <c r="O2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3" spans="1:15" ht="16.5" thickTop="1" thickBot="1" x14ac:dyDescent="0.3">
      <c r="A253" s="160">
        <f>I_ST_DT-1+ROW(T_DATA[[#This Row],[DATE]])-ROW(T_DATA[[#Headers],[DATE]])</f>
        <v>43522</v>
      </c>
      <c r="B253" s="161" t="str">
        <f>TEXT(T_DATA[[#This Row],[DATE]],"ddd")</f>
        <v>Tue</v>
      </c>
      <c r="C253" s="157"/>
      <c r="D253" s="157"/>
      <c r="E253" s="157"/>
      <c r="F253" s="164">
        <f>IF(T_DATA[[#This Row],[TIME IN]]="",0,T_DATA[[#This Row],[DAY HOURS]]-T_DATA[[#This Row],[DOUBLE OVERTIME]]-T_DATA[[#This Row],[OVERTIME]])</f>
        <v>0</v>
      </c>
      <c r="G2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3" s="167">
        <f>IF(T_DATA[[#This Row],[TIME IN]]="",0,ROUND(((T_DATA[[#This Row],[TIME OUT]]-T_DATA[[#This Row],[TIME IN]]-T_DATA[[#This Row],[BREAK TIME]])*24*60),0)/60)</f>
        <v>0</v>
      </c>
      <c r="J2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3" s="165">
        <f>IF(T_DATA[[#This Row],[REGULAR ]]="","",T_DATA[[#This Row],[REGULAR ]]*I_T1_RT)</f>
        <v>0</v>
      </c>
      <c r="L253" s="165">
        <f ca="1">IF(T_DATA[[#This Row],[OVERTIME]]="","",T_DATA[[#This Row],[OVERTIME]]*I_T2_RT)</f>
        <v>0</v>
      </c>
      <c r="M253" s="165">
        <f ca="1">IF(T_DATA[[#This Row],[DOUBLE OVERTIME]]="","",T_DATA[[#This Row],[DOUBLE OVERTIME]]*I_T3_RT)</f>
        <v>0</v>
      </c>
      <c r="N253" s="165">
        <f ca="1">IFERROR(T_DATA[[#This Row],[REGULAR PAY]]+T_DATA[[#This Row],[OVERTIME PAY]]+T_DATA[[#This Row],[DOUBLE OVERTIME PAY]],"")</f>
        <v>0</v>
      </c>
      <c r="O2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4" spans="1:15" ht="16.5" thickTop="1" thickBot="1" x14ac:dyDescent="0.3">
      <c r="A254" s="160">
        <f>I_ST_DT-1+ROW(T_DATA[[#This Row],[DATE]])-ROW(T_DATA[[#Headers],[DATE]])</f>
        <v>43523</v>
      </c>
      <c r="B254" s="161" t="str">
        <f>TEXT(T_DATA[[#This Row],[DATE]],"ddd")</f>
        <v>Wed</v>
      </c>
      <c r="C254" s="157"/>
      <c r="D254" s="157"/>
      <c r="E254" s="157"/>
      <c r="F254" s="164">
        <f>IF(T_DATA[[#This Row],[TIME IN]]="",0,T_DATA[[#This Row],[DAY HOURS]]-T_DATA[[#This Row],[DOUBLE OVERTIME]]-T_DATA[[#This Row],[OVERTIME]])</f>
        <v>0</v>
      </c>
      <c r="G2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4" s="167">
        <f>IF(T_DATA[[#This Row],[TIME IN]]="",0,ROUND(((T_DATA[[#This Row],[TIME OUT]]-T_DATA[[#This Row],[TIME IN]]-T_DATA[[#This Row],[BREAK TIME]])*24*60),0)/60)</f>
        <v>0</v>
      </c>
      <c r="J2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4" s="165">
        <f>IF(T_DATA[[#This Row],[REGULAR ]]="","",T_DATA[[#This Row],[REGULAR ]]*I_T1_RT)</f>
        <v>0</v>
      </c>
      <c r="L254" s="165">
        <f ca="1">IF(T_DATA[[#This Row],[OVERTIME]]="","",T_DATA[[#This Row],[OVERTIME]]*I_T2_RT)</f>
        <v>0</v>
      </c>
      <c r="M254" s="165">
        <f ca="1">IF(T_DATA[[#This Row],[DOUBLE OVERTIME]]="","",T_DATA[[#This Row],[DOUBLE OVERTIME]]*I_T3_RT)</f>
        <v>0</v>
      </c>
      <c r="N254" s="165">
        <f ca="1">IFERROR(T_DATA[[#This Row],[REGULAR PAY]]+T_DATA[[#This Row],[OVERTIME PAY]]+T_DATA[[#This Row],[DOUBLE OVERTIME PAY]],"")</f>
        <v>0</v>
      </c>
      <c r="O2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5" spans="1:15" ht="16.5" thickTop="1" thickBot="1" x14ac:dyDescent="0.3">
      <c r="A255" s="160">
        <f>I_ST_DT-1+ROW(T_DATA[[#This Row],[DATE]])-ROW(T_DATA[[#Headers],[DATE]])</f>
        <v>43524</v>
      </c>
      <c r="B255" s="161" t="str">
        <f>TEXT(T_DATA[[#This Row],[DATE]],"ddd")</f>
        <v>Thu</v>
      </c>
      <c r="C255" s="157"/>
      <c r="D255" s="157"/>
      <c r="E255" s="157"/>
      <c r="F255" s="164">
        <f>IF(T_DATA[[#This Row],[TIME IN]]="",0,T_DATA[[#This Row],[DAY HOURS]]-T_DATA[[#This Row],[DOUBLE OVERTIME]]-T_DATA[[#This Row],[OVERTIME]])</f>
        <v>0</v>
      </c>
      <c r="G2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5" s="167">
        <f>IF(T_DATA[[#This Row],[TIME IN]]="",0,ROUND(((T_DATA[[#This Row],[TIME OUT]]-T_DATA[[#This Row],[TIME IN]]-T_DATA[[#This Row],[BREAK TIME]])*24*60),0)/60)</f>
        <v>0</v>
      </c>
      <c r="J2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5" s="165">
        <f>IF(T_DATA[[#This Row],[REGULAR ]]="","",T_DATA[[#This Row],[REGULAR ]]*I_T1_RT)</f>
        <v>0</v>
      </c>
      <c r="L255" s="165">
        <f ca="1">IF(T_DATA[[#This Row],[OVERTIME]]="","",T_DATA[[#This Row],[OVERTIME]]*I_T2_RT)</f>
        <v>0</v>
      </c>
      <c r="M255" s="165">
        <f ca="1">IF(T_DATA[[#This Row],[DOUBLE OVERTIME]]="","",T_DATA[[#This Row],[DOUBLE OVERTIME]]*I_T3_RT)</f>
        <v>0</v>
      </c>
      <c r="N255" s="165">
        <f ca="1">IFERROR(T_DATA[[#This Row],[REGULAR PAY]]+T_DATA[[#This Row],[OVERTIME PAY]]+T_DATA[[#This Row],[DOUBLE OVERTIME PAY]],"")</f>
        <v>0</v>
      </c>
      <c r="O2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6" spans="1:15" ht="16.5" thickTop="1" thickBot="1" x14ac:dyDescent="0.3">
      <c r="A256" s="160">
        <f>I_ST_DT-1+ROW(T_DATA[[#This Row],[DATE]])-ROW(T_DATA[[#Headers],[DATE]])</f>
        <v>43525</v>
      </c>
      <c r="B256" s="161" t="str">
        <f>TEXT(T_DATA[[#This Row],[DATE]],"ddd")</f>
        <v>Fri</v>
      </c>
      <c r="C256" s="157"/>
      <c r="D256" s="157"/>
      <c r="E256" s="157"/>
      <c r="F256" s="164">
        <f>IF(T_DATA[[#This Row],[TIME IN]]="",0,T_DATA[[#This Row],[DAY HOURS]]-T_DATA[[#This Row],[DOUBLE OVERTIME]]-T_DATA[[#This Row],[OVERTIME]])</f>
        <v>0</v>
      </c>
      <c r="G2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6" s="167">
        <f>IF(T_DATA[[#This Row],[TIME IN]]="",0,ROUND(((T_DATA[[#This Row],[TIME OUT]]-T_DATA[[#This Row],[TIME IN]]-T_DATA[[#This Row],[BREAK TIME]])*24*60),0)/60)</f>
        <v>0</v>
      </c>
      <c r="J2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6" s="165">
        <f>IF(T_DATA[[#This Row],[REGULAR ]]="","",T_DATA[[#This Row],[REGULAR ]]*I_T1_RT)</f>
        <v>0</v>
      </c>
      <c r="L256" s="165">
        <f ca="1">IF(T_DATA[[#This Row],[OVERTIME]]="","",T_DATA[[#This Row],[OVERTIME]]*I_T2_RT)</f>
        <v>0</v>
      </c>
      <c r="M256" s="165">
        <f ca="1">IF(T_DATA[[#This Row],[DOUBLE OVERTIME]]="","",T_DATA[[#This Row],[DOUBLE OVERTIME]]*I_T3_RT)</f>
        <v>0</v>
      </c>
      <c r="N256" s="165">
        <f ca="1">IFERROR(T_DATA[[#This Row],[REGULAR PAY]]+T_DATA[[#This Row],[OVERTIME PAY]]+T_DATA[[#This Row],[DOUBLE OVERTIME PAY]],"")</f>
        <v>0</v>
      </c>
      <c r="O2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7" spans="1:15" ht="16.5" thickTop="1" thickBot="1" x14ac:dyDescent="0.3">
      <c r="A257" s="160">
        <f>I_ST_DT-1+ROW(T_DATA[[#This Row],[DATE]])-ROW(T_DATA[[#Headers],[DATE]])</f>
        <v>43526</v>
      </c>
      <c r="B257" s="161" t="str">
        <f>TEXT(T_DATA[[#This Row],[DATE]],"ddd")</f>
        <v>Sat</v>
      </c>
      <c r="C257" s="157"/>
      <c r="D257" s="157"/>
      <c r="E257" s="157"/>
      <c r="F257" s="164">
        <f>IF(T_DATA[[#This Row],[TIME IN]]="",0,T_DATA[[#This Row],[DAY HOURS]]-T_DATA[[#This Row],[DOUBLE OVERTIME]]-T_DATA[[#This Row],[OVERTIME]])</f>
        <v>0</v>
      </c>
      <c r="G2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7" s="167">
        <f>IF(T_DATA[[#This Row],[TIME IN]]="",0,ROUND(((T_DATA[[#This Row],[TIME OUT]]-T_DATA[[#This Row],[TIME IN]]-T_DATA[[#This Row],[BREAK TIME]])*24*60),0)/60)</f>
        <v>0</v>
      </c>
      <c r="J2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7" s="165">
        <f>IF(T_DATA[[#This Row],[REGULAR ]]="","",T_DATA[[#This Row],[REGULAR ]]*I_T1_RT)</f>
        <v>0</v>
      </c>
      <c r="L257" s="165">
        <f ca="1">IF(T_DATA[[#This Row],[OVERTIME]]="","",T_DATA[[#This Row],[OVERTIME]]*I_T2_RT)</f>
        <v>0</v>
      </c>
      <c r="M257" s="165">
        <f ca="1">IF(T_DATA[[#This Row],[DOUBLE OVERTIME]]="","",T_DATA[[#This Row],[DOUBLE OVERTIME]]*I_T3_RT)</f>
        <v>0</v>
      </c>
      <c r="N257" s="165">
        <f ca="1">IFERROR(T_DATA[[#This Row],[REGULAR PAY]]+T_DATA[[#This Row],[OVERTIME PAY]]+T_DATA[[#This Row],[DOUBLE OVERTIME PAY]],"")</f>
        <v>0</v>
      </c>
      <c r="O2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8" spans="1:15" ht="16.5" thickTop="1" thickBot="1" x14ac:dyDescent="0.3">
      <c r="A258" s="160">
        <f>I_ST_DT-1+ROW(T_DATA[[#This Row],[DATE]])-ROW(T_DATA[[#Headers],[DATE]])</f>
        <v>43527</v>
      </c>
      <c r="B258" s="161" t="str">
        <f>TEXT(T_DATA[[#This Row],[DATE]],"ddd")</f>
        <v>Sun</v>
      </c>
      <c r="C258" s="157"/>
      <c r="D258" s="157"/>
      <c r="E258" s="157"/>
      <c r="F258" s="164">
        <f>IF(T_DATA[[#This Row],[TIME IN]]="",0,T_DATA[[#This Row],[DAY HOURS]]-T_DATA[[#This Row],[DOUBLE OVERTIME]]-T_DATA[[#This Row],[OVERTIME]])</f>
        <v>0</v>
      </c>
      <c r="G2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8" s="167">
        <f>IF(T_DATA[[#This Row],[TIME IN]]="",0,ROUND(((T_DATA[[#This Row],[TIME OUT]]-T_DATA[[#This Row],[TIME IN]]-T_DATA[[#This Row],[BREAK TIME]])*24*60),0)/60)</f>
        <v>0</v>
      </c>
      <c r="J2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8" s="165">
        <f>IF(T_DATA[[#This Row],[REGULAR ]]="","",T_DATA[[#This Row],[REGULAR ]]*I_T1_RT)</f>
        <v>0</v>
      </c>
      <c r="L258" s="165">
        <f ca="1">IF(T_DATA[[#This Row],[OVERTIME]]="","",T_DATA[[#This Row],[OVERTIME]]*I_T2_RT)</f>
        <v>0</v>
      </c>
      <c r="M258" s="165">
        <f ca="1">IF(T_DATA[[#This Row],[DOUBLE OVERTIME]]="","",T_DATA[[#This Row],[DOUBLE OVERTIME]]*I_T3_RT)</f>
        <v>0</v>
      </c>
      <c r="N258" s="165">
        <f ca="1">IFERROR(T_DATA[[#This Row],[REGULAR PAY]]+T_DATA[[#This Row],[OVERTIME PAY]]+T_DATA[[#This Row],[DOUBLE OVERTIME PAY]],"")</f>
        <v>0</v>
      </c>
      <c r="O2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59" spans="1:15" ht="16.5" thickTop="1" thickBot="1" x14ac:dyDescent="0.3">
      <c r="A259" s="160">
        <f>I_ST_DT-1+ROW(T_DATA[[#This Row],[DATE]])-ROW(T_DATA[[#Headers],[DATE]])</f>
        <v>43528</v>
      </c>
      <c r="B259" s="161" t="str">
        <f>TEXT(T_DATA[[#This Row],[DATE]],"ddd")</f>
        <v>Mon</v>
      </c>
      <c r="C259" s="157"/>
      <c r="D259" s="157"/>
      <c r="E259" s="157"/>
      <c r="F259" s="164">
        <f>IF(T_DATA[[#This Row],[TIME IN]]="",0,T_DATA[[#This Row],[DAY HOURS]]-T_DATA[[#This Row],[DOUBLE OVERTIME]]-T_DATA[[#This Row],[OVERTIME]])</f>
        <v>0</v>
      </c>
      <c r="G2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59" s="167">
        <f>IF(T_DATA[[#This Row],[TIME IN]]="",0,ROUND(((T_DATA[[#This Row],[TIME OUT]]-T_DATA[[#This Row],[TIME IN]]-T_DATA[[#This Row],[BREAK TIME]])*24*60),0)/60)</f>
        <v>0</v>
      </c>
      <c r="J2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59" s="165">
        <f>IF(T_DATA[[#This Row],[REGULAR ]]="","",T_DATA[[#This Row],[REGULAR ]]*I_T1_RT)</f>
        <v>0</v>
      </c>
      <c r="L259" s="165">
        <f ca="1">IF(T_DATA[[#This Row],[OVERTIME]]="","",T_DATA[[#This Row],[OVERTIME]]*I_T2_RT)</f>
        <v>0</v>
      </c>
      <c r="M259" s="165">
        <f ca="1">IF(T_DATA[[#This Row],[DOUBLE OVERTIME]]="","",T_DATA[[#This Row],[DOUBLE OVERTIME]]*I_T3_RT)</f>
        <v>0</v>
      </c>
      <c r="N259" s="165">
        <f ca="1">IFERROR(T_DATA[[#This Row],[REGULAR PAY]]+T_DATA[[#This Row],[OVERTIME PAY]]+T_DATA[[#This Row],[DOUBLE OVERTIME PAY]],"")</f>
        <v>0</v>
      </c>
      <c r="O2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0" spans="1:15" ht="16.5" thickTop="1" thickBot="1" x14ac:dyDescent="0.3">
      <c r="A260" s="160">
        <f>I_ST_DT-1+ROW(T_DATA[[#This Row],[DATE]])-ROW(T_DATA[[#Headers],[DATE]])</f>
        <v>43529</v>
      </c>
      <c r="B260" s="161" t="str">
        <f>TEXT(T_DATA[[#This Row],[DATE]],"ddd")</f>
        <v>Tue</v>
      </c>
      <c r="C260" s="157"/>
      <c r="D260" s="157"/>
      <c r="E260" s="157"/>
      <c r="F260" s="164">
        <f>IF(T_DATA[[#This Row],[TIME IN]]="",0,T_DATA[[#This Row],[DAY HOURS]]-T_DATA[[#This Row],[DOUBLE OVERTIME]]-T_DATA[[#This Row],[OVERTIME]])</f>
        <v>0</v>
      </c>
      <c r="G2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0" s="167">
        <f>IF(T_DATA[[#This Row],[TIME IN]]="",0,ROUND(((T_DATA[[#This Row],[TIME OUT]]-T_DATA[[#This Row],[TIME IN]]-T_DATA[[#This Row],[BREAK TIME]])*24*60),0)/60)</f>
        <v>0</v>
      </c>
      <c r="J2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0" s="165">
        <f>IF(T_DATA[[#This Row],[REGULAR ]]="","",T_DATA[[#This Row],[REGULAR ]]*I_T1_RT)</f>
        <v>0</v>
      </c>
      <c r="L260" s="165">
        <f ca="1">IF(T_DATA[[#This Row],[OVERTIME]]="","",T_DATA[[#This Row],[OVERTIME]]*I_T2_RT)</f>
        <v>0</v>
      </c>
      <c r="M260" s="165">
        <f ca="1">IF(T_DATA[[#This Row],[DOUBLE OVERTIME]]="","",T_DATA[[#This Row],[DOUBLE OVERTIME]]*I_T3_RT)</f>
        <v>0</v>
      </c>
      <c r="N260" s="165">
        <f ca="1">IFERROR(T_DATA[[#This Row],[REGULAR PAY]]+T_DATA[[#This Row],[OVERTIME PAY]]+T_DATA[[#This Row],[DOUBLE OVERTIME PAY]],"")</f>
        <v>0</v>
      </c>
      <c r="O2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1" spans="1:15" ht="16.5" thickTop="1" thickBot="1" x14ac:dyDescent="0.3">
      <c r="A261" s="160">
        <f>I_ST_DT-1+ROW(T_DATA[[#This Row],[DATE]])-ROW(T_DATA[[#Headers],[DATE]])</f>
        <v>43530</v>
      </c>
      <c r="B261" s="161" t="str">
        <f>TEXT(T_DATA[[#This Row],[DATE]],"ddd")</f>
        <v>Wed</v>
      </c>
      <c r="C261" s="157"/>
      <c r="D261" s="157"/>
      <c r="E261" s="157"/>
      <c r="F261" s="164">
        <f>IF(T_DATA[[#This Row],[TIME IN]]="",0,T_DATA[[#This Row],[DAY HOURS]]-T_DATA[[#This Row],[DOUBLE OVERTIME]]-T_DATA[[#This Row],[OVERTIME]])</f>
        <v>0</v>
      </c>
      <c r="G2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1" s="167">
        <f>IF(T_DATA[[#This Row],[TIME IN]]="",0,ROUND(((T_DATA[[#This Row],[TIME OUT]]-T_DATA[[#This Row],[TIME IN]]-T_DATA[[#This Row],[BREAK TIME]])*24*60),0)/60)</f>
        <v>0</v>
      </c>
      <c r="J2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1" s="165">
        <f>IF(T_DATA[[#This Row],[REGULAR ]]="","",T_DATA[[#This Row],[REGULAR ]]*I_T1_RT)</f>
        <v>0</v>
      </c>
      <c r="L261" s="165">
        <f ca="1">IF(T_DATA[[#This Row],[OVERTIME]]="","",T_DATA[[#This Row],[OVERTIME]]*I_T2_RT)</f>
        <v>0</v>
      </c>
      <c r="M261" s="165">
        <f ca="1">IF(T_DATA[[#This Row],[DOUBLE OVERTIME]]="","",T_DATA[[#This Row],[DOUBLE OVERTIME]]*I_T3_RT)</f>
        <v>0</v>
      </c>
      <c r="N261" s="165">
        <f ca="1">IFERROR(T_DATA[[#This Row],[REGULAR PAY]]+T_DATA[[#This Row],[OVERTIME PAY]]+T_DATA[[#This Row],[DOUBLE OVERTIME PAY]],"")</f>
        <v>0</v>
      </c>
      <c r="O2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2" spans="1:15" ht="16.5" thickTop="1" thickBot="1" x14ac:dyDescent="0.3">
      <c r="A262" s="160">
        <f>I_ST_DT-1+ROW(T_DATA[[#This Row],[DATE]])-ROW(T_DATA[[#Headers],[DATE]])</f>
        <v>43531</v>
      </c>
      <c r="B262" s="161" t="str">
        <f>TEXT(T_DATA[[#This Row],[DATE]],"ddd")</f>
        <v>Thu</v>
      </c>
      <c r="C262" s="157"/>
      <c r="D262" s="157"/>
      <c r="E262" s="157"/>
      <c r="F262" s="164">
        <f>IF(T_DATA[[#This Row],[TIME IN]]="",0,T_DATA[[#This Row],[DAY HOURS]]-T_DATA[[#This Row],[DOUBLE OVERTIME]]-T_DATA[[#This Row],[OVERTIME]])</f>
        <v>0</v>
      </c>
      <c r="G2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2" s="167">
        <f>IF(T_DATA[[#This Row],[TIME IN]]="",0,ROUND(((T_DATA[[#This Row],[TIME OUT]]-T_DATA[[#This Row],[TIME IN]]-T_DATA[[#This Row],[BREAK TIME]])*24*60),0)/60)</f>
        <v>0</v>
      </c>
      <c r="J2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2" s="165">
        <f>IF(T_DATA[[#This Row],[REGULAR ]]="","",T_DATA[[#This Row],[REGULAR ]]*I_T1_RT)</f>
        <v>0</v>
      </c>
      <c r="L262" s="165">
        <f ca="1">IF(T_DATA[[#This Row],[OVERTIME]]="","",T_DATA[[#This Row],[OVERTIME]]*I_T2_RT)</f>
        <v>0</v>
      </c>
      <c r="M262" s="165">
        <f ca="1">IF(T_DATA[[#This Row],[DOUBLE OVERTIME]]="","",T_DATA[[#This Row],[DOUBLE OVERTIME]]*I_T3_RT)</f>
        <v>0</v>
      </c>
      <c r="N262" s="165">
        <f ca="1">IFERROR(T_DATA[[#This Row],[REGULAR PAY]]+T_DATA[[#This Row],[OVERTIME PAY]]+T_DATA[[#This Row],[DOUBLE OVERTIME PAY]],"")</f>
        <v>0</v>
      </c>
      <c r="O2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3" spans="1:15" ht="16.5" thickTop="1" thickBot="1" x14ac:dyDescent="0.3">
      <c r="A263" s="160">
        <f>I_ST_DT-1+ROW(T_DATA[[#This Row],[DATE]])-ROW(T_DATA[[#Headers],[DATE]])</f>
        <v>43532</v>
      </c>
      <c r="B263" s="161" t="str">
        <f>TEXT(T_DATA[[#This Row],[DATE]],"ddd")</f>
        <v>Fri</v>
      </c>
      <c r="C263" s="157"/>
      <c r="D263" s="157"/>
      <c r="E263" s="157"/>
      <c r="F263" s="164">
        <f>IF(T_DATA[[#This Row],[TIME IN]]="",0,T_DATA[[#This Row],[DAY HOURS]]-T_DATA[[#This Row],[DOUBLE OVERTIME]]-T_DATA[[#This Row],[OVERTIME]])</f>
        <v>0</v>
      </c>
      <c r="G2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3" s="167">
        <f>IF(T_DATA[[#This Row],[TIME IN]]="",0,ROUND(((T_DATA[[#This Row],[TIME OUT]]-T_DATA[[#This Row],[TIME IN]]-T_DATA[[#This Row],[BREAK TIME]])*24*60),0)/60)</f>
        <v>0</v>
      </c>
      <c r="J2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3" s="165">
        <f>IF(T_DATA[[#This Row],[REGULAR ]]="","",T_DATA[[#This Row],[REGULAR ]]*I_T1_RT)</f>
        <v>0</v>
      </c>
      <c r="L263" s="165">
        <f ca="1">IF(T_DATA[[#This Row],[OVERTIME]]="","",T_DATA[[#This Row],[OVERTIME]]*I_T2_RT)</f>
        <v>0</v>
      </c>
      <c r="M263" s="165">
        <f ca="1">IF(T_DATA[[#This Row],[DOUBLE OVERTIME]]="","",T_DATA[[#This Row],[DOUBLE OVERTIME]]*I_T3_RT)</f>
        <v>0</v>
      </c>
      <c r="N263" s="165">
        <f ca="1">IFERROR(T_DATA[[#This Row],[REGULAR PAY]]+T_DATA[[#This Row],[OVERTIME PAY]]+T_DATA[[#This Row],[DOUBLE OVERTIME PAY]],"")</f>
        <v>0</v>
      </c>
      <c r="O2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4" spans="1:15" ht="16.5" thickTop="1" thickBot="1" x14ac:dyDescent="0.3">
      <c r="A264" s="160">
        <f>I_ST_DT-1+ROW(T_DATA[[#This Row],[DATE]])-ROW(T_DATA[[#Headers],[DATE]])</f>
        <v>43533</v>
      </c>
      <c r="B264" s="161" t="str">
        <f>TEXT(T_DATA[[#This Row],[DATE]],"ddd")</f>
        <v>Sat</v>
      </c>
      <c r="C264" s="157"/>
      <c r="D264" s="157"/>
      <c r="E264" s="157"/>
      <c r="F264" s="164">
        <f>IF(T_DATA[[#This Row],[TIME IN]]="",0,T_DATA[[#This Row],[DAY HOURS]]-T_DATA[[#This Row],[DOUBLE OVERTIME]]-T_DATA[[#This Row],[OVERTIME]])</f>
        <v>0</v>
      </c>
      <c r="G2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4" s="167">
        <f>IF(T_DATA[[#This Row],[TIME IN]]="",0,ROUND(((T_DATA[[#This Row],[TIME OUT]]-T_DATA[[#This Row],[TIME IN]]-T_DATA[[#This Row],[BREAK TIME]])*24*60),0)/60)</f>
        <v>0</v>
      </c>
      <c r="J2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4" s="165">
        <f>IF(T_DATA[[#This Row],[REGULAR ]]="","",T_DATA[[#This Row],[REGULAR ]]*I_T1_RT)</f>
        <v>0</v>
      </c>
      <c r="L264" s="165">
        <f ca="1">IF(T_DATA[[#This Row],[OVERTIME]]="","",T_DATA[[#This Row],[OVERTIME]]*I_T2_RT)</f>
        <v>0</v>
      </c>
      <c r="M264" s="165">
        <f ca="1">IF(T_DATA[[#This Row],[DOUBLE OVERTIME]]="","",T_DATA[[#This Row],[DOUBLE OVERTIME]]*I_T3_RT)</f>
        <v>0</v>
      </c>
      <c r="N264" s="165">
        <f ca="1">IFERROR(T_DATA[[#This Row],[REGULAR PAY]]+T_DATA[[#This Row],[OVERTIME PAY]]+T_DATA[[#This Row],[DOUBLE OVERTIME PAY]],"")</f>
        <v>0</v>
      </c>
      <c r="O2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5" spans="1:15" ht="16.5" thickTop="1" thickBot="1" x14ac:dyDescent="0.3">
      <c r="A265" s="160">
        <f>I_ST_DT-1+ROW(T_DATA[[#This Row],[DATE]])-ROW(T_DATA[[#Headers],[DATE]])</f>
        <v>43534</v>
      </c>
      <c r="B265" s="161" t="str">
        <f>TEXT(T_DATA[[#This Row],[DATE]],"ddd")</f>
        <v>Sun</v>
      </c>
      <c r="C265" s="157"/>
      <c r="D265" s="157"/>
      <c r="E265" s="157"/>
      <c r="F265" s="164">
        <f>IF(T_DATA[[#This Row],[TIME IN]]="",0,T_DATA[[#This Row],[DAY HOURS]]-T_DATA[[#This Row],[DOUBLE OVERTIME]]-T_DATA[[#This Row],[OVERTIME]])</f>
        <v>0</v>
      </c>
      <c r="G2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5" s="167">
        <f>IF(T_DATA[[#This Row],[TIME IN]]="",0,ROUND(((T_DATA[[#This Row],[TIME OUT]]-T_DATA[[#This Row],[TIME IN]]-T_DATA[[#This Row],[BREAK TIME]])*24*60),0)/60)</f>
        <v>0</v>
      </c>
      <c r="J2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5" s="165">
        <f>IF(T_DATA[[#This Row],[REGULAR ]]="","",T_DATA[[#This Row],[REGULAR ]]*I_T1_RT)</f>
        <v>0</v>
      </c>
      <c r="L265" s="165">
        <f ca="1">IF(T_DATA[[#This Row],[OVERTIME]]="","",T_DATA[[#This Row],[OVERTIME]]*I_T2_RT)</f>
        <v>0</v>
      </c>
      <c r="M265" s="165">
        <f ca="1">IF(T_DATA[[#This Row],[DOUBLE OVERTIME]]="","",T_DATA[[#This Row],[DOUBLE OVERTIME]]*I_T3_RT)</f>
        <v>0</v>
      </c>
      <c r="N265" s="165">
        <f ca="1">IFERROR(T_DATA[[#This Row],[REGULAR PAY]]+T_DATA[[#This Row],[OVERTIME PAY]]+T_DATA[[#This Row],[DOUBLE OVERTIME PAY]],"")</f>
        <v>0</v>
      </c>
      <c r="O2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6" spans="1:15" ht="16.5" thickTop="1" thickBot="1" x14ac:dyDescent="0.3">
      <c r="A266" s="160">
        <f>I_ST_DT-1+ROW(T_DATA[[#This Row],[DATE]])-ROW(T_DATA[[#Headers],[DATE]])</f>
        <v>43535</v>
      </c>
      <c r="B266" s="161" t="str">
        <f>TEXT(T_DATA[[#This Row],[DATE]],"ddd")</f>
        <v>Mon</v>
      </c>
      <c r="C266" s="157"/>
      <c r="D266" s="157"/>
      <c r="E266" s="157"/>
      <c r="F266" s="164">
        <f>IF(T_DATA[[#This Row],[TIME IN]]="",0,T_DATA[[#This Row],[DAY HOURS]]-T_DATA[[#This Row],[DOUBLE OVERTIME]]-T_DATA[[#This Row],[OVERTIME]])</f>
        <v>0</v>
      </c>
      <c r="G2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6" s="167">
        <f>IF(T_DATA[[#This Row],[TIME IN]]="",0,ROUND(((T_DATA[[#This Row],[TIME OUT]]-T_DATA[[#This Row],[TIME IN]]-T_DATA[[#This Row],[BREAK TIME]])*24*60),0)/60)</f>
        <v>0</v>
      </c>
      <c r="J2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6" s="165">
        <f>IF(T_DATA[[#This Row],[REGULAR ]]="","",T_DATA[[#This Row],[REGULAR ]]*I_T1_RT)</f>
        <v>0</v>
      </c>
      <c r="L266" s="165">
        <f ca="1">IF(T_DATA[[#This Row],[OVERTIME]]="","",T_DATA[[#This Row],[OVERTIME]]*I_T2_RT)</f>
        <v>0</v>
      </c>
      <c r="M266" s="165">
        <f ca="1">IF(T_DATA[[#This Row],[DOUBLE OVERTIME]]="","",T_DATA[[#This Row],[DOUBLE OVERTIME]]*I_T3_RT)</f>
        <v>0</v>
      </c>
      <c r="N266" s="165">
        <f ca="1">IFERROR(T_DATA[[#This Row],[REGULAR PAY]]+T_DATA[[#This Row],[OVERTIME PAY]]+T_DATA[[#This Row],[DOUBLE OVERTIME PAY]],"")</f>
        <v>0</v>
      </c>
      <c r="O2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7" spans="1:15" ht="16.5" thickTop="1" thickBot="1" x14ac:dyDescent="0.3">
      <c r="A267" s="160">
        <f>I_ST_DT-1+ROW(T_DATA[[#This Row],[DATE]])-ROW(T_DATA[[#Headers],[DATE]])</f>
        <v>43536</v>
      </c>
      <c r="B267" s="161" t="str">
        <f>TEXT(T_DATA[[#This Row],[DATE]],"ddd")</f>
        <v>Tue</v>
      </c>
      <c r="C267" s="157"/>
      <c r="D267" s="157"/>
      <c r="E267" s="157"/>
      <c r="F267" s="164">
        <f>IF(T_DATA[[#This Row],[TIME IN]]="",0,T_DATA[[#This Row],[DAY HOURS]]-T_DATA[[#This Row],[DOUBLE OVERTIME]]-T_DATA[[#This Row],[OVERTIME]])</f>
        <v>0</v>
      </c>
      <c r="G2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7" s="167">
        <f>IF(T_DATA[[#This Row],[TIME IN]]="",0,ROUND(((T_DATA[[#This Row],[TIME OUT]]-T_DATA[[#This Row],[TIME IN]]-T_DATA[[#This Row],[BREAK TIME]])*24*60),0)/60)</f>
        <v>0</v>
      </c>
      <c r="J2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7" s="165">
        <f>IF(T_DATA[[#This Row],[REGULAR ]]="","",T_DATA[[#This Row],[REGULAR ]]*I_T1_RT)</f>
        <v>0</v>
      </c>
      <c r="L267" s="165">
        <f ca="1">IF(T_DATA[[#This Row],[OVERTIME]]="","",T_DATA[[#This Row],[OVERTIME]]*I_T2_RT)</f>
        <v>0</v>
      </c>
      <c r="M267" s="165">
        <f ca="1">IF(T_DATA[[#This Row],[DOUBLE OVERTIME]]="","",T_DATA[[#This Row],[DOUBLE OVERTIME]]*I_T3_RT)</f>
        <v>0</v>
      </c>
      <c r="N267" s="165">
        <f ca="1">IFERROR(T_DATA[[#This Row],[REGULAR PAY]]+T_DATA[[#This Row],[OVERTIME PAY]]+T_DATA[[#This Row],[DOUBLE OVERTIME PAY]],"")</f>
        <v>0</v>
      </c>
      <c r="O2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8" spans="1:15" ht="16.5" thickTop="1" thickBot="1" x14ac:dyDescent="0.3">
      <c r="A268" s="160">
        <f>I_ST_DT-1+ROW(T_DATA[[#This Row],[DATE]])-ROW(T_DATA[[#Headers],[DATE]])</f>
        <v>43537</v>
      </c>
      <c r="B268" s="161" t="str">
        <f>TEXT(T_DATA[[#This Row],[DATE]],"ddd")</f>
        <v>Wed</v>
      </c>
      <c r="C268" s="157"/>
      <c r="D268" s="157"/>
      <c r="E268" s="157"/>
      <c r="F268" s="164">
        <f>IF(T_DATA[[#This Row],[TIME IN]]="",0,T_DATA[[#This Row],[DAY HOURS]]-T_DATA[[#This Row],[DOUBLE OVERTIME]]-T_DATA[[#This Row],[OVERTIME]])</f>
        <v>0</v>
      </c>
      <c r="G2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8" s="167">
        <f>IF(T_DATA[[#This Row],[TIME IN]]="",0,ROUND(((T_DATA[[#This Row],[TIME OUT]]-T_DATA[[#This Row],[TIME IN]]-T_DATA[[#This Row],[BREAK TIME]])*24*60),0)/60)</f>
        <v>0</v>
      </c>
      <c r="J2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8" s="165">
        <f>IF(T_DATA[[#This Row],[REGULAR ]]="","",T_DATA[[#This Row],[REGULAR ]]*I_T1_RT)</f>
        <v>0</v>
      </c>
      <c r="L268" s="165">
        <f ca="1">IF(T_DATA[[#This Row],[OVERTIME]]="","",T_DATA[[#This Row],[OVERTIME]]*I_T2_RT)</f>
        <v>0</v>
      </c>
      <c r="M268" s="165">
        <f ca="1">IF(T_DATA[[#This Row],[DOUBLE OVERTIME]]="","",T_DATA[[#This Row],[DOUBLE OVERTIME]]*I_T3_RT)</f>
        <v>0</v>
      </c>
      <c r="N268" s="165">
        <f ca="1">IFERROR(T_DATA[[#This Row],[REGULAR PAY]]+T_DATA[[#This Row],[OVERTIME PAY]]+T_DATA[[#This Row],[DOUBLE OVERTIME PAY]],"")</f>
        <v>0</v>
      </c>
      <c r="O2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69" spans="1:15" ht="16.5" thickTop="1" thickBot="1" x14ac:dyDescent="0.3">
      <c r="A269" s="160">
        <f>I_ST_DT-1+ROW(T_DATA[[#This Row],[DATE]])-ROW(T_DATA[[#Headers],[DATE]])</f>
        <v>43538</v>
      </c>
      <c r="B269" s="161" t="str">
        <f>TEXT(T_DATA[[#This Row],[DATE]],"ddd")</f>
        <v>Thu</v>
      </c>
      <c r="C269" s="157"/>
      <c r="D269" s="157"/>
      <c r="E269" s="157"/>
      <c r="F269" s="164">
        <f>IF(T_DATA[[#This Row],[TIME IN]]="",0,T_DATA[[#This Row],[DAY HOURS]]-T_DATA[[#This Row],[DOUBLE OVERTIME]]-T_DATA[[#This Row],[OVERTIME]])</f>
        <v>0</v>
      </c>
      <c r="G2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69" s="167">
        <f>IF(T_DATA[[#This Row],[TIME IN]]="",0,ROUND(((T_DATA[[#This Row],[TIME OUT]]-T_DATA[[#This Row],[TIME IN]]-T_DATA[[#This Row],[BREAK TIME]])*24*60),0)/60)</f>
        <v>0</v>
      </c>
      <c r="J2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69" s="165">
        <f>IF(T_DATA[[#This Row],[REGULAR ]]="","",T_DATA[[#This Row],[REGULAR ]]*I_T1_RT)</f>
        <v>0</v>
      </c>
      <c r="L269" s="165">
        <f ca="1">IF(T_DATA[[#This Row],[OVERTIME]]="","",T_DATA[[#This Row],[OVERTIME]]*I_T2_RT)</f>
        <v>0</v>
      </c>
      <c r="M269" s="165">
        <f ca="1">IF(T_DATA[[#This Row],[DOUBLE OVERTIME]]="","",T_DATA[[#This Row],[DOUBLE OVERTIME]]*I_T3_RT)</f>
        <v>0</v>
      </c>
      <c r="N269" s="165">
        <f ca="1">IFERROR(T_DATA[[#This Row],[REGULAR PAY]]+T_DATA[[#This Row],[OVERTIME PAY]]+T_DATA[[#This Row],[DOUBLE OVERTIME PAY]],"")</f>
        <v>0</v>
      </c>
      <c r="O2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0" spans="1:15" ht="16.5" thickTop="1" thickBot="1" x14ac:dyDescent="0.3">
      <c r="A270" s="160">
        <f>I_ST_DT-1+ROW(T_DATA[[#This Row],[DATE]])-ROW(T_DATA[[#Headers],[DATE]])</f>
        <v>43539</v>
      </c>
      <c r="B270" s="161" t="str">
        <f>TEXT(T_DATA[[#This Row],[DATE]],"ddd")</f>
        <v>Fri</v>
      </c>
      <c r="C270" s="157"/>
      <c r="D270" s="157"/>
      <c r="E270" s="157"/>
      <c r="F270" s="164">
        <f>IF(T_DATA[[#This Row],[TIME IN]]="",0,T_DATA[[#This Row],[DAY HOURS]]-T_DATA[[#This Row],[DOUBLE OVERTIME]]-T_DATA[[#This Row],[OVERTIME]])</f>
        <v>0</v>
      </c>
      <c r="G2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0" s="167">
        <f>IF(T_DATA[[#This Row],[TIME IN]]="",0,ROUND(((T_DATA[[#This Row],[TIME OUT]]-T_DATA[[#This Row],[TIME IN]]-T_DATA[[#This Row],[BREAK TIME]])*24*60),0)/60)</f>
        <v>0</v>
      </c>
      <c r="J2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0" s="165">
        <f>IF(T_DATA[[#This Row],[REGULAR ]]="","",T_DATA[[#This Row],[REGULAR ]]*I_T1_RT)</f>
        <v>0</v>
      </c>
      <c r="L270" s="165">
        <f ca="1">IF(T_DATA[[#This Row],[OVERTIME]]="","",T_DATA[[#This Row],[OVERTIME]]*I_T2_RT)</f>
        <v>0</v>
      </c>
      <c r="M270" s="165">
        <f ca="1">IF(T_DATA[[#This Row],[DOUBLE OVERTIME]]="","",T_DATA[[#This Row],[DOUBLE OVERTIME]]*I_T3_RT)</f>
        <v>0</v>
      </c>
      <c r="N270" s="165">
        <f ca="1">IFERROR(T_DATA[[#This Row],[REGULAR PAY]]+T_DATA[[#This Row],[OVERTIME PAY]]+T_DATA[[#This Row],[DOUBLE OVERTIME PAY]],"")</f>
        <v>0</v>
      </c>
      <c r="O2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1" spans="1:15" ht="16.5" thickTop="1" thickBot="1" x14ac:dyDescent="0.3">
      <c r="A271" s="160">
        <f>I_ST_DT-1+ROW(T_DATA[[#This Row],[DATE]])-ROW(T_DATA[[#Headers],[DATE]])</f>
        <v>43540</v>
      </c>
      <c r="B271" s="161" t="str">
        <f>TEXT(T_DATA[[#This Row],[DATE]],"ddd")</f>
        <v>Sat</v>
      </c>
      <c r="C271" s="157"/>
      <c r="D271" s="157"/>
      <c r="E271" s="157"/>
      <c r="F271" s="164">
        <f>IF(T_DATA[[#This Row],[TIME IN]]="",0,T_DATA[[#This Row],[DAY HOURS]]-T_DATA[[#This Row],[DOUBLE OVERTIME]]-T_DATA[[#This Row],[OVERTIME]])</f>
        <v>0</v>
      </c>
      <c r="G2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1" s="167">
        <f>IF(T_DATA[[#This Row],[TIME IN]]="",0,ROUND(((T_DATA[[#This Row],[TIME OUT]]-T_DATA[[#This Row],[TIME IN]]-T_DATA[[#This Row],[BREAK TIME]])*24*60),0)/60)</f>
        <v>0</v>
      </c>
      <c r="J2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1" s="165">
        <f>IF(T_DATA[[#This Row],[REGULAR ]]="","",T_DATA[[#This Row],[REGULAR ]]*I_T1_RT)</f>
        <v>0</v>
      </c>
      <c r="L271" s="165">
        <f ca="1">IF(T_DATA[[#This Row],[OVERTIME]]="","",T_DATA[[#This Row],[OVERTIME]]*I_T2_RT)</f>
        <v>0</v>
      </c>
      <c r="M271" s="165">
        <f ca="1">IF(T_DATA[[#This Row],[DOUBLE OVERTIME]]="","",T_DATA[[#This Row],[DOUBLE OVERTIME]]*I_T3_RT)</f>
        <v>0</v>
      </c>
      <c r="N271" s="165">
        <f ca="1">IFERROR(T_DATA[[#This Row],[REGULAR PAY]]+T_DATA[[#This Row],[OVERTIME PAY]]+T_DATA[[#This Row],[DOUBLE OVERTIME PAY]],"")</f>
        <v>0</v>
      </c>
      <c r="O2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2" spans="1:15" ht="16.5" thickTop="1" thickBot="1" x14ac:dyDescent="0.3">
      <c r="A272" s="160">
        <f>I_ST_DT-1+ROW(T_DATA[[#This Row],[DATE]])-ROW(T_DATA[[#Headers],[DATE]])</f>
        <v>43541</v>
      </c>
      <c r="B272" s="161" t="str">
        <f>TEXT(T_DATA[[#This Row],[DATE]],"ddd")</f>
        <v>Sun</v>
      </c>
      <c r="C272" s="157"/>
      <c r="D272" s="157"/>
      <c r="E272" s="157"/>
      <c r="F272" s="164">
        <f>IF(T_DATA[[#This Row],[TIME IN]]="",0,T_DATA[[#This Row],[DAY HOURS]]-T_DATA[[#This Row],[DOUBLE OVERTIME]]-T_DATA[[#This Row],[OVERTIME]])</f>
        <v>0</v>
      </c>
      <c r="G27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2" s="167">
        <f>IF(T_DATA[[#This Row],[TIME IN]]="",0,ROUND(((T_DATA[[#This Row],[TIME OUT]]-T_DATA[[#This Row],[TIME IN]]-T_DATA[[#This Row],[BREAK TIME]])*24*60),0)/60)</f>
        <v>0</v>
      </c>
      <c r="J27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2" s="165">
        <f>IF(T_DATA[[#This Row],[REGULAR ]]="","",T_DATA[[#This Row],[REGULAR ]]*I_T1_RT)</f>
        <v>0</v>
      </c>
      <c r="L272" s="165">
        <f ca="1">IF(T_DATA[[#This Row],[OVERTIME]]="","",T_DATA[[#This Row],[OVERTIME]]*I_T2_RT)</f>
        <v>0</v>
      </c>
      <c r="M272" s="165">
        <f ca="1">IF(T_DATA[[#This Row],[DOUBLE OVERTIME]]="","",T_DATA[[#This Row],[DOUBLE OVERTIME]]*I_T3_RT)</f>
        <v>0</v>
      </c>
      <c r="N272" s="165">
        <f ca="1">IFERROR(T_DATA[[#This Row],[REGULAR PAY]]+T_DATA[[#This Row],[OVERTIME PAY]]+T_DATA[[#This Row],[DOUBLE OVERTIME PAY]],"")</f>
        <v>0</v>
      </c>
      <c r="O27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3" spans="1:15" ht="16.5" thickTop="1" thickBot="1" x14ac:dyDescent="0.3">
      <c r="A273" s="160">
        <f>I_ST_DT-1+ROW(T_DATA[[#This Row],[DATE]])-ROW(T_DATA[[#Headers],[DATE]])</f>
        <v>43542</v>
      </c>
      <c r="B273" s="161" t="str">
        <f>TEXT(T_DATA[[#This Row],[DATE]],"ddd")</f>
        <v>Mon</v>
      </c>
      <c r="C273" s="157"/>
      <c r="D273" s="157"/>
      <c r="E273" s="157"/>
      <c r="F273" s="164">
        <f>IF(T_DATA[[#This Row],[TIME IN]]="",0,T_DATA[[#This Row],[DAY HOURS]]-T_DATA[[#This Row],[DOUBLE OVERTIME]]-T_DATA[[#This Row],[OVERTIME]])</f>
        <v>0</v>
      </c>
      <c r="G27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3" s="167">
        <f>IF(T_DATA[[#This Row],[TIME IN]]="",0,ROUND(((T_DATA[[#This Row],[TIME OUT]]-T_DATA[[#This Row],[TIME IN]]-T_DATA[[#This Row],[BREAK TIME]])*24*60),0)/60)</f>
        <v>0</v>
      </c>
      <c r="J27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3" s="165">
        <f>IF(T_DATA[[#This Row],[REGULAR ]]="","",T_DATA[[#This Row],[REGULAR ]]*I_T1_RT)</f>
        <v>0</v>
      </c>
      <c r="L273" s="165">
        <f ca="1">IF(T_DATA[[#This Row],[OVERTIME]]="","",T_DATA[[#This Row],[OVERTIME]]*I_T2_RT)</f>
        <v>0</v>
      </c>
      <c r="M273" s="165">
        <f ca="1">IF(T_DATA[[#This Row],[DOUBLE OVERTIME]]="","",T_DATA[[#This Row],[DOUBLE OVERTIME]]*I_T3_RT)</f>
        <v>0</v>
      </c>
      <c r="N273" s="165">
        <f ca="1">IFERROR(T_DATA[[#This Row],[REGULAR PAY]]+T_DATA[[#This Row],[OVERTIME PAY]]+T_DATA[[#This Row],[DOUBLE OVERTIME PAY]],"")</f>
        <v>0</v>
      </c>
      <c r="O27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4" spans="1:15" ht="16.5" thickTop="1" thickBot="1" x14ac:dyDescent="0.3">
      <c r="A274" s="160">
        <f>I_ST_DT-1+ROW(T_DATA[[#This Row],[DATE]])-ROW(T_DATA[[#Headers],[DATE]])</f>
        <v>43543</v>
      </c>
      <c r="B274" s="161" t="str">
        <f>TEXT(T_DATA[[#This Row],[DATE]],"ddd")</f>
        <v>Tue</v>
      </c>
      <c r="C274" s="157"/>
      <c r="D274" s="157"/>
      <c r="E274" s="157"/>
      <c r="F274" s="164">
        <f>IF(T_DATA[[#This Row],[TIME IN]]="",0,T_DATA[[#This Row],[DAY HOURS]]-T_DATA[[#This Row],[DOUBLE OVERTIME]]-T_DATA[[#This Row],[OVERTIME]])</f>
        <v>0</v>
      </c>
      <c r="G27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4" s="167">
        <f>IF(T_DATA[[#This Row],[TIME IN]]="",0,ROUND(((T_DATA[[#This Row],[TIME OUT]]-T_DATA[[#This Row],[TIME IN]]-T_DATA[[#This Row],[BREAK TIME]])*24*60),0)/60)</f>
        <v>0</v>
      </c>
      <c r="J27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4" s="165">
        <f>IF(T_DATA[[#This Row],[REGULAR ]]="","",T_DATA[[#This Row],[REGULAR ]]*I_T1_RT)</f>
        <v>0</v>
      </c>
      <c r="L274" s="165">
        <f ca="1">IF(T_DATA[[#This Row],[OVERTIME]]="","",T_DATA[[#This Row],[OVERTIME]]*I_T2_RT)</f>
        <v>0</v>
      </c>
      <c r="M274" s="165">
        <f ca="1">IF(T_DATA[[#This Row],[DOUBLE OVERTIME]]="","",T_DATA[[#This Row],[DOUBLE OVERTIME]]*I_T3_RT)</f>
        <v>0</v>
      </c>
      <c r="N274" s="165">
        <f ca="1">IFERROR(T_DATA[[#This Row],[REGULAR PAY]]+T_DATA[[#This Row],[OVERTIME PAY]]+T_DATA[[#This Row],[DOUBLE OVERTIME PAY]],"")</f>
        <v>0</v>
      </c>
      <c r="O27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5" spans="1:15" ht="16.5" thickTop="1" thickBot="1" x14ac:dyDescent="0.3">
      <c r="A275" s="160">
        <f>I_ST_DT-1+ROW(T_DATA[[#This Row],[DATE]])-ROW(T_DATA[[#Headers],[DATE]])</f>
        <v>43544</v>
      </c>
      <c r="B275" s="161" t="str">
        <f>TEXT(T_DATA[[#This Row],[DATE]],"ddd")</f>
        <v>Wed</v>
      </c>
      <c r="C275" s="157"/>
      <c r="D275" s="157"/>
      <c r="E275" s="157"/>
      <c r="F275" s="164">
        <f>IF(T_DATA[[#This Row],[TIME IN]]="",0,T_DATA[[#This Row],[DAY HOURS]]-T_DATA[[#This Row],[DOUBLE OVERTIME]]-T_DATA[[#This Row],[OVERTIME]])</f>
        <v>0</v>
      </c>
      <c r="G27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5" s="167">
        <f>IF(T_DATA[[#This Row],[TIME IN]]="",0,ROUND(((T_DATA[[#This Row],[TIME OUT]]-T_DATA[[#This Row],[TIME IN]]-T_DATA[[#This Row],[BREAK TIME]])*24*60),0)/60)</f>
        <v>0</v>
      </c>
      <c r="J27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5" s="165">
        <f>IF(T_DATA[[#This Row],[REGULAR ]]="","",T_DATA[[#This Row],[REGULAR ]]*I_T1_RT)</f>
        <v>0</v>
      </c>
      <c r="L275" s="165">
        <f ca="1">IF(T_DATA[[#This Row],[OVERTIME]]="","",T_DATA[[#This Row],[OVERTIME]]*I_T2_RT)</f>
        <v>0</v>
      </c>
      <c r="M275" s="165">
        <f ca="1">IF(T_DATA[[#This Row],[DOUBLE OVERTIME]]="","",T_DATA[[#This Row],[DOUBLE OVERTIME]]*I_T3_RT)</f>
        <v>0</v>
      </c>
      <c r="N275" s="165">
        <f ca="1">IFERROR(T_DATA[[#This Row],[REGULAR PAY]]+T_DATA[[#This Row],[OVERTIME PAY]]+T_DATA[[#This Row],[DOUBLE OVERTIME PAY]],"")</f>
        <v>0</v>
      </c>
      <c r="O27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6" spans="1:15" ht="16.5" thickTop="1" thickBot="1" x14ac:dyDescent="0.3">
      <c r="A276" s="160">
        <f>I_ST_DT-1+ROW(T_DATA[[#This Row],[DATE]])-ROW(T_DATA[[#Headers],[DATE]])</f>
        <v>43545</v>
      </c>
      <c r="B276" s="161" t="str">
        <f>TEXT(T_DATA[[#This Row],[DATE]],"ddd")</f>
        <v>Thu</v>
      </c>
      <c r="C276" s="157"/>
      <c r="D276" s="157"/>
      <c r="E276" s="157"/>
      <c r="F276" s="164">
        <f>IF(T_DATA[[#This Row],[TIME IN]]="",0,T_DATA[[#This Row],[DAY HOURS]]-T_DATA[[#This Row],[DOUBLE OVERTIME]]-T_DATA[[#This Row],[OVERTIME]])</f>
        <v>0</v>
      </c>
      <c r="G27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6" s="167">
        <f>IF(T_DATA[[#This Row],[TIME IN]]="",0,ROUND(((T_DATA[[#This Row],[TIME OUT]]-T_DATA[[#This Row],[TIME IN]]-T_DATA[[#This Row],[BREAK TIME]])*24*60),0)/60)</f>
        <v>0</v>
      </c>
      <c r="J27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6" s="165">
        <f>IF(T_DATA[[#This Row],[REGULAR ]]="","",T_DATA[[#This Row],[REGULAR ]]*I_T1_RT)</f>
        <v>0</v>
      </c>
      <c r="L276" s="165">
        <f ca="1">IF(T_DATA[[#This Row],[OVERTIME]]="","",T_DATA[[#This Row],[OVERTIME]]*I_T2_RT)</f>
        <v>0</v>
      </c>
      <c r="M276" s="165">
        <f ca="1">IF(T_DATA[[#This Row],[DOUBLE OVERTIME]]="","",T_DATA[[#This Row],[DOUBLE OVERTIME]]*I_T3_RT)</f>
        <v>0</v>
      </c>
      <c r="N276" s="165">
        <f ca="1">IFERROR(T_DATA[[#This Row],[REGULAR PAY]]+T_DATA[[#This Row],[OVERTIME PAY]]+T_DATA[[#This Row],[DOUBLE OVERTIME PAY]],"")</f>
        <v>0</v>
      </c>
      <c r="O27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7" spans="1:15" ht="16.5" thickTop="1" thickBot="1" x14ac:dyDescent="0.3">
      <c r="A277" s="160">
        <f>I_ST_DT-1+ROW(T_DATA[[#This Row],[DATE]])-ROW(T_DATA[[#Headers],[DATE]])</f>
        <v>43546</v>
      </c>
      <c r="B277" s="161" t="str">
        <f>TEXT(T_DATA[[#This Row],[DATE]],"ddd")</f>
        <v>Fri</v>
      </c>
      <c r="C277" s="157"/>
      <c r="D277" s="157"/>
      <c r="E277" s="157"/>
      <c r="F277" s="164">
        <f>IF(T_DATA[[#This Row],[TIME IN]]="",0,T_DATA[[#This Row],[DAY HOURS]]-T_DATA[[#This Row],[DOUBLE OVERTIME]]-T_DATA[[#This Row],[OVERTIME]])</f>
        <v>0</v>
      </c>
      <c r="G27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7" s="167">
        <f>IF(T_DATA[[#This Row],[TIME IN]]="",0,ROUND(((T_DATA[[#This Row],[TIME OUT]]-T_DATA[[#This Row],[TIME IN]]-T_DATA[[#This Row],[BREAK TIME]])*24*60),0)/60)</f>
        <v>0</v>
      </c>
      <c r="J27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7" s="165">
        <f>IF(T_DATA[[#This Row],[REGULAR ]]="","",T_DATA[[#This Row],[REGULAR ]]*I_T1_RT)</f>
        <v>0</v>
      </c>
      <c r="L277" s="165">
        <f ca="1">IF(T_DATA[[#This Row],[OVERTIME]]="","",T_DATA[[#This Row],[OVERTIME]]*I_T2_RT)</f>
        <v>0</v>
      </c>
      <c r="M277" s="165">
        <f ca="1">IF(T_DATA[[#This Row],[DOUBLE OVERTIME]]="","",T_DATA[[#This Row],[DOUBLE OVERTIME]]*I_T3_RT)</f>
        <v>0</v>
      </c>
      <c r="N277" s="165">
        <f ca="1">IFERROR(T_DATA[[#This Row],[REGULAR PAY]]+T_DATA[[#This Row],[OVERTIME PAY]]+T_DATA[[#This Row],[DOUBLE OVERTIME PAY]],"")</f>
        <v>0</v>
      </c>
      <c r="O27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8" spans="1:15" ht="16.5" thickTop="1" thickBot="1" x14ac:dyDescent="0.3">
      <c r="A278" s="160">
        <f>I_ST_DT-1+ROW(T_DATA[[#This Row],[DATE]])-ROW(T_DATA[[#Headers],[DATE]])</f>
        <v>43547</v>
      </c>
      <c r="B278" s="161" t="str">
        <f>TEXT(T_DATA[[#This Row],[DATE]],"ddd")</f>
        <v>Sat</v>
      </c>
      <c r="C278" s="157"/>
      <c r="D278" s="157"/>
      <c r="E278" s="157"/>
      <c r="F278" s="164">
        <f>IF(T_DATA[[#This Row],[TIME IN]]="",0,T_DATA[[#This Row],[DAY HOURS]]-T_DATA[[#This Row],[DOUBLE OVERTIME]]-T_DATA[[#This Row],[OVERTIME]])</f>
        <v>0</v>
      </c>
      <c r="G27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8" s="167">
        <f>IF(T_DATA[[#This Row],[TIME IN]]="",0,ROUND(((T_DATA[[#This Row],[TIME OUT]]-T_DATA[[#This Row],[TIME IN]]-T_DATA[[#This Row],[BREAK TIME]])*24*60),0)/60)</f>
        <v>0</v>
      </c>
      <c r="J27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8" s="165">
        <f>IF(T_DATA[[#This Row],[REGULAR ]]="","",T_DATA[[#This Row],[REGULAR ]]*I_T1_RT)</f>
        <v>0</v>
      </c>
      <c r="L278" s="165">
        <f ca="1">IF(T_DATA[[#This Row],[OVERTIME]]="","",T_DATA[[#This Row],[OVERTIME]]*I_T2_RT)</f>
        <v>0</v>
      </c>
      <c r="M278" s="165">
        <f ca="1">IF(T_DATA[[#This Row],[DOUBLE OVERTIME]]="","",T_DATA[[#This Row],[DOUBLE OVERTIME]]*I_T3_RT)</f>
        <v>0</v>
      </c>
      <c r="N278" s="165">
        <f ca="1">IFERROR(T_DATA[[#This Row],[REGULAR PAY]]+T_DATA[[#This Row],[OVERTIME PAY]]+T_DATA[[#This Row],[DOUBLE OVERTIME PAY]],"")</f>
        <v>0</v>
      </c>
      <c r="O27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79" spans="1:15" ht="16.5" thickTop="1" thickBot="1" x14ac:dyDescent="0.3">
      <c r="A279" s="160">
        <f>I_ST_DT-1+ROW(T_DATA[[#This Row],[DATE]])-ROW(T_DATA[[#Headers],[DATE]])</f>
        <v>43548</v>
      </c>
      <c r="B279" s="161" t="str">
        <f>TEXT(T_DATA[[#This Row],[DATE]],"ddd")</f>
        <v>Sun</v>
      </c>
      <c r="C279" s="157"/>
      <c r="D279" s="157"/>
      <c r="E279" s="157"/>
      <c r="F279" s="164">
        <f>IF(T_DATA[[#This Row],[TIME IN]]="",0,T_DATA[[#This Row],[DAY HOURS]]-T_DATA[[#This Row],[DOUBLE OVERTIME]]-T_DATA[[#This Row],[OVERTIME]])</f>
        <v>0</v>
      </c>
      <c r="G27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7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79" s="167">
        <f>IF(T_DATA[[#This Row],[TIME IN]]="",0,ROUND(((T_DATA[[#This Row],[TIME OUT]]-T_DATA[[#This Row],[TIME IN]]-T_DATA[[#This Row],[BREAK TIME]])*24*60),0)/60)</f>
        <v>0</v>
      </c>
      <c r="J27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79" s="165">
        <f>IF(T_DATA[[#This Row],[REGULAR ]]="","",T_DATA[[#This Row],[REGULAR ]]*I_T1_RT)</f>
        <v>0</v>
      </c>
      <c r="L279" s="165">
        <f ca="1">IF(T_DATA[[#This Row],[OVERTIME]]="","",T_DATA[[#This Row],[OVERTIME]]*I_T2_RT)</f>
        <v>0</v>
      </c>
      <c r="M279" s="165">
        <f ca="1">IF(T_DATA[[#This Row],[DOUBLE OVERTIME]]="","",T_DATA[[#This Row],[DOUBLE OVERTIME]]*I_T3_RT)</f>
        <v>0</v>
      </c>
      <c r="N279" s="165">
        <f ca="1">IFERROR(T_DATA[[#This Row],[REGULAR PAY]]+T_DATA[[#This Row],[OVERTIME PAY]]+T_DATA[[#This Row],[DOUBLE OVERTIME PAY]],"")</f>
        <v>0</v>
      </c>
      <c r="O27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0" spans="1:15" ht="16.5" thickTop="1" thickBot="1" x14ac:dyDescent="0.3">
      <c r="A280" s="160">
        <f>I_ST_DT-1+ROW(T_DATA[[#This Row],[DATE]])-ROW(T_DATA[[#Headers],[DATE]])</f>
        <v>43549</v>
      </c>
      <c r="B280" s="161" t="str">
        <f>TEXT(T_DATA[[#This Row],[DATE]],"ddd")</f>
        <v>Mon</v>
      </c>
      <c r="C280" s="157"/>
      <c r="D280" s="157"/>
      <c r="E280" s="157"/>
      <c r="F280" s="164">
        <f>IF(T_DATA[[#This Row],[TIME IN]]="",0,T_DATA[[#This Row],[DAY HOURS]]-T_DATA[[#This Row],[DOUBLE OVERTIME]]-T_DATA[[#This Row],[OVERTIME]])</f>
        <v>0</v>
      </c>
      <c r="G28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0" s="167">
        <f>IF(T_DATA[[#This Row],[TIME IN]]="",0,ROUND(((T_DATA[[#This Row],[TIME OUT]]-T_DATA[[#This Row],[TIME IN]]-T_DATA[[#This Row],[BREAK TIME]])*24*60),0)/60)</f>
        <v>0</v>
      </c>
      <c r="J28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0" s="165">
        <f>IF(T_DATA[[#This Row],[REGULAR ]]="","",T_DATA[[#This Row],[REGULAR ]]*I_T1_RT)</f>
        <v>0</v>
      </c>
      <c r="L280" s="165">
        <f ca="1">IF(T_DATA[[#This Row],[OVERTIME]]="","",T_DATA[[#This Row],[OVERTIME]]*I_T2_RT)</f>
        <v>0</v>
      </c>
      <c r="M280" s="165">
        <f ca="1">IF(T_DATA[[#This Row],[DOUBLE OVERTIME]]="","",T_DATA[[#This Row],[DOUBLE OVERTIME]]*I_T3_RT)</f>
        <v>0</v>
      </c>
      <c r="N280" s="165">
        <f ca="1">IFERROR(T_DATA[[#This Row],[REGULAR PAY]]+T_DATA[[#This Row],[OVERTIME PAY]]+T_DATA[[#This Row],[DOUBLE OVERTIME PAY]],"")</f>
        <v>0</v>
      </c>
      <c r="O28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1" spans="1:15" ht="16.5" thickTop="1" thickBot="1" x14ac:dyDescent="0.3">
      <c r="A281" s="160">
        <f>I_ST_DT-1+ROW(T_DATA[[#This Row],[DATE]])-ROW(T_DATA[[#Headers],[DATE]])</f>
        <v>43550</v>
      </c>
      <c r="B281" s="161" t="str">
        <f>TEXT(T_DATA[[#This Row],[DATE]],"ddd")</f>
        <v>Tue</v>
      </c>
      <c r="C281" s="157"/>
      <c r="D281" s="157"/>
      <c r="E281" s="157"/>
      <c r="F281" s="164">
        <f>IF(T_DATA[[#This Row],[TIME IN]]="",0,T_DATA[[#This Row],[DAY HOURS]]-T_DATA[[#This Row],[DOUBLE OVERTIME]]-T_DATA[[#This Row],[OVERTIME]])</f>
        <v>0</v>
      </c>
      <c r="G28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1" s="167">
        <f>IF(T_DATA[[#This Row],[TIME IN]]="",0,ROUND(((T_DATA[[#This Row],[TIME OUT]]-T_DATA[[#This Row],[TIME IN]]-T_DATA[[#This Row],[BREAK TIME]])*24*60),0)/60)</f>
        <v>0</v>
      </c>
      <c r="J28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1" s="165">
        <f>IF(T_DATA[[#This Row],[REGULAR ]]="","",T_DATA[[#This Row],[REGULAR ]]*I_T1_RT)</f>
        <v>0</v>
      </c>
      <c r="L281" s="165">
        <f ca="1">IF(T_DATA[[#This Row],[OVERTIME]]="","",T_DATA[[#This Row],[OVERTIME]]*I_T2_RT)</f>
        <v>0</v>
      </c>
      <c r="M281" s="165">
        <f ca="1">IF(T_DATA[[#This Row],[DOUBLE OVERTIME]]="","",T_DATA[[#This Row],[DOUBLE OVERTIME]]*I_T3_RT)</f>
        <v>0</v>
      </c>
      <c r="N281" s="165">
        <f ca="1">IFERROR(T_DATA[[#This Row],[REGULAR PAY]]+T_DATA[[#This Row],[OVERTIME PAY]]+T_DATA[[#This Row],[DOUBLE OVERTIME PAY]],"")</f>
        <v>0</v>
      </c>
      <c r="O28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2" spans="1:15" ht="16.5" thickTop="1" thickBot="1" x14ac:dyDescent="0.3">
      <c r="A282" s="160">
        <f>I_ST_DT-1+ROW(T_DATA[[#This Row],[DATE]])-ROW(T_DATA[[#Headers],[DATE]])</f>
        <v>43551</v>
      </c>
      <c r="B282" s="161" t="str">
        <f>TEXT(T_DATA[[#This Row],[DATE]],"ddd")</f>
        <v>Wed</v>
      </c>
      <c r="C282" s="157"/>
      <c r="D282" s="157"/>
      <c r="E282" s="157"/>
      <c r="F282" s="164">
        <f>IF(T_DATA[[#This Row],[TIME IN]]="",0,T_DATA[[#This Row],[DAY HOURS]]-T_DATA[[#This Row],[DOUBLE OVERTIME]]-T_DATA[[#This Row],[OVERTIME]])</f>
        <v>0</v>
      </c>
      <c r="G28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2" s="167">
        <f>IF(T_DATA[[#This Row],[TIME IN]]="",0,ROUND(((T_DATA[[#This Row],[TIME OUT]]-T_DATA[[#This Row],[TIME IN]]-T_DATA[[#This Row],[BREAK TIME]])*24*60),0)/60)</f>
        <v>0</v>
      </c>
      <c r="J28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2" s="165">
        <f>IF(T_DATA[[#This Row],[REGULAR ]]="","",T_DATA[[#This Row],[REGULAR ]]*I_T1_RT)</f>
        <v>0</v>
      </c>
      <c r="L282" s="165">
        <f ca="1">IF(T_DATA[[#This Row],[OVERTIME]]="","",T_DATA[[#This Row],[OVERTIME]]*I_T2_RT)</f>
        <v>0</v>
      </c>
      <c r="M282" s="165">
        <f ca="1">IF(T_DATA[[#This Row],[DOUBLE OVERTIME]]="","",T_DATA[[#This Row],[DOUBLE OVERTIME]]*I_T3_RT)</f>
        <v>0</v>
      </c>
      <c r="N282" s="165">
        <f ca="1">IFERROR(T_DATA[[#This Row],[REGULAR PAY]]+T_DATA[[#This Row],[OVERTIME PAY]]+T_DATA[[#This Row],[DOUBLE OVERTIME PAY]],"")</f>
        <v>0</v>
      </c>
      <c r="O28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3" spans="1:15" ht="16.5" thickTop="1" thickBot="1" x14ac:dyDescent="0.3">
      <c r="A283" s="160">
        <f>I_ST_DT-1+ROW(T_DATA[[#This Row],[DATE]])-ROW(T_DATA[[#Headers],[DATE]])</f>
        <v>43552</v>
      </c>
      <c r="B283" s="161" t="str">
        <f>TEXT(T_DATA[[#This Row],[DATE]],"ddd")</f>
        <v>Thu</v>
      </c>
      <c r="C283" s="157"/>
      <c r="D283" s="157"/>
      <c r="E283" s="157"/>
      <c r="F283" s="164">
        <f>IF(T_DATA[[#This Row],[TIME IN]]="",0,T_DATA[[#This Row],[DAY HOURS]]-T_DATA[[#This Row],[DOUBLE OVERTIME]]-T_DATA[[#This Row],[OVERTIME]])</f>
        <v>0</v>
      </c>
      <c r="G28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3" s="167">
        <f>IF(T_DATA[[#This Row],[TIME IN]]="",0,ROUND(((T_DATA[[#This Row],[TIME OUT]]-T_DATA[[#This Row],[TIME IN]]-T_DATA[[#This Row],[BREAK TIME]])*24*60),0)/60)</f>
        <v>0</v>
      </c>
      <c r="J28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3" s="165">
        <f>IF(T_DATA[[#This Row],[REGULAR ]]="","",T_DATA[[#This Row],[REGULAR ]]*I_T1_RT)</f>
        <v>0</v>
      </c>
      <c r="L283" s="165">
        <f ca="1">IF(T_DATA[[#This Row],[OVERTIME]]="","",T_DATA[[#This Row],[OVERTIME]]*I_T2_RT)</f>
        <v>0</v>
      </c>
      <c r="M283" s="165">
        <f ca="1">IF(T_DATA[[#This Row],[DOUBLE OVERTIME]]="","",T_DATA[[#This Row],[DOUBLE OVERTIME]]*I_T3_RT)</f>
        <v>0</v>
      </c>
      <c r="N283" s="165">
        <f ca="1">IFERROR(T_DATA[[#This Row],[REGULAR PAY]]+T_DATA[[#This Row],[OVERTIME PAY]]+T_DATA[[#This Row],[DOUBLE OVERTIME PAY]],"")</f>
        <v>0</v>
      </c>
      <c r="O28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4" spans="1:15" ht="16.5" thickTop="1" thickBot="1" x14ac:dyDescent="0.3">
      <c r="A284" s="160">
        <f>I_ST_DT-1+ROW(T_DATA[[#This Row],[DATE]])-ROW(T_DATA[[#Headers],[DATE]])</f>
        <v>43553</v>
      </c>
      <c r="B284" s="161" t="str">
        <f>TEXT(T_DATA[[#This Row],[DATE]],"ddd")</f>
        <v>Fri</v>
      </c>
      <c r="C284" s="157"/>
      <c r="D284" s="157"/>
      <c r="E284" s="157"/>
      <c r="F284" s="164">
        <f>IF(T_DATA[[#This Row],[TIME IN]]="",0,T_DATA[[#This Row],[DAY HOURS]]-T_DATA[[#This Row],[DOUBLE OVERTIME]]-T_DATA[[#This Row],[OVERTIME]])</f>
        <v>0</v>
      </c>
      <c r="G28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4" s="167">
        <f>IF(T_DATA[[#This Row],[TIME IN]]="",0,ROUND(((T_DATA[[#This Row],[TIME OUT]]-T_DATA[[#This Row],[TIME IN]]-T_DATA[[#This Row],[BREAK TIME]])*24*60),0)/60)</f>
        <v>0</v>
      </c>
      <c r="J28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4" s="165">
        <f>IF(T_DATA[[#This Row],[REGULAR ]]="","",T_DATA[[#This Row],[REGULAR ]]*I_T1_RT)</f>
        <v>0</v>
      </c>
      <c r="L284" s="165">
        <f ca="1">IF(T_DATA[[#This Row],[OVERTIME]]="","",T_DATA[[#This Row],[OVERTIME]]*I_T2_RT)</f>
        <v>0</v>
      </c>
      <c r="M284" s="165">
        <f ca="1">IF(T_DATA[[#This Row],[DOUBLE OVERTIME]]="","",T_DATA[[#This Row],[DOUBLE OVERTIME]]*I_T3_RT)</f>
        <v>0</v>
      </c>
      <c r="N284" s="165">
        <f ca="1">IFERROR(T_DATA[[#This Row],[REGULAR PAY]]+T_DATA[[#This Row],[OVERTIME PAY]]+T_DATA[[#This Row],[DOUBLE OVERTIME PAY]],"")</f>
        <v>0</v>
      </c>
      <c r="O28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5" spans="1:15" ht="16.5" thickTop="1" thickBot="1" x14ac:dyDescent="0.3">
      <c r="A285" s="160">
        <f>I_ST_DT-1+ROW(T_DATA[[#This Row],[DATE]])-ROW(T_DATA[[#Headers],[DATE]])</f>
        <v>43554</v>
      </c>
      <c r="B285" s="161" t="str">
        <f>TEXT(T_DATA[[#This Row],[DATE]],"ddd")</f>
        <v>Sat</v>
      </c>
      <c r="C285" s="157"/>
      <c r="D285" s="157"/>
      <c r="E285" s="157"/>
      <c r="F285" s="164">
        <f>IF(T_DATA[[#This Row],[TIME IN]]="",0,T_DATA[[#This Row],[DAY HOURS]]-T_DATA[[#This Row],[DOUBLE OVERTIME]]-T_DATA[[#This Row],[OVERTIME]])</f>
        <v>0</v>
      </c>
      <c r="G28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5" s="167">
        <f>IF(T_DATA[[#This Row],[TIME IN]]="",0,ROUND(((T_DATA[[#This Row],[TIME OUT]]-T_DATA[[#This Row],[TIME IN]]-T_DATA[[#This Row],[BREAK TIME]])*24*60),0)/60)</f>
        <v>0</v>
      </c>
      <c r="J28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5" s="165">
        <f>IF(T_DATA[[#This Row],[REGULAR ]]="","",T_DATA[[#This Row],[REGULAR ]]*I_T1_RT)</f>
        <v>0</v>
      </c>
      <c r="L285" s="165">
        <f ca="1">IF(T_DATA[[#This Row],[OVERTIME]]="","",T_DATA[[#This Row],[OVERTIME]]*I_T2_RT)</f>
        <v>0</v>
      </c>
      <c r="M285" s="165">
        <f ca="1">IF(T_DATA[[#This Row],[DOUBLE OVERTIME]]="","",T_DATA[[#This Row],[DOUBLE OVERTIME]]*I_T3_RT)</f>
        <v>0</v>
      </c>
      <c r="N285" s="165">
        <f ca="1">IFERROR(T_DATA[[#This Row],[REGULAR PAY]]+T_DATA[[#This Row],[OVERTIME PAY]]+T_DATA[[#This Row],[DOUBLE OVERTIME PAY]],"")</f>
        <v>0</v>
      </c>
      <c r="O28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6" spans="1:15" ht="16.5" thickTop="1" thickBot="1" x14ac:dyDescent="0.3">
      <c r="A286" s="160">
        <f>I_ST_DT-1+ROW(T_DATA[[#This Row],[DATE]])-ROW(T_DATA[[#Headers],[DATE]])</f>
        <v>43555</v>
      </c>
      <c r="B286" s="161" t="str">
        <f>TEXT(T_DATA[[#This Row],[DATE]],"ddd")</f>
        <v>Sun</v>
      </c>
      <c r="C286" s="157"/>
      <c r="D286" s="157"/>
      <c r="E286" s="157"/>
      <c r="F286" s="164">
        <f>IF(T_DATA[[#This Row],[TIME IN]]="",0,T_DATA[[#This Row],[DAY HOURS]]-T_DATA[[#This Row],[DOUBLE OVERTIME]]-T_DATA[[#This Row],[OVERTIME]])</f>
        <v>0</v>
      </c>
      <c r="G28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6" s="167">
        <f>IF(T_DATA[[#This Row],[TIME IN]]="",0,ROUND(((T_DATA[[#This Row],[TIME OUT]]-T_DATA[[#This Row],[TIME IN]]-T_DATA[[#This Row],[BREAK TIME]])*24*60),0)/60)</f>
        <v>0</v>
      </c>
      <c r="J28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6" s="165">
        <f>IF(T_DATA[[#This Row],[REGULAR ]]="","",T_DATA[[#This Row],[REGULAR ]]*I_T1_RT)</f>
        <v>0</v>
      </c>
      <c r="L286" s="165">
        <f ca="1">IF(T_DATA[[#This Row],[OVERTIME]]="","",T_DATA[[#This Row],[OVERTIME]]*I_T2_RT)</f>
        <v>0</v>
      </c>
      <c r="M286" s="165">
        <f ca="1">IF(T_DATA[[#This Row],[DOUBLE OVERTIME]]="","",T_DATA[[#This Row],[DOUBLE OVERTIME]]*I_T3_RT)</f>
        <v>0</v>
      </c>
      <c r="N286" s="165">
        <f ca="1">IFERROR(T_DATA[[#This Row],[REGULAR PAY]]+T_DATA[[#This Row],[OVERTIME PAY]]+T_DATA[[#This Row],[DOUBLE OVERTIME PAY]],"")</f>
        <v>0</v>
      </c>
      <c r="O28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7" spans="1:15" ht="16.5" thickTop="1" thickBot="1" x14ac:dyDescent="0.3">
      <c r="A287" s="160">
        <f>I_ST_DT-1+ROW(T_DATA[[#This Row],[DATE]])-ROW(T_DATA[[#Headers],[DATE]])</f>
        <v>43556</v>
      </c>
      <c r="B287" s="161" t="str">
        <f>TEXT(T_DATA[[#This Row],[DATE]],"ddd")</f>
        <v>Mon</v>
      </c>
      <c r="C287" s="157"/>
      <c r="D287" s="157"/>
      <c r="E287" s="157"/>
      <c r="F287" s="164">
        <f>IF(T_DATA[[#This Row],[TIME IN]]="",0,T_DATA[[#This Row],[DAY HOURS]]-T_DATA[[#This Row],[DOUBLE OVERTIME]]-T_DATA[[#This Row],[OVERTIME]])</f>
        <v>0</v>
      </c>
      <c r="G28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7" s="167">
        <f>IF(T_DATA[[#This Row],[TIME IN]]="",0,ROUND(((T_DATA[[#This Row],[TIME OUT]]-T_DATA[[#This Row],[TIME IN]]-T_DATA[[#This Row],[BREAK TIME]])*24*60),0)/60)</f>
        <v>0</v>
      </c>
      <c r="J28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7" s="165">
        <f>IF(T_DATA[[#This Row],[REGULAR ]]="","",T_DATA[[#This Row],[REGULAR ]]*I_T1_RT)</f>
        <v>0</v>
      </c>
      <c r="L287" s="165">
        <f ca="1">IF(T_DATA[[#This Row],[OVERTIME]]="","",T_DATA[[#This Row],[OVERTIME]]*I_T2_RT)</f>
        <v>0</v>
      </c>
      <c r="M287" s="165">
        <f ca="1">IF(T_DATA[[#This Row],[DOUBLE OVERTIME]]="","",T_DATA[[#This Row],[DOUBLE OVERTIME]]*I_T3_RT)</f>
        <v>0</v>
      </c>
      <c r="N287" s="165">
        <f ca="1">IFERROR(T_DATA[[#This Row],[REGULAR PAY]]+T_DATA[[#This Row],[OVERTIME PAY]]+T_DATA[[#This Row],[DOUBLE OVERTIME PAY]],"")</f>
        <v>0</v>
      </c>
      <c r="O28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8" spans="1:15" ht="16.5" thickTop="1" thickBot="1" x14ac:dyDescent="0.3">
      <c r="A288" s="160">
        <f>I_ST_DT-1+ROW(T_DATA[[#This Row],[DATE]])-ROW(T_DATA[[#Headers],[DATE]])</f>
        <v>43557</v>
      </c>
      <c r="B288" s="161" t="str">
        <f>TEXT(T_DATA[[#This Row],[DATE]],"ddd")</f>
        <v>Tue</v>
      </c>
      <c r="C288" s="157"/>
      <c r="D288" s="157"/>
      <c r="E288" s="157"/>
      <c r="F288" s="164">
        <f>IF(T_DATA[[#This Row],[TIME IN]]="",0,T_DATA[[#This Row],[DAY HOURS]]-T_DATA[[#This Row],[DOUBLE OVERTIME]]-T_DATA[[#This Row],[OVERTIME]])</f>
        <v>0</v>
      </c>
      <c r="G28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8" s="167">
        <f>IF(T_DATA[[#This Row],[TIME IN]]="",0,ROUND(((T_DATA[[#This Row],[TIME OUT]]-T_DATA[[#This Row],[TIME IN]]-T_DATA[[#This Row],[BREAK TIME]])*24*60),0)/60)</f>
        <v>0</v>
      </c>
      <c r="J28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8" s="165">
        <f>IF(T_DATA[[#This Row],[REGULAR ]]="","",T_DATA[[#This Row],[REGULAR ]]*I_T1_RT)</f>
        <v>0</v>
      </c>
      <c r="L288" s="165">
        <f ca="1">IF(T_DATA[[#This Row],[OVERTIME]]="","",T_DATA[[#This Row],[OVERTIME]]*I_T2_RT)</f>
        <v>0</v>
      </c>
      <c r="M288" s="165">
        <f ca="1">IF(T_DATA[[#This Row],[DOUBLE OVERTIME]]="","",T_DATA[[#This Row],[DOUBLE OVERTIME]]*I_T3_RT)</f>
        <v>0</v>
      </c>
      <c r="N288" s="165">
        <f ca="1">IFERROR(T_DATA[[#This Row],[REGULAR PAY]]+T_DATA[[#This Row],[OVERTIME PAY]]+T_DATA[[#This Row],[DOUBLE OVERTIME PAY]],"")</f>
        <v>0</v>
      </c>
      <c r="O28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89" spans="1:15" ht="16.5" thickTop="1" thickBot="1" x14ac:dyDescent="0.3">
      <c r="A289" s="160">
        <f>I_ST_DT-1+ROW(T_DATA[[#This Row],[DATE]])-ROW(T_DATA[[#Headers],[DATE]])</f>
        <v>43558</v>
      </c>
      <c r="B289" s="161" t="str">
        <f>TEXT(T_DATA[[#This Row],[DATE]],"ddd")</f>
        <v>Wed</v>
      </c>
      <c r="C289" s="157"/>
      <c r="D289" s="157"/>
      <c r="E289" s="157"/>
      <c r="F289" s="164">
        <f>IF(T_DATA[[#This Row],[TIME IN]]="",0,T_DATA[[#This Row],[DAY HOURS]]-T_DATA[[#This Row],[DOUBLE OVERTIME]]-T_DATA[[#This Row],[OVERTIME]])</f>
        <v>0</v>
      </c>
      <c r="G28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8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89" s="167">
        <f>IF(T_DATA[[#This Row],[TIME IN]]="",0,ROUND(((T_DATA[[#This Row],[TIME OUT]]-T_DATA[[#This Row],[TIME IN]]-T_DATA[[#This Row],[BREAK TIME]])*24*60),0)/60)</f>
        <v>0</v>
      </c>
      <c r="J28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89" s="165">
        <f>IF(T_DATA[[#This Row],[REGULAR ]]="","",T_DATA[[#This Row],[REGULAR ]]*I_T1_RT)</f>
        <v>0</v>
      </c>
      <c r="L289" s="165">
        <f ca="1">IF(T_DATA[[#This Row],[OVERTIME]]="","",T_DATA[[#This Row],[OVERTIME]]*I_T2_RT)</f>
        <v>0</v>
      </c>
      <c r="M289" s="165">
        <f ca="1">IF(T_DATA[[#This Row],[DOUBLE OVERTIME]]="","",T_DATA[[#This Row],[DOUBLE OVERTIME]]*I_T3_RT)</f>
        <v>0</v>
      </c>
      <c r="N289" s="165">
        <f ca="1">IFERROR(T_DATA[[#This Row],[REGULAR PAY]]+T_DATA[[#This Row],[OVERTIME PAY]]+T_DATA[[#This Row],[DOUBLE OVERTIME PAY]],"")</f>
        <v>0</v>
      </c>
      <c r="O28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0" spans="1:15" ht="16.5" thickTop="1" thickBot="1" x14ac:dyDescent="0.3">
      <c r="A290" s="160">
        <f>I_ST_DT-1+ROW(T_DATA[[#This Row],[DATE]])-ROW(T_DATA[[#Headers],[DATE]])</f>
        <v>43559</v>
      </c>
      <c r="B290" s="161" t="str">
        <f>TEXT(T_DATA[[#This Row],[DATE]],"ddd")</f>
        <v>Thu</v>
      </c>
      <c r="C290" s="157"/>
      <c r="D290" s="157"/>
      <c r="E290" s="157"/>
      <c r="F290" s="164">
        <f>IF(T_DATA[[#This Row],[TIME IN]]="",0,T_DATA[[#This Row],[DAY HOURS]]-T_DATA[[#This Row],[DOUBLE OVERTIME]]-T_DATA[[#This Row],[OVERTIME]])</f>
        <v>0</v>
      </c>
      <c r="G29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0" s="167">
        <f>IF(T_DATA[[#This Row],[TIME IN]]="",0,ROUND(((T_DATA[[#This Row],[TIME OUT]]-T_DATA[[#This Row],[TIME IN]]-T_DATA[[#This Row],[BREAK TIME]])*24*60),0)/60)</f>
        <v>0</v>
      </c>
      <c r="J29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0" s="165">
        <f>IF(T_DATA[[#This Row],[REGULAR ]]="","",T_DATA[[#This Row],[REGULAR ]]*I_T1_RT)</f>
        <v>0</v>
      </c>
      <c r="L290" s="165">
        <f ca="1">IF(T_DATA[[#This Row],[OVERTIME]]="","",T_DATA[[#This Row],[OVERTIME]]*I_T2_RT)</f>
        <v>0</v>
      </c>
      <c r="M290" s="165">
        <f ca="1">IF(T_DATA[[#This Row],[DOUBLE OVERTIME]]="","",T_DATA[[#This Row],[DOUBLE OVERTIME]]*I_T3_RT)</f>
        <v>0</v>
      </c>
      <c r="N290" s="165">
        <f ca="1">IFERROR(T_DATA[[#This Row],[REGULAR PAY]]+T_DATA[[#This Row],[OVERTIME PAY]]+T_DATA[[#This Row],[DOUBLE OVERTIME PAY]],"")</f>
        <v>0</v>
      </c>
      <c r="O29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1" spans="1:15" ht="16.5" thickTop="1" thickBot="1" x14ac:dyDescent="0.3">
      <c r="A291" s="160">
        <f>I_ST_DT-1+ROW(T_DATA[[#This Row],[DATE]])-ROW(T_DATA[[#Headers],[DATE]])</f>
        <v>43560</v>
      </c>
      <c r="B291" s="161" t="str">
        <f>TEXT(T_DATA[[#This Row],[DATE]],"ddd")</f>
        <v>Fri</v>
      </c>
      <c r="C291" s="157"/>
      <c r="D291" s="157"/>
      <c r="E291" s="157"/>
      <c r="F291" s="164">
        <f>IF(T_DATA[[#This Row],[TIME IN]]="",0,T_DATA[[#This Row],[DAY HOURS]]-T_DATA[[#This Row],[DOUBLE OVERTIME]]-T_DATA[[#This Row],[OVERTIME]])</f>
        <v>0</v>
      </c>
      <c r="G29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1" s="167">
        <f>IF(T_DATA[[#This Row],[TIME IN]]="",0,ROUND(((T_DATA[[#This Row],[TIME OUT]]-T_DATA[[#This Row],[TIME IN]]-T_DATA[[#This Row],[BREAK TIME]])*24*60),0)/60)</f>
        <v>0</v>
      </c>
      <c r="J29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1" s="165">
        <f>IF(T_DATA[[#This Row],[REGULAR ]]="","",T_DATA[[#This Row],[REGULAR ]]*I_T1_RT)</f>
        <v>0</v>
      </c>
      <c r="L291" s="165">
        <f ca="1">IF(T_DATA[[#This Row],[OVERTIME]]="","",T_DATA[[#This Row],[OVERTIME]]*I_T2_RT)</f>
        <v>0</v>
      </c>
      <c r="M291" s="165">
        <f ca="1">IF(T_DATA[[#This Row],[DOUBLE OVERTIME]]="","",T_DATA[[#This Row],[DOUBLE OVERTIME]]*I_T3_RT)</f>
        <v>0</v>
      </c>
      <c r="N291" s="165">
        <f ca="1">IFERROR(T_DATA[[#This Row],[REGULAR PAY]]+T_DATA[[#This Row],[OVERTIME PAY]]+T_DATA[[#This Row],[DOUBLE OVERTIME PAY]],"")</f>
        <v>0</v>
      </c>
      <c r="O29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2" spans="1:15" ht="16.5" thickTop="1" thickBot="1" x14ac:dyDescent="0.3">
      <c r="A292" s="160">
        <f>I_ST_DT-1+ROW(T_DATA[[#This Row],[DATE]])-ROW(T_DATA[[#Headers],[DATE]])</f>
        <v>43561</v>
      </c>
      <c r="B292" s="161" t="str">
        <f>TEXT(T_DATA[[#This Row],[DATE]],"ddd")</f>
        <v>Sat</v>
      </c>
      <c r="C292" s="157"/>
      <c r="D292" s="157"/>
      <c r="E292" s="157"/>
      <c r="F292" s="164">
        <f>IF(T_DATA[[#This Row],[TIME IN]]="",0,T_DATA[[#This Row],[DAY HOURS]]-T_DATA[[#This Row],[DOUBLE OVERTIME]]-T_DATA[[#This Row],[OVERTIME]])</f>
        <v>0</v>
      </c>
      <c r="G29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2" s="167">
        <f>IF(T_DATA[[#This Row],[TIME IN]]="",0,ROUND(((T_DATA[[#This Row],[TIME OUT]]-T_DATA[[#This Row],[TIME IN]]-T_DATA[[#This Row],[BREAK TIME]])*24*60),0)/60)</f>
        <v>0</v>
      </c>
      <c r="J29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2" s="165">
        <f>IF(T_DATA[[#This Row],[REGULAR ]]="","",T_DATA[[#This Row],[REGULAR ]]*I_T1_RT)</f>
        <v>0</v>
      </c>
      <c r="L292" s="165">
        <f ca="1">IF(T_DATA[[#This Row],[OVERTIME]]="","",T_DATA[[#This Row],[OVERTIME]]*I_T2_RT)</f>
        <v>0</v>
      </c>
      <c r="M292" s="165">
        <f ca="1">IF(T_DATA[[#This Row],[DOUBLE OVERTIME]]="","",T_DATA[[#This Row],[DOUBLE OVERTIME]]*I_T3_RT)</f>
        <v>0</v>
      </c>
      <c r="N292" s="165">
        <f ca="1">IFERROR(T_DATA[[#This Row],[REGULAR PAY]]+T_DATA[[#This Row],[OVERTIME PAY]]+T_DATA[[#This Row],[DOUBLE OVERTIME PAY]],"")</f>
        <v>0</v>
      </c>
      <c r="O29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3" spans="1:15" ht="16.5" thickTop="1" thickBot="1" x14ac:dyDescent="0.3">
      <c r="A293" s="160">
        <f>I_ST_DT-1+ROW(T_DATA[[#This Row],[DATE]])-ROW(T_DATA[[#Headers],[DATE]])</f>
        <v>43562</v>
      </c>
      <c r="B293" s="161" t="str">
        <f>TEXT(T_DATA[[#This Row],[DATE]],"ddd")</f>
        <v>Sun</v>
      </c>
      <c r="C293" s="157"/>
      <c r="D293" s="157"/>
      <c r="E293" s="157"/>
      <c r="F293" s="164">
        <f>IF(T_DATA[[#This Row],[TIME IN]]="",0,T_DATA[[#This Row],[DAY HOURS]]-T_DATA[[#This Row],[DOUBLE OVERTIME]]-T_DATA[[#This Row],[OVERTIME]])</f>
        <v>0</v>
      </c>
      <c r="G29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3" s="167">
        <f>IF(T_DATA[[#This Row],[TIME IN]]="",0,ROUND(((T_DATA[[#This Row],[TIME OUT]]-T_DATA[[#This Row],[TIME IN]]-T_DATA[[#This Row],[BREAK TIME]])*24*60),0)/60)</f>
        <v>0</v>
      </c>
      <c r="J29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3" s="165">
        <f>IF(T_DATA[[#This Row],[REGULAR ]]="","",T_DATA[[#This Row],[REGULAR ]]*I_T1_RT)</f>
        <v>0</v>
      </c>
      <c r="L293" s="165">
        <f ca="1">IF(T_DATA[[#This Row],[OVERTIME]]="","",T_DATA[[#This Row],[OVERTIME]]*I_T2_RT)</f>
        <v>0</v>
      </c>
      <c r="M293" s="165">
        <f ca="1">IF(T_DATA[[#This Row],[DOUBLE OVERTIME]]="","",T_DATA[[#This Row],[DOUBLE OVERTIME]]*I_T3_RT)</f>
        <v>0</v>
      </c>
      <c r="N293" s="165">
        <f ca="1">IFERROR(T_DATA[[#This Row],[REGULAR PAY]]+T_DATA[[#This Row],[OVERTIME PAY]]+T_DATA[[#This Row],[DOUBLE OVERTIME PAY]],"")</f>
        <v>0</v>
      </c>
      <c r="O29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4" spans="1:15" ht="16.5" thickTop="1" thickBot="1" x14ac:dyDescent="0.3">
      <c r="A294" s="160">
        <f>I_ST_DT-1+ROW(T_DATA[[#This Row],[DATE]])-ROW(T_DATA[[#Headers],[DATE]])</f>
        <v>43563</v>
      </c>
      <c r="B294" s="161" t="str">
        <f>TEXT(T_DATA[[#This Row],[DATE]],"ddd")</f>
        <v>Mon</v>
      </c>
      <c r="C294" s="157"/>
      <c r="D294" s="157"/>
      <c r="E294" s="157"/>
      <c r="F294" s="164">
        <f>IF(T_DATA[[#This Row],[TIME IN]]="",0,T_DATA[[#This Row],[DAY HOURS]]-T_DATA[[#This Row],[DOUBLE OVERTIME]]-T_DATA[[#This Row],[OVERTIME]])</f>
        <v>0</v>
      </c>
      <c r="G29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4" s="167">
        <f>IF(T_DATA[[#This Row],[TIME IN]]="",0,ROUND(((T_DATA[[#This Row],[TIME OUT]]-T_DATA[[#This Row],[TIME IN]]-T_DATA[[#This Row],[BREAK TIME]])*24*60),0)/60)</f>
        <v>0</v>
      </c>
      <c r="J29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4" s="165">
        <f>IF(T_DATA[[#This Row],[REGULAR ]]="","",T_DATA[[#This Row],[REGULAR ]]*I_T1_RT)</f>
        <v>0</v>
      </c>
      <c r="L294" s="165">
        <f ca="1">IF(T_DATA[[#This Row],[OVERTIME]]="","",T_DATA[[#This Row],[OVERTIME]]*I_T2_RT)</f>
        <v>0</v>
      </c>
      <c r="M294" s="165">
        <f ca="1">IF(T_DATA[[#This Row],[DOUBLE OVERTIME]]="","",T_DATA[[#This Row],[DOUBLE OVERTIME]]*I_T3_RT)</f>
        <v>0</v>
      </c>
      <c r="N294" s="165">
        <f ca="1">IFERROR(T_DATA[[#This Row],[REGULAR PAY]]+T_DATA[[#This Row],[OVERTIME PAY]]+T_DATA[[#This Row],[DOUBLE OVERTIME PAY]],"")</f>
        <v>0</v>
      </c>
      <c r="O29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5" spans="1:15" ht="16.5" thickTop="1" thickBot="1" x14ac:dyDescent="0.3">
      <c r="A295" s="160">
        <f>I_ST_DT-1+ROW(T_DATA[[#This Row],[DATE]])-ROW(T_DATA[[#Headers],[DATE]])</f>
        <v>43564</v>
      </c>
      <c r="B295" s="161" t="str">
        <f>TEXT(T_DATA[[#This Row],[DATE]],"ddd")</f>
        <v>Tue</v>
      </c>
      <c r="C295" s="157"/>
      <c r="D295" s="157"/>
      <c r="E295" s="157"/>
      <c r="F295" s="164">
        <f>IF(T_DATA[[#This Row],[TIME IN]]="",0,T_DATA[[#This Row],[DAY HOURS]]-T_DATA[[#This Row],[DOUBLE OVERTIME]]-T_DATA[[#This Row],[OVERTIME]])</f>
        <v>0</v>
      </c>
      <c r="G29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5" s="167">
        <f>IF(T_DATA[[#This Row],[TIME IN]]="",0,ROUND(((T_DATA[[#This Row],[TIME OUT]]-T_DATA[[#This Row],[TIME IN]]-T_DATA[[#This Row],[BREAK TIME]])*24*60),0)/60)</f>
        <v>0</v>
      </c>
      <c r="J29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5" s="165">
        <f>IF(T_DATA[[#This Row],[REGULAR ]]="","",T_DATA[[#This Row],[REGULAR ]]*I_T1_RT)</f>
        <v>0</v>
      </c>
      <c r="L295" s="165">
        <f ca="1">IF(T_DATA[[#This Row],[OVERTIME]]="","",T_DATA[[#This Row],[OVERTIME]]*I_T2_RT)</f>
        <v>0</v>
      </c>
      <c r="M295" s="165">
        <f ca="1">IF(T_DATA[[#This Row],[DOUBLE OVERTIME]]="","",T_DATA[[#This Row],[DOUBLE OVERTIME]]*I_T3_RT)</f>
        <v>0</v>
      </c>
      <c r="N295" s="165">
        <f ca="1">IFERROR(T_DATA[[#This Row],[REGULAR PAY]]+T_DATA[[#This Row],[OVERTIME PAY]]+T_DATA[[#This Row],[DOUBLE OVERTIME PAY]],"")</f>
        <v>0</v>
      </c>
      <c r="O29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6" spans="1:15" ht="16.5" thickTop="1" thickBot="1" x14ac:dyDescent="0.3">
      <c r="A296" s="160">
        <f>I_ST_DT-1+ROW(T_DATA[[#This Row],[DATE]])-ROW(T_DATA[[#Headers],[DATE]])</f>
        <v>43565</v>
      </c>
      <c r="B296" s="161" t="str">
        <f>TEXT(T_DATA[[#This Row],[DATE]],"ddd")</f>
        <v>Wed</v>
      </c>
      <c r="C296" s="157"/>
      <c r="D296" s="157"/>
      <c r="E296" s="157"/>
      <c r="F296" s="164">
        <f>IF(T_DATA[[#This Row],[TIME IN]]="",0,T_DATA[[#This Row],[DAY HOURS]]-T_DATA[[#This Row],[DOUBLE OVERTIME]]-T_DATA[[#This Row],[OVERTIME]])</f>
        <v>0</v>
      </c>
      <c r="G29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6" s="167">
        <f>IF(T_DATA[[#This Row],[TIME IN]]="",0,ROUND(((T_DATA[[#This Row],[TIME OUT]]-T_DATA[[#This Row],[TIME IN]]-T_DATA[[#This Row],[BREAK TIME]])*24*60),0)/60)</f>
        <v>0</v>
      </c>
      <c r="J29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6" s="165">
        <f>IF(T_DATA[[#This Row],[REGULAR ]]="","",T_DATA[[#This Row],[REGULAR ]]*I_T1_RT)</f>
        <v>0</v>
      </c>
      <c r="L296" s="165">
        <f ca="1">IF(T_DATA[[#This Row],[OVERTIME]]="","",T_DATA[[#This Row],[OVERTIME]]*I_T2_RT)</f>
        <v>0</v>
      </c>
      <c r="M296" s="165">
        <f ca="1">IF(T_DATA[[#This Row],[DOUBLE OVERTIME]]="","",T_DATA[[#This Row],[DOUBLE OVERTIME]]*I_T3_RT)</f>
        <v>0</v>
      </c>
      <c r="N296" s="165">
        <f ca="1">IFERROR(T_DATA[[#This Row],[REGULAR PAY]]+T_DATA[[#This Row],[OVERTIME PAY]]+T_DATA[[#This Row],[DOUBLE OVERTIME PAY]],"")</f>
        <v>0</v>
      </c>
      <c r="O29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7" spans="1:15" ht="16.5" thickTop="1" thickBot="1" x14ac:dyDescent="0.3">
      <c r="A297" s="160">
        <f>I_ST_DT-1+ROW(T_DATA[[#This Row],[DATE]])-ROW(T_DATA[[#Headers],[DATE]])</f>
        <v>43566</v>
      </c>
      <c r="B297" s="161" t="str">
        <f>TEXT(T_DATA[[#This Row],[DATE]],"ddd")</f>
        <v>Thu</v>
      </c>
      <c r="C297" s="157"/>
      <c r="D297" s="157"/>
      <c r="E297" s="157"/>
      <c r="F297" s="164">
        <f>IF(T_DATA[[#This Row],[TIME IN]]="",0,T_DATA[[#This Row],[DAY HOURS]]-T_DATA[[#This Row],[DOUBLE OVERTIME]]-T_DATA[[#This Row],[OVERTIME]])</f>
        <v>0</v>
      </c>
      <c r="G29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7" s="167">
        <f>IF(T_DATA[[#This Row],[TIME IN]]="",0,ROUND(((T_DATA[[#This Row],[TIME OUT]]-T_DATA[[#This Row],[TIME IN]]-T_DATA[[#This Row],[BREAK TIME]])*24*60),0)/60)</f>
        <v>0</v>
      </c>
      <c r="J29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7" s="165">
        <f>IF(T_DATA[[#This Row],[REGULAR ]]="","",T_DATA[[#This Row],[REGULAR ]]*I_T1_RT)</f>
        <v>0</v>
      </c>
      <c r="L297" s="165">
        <f ca="1">IF(T_DATA[[#This Row],[OVERTIME]]="","",T_DATA[[#This Row],[OVERTIME]]*I_T2_RT)</f>
        <v>0</v>
      </c>
      <c r="M297" s="165">
        <f ca="1">IF(T_DATA[[#This Row],[DOUBLE OVERTIME]]="","",T_DATA[[#This Row],[DOUBLE OVERTIME]]*I_T3_RT)</f>
        <v>0</v>
      </c>
      <c r="N297" s="165">
        <f ca="1">IFERROR(T_DATA[[#This Row],[REGULAR PAY]]+T_DATA[[#This Row],[OVERTIME PAY]]+T_DATA[[#This Row],[DOUBLE OVERTIME PAY]],"")</f>
        <v>0</v>
      </c>
      <c r="O29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8" spans="1:15" ht="16.5" thickTop="1" thickBot="1" x14ac:dyDescent="0.3">
      <c r="A298" s="160">
        <f>I_ST_DT-1+ROW(T_DATA[[#This Row],[DATE]])-ROW(T_DATA[[#Headers],[DATE]])</f>
        <v>43567</v>
      </c>
      <c r="B298" s="161" t="str">
        <f>TEXT(T_DATA[[#This Row],[DATE]],"ddd")</f>
        <v>Fri</v>
      </c>
      <c r="C298" s="157"/>
      <c r="D298" s="157"/>
      <c r="E298" s="157"/>
      <c r="F298" s="164">
        <f>IF(T_DATA[[#This Row],[TIME IN]]="",0,T_DATA[[#This Row],[DAY HOURS]]-T_DATA[[#This Row],[DOUBLE OVERTIME]]-T_DATA[[#This Row],[OVERTIME]])</f>
        <v>0</v>
      </c>
      <c r="G29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8" s="167">
        <f>IF(T_DATA[[#This Row],[TIME IN]]="",0,ROUND(((T_DATA[[#This Row],[TIME OUT]]-T_DATA[[#This Row],[TIME IN]]-T_DATA[[#This Row],[BREAK TIME]])*24*60),0)/60)</f>
        <v>0</v>
      </c>
      <c r="J29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8" s="165">
        <f>IF(T_DATA[[#This Row],[REGULAR ]]="","",T_DATA[[#This Row],[REGULAR ]]*I_T1_RT)</f>
        <v>0</v>
      </c>
      <c r="L298" s="165">
        <f ca="1">IF(T_DATA[[#This Row],[OVERTIME]]="","",T_DATA[[#This Row],[OVERTIME]]*I_T2_RT)</f>
        <v>0</v>
      </c>
      <c r="M298" s="165">
        <f ca="1">IF(T_DATA[[#This Row],[DOUBLE OVERTIME]]="","",T_DATA[[#This Row],[DOUBLE OVERTIME]]*I_T3_RT)</f>
        <v>0</v>
      </c>
      <c r="N298" s="165">
        <f ca="1">IFERROR(T_DATA[[#This Row],[REGULAR PAY]]+T_DATA[[#This Row],[OVERTIME PAY]]+T_DATA[[#This Row],[DOUBLE OVERTIME PAY]],"")</f>
        <v>0</v>
      </c>
      <c r="O29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299" spans="1:15" ht="16.5" thickTop="1" thickBot="1" x14ac:dyDescent="0.3">
      <c r="A299" s="160">
        <f>I_ST_DT-1+ROW(T_DATA[[#This Row],[DATE]])-ROW(T_DATA[[#Headers],[DATE]])</f>
        <v>43568</v>
      </c>
      <c r="B299" s="161" t="str">
        <f>TEXT(T_DATA[[#This Row],[DATE]],"ddd")</f>
        <v>Sat</v>
      </c>
      <c r="C299" s="157"/>
      <c r="D299" s="157"/>
      <c r="E299" s="157"/>
      <c r="F299" s="164">
        <f>IF(T_DATA[[#This Row],[TIME IN]]="",0,T_DATA[[#This Row],[DAY HOURS]]-T_DATA[[#This Row],[DOUBLE OVERTIME]]-T_DATA[[#This Row],[OVERTIME]])</f>
        <v>0</v>
      </c>
      <c r="G29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29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299" s="167">
        <f>IF(T_DATA[[#This Row],[TIME IN]]="",0,ROUND(((T_DATA[[#This Row],[TIME OUT]]-T_DATA[[#This Row],[TIME IN]]-T_DATA[[#This Row],[BREAK TIME]])*24*60),0)/60)</f>
        <v>0</v>
      </c>
      <c r="J29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299" s="165">
        <f>IF(T_DATA[[#This Row],[REGULAR ]]="","",T_DATA[[#This Row],[REGULAR ]]*I_T1_RT)</f>
        <v>0</v>
      </c>
      <c r="L299" s="165">
        <f ca="1">IF(T_DATA[[#This Row],[OVERTIME]]="","",T_DATA[[#This Row],[OVERTIME]]*I_T2_RT)</f>
        <v>0</v>
      </c>
      <c r="M299" s="165">
        <f ca="1">IF(T_DATA[[#This Row],[DOUBLE OVERTIME]]="","",T_DATA[[#This Row],[DOUBLE OVERTIME]]*I_T3_RT)</f>
        <v>0</v>
      </c>
      <c r="N299" s="165">
        <f ca="1">IFERROR(T_DATA[[#This Row],[REGULAR PAY]]+T_DATA[[#This Row],[OVERTIME PAY]]+T_DATA[[#This Row],[DOUBLE OVERTIME PAY]],"")</f>
        <v>0</v>
      </c>
      <c r="O29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0" spans="1:15" ht="16.5" thickTop="1" thickBot="1" x14ac:dyDescent="0.3">
      <c r="A300" s="160">
        <f>I_ST_DT-1+ROW(T_DATA[[#This Row],[DATE]])-ROW(T_DATA[[#Headers],[DATE]])</f>
        <v>43569</v>
      </c>
      <c r="B300" s="161" t="str">
        <f>TEXT(T_DATA[[#This Row],[DATE]],"ddd")</f>
        <v>Sun</v>
      </c>
      <c r="C300" s="157"/>
      <c r="D300" s="157"/>
      <c r="E300" s="157"/>
      <c r="F300" s="164">
        <f>IF(T_DATA[[#This Row],[TIME IN]]="",0,T_DATA[[#This Row],[DAY HOURS]]-T_DATA[[#This Row],[DOUBLE OVERTIME]]-T_DATA[[#This Row],[OVERTIME]])</f>
        <v>0</v>
      </c>
      <c r="G30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0" s="167">
        <f>IF(T_DATA[[#This Row],[TIME IN]]="",0,ROUND(((T_DATA[[#This Row],[TIME OUT]]-T_DATA[[#This Row],[TIME IN]]-T_DATA[[#This Row],[BREAK TIME]])*24*60),0)/60)</f>
        <v>0</v>
      </c>
      <c r="J30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0" s="165">
        <f>IF(T_DATA[[#This Row],[REGULAR ]]="","",T_DATA[[#This Row],[REGULAR ]]*I_T1_RT)</f>
        <v>0</v>
      </c>
      <c r="L300" s="165">
        <f ca="1">IF(T_DATA[[#This Row],[OVERTIME]]="","",T_DATA[[#This Row],[OVERTIME]]*I_T2_RT)</f>
        <v>0</v>
      </c>
      <c r="M300" s="165">
        <f ca="1">IF(T_DATA[[#This Row],[DOUBLE OVERTIME]]="","",T_DATA[[#This Row],[DOUBLE OVERTIME]]*I_T3_RT)</f>
        <v>0</v>
      </c>
      <c r="N300" s="165">
        <f ca="1">IFERROR(T_DATA[[#This Row],[REGULAR PAY]]+T_DATA[[#This Row],[OVERTIME PAY]]+T_DATA[[#This Row],[DOUBLE OVERTIME PAY]],"")</f>
        <v>0</v>
      </c>
      <c r="O30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1" spans="1:15" ht="16.5" thickTop="1" thickBot="1" x14ac:dyDescent="0.3">
      <c r="A301" s="160">
        <f>I_ST_DT-1+ROW(T_DATA[[#This Row],[DATE]])-ROW(T_DATA[[#Headers],[DATE]])</f>
        <v>43570</v>
      </c>
      <c r="B301" s="161" t="str">
        <f>TEXT(T_DATA[[#This Row],[DATE]],"ddd")</f>
        <v>Mon</v>
      </c>
      <c r="C301" s="157"/>
      <c r="D301" s="157"/>
      <c r="E301" s="157"/>
      <c r="F301" s="164">
        <f>IF(T_DATA[[#This Row],[TIME IN]]="",0,T_DATA[[#This Row],[DAY HOURS]]-T_DATA[[#This Row],[DOUBLE OVERTIME]]-T_DATA[[#This Row],[OVERTIME]])</f>
        <v>0</v>
      </c>
      <c r="G30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1" s="167">
        <f>IF(T_DATA[[#This Row],[TIME IN]]="",0,ROUND(((T_DATA[[#This Row],[TIME OUT]]-T_DATA[[#This Row],[TIME IN]]-T_DATA[[#This Row],[BREAK TIME]])*24*60),0)/60)</f>
        <v>0</v>
      </c>
      <c r="J30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1" s="165">
        <f>IF(T_DATA[[#This Row],[REGULAR ]]="","",T_DATA[[#This Row],[REGULAR ]]*I_T1_RT)</f>
        <v>0</v>
      </c>
      <c r="L301" s="165">
        <f ca="1">IF(T_DATA[[#This Row],[OVERTIME]]="","",T_DATA[[#This Row],[OVERTIME]]*I_T2_RT)</f>
        <v>0</v>
      </c>
      <c r="M301" s="165">
        <f ca="1">IF(T_DATA[[#This Row],[DOUBLE OVERTIME]]="","",T_DATA[[#This Row],[DOUBLE OVERTIME]]*I_T3_RT)</f>
        <v>0</v>
      </c>
      <c r="N301" s="165">
        <f ca="1">IFERROR(T_DATA[[#This Row],[REGULAR PAY]]+T_DATA[[#This Row],[OVERTIME PAY]]+T_DATA[[#This Row],[DOUBLE OVERTIME PAY]],"")</f>
        <v>0</v>
      </c>
      <c r="O30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2" spans="1:15" ht="16.5" thickTop="1" thickBot="1" x14ac:dyDescent="0.3">
      <c r="A302" s="160">
        <f>I_ST_DT-1+ROW(T_DATA[[#This Row],[DATE]])-ROW(T_DATA[[#Headers],[DATE]])</f>
        <v>43571</v>
      </c>
      <c r="B302" s="161" t="str">
        <f>TEXT(T_DATA[[#This Row],[DATE]],"ddd")</f>
        <v>Tue</v>
      </c>
      <c r="C302" s="157"/>
      <c r="D302" s="157"/>
      <c r="E302" s="157"/>
      <c r="F302" s="164">
        <f>IF(T_DATA[[#This Row],[TIME IN]]="",0,T_DATA[[#This Row],[DAY HOURS]]-T_DATA[[#This Row],[DOUBLE OVERTIME]]-T_DATA[[#This Row],[OVERTIME]])</f>
        <v>0</v>
      </c>
      <c r="G30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2" s="167">
        <f>IF(T_DATA[[#This Row],[TIME IN]]="",0,ROUND(((T_DATA[[#This Row],[TIME OUT]]-T_DATA[[#This Row],[TIME IN]]-T_DATA[[#This Row],[BREAK TIME]])*24*60),0)/60)</f>
        <v>0</v>
      </c>
      <c r="J30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2" s="165">
        <f>IF(T_DATA[[#This Row],[REGULAR ]]="","",T_DATA[[#This Row],[REGULAR ]]*I_T1_RT)</f>
        <v>0</v>
      </c>
      <c r="L302" s="165">
        <f ca="1">IF(T_DATA[[#This Row],[OVERTIME]]="","",T_DATA[[#This Row],[OVERTIME]]*I_T2_RT)</f>
        <v>0</v>
      </c>
      <c r="M302" s="165">
        <f ca="1">IF(T_DATA[[#This Row],[DOUBLE OVERTIME]]="","",T_DATA[[#This Row],[DOUBLE OVERTIME]]*I_T3_RT)</f>
        <v>0</v>
      </c>
      <c r="N302" s="165">
        <f ca="1">IFERROR(T_DATA[[#This Row],[REGULAR PAY]]+T_DATA[[#This Row],[OVERTIME PAY]]+T_DATA[[#This Row],[DOUBLE OVERTIME PAY]],"")</f>
        <v>0</v>
      </c>
      <c r="O30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3" spans="1:15" ht="16.5" thickTop="1" thickBot="1" x14ac:dyDescent="0.3">
      <c r="A303" s="160">
        <f>I_ST_DT-1+ROW(T_DATA[[#This Row],[DATE]])-ROW(T_DATA[[#Headers],[DATE]])</f>
        <v>43572</v>
      </c>
      <c r="B303" s="161" t="str">
        <f>TEXT(T_DATA[[#This Row],[DATE]],"ddd")</f>
        <v>Wed</v>
      </c>
      <c r="C303" s="157"/>
      <c r="D303" s="157"/>
      <c r="E303" s="157"/>
      <c r="F303" s="164">
        <f>IF(T_DATA[[#This Row],[TIME IN]]="",0,T_DATA[[#This Row],[DAY HOURS]]-T_DATA[[#This Row],[DOUBLE OVERTIME]]-T_DATA[[#This Row],[OVERTIME]])</f>
        <v>0</v>
      </c>
      <c r="G30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3" s="167">
        <f>IF(T_DATA[[#This Row],[TIME IN]]="",0,ROUND(((T_DATA[[#This Row],[TIME OUT]]-T_DATA[[#This Row],[TIME IN]]-T_DATA[[#This Row],[BREAK TIME]])*24*60),0)/60)</f>
        <v>0</v>
      </c>
      <c r="J30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3" s="165">
        <f>IF(T_DATA[[#This Row],[REGULAR ]]="","",T_DATA[[#This Row],[REGULAR ]]*I_T1_RT)</f>
        <v>0</v>
      </c>
      <c r="L303" s="165">
        <f ca="1">IF(T_DATA[[#This Row],[OVERTIME]]="","",T_DATA[[#This Row],[OVERTIME]]*I_T2_RT)</f>
        <v>0</v>
      </c>
      <c r="M303" s="165">
        <f ca="1">IF(T_DATA[[#This Row],[DOUBLE OVERTIME]]="","",T_DATA[[#This Row],[DOUBLE OVERTIME]]*I_T3_RT)</f>
        <v>0</v>
      </c>
      <c r="N303" s="165">
        <f ca="1">IFERROR(T_DATA[[#This Row],[REGULAR PAY]]+T_DATA[[#This Row],[OVERTIME PAY]]+T_DATA[[#This Row],[DOUBLE OVERTIME PAY]],"")</f>
        <v>0</v>
      </c>
      <c r="O30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4" spans="1:15" ht="16.5" thickTop="1" thickBot="1" x14ac:dyDescent="0.3">
      <c r="A304" s="160">
        <f>I_ST_DT-1+ROW(T_DATA[[#This Row],[DATE]])-ROW(T_DATA[[#Headers],[DATE]])</f>
        <v>43573</v>
      </c>
      <c r="B304" s="161" t="str">
        <f>TEXT(T_DATA[[#This Row],[DATE]],"ddd")</f>
        <v>Thu</v>
      </c>
      <c r="C304" s="157"/>
      <c r="D304" s="157"/>
      <c r="E304" s="157"/>
      <c r="F304" s="164">
        <f>IF(T_DATA[[#This Row],[TIME IN]]="",0,T_DATA[[#This Row],[DAY HOURS]]-T_DATA[[#This Row],[DOUBLE OVERTIME]]-T_DATA[[#This Row],[OVERTIME]])</f>
        <v>0</v>
      </c>
      <c r="G30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4" s="167">
        <f>IF(T_DATA[[#This Row],[TIME IN]]="",0,ROUND(((T_DATA[[#This Row],[TIME OUT]]-T_DATA[[#This Row],[TIME IN]]-T_DATA[[#This Row],[BREAK TIME]])*24*60),0)/60)</f>
        <v>0</v>
      </c>
      <c r="J30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4" s="165">
        <f>IF(T_DATA[[#This Row],[REGULAR ]]="","",T_DATA[[#This Row],[REGULAR ]]*I_T1_RT)</f>
        <v>0</v>
      </c>
      <c r="L304" s="165">
        <f ca="1">IF(T_DATA[[#This Row],[OVERTIME]]="","",T_DATA[[#This Row],[OVERTIME]]*I_T2_RT)</f>
        <v>0</v>
      </c>
      <c r="M304" s="165">
        <f ca="1">IF(T_DATA[[#This Row],[DOUBLE OVERTIME]]="","",T_DATA[[#This Row],[DOUBLE OVERTIME]]*I_T3_RT)</f>
        <v>0</v>
      </c>
      <c r="N304" s="165">
        <f ca="1">IFERROR(T_DATA[[#This Row],[REGULAR PAY]]+T_DATA[[#This Row],[OVERTIME PAY]]+T_DATA[[#This Row],[DOUBLE OVERTIME PAY]],"")</f>
        <v>0</v>
      </c>
      <c r="O30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5" spans="1:15" ht="16.5" thickTop="1" thickBot="1" x14ac:dyDescent="0.3">
      <c r="A305" s="160">
        <f>I_ST_DT-1+ROW(T_DATA[[#This Row],[DATE]])-ROW(T_DATA[[#Headers],[DATE]])</f>
        <v>43574</v>
      </c>
      <c r="B305" s="161" t="str">
        <f>TEXT(T_DATA[[#This Row],[DATE]],"ddd")</f>
        <v>Fri</v>
      </c>
      <c r="C305" s="157"/>
      <c r="D305" s="157"/>
      <c r="E305" s="157"/>
      <c r="F305" s="164">
        <f>IF(T_DATA[[#This Row],[TIME IN]]="",0,T_DATA[[#This Row],[DAY HOURS]]-T_DATA[[#This Row],[DOUBLE OVERTIME]]-T_DATA[[#This Row],[OVERTIME]])</f>
        <v>0</v>
      </c>
      <c r="G30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5" s="167">
        <f>IF(T_DATA[[#This Row],[TIME IN]]="",0,ROUND(((T_DATA[[#This Row],[TIME OUT]]-T_DATA[[#This Row],[TIME IN]]-T_DATA[[#This Row],[BREAK TIME]])*24*60),0)/60)</f>
        <v>0</v>
      </c>
      <c r="J30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5" s="165">
        <f>IF(T_DATA[[#This Row],[REGULAR ]]="","",T_DATA[[#This Row],[REGULAR ]]*I_T1_RT)</f>
        <v>0</v>
      </c>
      <c r="L305" s="165">
        <f ca="1">IF(T_DATA[[#This Row],[OVERTIME]]="","",T_DATA[[#This Row],[OVERTIME]]*I_T2_RT)</f>
        <v>0</v>
      </c>
      <c r="M305" s="165">
        <f ca="1">IF(T_DATA[[#This Row],[DOUBLE OVERTIME]]="","",T_DATA[[#This Row],[DOUBLE OVERTIME]]*I_T3_RT)</f>
        <v>0</v>
      </c>
      <c r="N305" s="165">
        <f ca="1">IFERROR(T_DATA[[#This Row],[REGULAR PAY]]+T_DATA[[#This Row],[OVERTIME PAY]]+T_DATA[[#This Row],[DOUBLE OVERTIME PAY]],"")</f>
        <v>0</v>
      </c>
      <c r="O30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6" spans="1:15" ht="16.5" thickTop="1" thickBot="1" x14ac:dyDescent="0.3">
      <c r="A306" s="160">
        <f>I_ST_DT-1+ROW(T_DATA[[#This Row],[DATE]])-ROW(T_DATA[[#Headers],[DATE]])</f>
        <v>43575</v>
      </c>
      <c r="B306" s="161" t="str">
        <f>TEXT(T_DATA[[#This Row],[DATE]],"ddd")</f>
        <v>Sat</v>
      </c>
      <c r="C306" s="157"/>
      <c r="D306" s="157"/>
      <c r="E306" s="157"/>
      <c r="F306" s="164">
        <f>IF(T_DATA[[#This Row],[TIME IN]]="",0,T_DATA[[#This Row],[DAY HOURS]]-T_DATA[[#This Row],[DOUBLE OVERTIME]]-T_DATA[[#This Row],[OVERTIME]])</f>
        <v>0</v>
      </c>
      <c r="G30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6" s="167">
        <f>IF(T_DATA[[#This Row],[TIME IN]]="",0,ROUND(((T_DATA[[#This Row],[TIME OUT]]-T_DATA[[#This Row],[TIME IN]]-T_DATA[[#This Row],[BREAK TIME]])*24*60),0)/60)</f>
        <v>0</v>
      </c>
      <c r="J30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6" s="165">
        <f>IF(T_DATA[[#This Row],[REGULAR ]]="","",T_DATA[[#This Row],[REGULAR ]]*I_T1_RT)</f>
        <v>0</v>
      </c>
      <c r="L306" s="165">
        <f ca="1">IF(T_DATA[[#This Row],[OVERTIME]]="","",T_DATA[[#This Row],[OVERTIME]]*I_T2_RT)</f>
        <v>0</v>
      </c>
      <c r="M306" s="165">
        <f ca="1">IF(T_DATA[[#This Row],[DOUBLE OVERTIME]]="","",T_DATA[[#This Row],[DOUBLE OVERTIME]]*I_T3_RT)</f>
        <v>0</v>
      </c>
      <c r="N306" s="165">
        <f ca="1">IFERROR(T_DATA[[#This Row],[REGULAR PAY]]+T_DATA[[#This Row],[OVERTIME PAY]]+T_DATA[[#This Row],[DOUBLE OVERTIME PAY]],"")</f>
        <v>0</v>
      </c>
      <c r="O30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7" spans="1:15" ht="16.5" thickTop="1" thickBot="1" x14ac:dyDescent="0.3">
      <c r="A307" s="160">
        <f>I_ST_DT-1+ROW(T_DATA[[#This Row],[DATE]])-ROW(T_DATA[[#Headers],[DATE]])</f>
        <v>43576</v>
      </c>
      <c r="B307" s="161" t="str">
        <f>TEXT(T_DATA[[#This Row],[DATE]],"ddd")</f>
        <v>Sun</v>
      </c>
      <c r="C307" s="157"/>
      <c r="D307" s="157"/>
      <c r="E307" s="157"/>
      <c r="F307" s="164">
        <f>IF(T_DATA[[#This Row],[TIME IN]]="",0,T_DATA[[#This Row],[DAY HOURS]]-T_DATA[[#This Row],[DOUBLE OVERTIME]]-T_DATA[[#This Row],[OVERTIME]])</f>
        <v>0</v>
      </c>
      <c r="G30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7" s="167">
        <f>IF(T_DATA[[#This Row],[TIME IN]]="",0,ROUND(((T_DATA[[#This Row],[TIME OUT]]-T_DATA[[#This Row],[TIME IN]]-T_DATA[[#This Row],[BREAK TIME]])*24*60),0)/60)</f>
        <v>0</v>
      </c>
      <c r="J30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7" s="165">
        <f>IF(T_DATA[[#This Row],[REGULAR ]]="","",T_DATA[[#This Row],[REGULAR ]]*I_T1_RT)</f>
        <v>0</v>
      </c>
      <c r="L307" s="165">
        <f ca="1">IF(T_DATA[[#This Row],[OVERTIME]]="","",T_DATA[[#This Row],[OVERTIME]]*I_T2_RT)</f>
        <v>0</v>
      </c>
      <c r="M307" s="165">
        <f ca="1">IF(T_DATA[[#This Row],[DOUBLE OVERTIME]]="","",T_DATA[[#This Row],[DOUBLE OVERTIME]]*I_T3_RT)</f>
        <v>0</v>
      </c>
      <c r="N307" s="165">
        <f ca="1">IFERROR(T_DATA[[#This Row],[REGULAR PAY]]+T_DATA[[#This Row],[OVERTIME PAY]]+T_DATA[[#This Row],[DOUBLE OVERTIME PAY]],"")</f>
        <v>0</v>
      </c>
      <c r="O30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8" spans="1:15" ht="16.5" thickTop="1" thickBot="1" x14ac:dyDescent="0.3">
      <c r="A308" s="160">
        <f>I_ST_DT-1+ROW(T_DATA[[#This Row],[DATE]])-ROW(T_DATA[[#Headers],[DATE]])</f>
        <v>43577</v>
      </c>
      <c r="B308" s="161" t="str">
        <f>TEXT(T_DATA[[#This Row],[DATE]],"ddd")</f>
        <v>Mon</v>
      </c>
      <c r="C308" s="157"/>
      <c r="D308" s="157"/>
      <c r="E308" s="157"/>
      <c r="F308" s="164">
        <f>IF(T_DATA[[#This Row],[TIME IN]]="",0,T_DATA[[#This Row],[DAY HOURS]]-T_DATA[[#This Row],[DOUBLE OVERTIME]]-T_DATA[[#This Row],[OVERTIME]])</f>
        <v>0</v>
      </c>
      <c r="G30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8" s="167">
        <f>IF(T_DATA[[#This Row],[TIME IN]]="",0,ROUND(((T_DATA[[#This Row],[TIME OUT]]-T_DATA[[#This Row],[TIME IN]]-T_DATA[[#This Row],[BREAK TIME]])*24*60),0)/60)</f>
        <v>0</v>
      </c>
      <c r="J30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8" s="165">
        <f>IF(T_DATA[[#This Row],[REGULAR ]]="","",T_DATA[[#This Row],[REGULAR ]]*I_T1_RT)</f>
        <v>0</v>
      </c>
      <c r="L308" s="165">
        <f ca="1">IF(T_DATA[[#This Row],[OVERTIME]]="","",T_DATA[[#This Row],[OVERTIME]]*I_T2_RT)</f>
        <v>0</v>
      </c>
      <c r="M308" s="165">
        <f ca="1">IF(T_DATA[[#This Row],[DOUBLE OVERTIME]]="","",T_DATA[[#This Row],[DOUBLE OVERTIME]]*I_T3_RT)</f>
        <v>0</v>
      </c>
      <c r="N308" s="165">
        <f ca="1">IFERROR(T_DATA[[#This Row],[REGULAR PAY]]+T_DATA[[#This Row],[OVERTIME PAY]]+T_DATA[[#This Row],[DOUBLE OVERTIME PAY]],"")</f>
        <v>0</v>
      </c>
      <c r="O30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09" spans="1:15" ht="16.5" thickTop="1" thickBot="1" x14ac:dyDescent="0.3">
      <c r="A309" s="160">
        <f>I_ST_DT-1+ROW(T_DATA[[#This Row],[DATE]])-ROW(T_DATA[[#Headers],[DATE]])</f>
        <v>43578</v>
      </c>
      <c r="B309" s="161" t="str">
        <f>TEXT(T_DATA[[#This Row],[DATE]],"ddd")</f>
        <v>Tue</v>
      </c>
      <c r="C309" s="157"/>
      <c r="D309" s="157"/>
      <c r="E309" s="157"/>
      <c r="F309" s="164">
        <f>IF(T_DATA[[#This Row],[TIME IN]]="",0,T_DATA[[#This Row],[DAY HOURS]]-T_DATA[[#This Row],[DOUBLE OVERTIME]]-T_DATA[[#This Row],[OVERTIME]])</f>
        <v>0</v>
      </c>
      <c r="G30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0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09" s="167">
        <f>IF(T_DATA[[#This Row],[TIME IN]]="",0,ROUND(((T_DATA[[#This Row],[TIME OUT]]-T_DATA[[#This Row],[TIME IN]]-T_DATA[[#This Row],[BREAK TIME]])*24*60),0)/60)</f>
        <v>0</v>
      </c>
      <c r="J30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09" s="165">
        <f>IF(T_DATA[[#This Row],[REGULAR ]]="","",T_DATA[[#This Row],[REGULAR ]]*I_T1_RT)</f>
        <v>0</v>
      </c>
      <c r="L309" s="165">
        <f ca="1">IF(T_DATA[[#This Row],[OVERTIME]]="","",T_DATA[[#This Row],[OVERTIME]]*I_T2_RT)</f>
        <v>0</v>
      </c>
      <c r="M309" s="165">
        <f ca="1">IF(T_DATA[[#This Row],[DOUBLE OVERTIME]]="","",T_DATA[[#This Row],[DOUBLE OVERTIME]]*I_T3_RT)</f>
        <v>0</v>
      </c>
      <c r="N309" s="165">
        <f ca="1">IFERROR(T_DATA[[#This Row],[REGULAR PAY]]+T_DATA[[#This Row],[OVERTIME PAY]]+T_DATA[[#This Row],[DOUBLE OVERTIME PAY]],"")</f>
        <v>0</v>
      </c>
      <c r="O30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0" spans="1:15" ht="16.5" thickTop="1" thickBot="1" x14ac:dyDescent="0.3">
      <c r="A310" s="160">
        <f>I_ST_DT-1+ROW(T_DATA[[#This Row],[DATE]])-ROW(T_DATA[[#Headers],[DATE]])</f>
        <v>43579</v>
      </c>
      <c r="B310" s="161" t="str">
        <f>TEXT(T_DATA[[#This Row],[DATE]],"ddd")</f>
        <v>Wed</v>
      </c>
      <c r="C310" s="157"/>
      <c r="D310" s="157"/>
      <c r="E310" s="157"/>
      <c r="F310" s="164">
        <f>IF(T_DATA[[#This Row],[TIME IN]]="",0,T_DATA[[#This Row],[DAY HOURS]]-T_DATA[[#This Row],[DOUBLE OVERTIME]]-T_DATA[[#This Row],[OVERTIME]])</f>
        <v>0</v>
      </c>
      <c r="G31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0" s="167">
        <f>IF(T_DATA[[#This Row],[TIME IN]]="",0,ROUND(((T_DATA[[#This Row],[TIME OUT]]-T_DATA[[#This Row],[TIME IN]]-T_DATA[[#This Row],[BREAK TIME]])*24*60),0)/60)</f>
        <v>0</v>
      </c>
      <c r="J31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0" s="165">
        <f>IF(T_DATA[[#This Row],[REGULAR ]]="","",T_DATA[[#This Row],[REGULAR ]]*I_T1_RT)</f>
        <v>0</v>
      </c>
      <c r="L310" s="165">
        <f ca="1">IF(T_DATA[[#This Row],[OVERTIME]]="","",T_DATA[[#This Row],[OVERTIME]]*I_T2_RT)</f>
        <v>0</v>
      </c>
      <c r="M310" s="165">
        <f ca="1">IF(T_DATA[[#This Row],[DOUBLE OVERTIME]]="","",T_DATA[[#This Row],[DOUBLE OVERTIME]]*I_T3_RT)</f>
        <v>0</v>
      </c>
      <c r="N310" s="165">
        <f ca="1">IFERROR(T_DATA[[#This Row],[REGULAR PAY]]+T_DATA[[#This Row],[OVERTIME PAY]]+T_DATA[[#This Row],[DOUBLE OVERTIME PAY]],"")</f>
        <v>0</v>
      </c>
      <c r="O31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1" spans="1:15" ht="16.5" thickTop="1" thickBot="1" x14ac:dyDescent="0.3">
      <c r="A311" s="160">
        <f>I_ST_DT-1+ROW(T_DATA[[#This Row],[DATE]])-ROW(T_DATA[[#Headers],[DATE]])</f>
        <v>43580</v>
      </c>
      <c r="B311" s="161" t="str">
        <f>TEXT(T_DATA[[#This Row],[DATE]],"ddd")</f>
        <v>Thu</v>
      </c>
      <c r="C311" s="157"/>
      <c r="D311" s="157"/>
      <c r="E311" s="157"/>
      <c r="F311" s="164">
        <f>IF(T_DATA[[#This Row],[TIME IN]]="",0,T_DATA[[#This Row],[DAY HOURS]]-T_DATA[[#This Row],[DOUBLE OVERTIME]]-T_DATA[[#This Row],[OVERTIME]])</f>
        <v>0</v>
      </c>
      <c r="G31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1" s="167">
        <f>IF(T_DATA[[#This Row],[TIME IN]]="",0,ROUND(((T_DATA[[#This Row],[TIME OUT]]-T_DATA[[#This Row],[TIME IN]]-T_DATA[[#This Row],[BREAK TIME]])*24*60),0)/60)</f>
        <v>0</v>
      </c>
      <c r="J31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1" s="165">
        <f>IF(T_DATA[[#This Row],[REGULAR ]]="","",T_DATA[[#This Row],[REGULAR ]]*I_T1_RT)</f>
        <v>0</v>
      </c>
      <c r="L311" s="165">
        <f ca="1">IF(T_DATA[[#This Row],[OVERTIME]]="","",T_DATA[[#This Row],[OVERTIME]]*I_T2_RT)</f>
        <v>0</v>
      </c>
      <c r="M311" s="165">
        <f ca="1">IF(T_DATA[[#This Row],[DOUBLE OVERTIME]]="","",T_DATA[[#This Row],[DOUBLE OVERTIME]]*I_T3_RT)</f>
        <v>0</v>
      </c>
      <c r="N311" s="165">
        <f ca="1">IFERROR(T_DATA[[#This Row],[REGULAR PAY]]+T_DATA[[#This Row],[OVERTIME PAY]]+T_DATA[[#This Row],[DOUBLE OVERTIME PAY]],"")</f>
        <v>0</v>
      </c>
      <c r="O31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2" spans="1:15" ht="16.5" thickTop="1" thickBot="1" x14ac:dyDescent="0.3">
      <c r="A312" s="160">
        <f>I_ST_DT-1+ROW(T_DATA[[#This Row],[DATE]])-ROW(T_DATA[[#Headers],[DATE]])</f>
        <v>43581</v>
      </c>
      <c r="B312" s="161" t="str">
        <f>TEXT(T_DATA[[#This Row],[DATE]],"ddd")</f>
        <v>Fri</v>
      </c>
      <c r="C312" s="157"/>
      <c r="D312" s="157"/>
      <c r="E312" s="157"/>
      <c r="F312" s="164">
        <f>IF(T_DATA[[#This Row],[TIME IN]]="",0,T_DATA[[#This Row],[DAY HOURS]]-T_DATA[[#This Row],[DOUBLE OVERTIME]]-T_DATA[[#This Row],[OVERTIME]])</f>
        <v>0</v>
      </c>
      <c r="G31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2" s="167">
        <f>IF(T_DATA[[#This Row],[TIME IN]]="",0,ROUND(((T_DATA[[#This Row],[TIME OUT]]-T_DATA[[#This Row],[TIME IN]]-T_DATA[[#This Row],[BREAK TIME]])*24*60),0)/60)</f>
        <v>0</v>
      </c>
      <c r="J31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2" s="165">
        <f>IF(T_DATA[[#This Row],[REGULAR ]]="","",T_DATA[[#This Row],[REGULAR ]]*I_T1_RT)</f>
        <v>0</v>
      </c>
      <c r="L312" s="165">
        <f ca="1">IF(T_DATA[[#This Row],[OVERTIME]]="","",T_DATA[[#This Row],[OVERTIME]]*I_T2_RT)</f>
        <v>0</v>
      </c>
      <c r="M312" s="165">
        <f ca="1">IF(T_DATA[[#This Row],[DOUBLE OVERTIME]]="","",T_DATA[[#This Row],[DOUBLE OVERTIME]]*I_T3_RT)</f>
        <v>0</v>
      </c>
      <c r="N312" s="165">
        <f ca="1">IFERROR(T_DATA[[#This Row],[REGULAR PAY]]+T_DATA[[#This Row],[OVERTIME PAY]]+T_DATA[[#This Row],[DOUBLE OVERTIME PAY]],"")</f>
        <v>0</v>
      </c>
      <c r="O31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3" spans="1:15" ht="16.5" thickTop="1" thickBot="1" x14ac:dyDescent="0.3">
      <c r="A313" s="160">
        <f>I_ST_DT-1+ROW(T_DATA[[#This Row],[DATE]])-ROW(T_DATA[[#Headers],[DATE]])</f>
        <v>43582</v>
      </c>
      <c r="B313" s="161" t="str">
        <f>TEXT(T_DATA[[#This Row],[DATE]],"ddd")</f>
        <v>Sat</v>
      </c>
      <c r="C313" s="157"/>
      <c r="D313" s="157"/>
      <c r="E313" s="157"/>
      <c r="F313" s="164">
        <f>IF(T_DATA[[#This Row],[TIME IN]]="",0,T_DATA[[#This Row],[DAY HOURS]]-T_DATA[[#This Row],[DOUBLE OVERTIME]]-T_DATA[[#This Row],[OVERTIME]])</f>
        <v>0</v>
      </c>
      <c r="G31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3" s="167">
        <f>IF(T_DATA[[#This Row],[TIME IN]]="",0,ROUND(((T_DATA[[#This Row],[TIME OUT]]-T_DATA[[#This Row],[TIME IN]]-T_DATA[[#This Row],[BREAK TIME]])*24*60),0)/60)</f>
        <v>0</v>
      </c>
      <c r="J31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3" s="165">
        <f>IF(T_DATA[[#This Row],[REGULAR ]]="","",T_DATA[[#This Row],[REGULAR ]]*I_T1_RT)</f>
        <v>0</v>
      </c>
      <c r="L313" s="165">
        <f ca="1">IF(T_DATA[[#This Row],[OVERTIME]]="","",T_DATA[[#This Row],[OVERTIME]]*I_T2_RT)</f>
        <v>0</v>
      </c>
      <c r="M313" s="165">
        <f ca="1">IF(T_DATA[[#This Row],[DOUBLE OVERTIME]]="","",T_DATA[[#This Row],[DOUBLE OVERTIME]]*I_T3_RT)</f>
        <v>0</v>
      </c>
      <c r="N313" s="165">
        <f ca="1">IFERROR(T_DATA[[#This Row],[REGULAR PAY]]+T_DATA[[#This Row],[OVERTIME PAY]]+T_DATA[[#This Row],[DOUBLE OVERTIME PAY]],"")</f>
        <v>0</v>
      </c>
      <c r="O31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4" spans="1:15" ht="16.5" thickTop="1" thickBot="1" x14ac:dyDescent="0.3">
      <c r="A314" s="160">
        <f>I_ST_DT-1+ROW(T_DATA[[#This Row],[DATE]])-ROW(T_DATA[[#Headers],[DATE]])</f>
        <v>43583</v>
      </c>
      <c r="B314" s="161" t="str">
        <f>TEXT(T_DATA[[#This Row],[DATE]],"ddd")</f>
        <v>Sun</v>
      </c>
      <c r="C314" s="157"/>
      <c r="D314" s="157"/>
      <c r="E314" s="157"/>
      <c r="F314" s="164">
        <f>IF(T_DATA[[#This Row],[TIME IN]]="",0,T_DATA[[#This Row],[DAY HOURS]]-T_DATA[[#This Row],[DOUBLE OVERTIME]]-T_DATA[[#This Row],[OVERTIME]])</f>
        <v>0</v>
      </c>
      <c r="G31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4" s="167">
        <f>IF(T_DATA[[#This Row],[TIME IN]]="",0,ROUND(((T_DATA[[#This Row],[TIME OUT]]-T_DATA[[#This Row],[TIME IN]]-T_DATA[[#This Row],[BREAK TIME]])*24*60),0)/60)</f>
        <v>0</v>
      </c>
      <c r="J31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4" s="165">
        <f>IF(T_DATA[[#This Row],[REGULAR ]]="","",T_DATA[[#This Row],[REGULAR ]]*I_T1_RT)</f>
        <v>0</v>
      </c>
      <c r="L314" s="165">
        <f ca="1">IF(T_DATA[[#This Row],[OVERTIME]]="","",T_DATA[[#This Row],[OVERTIME]]*I_T2_RT)</f>
        <v>0</v>
      </c>
      <c r="M314" s="165">
        <f ca="1">IF(T_DATA[[#This Row],[DOUBLE OVERTIME]]="","",T_DATA[[#This Row],[DOUBLE OVERTIME]]*I_T3_RT)</f>
        <v>0</v>
      </c>
      <c r="N314" s="165">
        <f ca="1">IFERROR(T_DATA[[#This Row],[REGULAR PAY]]+T_DATA[[#This Row],[OVERTIME PAY]]+T_DATA[[#This Row],[DOUBLE OVERTIME PAY]],"")</f>
        <v>0</v>
      </c>
      <c r="O31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5" spans="1:15" ht="16.5" thickTop="1" thickBot="1" x14ac:dyDescent="0.3">
      <c r="A315" s="160">
        <f>I_ST_DT-1+ROW(T_DATA[[#This Row],[DATE]])-ROW(T_DATA[[#Headers],[DATE]])</f>
        <v>43584</v>
      </c>
      <c r="B315" s="161" t="str">
        <f>TEXT(T_DATA[[#This Row],[DATE]],"ddd")</f>
        <v>Mon</v>
      </c>
      <c r="C315" s="157"/>
      <c r="D315" s="157"/>
      <c r="E315" s="157"/>
      <c r="F315" s="164">
        <f>IF(T_DATA[[#This Row],[TIME IN]]="",0,T_DATA[[#This Row],[DAY HOURS]]-T_DATA[[#This Row],[DOUBLE OVERTIME]]-T_DATA[[#This Row],[OVERTIME]])</f>
        <v>0</v>
      </c>
      <c r="G31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5" s="167">
        <f>IF(T_DATA[[#This Row],[TIME IN]]="",0,ROUND(((T_DATA[[#This Row],[TIME OUT]]-T_DATA[[#This Row],[TIME IN]]-T_DATA[[#This Row],[BREAK TIME]])*24*60),0)/60)</f>
        <v>0</v>
      </c>
      <c r="J31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5" s="165">
        <f>IF(T_DATA[[#This Row],[REGULAR ]]="","",T_DATA[[#This Row],[REGULAR ]]*I_T1_RT)</f>
        <v>0</v>
      </c>
      <c r="L315" s="165">
        <f ca="1">IF(T_DATA[[#This Row],[OVERTIME]]="","",T_DATA[[#This Row],[OVERTIME]]*I_T2_RT)</f>
        <v>0</v>
      </c>
      <c r="M315" s="165">
        <f ca="1">IF(T_DATA[[#This Row],[DOUBLE OVERTIME]]="","",T_DATA[[#This Row],[DOUBLE OVERTIME]]*I_T3_RT)</f>
        <v>0</v>
      </c>
      <c r="N315" s="165">
        <f ca="1">IFERROR(T_DATA[[#This Row],[REGULAR PAY]]+T_DATA[[#This Row],[OVERTIME PAY]]+T_DATA[[#This Row],[DOUBLE OVERTIME PAY]],"")</f>
        <v>0</v>
      </c>
      <c r="O31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6" spans="1:15" ht="16.5" thickTop="1" thickBot="1" x14ac:dyDescent="0.3">
      <c r="A316" s="160">
        <f>I_ST_DT-1+ROW(T_DATA[[#This Row],[DATE]])-ROW(T_DATA[[#Headers],[DATE]])</f>
        <v>43585</v>
      </c>
      <c r="B316" s="161" t="str">
        <f>TEXT(T_DATA[[#This Row],[DATE]],"ddd")</f>
        <v>Tue</v>
      </c>
      <c r="C316" s="157"/>
      <c r="D316" s="157"/>
      <c r="E316" s="157"/>
      <c r="F316" s="164">
        <f>IF(T_DATA[[#This Row],[TIME IN]]="",0,T_DATA[[#This Row],[DAY HOURS]]-T_DATA[[#This Row],[DOUBLE OVERTIME]]-T_DATA[[#This Row],[OVERTIME]])</f>
        <v>0</v>
      </c>
      <c r="G31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6" s="167">
        <f>IF(T_DATA[[#This Row],[TIME IN]]="",0,ROUND(((T_DATA[[#This Row],[TIME OUT]]-T_DATA[[#This Row],[TIME IN]]-T_DATA[[#This Row],[BREAK TIME]])*24*60),0)/60)</f>
        <v>0</v>
      </c>
      <c r="J31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6" s="165">
        <f>IF(T_DATA[[#This Row],[REGULAR ]]="","",T_DATA[[#This Row],[REGULAR ]]*I_T1_RT)</f>
        <v>0</v>
      </c>
      <c r="L316" s="165">
        <f ca="1">IF(T_DATA[[#This Row],[OVERTIME]]="","",T_DATA[[#This Row],[OVERTIME]]*I_T2_RT)</f>
        <v>0</v>
      </c>
      <c r="M316" s="165">
        <f ca="1">IF(T_DATA[[#This Row],[DOUBLE OVERTIME]]="","",T_DATA[[#This Row],[DOUBLE OVERTIME]]*I_T3_RT)</f>
        <v>0</v>
      </c>
      <c r="N316" s="165">
        <f ca="1">IFERROR(T_DATA[[#This Row],[REGULAR PAY]]+T_DATA[[#This Row],[OVERTIME PAY]]+T_DATA[[#This Row],[DOUBLE OVERTIME PAY]],"")</f>
        <v>0</v>
      </c>
      <c r="O31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7" spans="1:15" ht="16.5" thickTop="1" thickBot="1" x14ac:dyDescent="0.3">
      <c r="A317" s="160">
        <f>I_ST_DT-1+ROW(T_DATA[[#This Row],[DATE]])-ROW(T_DATA[[#Headers],[DATE]])</f>
        <v>43586</v>
      </c>
      <c r="B317" s="161" t="str">
        <f>TEXT(T_DATA[[#This Row],[DATE]],"ddd")</f>
        <v>Wed</v>
      </c>
      <c r="C317" s="157"/>
      <c r="D317" s="157"/>
      <c r="E317" s="157"/>
      <c r="F317" s="164">
        <f>IF(T_DATA[[#This Row],[TIME IN]]="",0,T_DATA[[#This Row],[DAY HOURS]]-T_DATA[[#This Row],[DOUBLE OVERTIME]]-T_DATA[[#This Row],[OVERTIME]])</f>
        <v>0</v>
      </c>
      <c r="G31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7" s="167">
        <f>IF(T_DATA[[#This Row],[TIME IN]]="",0,ROUND(((T_DATA[[#This Row],[TIME OUT]]-T_DATA[[#This Row],[TIME IN]]-T_DATA[[#This Row],[BREAK TIME]])*24*60),0)/60)</f>
        <v>0</v>
      </c>
      <c r="J31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7" s="165">
        <f>IF(T_DATA[[#This Row],[REGULAR ]]="","",T_DATA[[#This Row],[REGULAR ]]*I_T1_RT)</f>
        <v>0</v>
      </c>
      <c r="L317" s="165">
        <f ca="1">IF(T_DATA[[#This Row],[OVERTIME]]="","",T_DATA[[#This Row],[OVERTIME]]*I_T2_RT)</f>
        <v>0</v>
      </c>
      <c r="M317" s="165">
        <f ca="1">IF(T_DATA[[#This Row],[DOUBLE OVERTIME]]="","",T_DATA[[#This Row],[DOUBLE OVERTIME]]*I_T3_RT)</f>
        <v>0</v>
      </c>
      <c r="N317" s="165">
        <f ca="1">IFERROR(T_DATA[[#This Row],[REGULAR PAY]]+T_DATA[[#This Row],[OVERTIME PAY]]+T_DATA[[#This Row],[DOUBLE OVERTIME PAY]],"")</f>
        <v>0</v>
      </c>
      <c r="O31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8" spans="1:15" ht="16.5" thickTop="1" thickBot="1" x14ac:dyDescent="0.3">
      <c r="A318" s="160">
        <f>I_ST_DT-1+ROW(T_DATA[[#This Row],[DATE]])-ROW(T_DATA[[#Headers],[DATE]])</f>
        <v>43587</v>
      </c>
      <c r="B318" s="161" t="str">
        <f>TEXT(T_DATA[[#This Row],[DATE]],"ddd")</f>
        <v>Thu</v>
      </c>
      <c r="C318" s="157"/>
      <c r="D318" s="157"/>
      <c r="E318" s="157"/>
      <c r="F318" s="164">
        <f>IF(T_DATA[[#This Row],[TIME IN]]="",0,T_DATA[[#This Row],[DAY HOURS]]-T_DATA[[#This Row],[DOUBLE OVERTIME]]-T_DATA[[#This Row],[OVERTIME]])</f>
        <v>0</v>
      </c>
      <c r="G31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8" s="167">
        <f>IF(T_DATA[[#This Row],[TIME IN]]="",0,ROUND(((T_DATA[[#This Row],[TIME OUT]]-T_DATA[[#This Row],[TIME IN]]-T_DATA[[#This Row],[BREAK TIME]])*24*60),0)/60)</f>
        <v>0</v>
      </c>
      <c r="J31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8" s="165">
        <f>IF(T_DATA[[#This Row],[REGULAR ]]="","",T_DATA[[#This Row],[REGULAR ]]*I_T1_RT)</f>
        <v>0</v>
      </c>
      <c r="L318" s="165">
        <f ca="1">IF(T_DATA[[#This Row],[OVERTIME]]="","",T_DATA[[#This Row],[OVERTIME]]*I_T2_RT)</f>
        <v>0</v>
      </c>
      <c r="M318" s="165">
        <f ca="1">IF(T_DATA[[#This Row],[DOUBLE OVERTIME]]="","",T_DATA[[#This Row],[DOUBLE OVERTIME]]*I_T3_RT)</f>
        <v>0</v>
      </c>
      <c r="N318" s="165">
        <f ca="1">IFERROR(T_DATA[[#This Row],[REGULAR PAY]]+T_DATA[[#This Row],[OVERTIME PAY]]+T_DATA[[#This Row],[DOUBLE OVERTIME PAY]],"")</f>
        <v>0</v>
      </c>
      <c r="O31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19" spans="1:15" ht="16.5" thickTop="1" thickBot="1" x14ac:dyDescent="0.3">
      <c r="A319" s="160">
        <f>I_ST_DT-1+ROW(T_DATA[[#This Row],[DATE]])-ROW(T_DATA[[#Headers],[DATE]])</f>
        <v>43588</v>
      </c>
      <c r="B319" s="161" t="str">
        <f>TEXT(T_DATA[[#This Row],[DATE]],"ddd")</f>
        <v>Fri</v>
      </c>
      <c r="C319" s="157"/>
      <c r="D319" s="157"/>
      <c r="E319" s="157"/>
      <c r="F319" s="164">
        <f>IF(T_DATA[[#This Row],[TIME IN]]="",0,T_DATA[[#This Row],[DAY HOURS]]-T_DATA[[#This Row],[DOUBLE OVERTIME]]-T_DATA[[#This Row],[OVERTIME]])</f>
        <v>0</v>
      </c>
      <c r="G31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1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19" s="167">
        <f>IF(T_DATA[[#This Row],[TIME IN]]="",0,ROUND(((T_DATA[[#This Row],[TIME OUT]]-T_DATA[[#This Row],[TIME IN]]-T_DATA[[#This Row],[BREAK TIME]])*24*60),0)/60)</f>
        <v>0</v>
      </c>
      <c r="J31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19" s="165">
        <f>IF(T_DATA[[#This Row],[REGULAR ]]="","",T_DATA[[#This Row],[REGULAR ]]*I_T1_RT)</f>
        <v>0</v>
      </c>
      <c r="L319" s="165">
        <f ca="1">IF(T_DATA[[#This Row],[OVERTIME]]="","",T_DATA[[#This Row],[OVERTIME]]*I_T2_RT)</f>
        <v>0</v>
      </c>
      <c r="M319" s="165">
        <f ca="1">IF(T_DATA[[#This Row],[DOUBLE OVERTIME]]="","",T_DATA[[#This Row],[DOUBLE OVERTIME]]*I_T3_RT)</f>
        <v>0</v>
      </c>
      <c r="N319" s="165">
        <f ca="1">IFERROR(T_DATA[[#This Row],[REGULAR PAY]]+T_DATA[[#This Row],[OVERTIME PAY]]+T_DATA[[#This Row],[DOUBLE OVERTIME PAY]],"")</f>
        <v>0</v>
      </c>
      <c r="O31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0" spans="1:15" ht="16.5" thickTop="1" thickBot="1" x14ac:dyDescent="0.3">
      <c r="A320" s="160">
        <f>I_ST_DT-1+ROW(T_DATA[[#This Row],[DATE]])-ROW(T_DATA[[#Headers],[DATE]])</f>
        <v>43589</v>
      </c>
      <c r="B320" s="161" t="str">
        <f>TEXT(T_DATA[[#This Row],[DATE]],"ddd")</f>
        <v>Sat</v>
      </c>
      <c r="C320" s="157"/>
      <c r="D320" s="157"/>
      <c r="E320" s="157"/>
      <c r="F320" s="164">
        <f>IF(T_DATA[[#This Row],[TIME IN]]="",0,T_DATA[[#This Row],[DAY HOURS]]-T_DATA[[#This Row],[DOUBLE OVERTIME]]-T_DATA[[#This Row],[OVERTIME]])</f>
        <v>0</v>
      </c>
      <c r="G32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0" s="167">
        <f>IF(T_DATA[[#This Row],[TIME IN]]="",0,ROUND(((T_DATA[[#This Row],[TIME OUT]]-T_DATA[[#This Row],[TIME IN]]-T_DATA[[#This Row],[BREAK TIME]])*24*60),0)/60)</f>
        <v>0</v>
      </c>
      <c r="J32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0" s="165">
        <f>IF(T_DATA[[#This Row],[REGULAR ]]="","",T_DATA[[#This Row],[REGULAR ]]*I_T1_RT)</f>
        <v>0</v>
      </c>
      <c r="L320" s="165">
        <f ca="1">IF(T_DATA[[#This Row],[OVERTIME]]="","",T_DATA[[#This Row],[OVERTIME]]*I_T2_RT)</f>
        <v>0</v>
      </c>
      <c r="M320" s="165">
        <f ca="1">IF(T_DATA[[#This Row],[DOUBLE OVERTIME]]="","",T_DATA[[#This Row],[DOUBLE OVERTIME]]*I_T3_RT)</f>
        <v>0</v>
      </c>
      <c r="N320" s="165">
        <f ca="1">IFERROR(T_DATA[[#This Row],[REGULAR PAY]]+T_DATA[[#This Row],[OVERTIME PAY]]+T_DATA[[#This Row],[DOUBLE OVERTIME PAY]],"")</f>
        <v>0</v>
      </c>
      <c r="O32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1" spans="1:15" ht="16.5" thickTop="1" thickBot="1" x14ac:dyDescent="0.3">
      <c r="A321" s="160">
        <f>I_ST_DT-1+ROW(T_DATA[[#This Row],[DATE]])-ROW(T_DATA[[#Headers],[DATE]])</f>
        <v>43590</v>
      </c>
      <c r="B321" s="161" t="str">
        <f>TEXT(T_DATA[[#This Row],[DATE]],"ddd")</f>
        <v>Sun</v>
      </c>
      <c r="C321" s="157"/>
      <c r="D321" s="157"/>
      <c r="E321" s="157"/>
      <c r="F321" s="164">
        <f>IF(T_DATA[[#This Row],[TIME IN]]="",0,T_DATA[[#This Row],[DAY HOURS]]-T_DATA[[#This Row],[DOUBLE OVERTIME]]-T_DATA[[#This Row],[OVERTIME]])</f>
        <v>0</v>
      </c>
      <c r="G32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1" s="167">
        <f>IF(T_DATA[[#This Row],[TIME IN]]="",0,ROUND(((T_DATA[[#This Row],[TIME OUT]]-T_DATA[[#This Row],[TIME IN]]-T_DATA[[#This Row],[BREAK TIME]])*24*60),0)/60)</f>
        <v>0</v>
      </c>
      <c r="J32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1" s="165">
        <f>IF(T_DATA[[#This Row],[REGULAR ]]="","",T_DATA[[#This Row],[REGULAR ]]*I_T1_RT)</f>
        <v>0</v>
      </c>
      <c r="L321" s="165">
        <f ca="1">IF(T_DATA[[#This Row],[OVERTIME]]="","",T_DATA[[#This Row],[OVERTIME]]*I_T2_RT)</f>
        <v>0</v>
      </c>
      <c r="M321" s="165">
        <f ca="1">IF(T_DATA[[#This Row],[DOUBLE OVERTIME]]="","",T_DATA[[#This Row],[DOUBLE OVERTIME]]*I_T3_RT)</f>
        <v>0</v>
      </c>
      <c r="N321" s="165">
        <f ca="1">IFERROR(T_DATA[[#This Row],[REGULAR PAY]]+T_DATA[[#This Row],[OVERTIME PAY]]+T_DATA[[#This Row],[DOUBLE OVERTIME PAY]],"")</f>
        <v>0</v>
      </c>
      <c r="O32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2" spans="1:15" ht="16.5" thickTop="1" thickBot="1" x14ac:dyDescent="0.3">
      <c r="A322" s="160">
        <f>I_ST_DT-1+ROW(T_DATA[[#This Row],[DATE]])-ROW(T_DATA[[#Headers],[DATE]])</f>
        <v>43591</v>
      </c>
      <c r="B322" s="161" t="str">
        <f>TEXT(T_DATA[[#This Row],[DATE]],"ddd")</f>
        <v>Mon</v>
      </c>
      <c r="C322" s="157"/>
      <c r="D322" s="157"/>
      <c r="E322" s="157"/>
      <c r="F322" s="164">
        <f>IF(T_DATA[[#This Row],[TIME IN]]="",0,T_DATA[[#This Row],[DAY HOURS]]-T_DATA[[#This Row],[DOUBLE OVERTIME]]-T_DATA[[#This Row],[OVERTIME]])</f>
        <v>0</v>
      </c>
      <c r="G32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2" s="167">
        <f>IF(T_DATA[[#This Row],[TIME IN]]="",0,ROUND(((T_DATA[[#This Row],[TIME OUT]]-T_DATA[[#This Row],[TIME IN]]-T_DATA[[#This Row],[BREAK TIME]])*24*60),0)/60)</f>
        <v>0</v>
      </c>
      <c r="J32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2" s="165">
        <f>IF(T_DATA[[#This Row],[REGULAR ]]="","",T_DATA[[#This Row],[REGULAR ]]*I_T1_RT)</f>
        <v>0</v>
      </c>
      <c r="L322" s="165">
        <f ca="1">IF(T_DATA[[#This Row],[OVERTIME]]="","",T_DATA[[#This Row],[OVERTIME]]*I_T2_RT)</f>
        <v>0</v>
      </c>
      <c r="M322" s="165">
        <f ca="1">IF(T_DATA[[#This Row],[DOUBLE OVERTIME]]="","",T_DATA[[#This Row],[DOUBLE OVERTIME]]*I_T3_RT)</f>
        <v>0</v>
      </c>
      <c r="N322" s="165">
        <f ca="1">IFERROR(T_DATA[[#This Row],[REGULAR PAY]]+T_DATA[[#This Row],[OVERTIME PAY]]+T_DATA[[#This Row],[DOUBLE OVERTIME PAY]],"")</f>
        <v>0</v>
      </c>
      <c r="O32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3" spans="1:15" ht="16.5" thickTop="1" thickBot="1" x14ac:dyDescent="0.3">
      <c r="A323" s="160">
        <f>I_ST_DT-1+ROW(T_DATA[[#This Row],[DATE]])-ROW(T_DATA[[#Headers],[DATE]])</f>
        <v>43592</v>
      </c>
      <c r="B323" s="161" t="str">
        <f>TEXT(T_DATA[[#This Row],[DATE]],"ddd")</f>
        <v>Tue</v>
      </c>
      <c r="C323" s="157"/>
      <c r="D323" s="157"/>
      <c r="E323" s="157"/>
      <c r="F323" s="164">
        <f>IF(T_DATA[[#This Row],[TIME IN]]="",0,T_DATA[[#This Row],[DAY HOURS]]-T_DATA[[#This Row],[DOUBLE OVERTIME]]-T_DATA[[#This Row],[OVERTIME]])</f>
        <v>0</v>
      </c>
      <c r="G32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3" s="167">
        <f>IF(T_DATA[[#This Row],[TIME IN]]="",0,ROUND(((T_DATA[[#This Row],[TIME OUT]]-T_DATA[[#This Row],[TIME IN]]-T_DATA[[#This Row],[BREAK TIME]])*24*60),0)/60)</f>
        <v>0</v>
      </c>
      <c r="J32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3" s="165">
        <f>IF(T_DATA[[#This Row],[REGULAR ]]="","",T_DATA[[#This Row],[REGULAR ]]*I_T1_RT)</f>
        <v>0</v>
      </c>
      <c r="L323" s="165">
        <f ca="1">IF(T_DATA[[#This Row],[OVERTIME]]="","",T_DATA[[#This Row],[OVERTIME]]*I_T2_RT)</f>
        <v>0</v>
      </c>
      <c r="M323" s="165">
        <f ca="1">IF(T_DATA[[#This Row],[DOUBLE OVERTIME]]="","",T_DATA[[#This Row],[DOUBLE OVERTIME]]*I_T3_RT)</f>
        <v>0</v>
      </c>
      <c r="N323" s="165">
        <f ca="1">IFERROR(T_DATA[[#This Row],[REGULAR PAY]]+T_DATA[[#This Row],[OVERTIME PAY]]+T_DATA[[#This Row],[DOUBLE OVERTIME PAY]],"")</f>
        <v>0</v>
      </c>
      <c r="O32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4" spans="1:15" ht="16.5" thickTop="1" thickBot="1" x14ac:dyDescent="0.3">
      <c r="A324" s="160">
        <f>I_ST_DT-1+ROW(T_DATA[[#This Row],[DATE]])-ROW(T_DATA[[#Headers],[DATE]])</f>
        <v>43593</v>
      </c>
      <c r="B324" s="161" t="str">
        <f>TEXT(T_DATA[[#This Row],[DATE]],"ddd")</f>
        <v>Wed</v>
      </c>
      <c r="C324" s="157"/>
      <c r="D324" s="157"/>
      <c r="E324" s="157"/>
      <c r="F324" s="164">
        <f>IF(T_DATA[[#This Row],[TIME IN]]="",0,T_DATA[[#This Row],[DAY HOURS]]-T_DATA[[#This Row],[DOUBLE OVERTIME]]-T_DATA[[#This Row],[OVERTIME]])</f>
        <v>0</v>
      </c>
      <c r="G32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4" s="167">
        <f>IF(T_DATA[[#This Row],[TIME IN]]="",0,ROUND(((T_DATA[[#This Row],[TIME OUT]]-T_DATA[[#This Row],[TIME IN]]-T_DATA[[#This Row],[BREAK TIME]])*24*60),0)/60)</f>
        <v>0</v>
      </c>
      <c r="J32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4" s="165">
        <f>IF(T_DATA[[#This Row],[REGULAR ]]="","",T_DATA[[#This Row],[REGULAR ]]*I_T1_RT)</f>
        <v>0</v>
      </c>
      <c r="L324" s="165">
        <f ca="1">IF(T_DATA[[#This Row],[OVERTIME]]="","",T_DATA[[#This Row],[OVERTIME]]*I_T2_RT)</f>
        <v>0</v>
      </c>
      <c r="M324" s="165">
        <f ca="1">IF(T_DATA[[#This Row],[DOUBLE OVERTIME]]="","",T_DATA[[#This Row],[DOUBLE OVERTIME]]*I_T3_RT)</f>
        <v>0</v>
      </c>
      <c r="N324" s="165">
        <f ca="1">IFERROR(T_DATA[[#This Row],[REGULAR PAY]]+T_DATA[[#This Row],[OVERTIME PAY]]+T_DATA[[#This Row],[DOUBLE OVERTIME PAY]],"")</f>
        <v>0</v>
      </c>
      <c r="O32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5" spans="1:15" ht="16.5" thickTop="1" thickBot="1" x14ac:dyDescent="0.3">
      <c r="A325" s="160">
        <f>I_ST_DT-1+ROW(T_DATA[[#This Row],[DATE]])-ROW(T_DATA[[#Headers],[DATE]])</f>
        <v>43594</v>
      </c>
      <c r="B325" s="161" t="str">
        <f>TEXT(T_DATA[[#This Row],[DATE]],"ddd")</f>
        <v>Thu</v>
      </c>
      <c r="C325" s="157"/>
      <c r="D325" s="157"/>
      <c r="E325" s="157"/>
      <c r="F325" s="164">
        <f>IF(T_DATA[[#This Row],[TIME IN]]="",0,T_DATA[[#This Row],[DAY HOURS]]-T_DATA[[#This Row],[DOUBLE OVERTIME]]-T_DATA[[#This Row],[OVERTIME]])</f>
        <v>0</v>
      </c>
      <c r="G32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5" s="167">
        <f>IF(T_DATA[[#This Row],[TIME IN]]="",0,ROUND(((T_DATA[[#This Row],[TIME OUT]]-T_DATA[[#This Row],[TIME IN]]-T_DATA[[#This Row],[BREAK TIME]])*24*60),0)/60)</f>
        <v>0</v>
      </c>
      <c r="J32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5" s="165">
        <f>IF(T_DATA[[#This Row],[REGULAR ]]="","",T_DATA[[#This Row],[REGULAR ]]*I_T1_RT)</f>
        <v>0</v>
      </c>
      <c r="L325" s="165">
        <f ca="1">IF(T_DATA[[#This Row],[OVERTIME]]="","",T_DATA[[#This Row],[OVERTIME]]*I_T2_RT)</f>
        <v>0</v>
      </c>
      <c r="M325" s="165">
        <f ca="1">IF(T_DATA[[#This Row],[DOUBLE OVERTIME]]="","",T_DATA[[#This Row],[DOUBLE OVERTIME]]*I_T3_RT)</f>
        <v>0</v>
      </c>
      <c r="N325" s="165">
        <f ca="1">IFERROR(T_DATA[[#This Row],[REGULAR PAY]]+T_DATA[[#This Row],[OVERTIME PAY]]+T_DATA[[#This Row],[DOUBLE OVERTIME PAY]],"")</f>
        <v>0</v>
      </c>
      <c r="O32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6" spans="1:15" ht="16.5" thickTop="1" thickBot="1" x14ac:dyDescent="0.3">
      <c r="A326" s="160">
        <f>I_ST_DT-1+ROW(T_DATA[[#This Row],[DATE]])-ROW(T_DATA[[#Headers],[DATE]])</f>
        <v>43595</v>
      </c>
      <c r="B326" s="161" t="str">
        <f>TEXT(T_DATA[[#This Row],[DATE]],"ddd")</f>
        <v>Fri</v>
      </c>
      <c r="C326" s="157"/>
      <c r="D326" s="157"/>
      <c r="E326" s="157"/>
      <c r="F326" s="164">
        <f>IF(T_DATA[[#This Row],[TIME IN]]="",0,T_DATA[[#This Row],[DAY HOURS]]-T_DATA[[#This Row],[DOUBLE OVERTIME]]-T_DATA[[#This Row],[OVERTIME]])</f>
        <v>0</v>
      </c>
      <c r="G32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6" s="167">
        <f>IF(T_DATA[[#This Row],[TIME IN]]="",0,ROUND(((T_DATA[[#This Row],[TIME OUT]]-T_DATA[[#This Row],[TIME IN]]-T_DATA[[#This Row],[BREAK TIME]])*24*60),0)/60)</f>
        <v>0</v>
      </c>
      <c r="J32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6" s="165">
        <f>IF(T_DATA[[#This Row],[REGULAR ]]="","",T_DATA[[#This Row],[REGULAR ]]*I_T1_RT)</f>
        <v>0</v>
      </c>
      <c r="L326" s="165">
        <f ca="1">IF(T_DATA[[#This Row],[OVERTIME]]="","",T_DATA[[#This Row],[OVERTIME]]*I_T2_RT)</f>
        <v>0</v>
      </c>
      <c r="M326" s="165">
        <f ca="1">IF(T_DATA[[#This Row],[DOUBLE OVERTIME]]="","",T_DATA[[#This Row],[DOUBLE OVERTIME]]*I_T3_RT)</f>
        <v>0</v>
      </c>
      <c r="N326" s="165">
        <f ca="1">IFERROR(T_DATA[[#This Row],[REGULAR PAY]]+T_DATA[[#This Row],[OVERTIME PAY]]+T_DATA[[#This Row],[DOUBLE OVERTIME PAY]],"")</f>
        <v>0</v>
      </c>
      <c r="O32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7" spans="1:15" ht="16.5" thickTop="1" thickBot="1" x14ac:dyDescent="0.3">
      <c r="A327" s="160">
        <f>I_ST_DT-1+ROW(T_DATA[[#This Row],[DATE]])-ROW(T_DATA[[#Headers],[DATE]])</f>
        <v>43596</v>
      </c>
      <c r="B327" s="161" t="str">
        <f>TEXT(T_DATA[[#This Row],[DATE]],"ddd")</f>
        <v>Sat</v>
      </c>
      <c r="C327" s="157"/>
      <c r="D327" s="157"/>
      <c r="E327" s="157"/>
      <c r="F327" s="164">
        <f>IF(T_DATA[[#This Row],[TIME IN]]="",0,T_DATA[[#This Row],[DAY HOURS]]-T_DATA[[#This Row],[DOUBLE OVERTIME]]-T_DATA[[#This Row],[OVERTIME]])</f>
        <v>0</v>
      </c>
      <c r="G32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7" s="167">
        <f>IF(T_DATA[[#This Row],[TIME IN]]="",0,ROUND(((T_DATA[[#This Row],[TIME OUT]]-T_DATA[[#This Row],[TIME IN]]-T_DATA[[#This Row],[BREAK TIME]])*24*60),0)/60)</f>
        <v>0</v>
      </c>
      <c r="J32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7" s="165">
        <f>IF(T_DATA[[#This Row],[REGULAR ]]="","",T_DATA[[#This Row],[REGULAR ]]*I_T1_RT)</f>
        <v>0</v>
      </c>
      <c r="L327" s="165">
        <f ca="1">IF(T_DATA[[#This Row],[OVERTIME]]="","",T_DATA[[#This Row],[OVERTIME]]*I_T2_RT)</f>
        <v>0</v>
      </c>
      <c r="M327" s="165">
        <f ca="1">IF(T_DATA[[#This Row],[DOUBLE OVERTIME]]="","",T_DATA[[#This Row],[DOUBLE OVERTIME]]*I_T3_RT)</f>
        <v>0</v>
      </c>
      <c r="N327" s="165">
        <f ca="1">IFERROR(T_DATA[[#This Row],[REGULAR PAY]]+T_DATA[[#This Row],[OVERTIME PAY]]+T_DATA[[#This Row],[DOUBLE OVERTIME PAY]],"")</f>
        <v>0</v>
      </c>
      <c r="O32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8" spans="1:15" ht="16.5" thickTop="1" thickBot="1" x14ac:dyDescent="0.3">
      <c r="A328" s="160">
        <f>I_ST_DT-1+ROW(T_DATA[[#This Row],[DATE]])-ROW(T_DATA[[#Headers],[DATE]])</f>
        <v>43597</v>
      </c>
      <c r="B328" s="161" t="str">
        <f>TEXT(T_DATA[[#This Row],[DATE]],"ddd")</f>
        <v>Sun</v>
      </c>
      <c r="C328" s="157"/>
      <c r="D328" s="157"/>
      <c r="E328" s="157"/>
      <c r="F328" s="164">
        <f>IF(T_DATA[[#This Row],[TIME IN]]="",0,T_DATA[[#This Row],[DAY HOURS]]-T_DATA[[#This Row],[DOUBLE OVERTIME]]-T_DATA[[#This Row],[OVERTIME]])</f>
        <v>0</v>
      </c>
      <c r="G32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8" s="167">
        <f>IF(T_DATA[[#This Row],[TIME IN]]="",0,ROUND(((T_DATA[[#This Row],[TIME OUT]]-T_DATA[[#This Row],[TIME IN]]-T_DATA[[#This Row],[BREAK TIME]])*24*60),0)/60)</f>
        <v>0</v>
      </c>
      <c r="J32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8" s="165">
        <f>IF(T_DATA[[#This Row],[REGULAR ]]="","",T_DATA[[#This Row],[REGULAR ]]*I_T1_RT)</f>
        <v>0</v>
      </c>
      <c r="L328" s="165">
        <f ca="1">IF(T_DATA[[#This Row],[OVERTIME]]="","",T_DATA[[#This Row],[OVERTIME]]*I_T2_RT)</f>
        <v>0</v>
      </c>
      <c r="M328" s="165">
        <f ca="1">IF(T_DATA[[#This Row],[DOUBLE OVERTIME]]="","",T_DATA[[#This Row],[DOUBLE OVERTIME]]*I_T3_RT)</f>
        <v>0</v>
      </c>
      <c r="N328" s="165">
        <f ca="1">IFERROR(T_DATA[[#This Row],[REGULAR PAY]]+T_DATA[[#This Row],[OVERTIME PAY]]+T_DATA[[#This Row],[DOUBLE OVERTIME PAY]],"")</f>
        <v>0</v>
      </c>
      <c r="O32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29" spans="1:15" ht="16.5" thickTop="1" thickBot="1" x14ac:dyDescent="0.3">
      <c r="A329" s="160">
        <f>I_ST_DT-1+ROW(T_DATA[[#This Row],[DATE]])-ROW(T_DATA[[#Headers],[DATE]])</f>
        <v>43598</v>
      </c>
      <c r="B329" s="161" t="str">
        <f>TEXT(T_DATA[[#This Row],[DATE]],"ddd")</f>
        <v>Mon</v>
      </c>
      <c r="C329" s="157"/>
      <c r="D329" s="157"/>
      <c r="E329" s="157"/>
      <c r="F329" s="164">
        <f>IF(T_DATA[[#This Row],[TIME IN]]="",0,T_DATA[[#This Row],[DAY HOURS]]-T_DATA[[#This Row],[DOUBLE OVERTIME]]-T_DATA[[#This Row],[OVERTIME]])</f>
        <v>0</v>
      </c>
      <c r="G32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2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29" s="167">
        <f>IF(T_DATA[[#This Row],[TIME IN]]="",0,ROUND(((T_DATA[[#This Row],[TIME OUT]]-T_DATA[[#This Row],[TIME IN]]-T_DATA[[#This Row],[BREAK TIME]])*24*60),0)/60)</f>
        <v>0</v>
      </c>
      <c r="J32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29" s="165">
        <f>IF(T_DATA[[#This Row],[REGULAR ]]="","",T_DATA[[#This Row],[REGULAR ]]*I_T1_RT)</f>
        <v>0</v>
      </c>
      <c r="L329" s="165">
        <f ca="1">IF(T_DATA[[#This Row],[OVERTIME]]="","",T_DATA[[#This Row],[OVERTIME]]*I_T2_RT)</f>
        <v>0</v>
      </c>
      <c r="M329" s="165">
        <f ca="1">IF(T_DATA[[#This Row],[DOUBLE OVERTIME]]="","",T_DATA[[#This Row],[DOUBLE OVERTIME]]*I_T3_RT)</f>
        <v>0</v>
      </c>
      <c r="N329" s="165">
        <f ca="1">IFERROR(T_DATA[[#This Row],[REGULAR PAY]]+T_DATA[[#This Row],[OVERTIME PAY]]+T_DATA[[#This Row],[DOUBLE OVERTIME PAY]],"")</f>
        <v>0</v>
      </c>
      <c r="O32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0" spans="1:15" ht="16.5" thickTop="1" thickBot="1" x14ac:dyDescent="0.3">
      <c r="A330" s="160">
        <f>I_ST_DT-1+ROW(T_DATA[[#This Row],[DATE]])-ROW(T_DATA[[#Headers],[DATE]])</f>
        <v>43599</v>
      </c>
      <c r="B330" s="161" t="str">
        <f>TEXT(T_DATA[[#This Row],[DATE]],"ddd")</f>
        <v>Tue</v>
      </c>
      <c r="C330" s="157"/>
      <c r="D330" s="157"/>
      <c r="E330" s="157"/>
      <c r="F330" s="164">
        <f>IF(T_DATA[[#This Row],[TIME IN]]="",0,T_DATA[[#This Row],[DAY HOURS]]-T_DATA[[#This Row],[DOUBLE OVERTIME]]-T_DATA[[#This Row],[OVERTIME]])</f>
        <v>0</v>
      </c>
      <c r="G33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0" s="167">
        <f>IF(T_DATA[[#This Row],[TIME IN]]="",0,ROUND(((T_DATA[[#This Row],[TIME OUT]]-T_DATA[[#This Row],[TIME IN]]-T_DATA[[#This Row],[BREAK TIME]])*24*60),0)/60)</f>
        <v>0</v>
      </c>
      <c r="J33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0" s="165">
        <f>IF(T_DATA[[#This Row],[REGULAR ]]="","",T_DATA[[#This Row],[REGULAR ]]*I_T1_RT)</f>
        <v>0</v>
      </c>
      <c r="L330" s="165">
        <f ca="1">IF(T_DATA[[#This Row],[OVERTIME]]="","",T_DATA[[#This Row],[OVERTIME]]*I_T2_RT)</f>
        <v>0</v>
      </c>
      <c r="M330" s="165">
        <f ca="1">IF(T_DATA[[#This Row],[DOUBLE OVERTIME]]="","",T_DATA[[#This Row],[DOUBLE OVERTIME]]*I_T3_RT)</f>
        <v>0</v>
      </c>
      <c r="N330" s="165">
        <f ca="1">IFERROR(T_DATA[[#This Row],[REGULAR PAY]]+T_DATA[[#This Row],[OVERTIME PAY]]+T_DATA[[#This Row],[DOUBLE OVERTIME PAY]],"")</f>
        <v>0</v>
      </c>
      <c r="O33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1" spans="1:15" ht="16.5" thickTop="1" thickBot="1" x14ac:dyDescent="0.3">
      <c r="A331" s="160">
        <f>I_ST_DT-1+ROW(T_DATA[[#This Row],[DATE]])-ROW(T_DATA[[#Headers],[DATE]])</f>
        <v>43600</v>
      </c>
      <c r="B331" s="161" t="str">
        <f>TEXT(T_DATA[[#This Row],[DATE]],"ddd")</f>
        <v>Wed</v>
      </c>
      <c r="C331" s="157"/>
      <c r="D331" s="157"/>
      <c r="E331" s="157"/>
      <c r="F331" s="164">
        <f>IF(T_DATA[[#This Row],[TIME IN]]="",0,T_DATA[[#This Row],[DAY HOURS]]-T_DATA[[#This Row],[DOUBLE OVERTIME]]-T_DATA[[#This Row],[OVERTIME]])</f>
        <v>0</v>
      </c>
      <c r="G33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1" s="167">
        <f>IF(T_DATA[[#This Row],[TIME IN]]="",0,ROUND(((T_DATA[[#This Row],[TIME OUT]]-T_DATA[[#This Row],[TIME IN]]-T_DATA[[#This Row],[BREAK TIME]])*24*60),0)/60)</f>
        <v>0</v>
      </c>
      <c r="J33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1" s="165">
        <f>IF(T_DATA[[#This Row],[REGULAR ]]="","",T_DATA[[#This Row],[REGULAR ]]*I_T1_RT)</f>
        <v>0</v>
      </c>
      <c r="L331" s="165">
        <f ca="1">IF(T_DATA[[#This Row],[OVERTIME]]="","",T_DATA[[#This Row],[OVERTIME]]*I_T2_RT)</f>
        <v>0</v>
      </c>
      <c r="M331" s="165">
        <f ca="1">IF(T_DATA[[#This Row],[DOUBLE OVERTIME]]="","",T_DATA[[#This Row],[DOUBLE OVERTIME]]*I_T3_RT)</f>
        <v>0</v>
      </c>
      <c r="N331" s="165">
        <f ca="1">IFERROR(T_DATA[[#This Row],[REGULAR PAY]]+T_DATA[[#This Row],[OVERTIME PAY]]+T_DATA[[#This Row],[DOUBLE OVERTIME PAY]],"")</f>
        <v>0</v>
      </c>
      <c r="O33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2" spans="1:15" ht="16.5" thickTop="1" thickBot="1" x14ac:dyDescent="0.3">
      <c r="A332" s="160">
        <f>I_ST_DT-1+ROW(T_DATA[[#This Row],[DATE]])-ROW(T_DATA[[#Headers],[DATE]])</f>
        <v>43601</v>
      </c>
      <c r="B332" s="161" t="str">
        <f>TEXT(T_DATA[[#This Row],[DATE]],"ddd")</f>
        <v>Thu</v>
      </c>
      <c r="C332" s="157"/>
      <c r="D332" s="157"/>
      <c r="E332" s="157"/>
      <c r="F332" s="164">
        <f>IF(T_DATA[[#This Row],[TIME IN]]="",0,T_DATA[[#This Row],[DAY HOURS]]-T_DATA[[#This Row],[DOUBLE OVERTIME]]-T_DATA[[#This Row],[OVERTIME]])</f>
        <v>0</v>
      </c>
      <c r="G33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2" s="167">
        <f>IF(T_DATA[[#This Row],[TIME IN]]="",0,ROUND(((T_DATA[[#This Row],[TIME OUT]]-T_DATA[[#This Row],[TIME IN]]-T_DATA[[#This Row],[BREAK TIME]])*24*60),0)/60)</f>
        <v>0</v>
      </c>
      <c r="J33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2" s="165">
        <f>IF(T_DATA[[#This Row],[REGULAR ]]="","",T_DATA[[#This Row],[REGULAR ]]*I_T1_RT)</f>
        <v>0</v>
      </c>
      <c r="L332" s="165">
        <f ca="1">IF(T_DATA[[#This Row],[OVERTIME]]="","",T_DATA[[#This Row],[OVERTIME]]*I_T2_RT)</f>
        <v>0</v>
      </c>
      <c r="M332" s="165">
        <f ca="1">IF(T_DATA[[#This Row],[DOUBLE OVERTIME]]="","",T_DATA[[#This Row],[DOUBLE OVERTIME]]*I_T3_RT)</f>
        <v>0</v>
      </c>
      <c r="N332" s="165">
        <f ca="1">IFERROR(T_DATA[[#This Row],[REGULAR PAY]]+T_DATA[[#This Row],[OVERTIME PAY]]+T_DATA[[#This Row],[DOUBLE OVERTIME PAY]],"")</f>
        <v>0</v>
      </c>
      <c r="O33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3" spans="1:15" ht="16.5" thickTop="1" thickBot="1" x14ac:dyDescent="0.3">
      <c r="A333" s="160">
        <f>I_ST_DT-1+ROW(T_DATA[[#This Row],[DATE]])-ROW(T_DATA[[#Headers],[DATE]])</f>
        <v>43602</v>
      </c>
      <c r="B333" s="161" t="str">
        <f>TEXT(T_DATA[[#This Row],[DATE]],"ddd")</f>
        <v>Fri</v>
      </c>
      <c r="C333" s="157"/>
      <c r="D333" s="157"/>
      <c r="E333" s="157"/>
      <c r="F333" s="164">
        <f>IF(T_DATA[[#This Row],[TIME IN]]="",0,T_DATA[[#This Row],[DAY HOURS]]-T_DATA[[#This Row],[DOUBLE OVERTIME]]-T_DATA[[#This Row],[OVERTIME]])</f>
        <v>0</v>
      </c>
      <c r="G33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3" s="167">
        <f>IF(T_DATA[[#This Row],[TIME IN]]="",0,ROUND(((T_DATA[[#This Row],[TIME OUT]]-T_DATA[[#This Row],[TIME IN]]-T_DATA[[#This Row],[BREAK TIME]])*24*60),0)/60)</f>
        <v>0</v>
      </c>
      <c r="J33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3" s="165">
        <f>IF(T_DATA[[#This Row],[REGULAR ]]="","",T_DATA[[#This Row],[REGULAR ]]*I_T1_RT)</f>
        <v>0</v>
      </c>
      <c r="L333" s="165">
        <f ca="1">IF(T_DATA[[#This Row],[OVERTIME]]="","",T_DATA[[#This Row],[OVERTIME]]*I_T2_RT)</f>
        <v>0</v>
      </c>
      <c r="M333" s="165">
        <f ca="1">IF(T_DATA[[#This Row],[DOUBLE OVERTIME]]="","",T_DATA[[#This Row],[DOUBLE OVERTIME]]*I_T3_RT)</f>
        <v>0</v>
      </c>
      <c r="N333" s="165">
        <f ca="1">IFERROR(T_DATA[[#This Row],[REGULAR PAY]]+T_DATA[[#This Row],[OVERTIME PAY]]+T_DATA[[#This Row],[DOUBLE OVERTIME PAY]],"")</f>
        <v>0</v>
      </c>
      <c r="O33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4" spans="1:15" ht="16.5" thickTop="1" thickBot="1" x14ac:dyDescent="0.3">
      <c r="A334" s="160">
        <f>I_ST_DT-1+ROW(T_DATA[[#This Row],[DATE]])-ROW(T_DATA[[#Headers],[DATE]])</f>
        <v>43603</v>
      </c>
      <c r="B334" s="161" t="str">
        <f>TEXT(T_DATA[[#This Row],[DATE]],"ddd")</f>
        <v>Sat</v>
      </c>
      <c r="C334" s="157"/>
      <c r="D334" s="157"/>
      <c r="E334" s="157"/>
      <c r="F334" s="164">
        <f>IF(T_DATA[[#This Row],[TIME IN]]="",0,T_DATA[[#This Row],[DAY HOURS]]-T_DATA[[#This Row],[DOUBLE OVERTIME]]-T_DATA[[#This Row],[OVERTIME]])</f>
        <v>0</v>
      </c>
      <c r="G33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4" s="167">
        <f>IF(T_DATA[[#This Row],[TIME IN]]="",0,ROUND(((T_DATA[[#This Row],[TIME OUT]]-T_DATA[[#This Row],[TIME IN]]-T_DATA[[#This Row],[BREAK TIME]])*24*60),0)/60)</f>
        <v>0</v>
      </c>
      <c r="J33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4" s="165">
        <f>IF(T_DATA[[#This Row],[REGULAR ]]="","",T_DATA[[#This Row],[REGULAR ]]*I_T1_RT)</f>
        <v>0</v>
      </c>
      <c r="L334" s="165">
        <f ca="1">IF(T_DATA[[#This Row],[OVERTIME]]="","",T_DATA[[#This Row],[OVERTIME]]*I_T2_RT)</f>
        <v>0</v>
      </c>
      <c r="M334" s="165">
        <f ca="1">IF(T_DATA[[#This Row],[DOUBLE OVERTIME]]="","",T_DATA[[#This Row],[DOUBLE OVERTIME]]*I_T3_RT)</f>
        <v>0</v>
      </c>
      <c r="N334" s="165">
        <f ca="1">IFERROR(T_DATA[[#This Row],[REGULAR PAY]]+T_DATA[[#This Row],[OVERTIME PAY]]+T_DATA[[#This Row],[DOUBLE OVERTIME PAY]],"")</f>
        <v>0</v>
      </c>
      <c r="O33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5" spans="1:15" ht="16.5" thickTop="1" thickBot="1" x14ac:dyDescent="0.3">
      <c r="A335" s="160">
        <f>I_ST_DT-1+ROW(T_DATA[[#This Row],[DATE]])-ROW(T_DATA[[#Headers],[DATE]])</f>
        <v>43604</v>
      </c>
      <c r="B335" s="161" t="str">
        <f>TEXT(T_DATA[[#This Row],[DATE]],"ddd")</f>
        <v>Sun</v>
      </c>
      <c r="C335" s="157"/>
      <c r="D335" s="157"/>
      <c r="E335" s="157"/>
      <c r="F335" s="164">
        <f>IF(T_DATA[[#This Row],[TIME IN]]="",0,T_DATA[[#This Row],[DAY HOURS]]-T_DATA[[#This Row],[DOUBLE OVERTIME]]-T_DATA[[#This Row],[OVERTIME]])</f>
        <v>0</v>
      </c>
      <c r="G33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5" s="167">
        <f>IF(T_DATA[[#This Row],[TIME IN]]="",0,ROUND(((T_DATA[[#This Row],[TIME OUT]]-T_DATA[[#This Row],[TIME IN]]-T_DATA[[#This Row],[BREAK TIME]])*24*60),0)/60)</f>
        <v>0</v>
      </c>
      <c r="J33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5" s="165">
        <f>IF(T_DATA[[#This Row],[REGULAR ]]="","",T_DATA[[#This Row],[REGULAR ]]*I_T1_RT)</f>
        <v>0</v>
      </c>
      <c r="L335" s="165">
        <f ca="1">IF(T_DATA[[#This Row],[OVERTIME]]="","",T_DATA[[#This Row],[OVERTIME]]*I_T2_RT)</f>
        <v>0</v>
      </c>
      <c r="M335" s="165">
        <f ca="1">IF(T_DATA[[#This Row],[DOUBLE OVERTIME]]="","",T_DATA[[#This Row],[DOUBLE OVERTIME]]*I_T3_RT)</f>
        <v>0</v>
      </c>
      <c r="N335" s="165">
        <f ca="1">IFERROR(T_DATA[[#This Row],[REGULAR PAY]]+T_DATA[[#This Row],[OVERTIME PAY]]+T_DATA[[#This Row],[DOUBLE OVERTIME PAY]],"")</f>
        <v>0</v>
      </c>
      <c r="O33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6" spans="1:15" ht="16.5" thickTop="1" thickBot="1" x14ac:dyDescent="0.3">
      <c r="A336" s="160">
        <f>I_ST_DT-1+ROW(T_DATA[[#This Row],[DATE]])-ROW(T_DATA[[#Headers],[DATE]])</f>
        <v>43605</v>
      </c>
      <c r="B336" s="161" t="str">
        <f>TEXT(T_DATA[[#This Row],[DATE]],"ddd")</f>
        <v>Mon</v>
      </c>
      <c r="C336" s="157"/>
      <c r="D336" s="157"/>
      <c r="E336" s="157"/>
      <c r="F336" s="164">
        <f>IF(T_DATA[[#This Row],[TIME IN]]="",0,T_DATA[[#This Row],[DAY HOURS]]-T_DATA[[#This Row],[DOUBLE OVERTIME]]-T_DATA[[#This Row],[OVERTIME]])</f>
        <v>0</v>
      </c>
      <c r="G33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6" s="167">
        <f>IF(T_DATA[[#This Row],[TIME IN]]="",0,ROUND(((T_DATA[[#This Row],[TIME OUT]]-T_DATA[[#This Row],[TIME IN]]-T_DATA[[#This Row],[BREAK TIME]])*24*60),0)/60)</f>
        <v>0</v>
      </c>
      <c r="J33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6" s="165">
        <f>IF(T_DATA[[#This Row],[REGULAR ]]="","",T_DATA[[#This Row],[REGULAR ]]*I_T1_RT)</f>
        <v>0</v>
      </c>
      <c r="L336" s="165">
        <f ca="1">IF(T_DATA[[#This Row],[OVERTIME]]="","",T_DATA[[#This Row],[OVERTIME]]*I_T2_RT)</f>
        <v>0</v>
      </c>
      <c r="M336" s="165">
        <f ca="1">IF(T_DATA[[#This Row],[DOUBLE OVERTIME]]="","",T_DATA[[#This Row],[DOUBLE OVERTIME]]*I_T3_RT)</f>
        <v>0</v>
      </c>
      <c r="N336" s="165">
        <f ca="1">IFERROR(T_DATA[[#This Row],[REGULAR PAY]]+T_DATA[[#This Row],[OVERTIME PAY]]+T_DATA[[#This Row],[DOUBLE OVERTIME PAY]],"")</f>
        <v>0</v>
      </c>
      <c r="O33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7" spans="1:15" ht="16.5" thickTop="1" thickBot="1" x14ac:dyDescent="0.3">
      <c r="A337" s="160">
        <f>I_ST_DT-1+ROW(T_DATA[[#This Row],[DATE]])-ROW(T_DATA[[#Headers],[DATE]])</f>
        <v>43606</v>
      </c>
      <c r="B337" s="161" t="str">
        <f>TEXT(T_DATA[[#This Row],[DATE]],"ddd")</f>
        <v>Tue</v>
      </c>
      <c r="C337" s="157"/>
      <c r="D337" s="157"/>
      <c r="E337" s="157"/>
      <c r="F337" s="164">
        <f>IF(T_DATA[[#This Row],[TIME IN]]="",0,T_DATA[[#This Row],[DAY HOURS]]-T_DATA[[#This Row],[DOUBLE OVERTIME]]-T_DATA[[#This Row],[OVERTIME]])</f>
        <v>0</v>
      </c>
      <c r="G33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7" s="167">
        <f>IF(T_DATA[[#This Row],[TIME IN]]="",0,ROUND(((T_DATA[[#This Row],[TIME OUT]]-T_DATA[[#This Row],[TIME IN]]-T_DATA[[#This Row],[BREAK TIME]])*24*60),0)/60)</f>
        <v>0</v>
      </c>
      <c r="J33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7" s="165">
        <f>IF(T_DATA[[#This Row],[REGULAR ]]="","",T_DATA[[#This Row],[REGULAR ]]*I_T1_RT)</f>
        <v>0</v>
      </c>
      <c r="L337" s="165">
        <f ca="1">IF(T_DATA[[#This Row],[OVERTIME]]="","",T_DATA[[#This Row],[OVERTIME]]*I_T2_RT)</f>
        <v>0</v>
      </c>
      <c r="M337" s="165">
        <f ca="1">IF(T_DATA[[#This Row],[DOUBLE OVERTIME]]="","",T_DATA[[#This Row],[DOUBLE OVERTIME]]*I_T3_RT)</f>
        <v>0</v>
      </c>
      <c r="N337" s="165">
        <f ca="1">IFERROR(T_DATA[[#This Row],[REGULAR PAY]]+T_DATA[[#This Row],[OVERTIME PAY]]+T_DATA[[#This Row],[DOUBLE OVERTIME PAY]],"")</f>
        <v>0</v>
      </c>
      <c r="O33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8" spans="1:15" ht="16.5" thickTop="1" thickBot="1" x14ac:dyDescent="0.3">
      <c r="A338" s="160">
        <f>I_ST_DT-1+ROW(T_DATA[[#This Row],[DATE]])-ROW(T_DATA[[#Headers],[DATE]])</f>
        <v>43607</v>
      </c>
      <c r="B338" s="161" t="str">
        <f>TEXT(T_DATA[[#This Row],[DATE]],"ddd")</f>
        <v>Wed</v>
      </c>
      <c r="C338" s="157"/>
      <c r="D338" s="157"/>
      <c r="E338" s="157"/>
      <c r="F338" s="164">
        <f>IF(T_DATA[[#This Row],[TIME IN]]="",0,T_DATA[[#This Row],[DAY HOURS]]-T_DATA[[#This Row],[DOUBLE OVERTIME]]-T_DATA[[#This Row],[OVERTIME]])</f>
        <v>0</v>
      </c>
      <c r="G33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8" s="167">
        <f>IF(T_DATA[[#This Row],[TIME IN]]="",0,ROUND(((T_DATA[[#This Row],[TIME OUT]]-T_DATA[[#This Row],[TIME IN]]-T_DATA[[#This Row],[BREAK TIME]])*24*60),0)/60)</f>
        <v>0</v>
      </c>
      <c r="J33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8" s="165">
        <f>IF(T_DATA[[#This Row],[REGULAR ]]="","",T_DATA[[#This Row],[REGULAR ]]*I_T1_RT)</f>
        <v>0</v>
      </c>
      <c r="L338" s="165">
        <f ca="1">IF(T_DATA[[#This Row],[OVERTIME]]="","",T_DATA[[#This Row],[OVERTIME]]*I_T2_RT)</f>
        <v>0</v>
      </c>
      <c r="M338" s="165">
        <f ca="1">IF(T_DATA[[#This Row],[DOUBLE OVERTIME]]="","",T_DATA[[#This Row],[DOUBLE OVERTIME]]*I_T3_RT)</f>
        <v>0</v>
      </c>
      <c r="N338" s="165">
        <f ca="1">IFERROR(T_DATA[[#This Row],[REGULAR PAY]]+T_DATA[[#This Row],[OVERTIME PAY]]+T_DATA[[#This Row],[DOUBLE OVERTIME PAY]],"")</f>
        <v>0</v>
      </c>
      <c r="O33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39" spans="1:15" ht="16.5" thickTop="1" thickBot="1" x14ac:dyDescent="0.3">
      <c r="A339" s="160">
        <f>I_ST_DT-1+ROW(T_DATA[[#This Row],[DATE]])-ROW(T_DATA[[#Headers],[DATE]])</f>
        <v>43608</v>
      </c>
      <c r="B339" s="161" t="str">
        <f>TEXT(T_DATA[[#This Row],[DATE]],"ddd")</f>
        <v>Thu</v>
      </c>
      <c r="C339" s="157"/>
      <c r="D339" s="157"/>
      <c r="E339" s="157"/>
      <c r="F339" s="164">
        <f>IF(T_DATA[[#This Row],[TIME IN]]="",0,T_DATA[[#This Row],[DAY HOURS]]-T_DATA[[#This Row],[DOUBLE OVERTIME]]-T_DATA[[#This Row],[OVERTIME]])</f>
        <v>0</v>
      </c>
      <c r="G33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3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39" s="167">
        <f>IF(T_DATA[[#This Row],[TIME IN]]="",0,ROUND(((T_DATA[[#This Row],[TIME OUT]]-T_DATA[[#This Row],[TIME IN]]-T_DATA[[#This Row],[BREAK TIME]])*24*60),0)/60)</f>
        <v>0</v>
      </c>
      <c r="J33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39" s="165">
        <f>IF(T_DATA[[#This Row],[REGULAR ]]="","",T_DATA[[#This Row],[REGULAR ]]*I_T1_RT)</f>
        <v>0</v>
      </c>
      <c r="L339" s="165">
        <f ca="1">IF(T_DATA[[#This Row],[OVERTIME]]="","",T_DATA[[#This Row],[OVERTIME]]*I_T2_RT)</f>
        <v>0</v>
      </c>
      <c r="M339" s="165">
        <f ca="1">IF(T_DATA[[#This Row],[DOUBLE OVERTIME]]="","",T_DATA[[#This Row],[DOUBLE OVERTIME]]*I_T3_RT)</f>
        <v>0</v>
      </c>
      <c r="N339" s="165">
        <f ca="1">IFERROR(T_DATA[[#This Row],[REGULAR PAY]]+T_DATA[[#This Row],[OVERTIME PAY]]+T_DATA[[#This Row],[DOUBLE OVERTIME PAY]],"")</f>
        <v>0</v>
      </c>
      <c r="O33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0" spans="1:15" ht="16.5" thickTop="1" thickBot="1" x14ac:dyDescent="0.3">
      <c r="A340" s="160">
        <f>I_ST_DT-1+ROW(T_DATA[[#This Row],[DATE]])-ROW(T_DATA[[#Headers],[DATE]])</f>
        <v>43609</v>
      </c>
      <c r="B340" s="161" t="str">
        <f>TEXT(T_DATA[[#This Row],[DATE]],"ddd")</f>
        <v>Fri</v>
      </c>
      <c r="C340" s="157"/>
      <c r="D340" s="157"/>
      <c r="E340" s="157"/>
      <c r="F340" s="164">
        <f>IF(T_DATA[[#This Row],[TIME IN]]="",0,T_DATA[[#This Row],[DAY HOURS]]-T_DATA[[#This Row],[DOUBLE OVERTIME]]-T_DATA[[#This Row],[OVERTIME]])</f>
        <v>0</v>
      </c>
      <c r="G34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0" s="167">
        <f>IF(T_DATA[[#This Row],[TIME IN]]="",0,ROUND(((T_DATA[[#This Row],[TIME OUT]]-T_DATA[[#This Row],[TIME IN]]-T_DATA[[#This Row],[BREAK TIME]])*24*60),0)/60)</f>
        <v>0</v>
      </c>
      <c r="J34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0" s="165">
        <f>IF(T_DATA[[#This Row],[REGULAR ]]="","",T_DATA[[#This Row],[REGULAR ]]*I_T1_RT)</f>
        <v>0</v>
      </c>
      <c r="L340" s="165">
        <f ca="1">IF(T_DATA[[#This Row],[OVERTIME]]="","",T_DATA[[#This Row],[OVERTIME]]*I_T2_RT)</f>
        <v>0</v>
      </c>
      <c r="M340" s="165">
        <f ca="1">IF(T_DATA[[#This Row],[DOUBLE OVERTIME]]="","",T_DATA[[#This Row],[DOUBLE OVERTIME]]*I_T3_RT)</f>
        <v>0</v>
      </c>
      <c r="N340" s="165">
        <f ca="1">IFERROR(T_DATA[[#This Row],[REGULAR PAY]]+T_DATA[[#This Row],[OVERTIME PAY]]+T_DATA[[#This Row],[DOUBLE OVERTIME PAY]],"")</f>
        <v>0</v>
      </c>
      <c r="O34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1" spans="1:15" ht="16.5" thickTop="1" thickBot="1" x14ac:dyDescent="0.3">
      <c r="A341" s="160">
        <f>I_ST_DT-1+ROW(T_DATA[[#This Row],[DATE]])-ROW(T_DATA[[#Headers],[DATE]])</f>
        <v>43610</v>
      </c>
      <c r="B341" s="161" t="str">
        <f>TEXT(T_DATA[[#This Row],[DATE]],"ddd")</f>
        <v>Sat</v>
      </c>
      <c r="C341" s="157"/>
      <c r="D341" s="157"/>
      <c r="E341" s="157"/>
      <c r="F341" s="164">
        <f>IF(T_DATA[[#This Row],[TIME IN]]="",0,T_DATA[[#This Row],[DAY HOURS]]-T_DATA[[#This Row],[DOUBLE OVERTIME]]-T_DATA[[#This Row],[OVERTIME]])</f>
        <v>0</v>
      </c>
      <c r="G34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1" s="167">
        <f>IF(T_DATA[[#This Row],[TIME IN]]="",0,ROUND(((T_DATA[[#This Row],[TIME OUT]]-T_DATA[[#This Row],[TIME IN]]-T_DATA[[#This Row],[BREAK TIME]])*24*60),0)/60)</f>
        <v>0</v>
      </c>
      <c r="J34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1" s="165">
        <f>IF(T_DATA[[#This Row],[REGULAR ]]="","",T_DATA[[#This Row],[REGULAR ]]*I_T1_RT)</f>
        <v>0</v>
      </c>
      <c r="L341" s="165">
        <f ca="1">IF(T_DATA[[#This Row],[OVERTIME]]="","",T_DATA[[#This Row],[OVERTIME]]*I_T2_RT)</f>
        <v>0</v>
      </c>
      <c r="M341" s="165">
        <f ca="1">IF(T_DATA[[#This Row],[DOUBLE OVERTIME]]="","",T_DATA[[#This Row],[DOUBLE OVERTIME]]*I_T3_RT)</f>
        <v>0</v>
      </c>
      <c r="N341" s="165">
        <f ca="1">IFERROR(T_DATA[[#This Row],[REGULAR PAY]]+T_DATA[[#This Row],[OVERTIME PAY]]+T_DATA[[#This Row],[DOUBLE OVERTIME PAY]],"")</f>
        <v>0</v>
      </c>
      <c r="O34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2" spans="1:15" ht="16.5" thickTop="1" thickBot="1" x14ac:dyDescent="0.3">
      <c r="A342" s="160">
        <f>I_ST_DT-1+ROW(T_DATA[[#This Row],[DATE]])-ROW(T_DATA[[#Headers],[DATE]])</f>
        <v>43611</v>
      </c>
      <c r="B342" s="161" t="str">
        <f>TEXT(T_DATA[[#This Row],[DATE]],"ddd")</f>
        <v>Sun</v>
      </c>
      <c r="C342" s="157"/>
      <c r="D342" s="157"/>
      <c r="E342" s="157"/>
      <c r="F342" s="164">
        <f>IF(T_DATA[[#This Row],[TIME IN]]="",0,T_DATA[[#This Row],[DAY HOURS]]-T_DATA[[#This Row],[DOUBLE OVERTIME]]-T_DATA[[#This Row],[OVERTIME]])</f>
        <v>0</v>
      </c>
      <c r="G34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2" s="167">
        <f>IF(T_DATA[[#This Row],[TIME IN]]="",0,ROUND(((T_DATA[[#This Row],[TIME OUT]]-T_DATA[[#This Row],[TIME IN]]-T_DATA[[#This Row],[BREAK TIME]])*24*60),0)/60)</f>
        <v>0</v>
      </c>
      <c r="J34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2" s="165">
        <f>IF(T_DATA[[#This Row],[REGULAR ]]="","",T_DATA[[#This Row],[REGULAR ]]*I_T1_RT)</f>
        <v>0</v>
      </c>
      <c r="L342" s="165">
        <f ca="1">IF(T_DATA[[#This Row],[OVERTIME]]="","",T_DATA[[#This Row],[OVERTIME]]*I_T2_RT)</f>
        <v>0</v>
      </c>
      <c r="M342" s="165">
        <f ca="1">IF(T_DATA[[#This Row],[DOUBLE OVERTIME]]="","",T_DATA[[#This Row],[DOUBLE OVERTIME]]*I_T3_RT)</f>
        <v>0</v>
      </c>
      <c r="N342" s="165">
        <f ca="1">IFERROR(T_DATA[[#This Row],[REGULAR PAY]]+T_DATA[[#This Row],[OVERTIME PAY]]+T_DATA[[#This Row],[DOUBLE OVERTIME PAY]],"")</f>
        <v>0</v>
      </c>
      <c r="O34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3" spans="1:15" ht="16.5" thickTop="1" thickBot="1" x14ac:dyDescent="0.3">
      <c r="A343" s="160">
        <f>I_ST_DT-1+ROW(T_DATA[[#This Row],[DATE]])-ROW(T_DATA[[#Headers],[DATE]])</f>
        <v>43612</v>
      </c>
      <c r="B343" s="161" t="str">
        <f>TEXT(T_DATA[[#This Row],[DATE]],"ddd")</f>
        <v>Mon</v>
      </c>
      <c r="C343" s="157"/>
      <c r="D343" s="157"/>
      <c r="E343" s="157"/>
      <c r="F343" s="164">
        <f>IF(T_DATA[[#This Row],[TIME IN]]="",0,T_DATA[[#This Row],[DAY HOURS]]-T_DATA[[#This Row],[DOUBLE OVERTIME]]-T_DATA[[#This Row],[OVERTIME]])</f>
        <v>0</v>
      </c>
      <c r="G34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3" s="167">
        <f>IF(T_DATA[[#This Row],[TIME IN]]="",0,ROUND(((T_DATA[[#This Row],[TIME OUT]]-T_DATA[[#This Row],[TIME IN]]-T_DATA[[#This Row],[BREAK TIME]])*24*60),0)/60)</f>
        <v>0</v>
      </c>
      <c r="J34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3" s="165">
        <f>IF(T_DATA[[#This Row],[REGULAR ]]="","",T_DATA[[#This Row],[REGULAR ]]*I_T1_RT)</f>
        <v>0</v>
      </c>
      <c r="L343" s="165">
        <f ca="1">IF(T_DATA[[#This Row],[OVERTIME]]="","",T_DATA[[#This Row],[OVERTIME]]*I_T2_RT)</f>
        <v>0</v>
      </c>
      <c r="M343" s="165">
        <f ca="1">IF(T_DATA[[#This Row],[DOUBLE OVERTIME]]="","",T_DATA[[#This Row],[DOUBLE OVERTIME]]*I_T3_RT)</f>
        <v>0</v>
      </c>
      <c r="N343" s="165">
        <f ca="1">IFERROR(T_DATA[[#This Row],[REGULAR PAY]]+T_DATA[[#This Row],[OVERTIME PAY]]+T_DATA[[#This Row],[DOUBLE OVERTIME PAY]],"")</f>
        <v>0</v>
      </c>
      <c r="O34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4" spans="1:15" ht="16.5" thickTop="1" thickBot="1" x14ac:dyDescent="0.3">
      <c r="A344" s="160">
        <f>I_ST_DT-1+ROW(T_DATA[[#This Row],[DATE]])-ROW(T_DATA[[#Headers],[DATE]])</f>
        <v>43613</v>
      </c>
      <c r="B344" s="161" t="str">
        <f>TEXT(T_DATA[[#This Row],[DATE]],"ddd")</f>
        <v>Tue</v>
      </c>
      <c r="C344" s="157"/>
      <c r="D344" s="157"/>
      <c r="E344" s="157"/>
      <c r="F344" s="164">
        <f>IF(T_DATA[[#This Row],[TIME IN]]="",0,T_DATA[[#This Row],[DAY HOURS]]-T_DATA[[#This Row],[DOUBLE OVERTIME]]-T_DATA[[#This Row],[OVERTIME]])</f>
        <v>0</v>
      </c>
      <c r="G34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4" s="167">
        <f>IF(T_DATA[[#This Row],[TIME IN]]="",0,ROUND(((T_DATA[[#This Row],[TIME OUT]]-T_DATA[[#This Row],[TIME IN]]-T_DATA[[#This Row],[BREAK TIME]])*24*60),0)/60)</f>
        <v>0</v>
      </c>
      <c r="J34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4" s="165">
        <f>IF(T_DATA[[#This Row],[REGULAR ]]="","",T_DATA[[#This Row],[REGULAR ]]*I_T1_RT)</f>
        <v>0</v>
      </c>
      <c r="L344" s="165">
        <f ca="1">IF(T_DATA[[#This Row],[OVERTIME]]="","",T_DATA[[#This Row],[OVERTIME]]*I_T2_RT)</f>
        <v>0</v>
      </c>
      <c r="M344" s="165">
        <f ca="1">IF(T_DATA[[#This Row],[DOUBLE OVERTIME]]="","",T_DATA[[#This Row],[DOUBLE OVERTIME]]*I_T3_RT)</f>
        <v>0</v>
      </c>
      <c r="N344" s="165">
        <f ca="1">IFERROR(T_DATA[[#This Row],[REGULAR PAY]]+T_DATA[[#This Row],[OVERTIME PAY]]+T_DATA[[#This Row],[DOUBLE OVERTIME PAY]],"")</f>
        <v>0</v>
      </c>
      <c r="O34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5" spans="1:15" ht="16.5" thickTop="1" thickBot="1" x14ac:dyDescent="0.3">
      <c r="A345" s="160">
        <f>I_ST_DT-1+ROW(T_DATA[[#This Row],[DATE]])-ROW(T_DATA[[#Headers],[DATE]])</f>
        <v>43614</v>
      </c>
      <c r="B345" s="161" t="str">
        <f>TEXT(T_DATA[[#This Row],[DATE]],"ddd")</f>
        <v>Wed</v>
      </c>
      <c r="C345" s="157"/>
      <c r="D345" s="157"/>
      <c r="E345" s="157"/>
      <c r="F345" s="164">
        <f>IF(T_DATA[[#This Row],[TIME IN]]="",0,T_DATA[[#This Row],[DAY HOURS]]-T_DATA[[#This Row],[DOUBLE OVERTIME]]-T_DATA[[#This Row],[OVERTIME]])</f>
        <v>0</v>
      </c>
      <c r="G34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5" s="167">
        <f>IF(T_DATA[[#This Row],[TIME IN]]="",0,ROUND(((T_DATA[[#This Row],[TIME OUT]]-T_DATA[[#This Row],[TIME IN]]-T_DATA[[#This Row],[BREAK TIME]])*24*60),0)/60)</f>
        <v>0</v>
      </c>
      <c r="J34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5" s="165">
        <f>IF(T_DATA[[#This Row],[REGULAR ]]="","",T_DATA[[#This Row],[REGULAR ]]*I_T1_RT)</f>
        <v>0</v>
      </c>
      <c r="L345" s="165">
        <f ca="1">IF(T_DATA[[#This Row],[OVERTIME]]="","",T_DATA[[#This Row],[OVERTIME]]*I_T2_RT)</f>
        <v>0</v>
      </c>
      <c r="M345" s="165">
        <f ca="1">IF(T_DATA[[#This Row],[DOUBLE OVERTIME]]="","",T_DATA[[#This Row],[DOUBLE OVERTIME]]*I_T3_RT)</f>
        <v>0</v>
      </c>
      <c r="N345" s="165">
        <f ca="1">IFERROR(T_DATA[[#This Row],[REGULAR PAY]]+T_DATA[[#This Row],[OVERTIME PAY]]+T_DATA[[#This Row],[DOUBLE OVERTIME PAY]],"")</f>
        <v>0</v>
      </c>
      <c r="O34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6" spans="1:15" ht="16.5" thickTop="1" thickBot="1" x14ac:dyDescent="0.3">
      <c r="A346" s="160">
        <f>I_ST_DT-1+ROW(T_DATA[[#This Row],[DATE]])-ROW(T_DATA[[#Headers],[DATE]])</f>
        <v>43615</v>
      </c>
      <c r="B346" s="161" t="str">
        <f>TEXT(T_DATA[[#This Row],[DATE]],"ddd")</f>
        <v>Thu</v>
      </c>
      <c r="C346" s="157"/>
      <c r="D346" s="157"/>
      <c r="E346" s="157"/>
      <c r="F346" s="164">
        <f>IF(T_DATA[[#This Row],[TIME IN]]="",0,T_DATA[[#This Row],[DAY HOURS]]-T_DATA[[#This Row],[DOUBLE OVERTIME]]-T_DATA[[#This Row],[OVERTIME]])</f>
        <v>0</v>
      </c>
      <c r="G34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6" s="167">
        <f>IF(T_DATA[[#This Row],[TIME IN]]="",0,ROUND(((T_DATA[[#This Row],[TIME OUT]]-T_DATA[[#This Row],[TIME IN]]-T_DATA[[#This Row],[BREAK TIME]])*24*60),0)/60)</f>
        <v>0</v>
      </c>
      <c r="J34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6" s="165">
        <f>IF(T_DATA[[#This Row],[REGULAR ]]="","",T_DATA[[#This Row],[REGULAR ]]*I_T1_RT)</f>
        <v>0</v>
      </c>
      <c r="L346" s="165">
        <f ca="1">IF(T_DATA[[#This Row],[OVERTIME]]="","",T_DATA[[#This Row],[OVERTIME]]*I_T2_RT)</f>
        <v>0</v>
      </c>
      <c r="M346" s="165">
        <f ca="1">IF(T_DATA[[#This Row],[DOUBLE OVERTIME]]="","",T_DATA[[#This Row],[DOUBLE OVERTIME]]*I_T3_RT)</f>
        <v>0</v>
      </c>
      <c r="N346" s="165">
        <f ca="1">IFERROR(T_DATA[[#This Row],[REGULAR PAY]]+T_DATA[[#This Row],[OVERTIME PAY]]+T_DATA[[#This Row],[DOUBLE OVERTIME PAY]],"")</f>
        <v>0</v>
      </c>
      <c r="O34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7" spans="1:15" ht="16.5" thickTop="1" thickBot="1" x14ac:dyDescent="0.3">
      <c r="A347" s="160">
        <f>I_ST_DT-1+ROW(T_DATA[[#This Row],[DATE]])-ROW(T_DATA[[#Headers],[DATE]])</f>
        <v>43616</v>
      </c>
      <c r="B347" s="161" t="str">
        <f>TEXT(T_DATA[[#This Row],[DATE]],"ddd")</f>
        <v>Fri</v>
      </c>
      <c r="C347" s="157"/>
      <c r="D347" s="157"/>
      <c r="E347" s="157"/>
      <c r="F347" s="164">
        <f>IF(T_DATA[[#This Row],[TIME IN]]="",0,T_DATA[[#This Row],[DAY HOURS]]-T_DATA[[#This Row],[DOUBLE OVERTIME]]-T_DATA[[#This Row],[OVERTIME]])</f>
        <v>0</v>
      </c>
      <c r="G34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7" s="167">
        <f>IF(T_DATA[[#This Row],[TIME IN]]="",0,ROUND(((T_DATA[[#This Row],[TIME OUT]]-T_DATA[[#This Row],[TIME IN]]-T_DATA[[#This Row],[BREAK TIME]])*24*60),0)/60)</f>
        <v>0</v>
      </c>
      <c r="J34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7" s="165">
        <f>IF(T_DATA[[#This Row],[REGULAR ]]="","",T_DATA[[#This Row],[REGULAR ]]*I_T1_RT)</f>
        <v>0</v>
      </c>
      <c r="L347" s="165">
        <f ca="1">IF(T_DATA[[#This Row],[OVERTIME]]="","",T_DATA[[#This Row],[OVERTIME]]*I_T2_RT)</f>
        <v>0</v>
      </c>
      <c r="M347" s="165">
        <f ca="1">IF(T_DATA[[#This Row],[DOUBLE OVERTIME]]="","",T_DATA[[#This Row],[DOUBLE OVERTIME]]*I_T3_RT)</f>
        <v>0</v>
      </c>
      <c r="N347" s="165">
        <f ca="1">IFERROR(T_DATA[[#This Row],[REGULAR PAY]]+T_DATA[[#This Row],[OVERTIME PAY]]+T_DATA[[#This Row],[DOUBLE OVERTIME PAY]],"")</f>
        <v>0</v>
      </c>
      <c r="O34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8" spans="1:15" ht="16.5" thickTop="1" thickBot="1" x14ac:dyDescent="0.3">
      <c r="A348" s="160">
        <f>I_ST_DT-1+ROW(T_DATA[[#This Row],[DATE]])-ROW(T_DATA[[#Headers],[DATE]])</f>
        <v>43617</v>
      </c>
      <c r="B348" s="161" t="str">
        <f>TEXT(T_DATA[[#This Row],[DATE]],"ddd")</f>
        <v>Sat</v>
      </c>
      <c r="C348" s="157"/>
      <c r="D348" s="157"/>
      <c r="E348" s="157"/>
      <c r="F348" s="164">
        <f>IF(T_DATA[[#This Row],[TIME IN]]="",0,T_DATA[[#This Row],[DAY HOURS]]-T_DATA[[#This Row],[DOUBLE OVERTIME]]-T_DATA[[#This Row],[OVERTIME]])</f>
        <v>0</v>
      </c>
      <c r="G34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8" s="167">
        <f>IF(T_DATA[[#This Row],[TIME IN]]="",0,ROUND(((T_DATA[[#This Row],[TIME OUT]]-T_DATA[[#This Row],[TIME IN]]-T_DATA[[#This Row],[BREAK TIME]])*24*60),0)/60)</f>
        <v>0</v>
      </c>
      <c r="J34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8" s="165">
        <f>IF(T_DATA[[#This Row],[REGULAR ]]="","",T_DATA[[#This Row],[REGULAR ]]*I_T1_RT)</f>
        <v>0</v>
      </c>
      <c r="L348" s="165">
        <f ca="1">IF(T_DATA[[#This Row],[OVERTIME]]="","",T_DATA[[#This Row],[OVERTIME]]*I_T2_RT)</f>
        <v>0</v>
      </c>
      <c r="M348" s="165">
        <f ca="1">IF(T_DATA[[#This Row],[DOUBLE OVERTIME]]="","",T_DATA[[#This Row],[DOUBLE OVERTIME]]*I_T3_RT)</f>
        <v>0</v>
      </c>
      <c r="N348" s="165">
        <f ca="1">IFERROR(T_DATA[[#This Row],[REGULAR PAY]]+T_DATA[[#This Row],[OVERTIME PAY]]+T_DATA[[#This Row],[DOUBLE OVERTIME PAY]],"")</f>
        <v>0</v>
      </c>
      <c r="O34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49" spans="1:15" ht="16.5" thickTop="1" thickBot="1" x14ac:dyDescent="0.3">
      <c r="A349" s="160">
        <f>I_ST_DT-1+ROW(T_DATA[[#This Row],[DATE]])-ROW(T_DATA[[#Headers],[DATE]])</f>
        <v>43618</v>
      </c>
      <c r="B349" s="161" t="str">
        <f>TEXT(T_DATA[[#This Row],[DATE]],"ddd")</f>
        <v>Sun</v>
      </c>
      <c r="C349" s="157"/>
      <c r="D349" s="157"/>
      <c r="E349" s="157"/>
      <c r="F349" s="164">
        <f>IF(T_DATA[[#This Row],[TIME IN]]="",0,T_DATA[[#This Row],[DAY HOURS]]-T_DATA[[#This Row],[DOUBLE OVERTIME]]-T_DATA[[#This Row],[OVERTIME]])</f>
        <v>0</v>
      </c>
      <c r="G34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4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49" s="167">
        <f>IF(T_DATA[[#This Row],[TIME IN]]="",0,ROUND(((T_DATA[[#This Row],[TIME OUT]]-T_DATA[[#This Row],[TIME IN]]-T_DATA[[#This Row],[BREAK TIME]])*24*60),0)/60)</f>
        <v>0</v>
      </c>
      <c r="J34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49" s="165">
        <f>IF(T_DATA[[#This Row],[REGULAR ]]="","",T_DATA[[#This Row],[REGULAR ]]*I_T1_RT)</f>
        <v>0</v>
      </c>
      <c r="L349" s="165">
        <f ca="1">IF(T_DATA[[#This Row],[OVERTIME]]="","",T_DATA[[#This Row],[OVERTIME]]*I_T2_RT)</f>
        <v>0</v>
      </c>
      <c r="M349" s="165">
        <f ca="1">IF(T_DATA[[#This Row],[DOUBLE OVERTIME]]="","",T_DATA[[#This Row],[DOUBLE OVERTIME]]*I_T3_RT)</f>
        <v>0</v>
      </c>
      <c r="N349" s="165">
        <f ca="1">IFERROR(T_DATA[[#This Row],[REGULAR PAY]]+T_DATA[[#This Row],[OVERTIME PAY]]+T_DATA[[#This Row],[DOUBLE OVERTIME PAY]],"")</f>
        <v>0</v>
      </c>
      <c r="O34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0" spans="1:15" ht="16.5" thickTop="1" thickBot="1" x14ac:dyDescent="0.3">
      <c r="A350" s="160">
        <f>I_ST_DT-1+ROW(T_DATA[[#This Row],[DATE]])-ROW(T_DATA[[#Headers],[DATE]])</f>
        <v>43619</v>
      </c>
      <c r="B350" s="161" t="str">
        <f>TEXT(T_DATA[[#This Row],[DATE]],"ddd")</f>
        <v>Mon</v>
      </c>
      <c r="C350" s="157"/>
      <c r="D350" s="157"/>
      <c r="E350" s="157"/>
      <c r="F350" s="164">
        <f>IF(T_DATA[[#This Row],[TIME IN]]="",0,T_DATA[[#This Row],[DAY HOURS]]-T_DATA[[#This Row],[DOUBLE OVERTIME]]-T_DATA[[#This Row],[OVERTIME]])</f>
        <v>0</v>
      </c>
      <c r="G35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0" s="167">
        <f>IF(T_DATA[[#This Row],[TIME IN]]="",0,ROUND(((T_DATA[[#This Row],[TIME OUT]]-T_DATA[[#This Row],[TIME IN]]-T_DATA[[#This Row],[BREAK TIME]])*24*60),0)/60)</f>
        <v>0</v>
      </c>
      <c r="J35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0" s="165">
        <f>IF(T_DATA[[#This Row],[REGULAR ]]="","",T_DATA[[#This Row],[REGULAR ]]*I_T1_RT)</f>
        <v>0</v>
      </c>
      <c r="L350" s="165">
        <f ca="1">IF(T_DATA[[#This Row],[OVERTIME]]="","",T_DATA[[#This Row],[OVERTIME]]*I_T2_RT)</f>
        <v>0</v>
      </c>
      <c r="M350" s="165">
        <f ca="1">IF(T_DATA[[#This Row],[DOUBLE OVERTIME]]="","",T_DATA[[#This Row],[DOUBLE OVERTIME]]*I_T3_RT)</f>
        <v>0</v>
      </c>
      <c r="N350" s="165">
        <f ca="1">IFERROR(T_DATA[[#This Row],[REGULAR PAY]]+T_DATA[[#This Row],[OVERTIME PAY]]+T_DATA[[#This Row],[DOUBLE OVERTIME PAY]],"")</f>
        <v>0</v>
      </c>
      <c r="O35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1" spans="1:15" ht="16.5" thickTop="1" thickBot="1" x14ac:dyDescent="0.3">
      <c r="A351" s="160">
        <f>I_ST_DT-1+ROW(T_DATA[[#This Row],[DATE]])-ROW(T_DATA[[#Headers],[DATE]])</f>
        <v>43620</v>
      </c>
      <c r="B351" s="161" t="str">
        <f>TEXT(T_DATA[[#This Row],[DATE]],"ddd")</f>
        <v>Tue</v>
      </c>
      <c r="C351" s="157"/>
      <c r="D351" s="157"/>
      <c r="E351" s="157"/>
      <c r="F351" s="164">
        <f>IF(T_DATA[[#This Row],[TIME IN]]="",0,T_DATA[[#This Row],[DAY HOURS]]-T_DATA[[#This Row],[DOUBLE OVERTIME]]-T_DATA[[#This Row],[OVERTIME]])</f>
        <v>0</v>
      </c>
      <c r="G35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1" s="167">
        <f>IF(T_DATA[[#This Row],[TIME IN]]="",0,ROUND(((T_DATA[[#This Row],[TIME OUT]]-T_DATA[[#This Row],[TIME IN]]-T_DATA[[#This Row],[BREAK TIME]])*24*60),0)/60)</f>
        <v>0</v>
      </c>
      <c r="J35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1" s="165">
        <f>IF(T_DATA[[#This Row],[REGULAR ]]="","",T_DATA[[#This Row],[REGULAR ]]*I_T1_RT)</f>
        <v>0</v>
      </c>
      <c r="L351" s="165">
        <f ca="1">IF(T_DATA[[#This Row],[OVERTIME]]="","",T_DATA[[#This Row],[OVERTIME]]*I_T2_RT)</f>
        <v>0</v>
      </c>
      <c r="M351" s="165">
        <f ca="1">IF(T_DATA[[#This Row],[DOUBLE OVERTIME]]="","",T_DATA[[#This Row],[DOUBLE OVERTIME]]*I_T3_RT)</f>
        <v>0</v>
      </c>
      <c r="N351" s="165">
        <f ca="1">IFERROR(T_DATA[[#This Row],[REGULAR PAY]]+T_DATA[[#This Row],[OVERTIME PAY]]+T_DATA[[#This Row],[DOUBLE OVERTIME PAY]],"")</f>
        <v>0</v>
      </c>
      <c r="O35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2" spans="1:15" ht="16.5" thickTop="1" thickBot="1" x14ac:dyDescent="0.3">
      <c r="A352" s="160">
        <f>I_ST_DT-1+ROW(T_DATA[[#This Row],[DATE]])-ROW(T_DATA[[#Headers],[DATE]])</f>
        <v>43621</v>
      </c>
      <c r="B352" s="161" t="str">
        <f>TEXT(T_DATA[[#This Row],[DATE]],"ddd")</f>
        <v>Wed</v>
      </c>
      <c r="C352" s="157"/>
      <c r="D352" s="157"/>
      <c r="E352" s="157"/>
      <c r="F352" s="164">
        <f>IF(T_DATA[[#This Row],[TIME IN]]="",0,T_DATA[[#This Row],[DAY HOURS]]-T_DATA[[#This Row],[DOUBLE OVERTIME]]-T_DATA[[#This Row],[OVERTIME]])</f>
        <v>0</v>
      </c>
      <c r="G35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2" s="167">
        <f>IF(T_DATA[[#This Row],[TIME IN]]="",0,ROUND(((T_DATA[[#This Row],[TIME OUT]]-T_DATA[[#This Row],[TIME IN]]-T_DATA[[#This Row],[BREAK TIME]])*24*60),0)/60)</f>
        <v>0</v>
      </c>
      <c r="J35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2" s="165">
        <f>IF(T_DATA[[#This Row],[REGULAR ]]="","",T_DATA[[#This Row],[REGULAR ]]*I_T1_RT)</f>
        <v>0</v>
      </c>
      <c r="L352" s="165">
        <f ca="1">IF(T_DATA[[#This Row],[OVERTIME]]="","",T_DATA[[#This Row],[OVERTIME]]*I_T2_RT)</f>
        <v>0</v>
      </c>
      <c r="M352" s="165">
        <f ca="1">IF(T_DATA[[#This Row],[DOUBLE OVERTIME]]="","",T_DATA[[#This Row],[DOUBLE OVERTIME]]*I_T3_RT)</f>
        <v>0</v>
      </c>
      <c r="N352" s="165">
        <f ca="1">IFERROR(T_DATA[[#This Row],[REGULAR PAY]]+T_DATA[[#This Row],[OVERTIME PAY]]+T_DATA[[#This Row],[DOUBLE OVERTIME PAY]],"")</f>
        <v>0</v>
      </c>
      <c r="O35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3" spans="1:15" ht="16.5" thickTop="1" thickBot="1" x14ac:dyDescent="0.3">
      <c r="A353" s="160">
        <f>I_ST_DT-1+ROW(T_DATA[[#This Row],[DATE]])-ROW(T_DATA[[#Headers],[DATE]])</f>
        <v>43622</v>
      </c>
      <c r="B353" s="161" t="str">
        <f>TEXT(T_DATA[[#This Row],[DATE]],"ddd")</f>
        <v>Thu</v>
      </c>
      <c r="C353" s="157"/>
      <c r="D353" s="157"/>
      <c r="E353" s="157"/>
      <c r="F353" s="164">
        <f>IF(T_DATA[[#This Row],[TIME IN]]="",0,T_DATA[[#This Row],[DAY HOURS]]-T_DATA[[#This Row],[DOUBLE OVERTIME]]-T_DATA[[#This Row],[OVERTIME]])</f>
        <v>0</v>
      </c>
      <c r="G35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3" s="167">
        <f>IF(T_DATA[[#This Row],[TIME IN]]="",0,ROUND(((T_DATA[[#This Row],[TIME OUT]]-T_DATA[[#This Row],[TIME IN]]-T_DATA[[#This Row],[BREAK TIME]])*24*60),0)/60)</f>
        <v>0</v>
      </c>
      <c r="J35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3" s="165">
        <f>IF(T_DATA[[#This Row],[REGULAR ]]="","",T_DATA[[#This Row],[REGULAR ]]*I_T1_RT)</f>
        <v>0</v>
      </c>
      <c r="L353" s="165">
        <f ca="1">IF(T_DATA[[#This Row],[OVERTIME]]="","",T_DATA[[#This Row],[OVERTIME]]*I_T2_RT)</f>
        <v>0</v>
      </c>
      <c r="M353" s="165">
        <f ca="1">IF(T_DATA[[#This Row],[DOUBLE OVERTIME]]="","",T_DATA[[#This Row],[DOUBLE OVERTIME]]*I_T3_RT)</f>
        <v>0</v>
      </c>
      <c r="N353" s="165">
        <f ca="1">IFERROR(T_DATA[[#This Row],[REGULAR PAY]]+T_DATA[[#This Row],[OVERTIME PAY]]+T_DATA[[#This Row],[DOUBLE OVERTIME PAY]],"")</f>
        <v>0</v>
      </c>
      <c r="O35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4" spans="1:15" ht="16.5" thickTop="1" thickBot="1" x14ac:dyDescent="0.3">
      <c r="A354" s="160">
        <f>I_ST_DT-1+ROW(T_DATA[[#This Row],[DATE]])-ROW(T_DATA[[#Headers],[DATE]])</f>
        <v>43623</v>
      </c>
      <c r="B354" s="161" t="str">
        <f>TEXT(T_DATA[[#This Row],[DATE]],"ddd")</f>
        <v>Fri</v>
      </c>
      <c r="C354" s="157"/>
      <c r="D354" s="157"/>
      <c r="E354" s="157"/>
      <c r="F354" s="164">
        <f>IF(T_DATA[[#This Row],[TIME IN]]="",0,T_DATA[[#This Row],[DAY HOURS]]-T_DATA[[#This Row],[DOUBLE OVERTIME]]-T_DATA[[#This Row],[OVERTIME]])</f>
        <v>0</v>
      </c>
      <c r="G35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4" s="167">
        <f>IF(T_DATA[[#This Row],[TIME IN]]="",0,ROUND(((T_DATA[[#This Row],[TIME OUT]]-T_DATA[[#This Row],[TIME IN]]-T_DATA[[#This Row],[BREAK TIME]])*24*60),0)/60)</f>
        <v>0</v>
      </c>
      <c r="J35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4" s="165">
        <f>IF(T_DATA[[#This Row],[REGULAR ]]="","",T_DATA[[#This Row],[REGULAR ]]*I_T1_RT)</f>
        <v>0</v>
      </c>
      <c r="L354" s="165">
        <f ca="1">IF(T_DATA[[#This Row],[OVERTIME]]="","",T_DATA[[#This Row],[OVERTIME]]*I_T2_RT)</f>
        <v>0</v>
      </c>
      <c r="M354" s="165">
        <f ca="1">IF(T_DATA[[#This Row],[DOUBLE OVERTIME]]="","",T_DATA[[#This Row],[DOUBLE OVERTIME]]*I_T3_RT)</f>
        <v>0</v>
      </c>
      <c r="N354" s="165">
        <f ca="1">IFERROR(T_DATA[[#This Row],[REGULAR PAY]]+T_DATA[[#This Row],[OVERTIME PAY]]+T_DATA[[#This Row],[DOUBLE OVERTIME PAY]],"")</f>
        <v>0</v>
      </c>
      <c r="O35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5" spans="1:15" ht="16.5" thickTop="1" thickBot="1" x14ac:dyDescent="0.3">
      <c r="A355" s="160">
        <f>I_ST_DT-1+ROW(T_DATA[[#This Row],[DATE]])-ROW(T_DATA[[#Headers],[DATE]])</f>
        <v>43624</v>
      </c>
      <c r="B355" s="161" t="str">
        <f>TEXT(T_DATA[[#This Row],[DATE]],"ddd")</f>
        <v>Sat</v>
      </c>
      <c r="C355" s="157"/>
      <c r="D355" s="157"/>
      <c r="E355" s="157"/>
      <c r="F355" s="164">
        <f>IF(T_DATA[[#This Row],[TIME IN]]="",0,T_DATA[[#This Row],[DAY HOURS]]-T_DATA[[#This Row],[DOUBLE OVERTIME]]-T_DATA[[#This Row],[OVERTIME]])</f>
        <v>0</v>
      </c>
      <c r="G35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5" s="167">
        <f>IF(T_DATA[[#This Row],[TIME IN]]="",0,ROUND(((T_DATA[[#This Row],[TIME OUT]]-T_DATA[[#This Row],[TIME IN]]-T_DATA[[#This Row],[BREAK TIME]])*24*60),0)/60)</f>
        <v>0</v>
      </c>
      <c r="J35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5" s="165">
        <f>IF(T_DATA[[#This Row],[REGULAR ]]="","",T_DATA[[#This Row],[REGULAR ]]*I_T1_RT)</f>
        <v>0</v>
      </c>
      <c r="L355" s="165">
        <f ca="1">IF(T_DATA[[#This Row],[OVERTIME]]="","",T_DATA[[#This Row],[OVERTIME]]*I_T2_RT)</f>
        <v>0</v>
      </c>
      <c r="M355" s="165">
        <f ca="1">IF(T_DATA[[#This Row],[DOUBLE OVERTIME]]="","",T_DATA[[#This Row],[DOUBLE OVERTIME]]*I_T3_RT)</f>
        <v>0</v>
      </c>
      <c r="N355" s="165">
        <f ca="1">IFERROR(T_DATA[[#This Row],[REGULAR PAY]]+T_DATA[[#This Row],[OVERTIME PAY]]+T_DATA[[#This Row],[DOUBLE OVERTIME PAY]],"")</f>
        <v>0</v>
      </c>
      <c r="O35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6" spans="1:15" ht="16.5" thickTop="1" thickBot="1" x14ac:dyDescent="0.3">
      <c r="A356" s="160">
        <f>I_ST_DT-1+ROW(T_DATA[[#This Row],[DATE]])-ROW(T_DATA[[#Headers],[DATE]])</f>
        <v>43625</v>
      </c>
      <c r="B356" s="161" t="str">
        <f>TEXT(T_DATA[[#This Row],[DATE]],"ddd")</f>
        <v>Sun</v>
      </c>
      <c r="C356" s="157"/>
      <c r="D356" s="157"/>
      <c r="E356" s="157"/>
      <c r="F356" s="164">
        <f>IF(T_DATA[[#This Row],[TIME IN]]="",0,T_DATA[[#This Row],[DAY HOURS]]-T_DATA[[#This Row],[DOUBLE OVERTIME]]-T_DATA[[#This Row],[OVERTIME]])</f>
        <v>0</v>
      </c>
      <c r="G35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6" s="167">
        <f>IF(T_DATA[[#This Row],[TIME IN]]="",0,ROUND(((T_DATA[[#This Row],[TIME OUT]]-T_DATA[[#This Row],[TIME IN]]-T_DATA[[#This Row],[BREAK TIME]])*24*60),0)/60)</f>
        <v>0</v>
      </c>
      <c r="J35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6" s="165">
        <f>IF(T_DATA[[#This Row],[REGULAR ]]="","",T_DATA[[#This Row],[REGULAR ]]*I_T1_RT)</f>
        <v>0</v>
      </c>
      <c r="L356" s="165">
        <f ca="1">IF(T_DATA[[#This Row],[OVERTIME]]="","",T_DATA[[#This Row],[OVERTIME]]*I_T2_RT)</f>
        <v>0</v>
      </c>
      <c r="M356" s="165">
        <f ca="1">IF(T_DATA[[#This Row],[DOUBLE OVERTIME]]="","",T_DATA[[#This Row],[DOUBLE OVERTIME]]*I_T3_RT)</f>
        <v>0</v>
      </c>
      <c r="N356" s="165">
        <f ca="1">IFERROR(T_DATA[[#This Row],[REGULAR PAY]]+T_DATA[[#This Row],[OVERTIME PAY]]+T_DATA[[#This Row],[DOUBLE OVERTIME PAY]],"")</f>
        <v>0</v>
      </c>
      <c r="O35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7" spans="1:15" ht="16.5" thickTop="1" thickBot="1" x14ac:dyDescent="0.3">
      <c r="A357" s="160">
        <f>I_ST_DT-1+ROW(T_DATA[[#This Row],[DATE]])-ROW(T_DATA[[#Headers],[DATE]])</f>
        <v>43626</v>
      </c>
      <c r="B357" s="161" t="str">
        <f>TEXT(T_DATA[[#This Row],[DATE]],"ddd")</f>
        <v>Mon</v>
      </c>
      <c r="C357" s="157"/>
      <c r="D357" s="157"/>
      <c r="E357" s="157"/>
      <c r="F357" s="164">
        <f>IF(T_DATA[[#This Row],[TIME IN]]="",0,T_DATA[[#This Row],[DAY HOURS]]-T_DATA[[#This Row],[DOUBLE OVERTIME]]-T_DATA[[#This Row],[OVERTIME]])</f>
        <v>0</v>
      </c>
      <c r="G35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7" s="167">
        <f>IF(T_DATA[[#This Row],[TIME IN]]="",0,ROUND(((T_DATA[[#This Row],[TIME OUT]]-T_DATA[[#This Row],[TIME IN]]-T_DATA[[#This Row],[BREAK TIME]])*24*60),0)/60)</f>
        <v>0</v>
      </c>
      <c r="J35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7" s="165">
        <f>IF(T_DATA[[#This Row],[REGULAR ]]="","",T_DATA[[#This Row],[REGULAR ]]*I_T1_RT)</f>
        <v>0</v>
      </c>
      <c r="L357" s="165">
        <f ca="1">IF(T_DATA[[#This Row],[OVERTIME]]="","",T_DATA[[#This Row],[OVERTIME]]*I_T2_RT)</f>
        <v>0</v>
      </c>
      <c r="M357" s="165">
        <f ca="1">IF(T_DATA[[#This Row],[DOUBLE OVERTIME]]="","",T_DATA[[#This Row],[DOUBLE OVERTIME]]*I_T3_RT)</f>
        <v>0</v>
      </c>
      <c r="N357" s="165">
        <f ca="1">IFERROR(T_DATA[[#This Row],[REGULAR PAY]]+T_DATA[[#This Row],[OVERTIME PAY]]+T_DATA[[#This Row],[DOUBLE OVERTIME PAY]],"")</f>
        <v>0</v>
      </c>
      <c r="O35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8" spans="1:15" ht="16.5" thickTop="1" thickBot="1" x14ac:dyDescent="0.3">
      <c r="A358" s="160">
        <f>I_ST_DT-1+ROW(T_DATA[[#This Row],[DATE]])-ROW(T_DATA[[#Headers],[DATE]])</f>
        <v>43627</v>
      </c>
      <c r="B358" s="161" t="str">
        <f>TEXT(T_DATA[[#This Row],[DATE]],"ddd")</f>
        <v>Tue</v>
      </c>
      <c r="C358" s="157"/>
      <c r="D358" s="157"/>
      <c r="E358" s="157"/>
      <c r="F358" s="164">
        <f>IF(T_DATA[[#This Row],[TIME IN]]="",0,T_DATA[[#This Row],[DAY HOURS]]-T_DATA[[#This Row],[DOUBLE OVERTIME]]-T_DATA[[#This Row],[OVERTIME]])</f>
        <v>0</v>
      </c>
      <c r="G35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8" s="167">
        <f>IF(T_DATA[[#This Row],[TIME IN]]="",0,ROUND(((T_DATA[[#This Row],[TIME OUT]]-T_DATA[[#This Row],[TIME IN]]-T_DATA[[#This Row],[BREAK TIME]])*24*60),0)/60)</f>
        <v>0</v>
      </c>
      <c r="J35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8" s="165">
        <f>IF(T_DATA[[#This Row],[REGULAR ]]="","",T_DATA[[#This Row],[REGULAR ]]*I_T1_RT)</f>
        <v>0</v>
      </c>
      <c r="L358" s="165">
        <f ca="1">IF(T_DATA[[#This Row],[OVERTIME]]="","",T_DATA[[#This Row],[OVERTIME]]*I_T2_RT)</f>
        <v>0</v>
      </c>
      <c r="M358" s="165">
        <f ca="1">IF(T_DATA[[#This Row],[DOUBLE OVERTIME]]="","",T_DATA[[#This Row],[DOUBLE OVERTIME]]*I_T3_RT)</f>
        <v>0</v>
      </c>
      <c r="N358" s="165">
        <f ca="1">IFERROR(T_DATA[[#This Row],[REGULAR PAY]]+T_DATA[[#This Row],[OVERTIME PAY]]+T_DATA[[#This Row],[DOUBLE OVERTIME PAY]],"")</f>
        <v>0</v>
      </c>
      <c r="O35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59" spans="1:15" ht="16.5" thickTop="1" thickBot="1" x14ac:dyDescent="0.3">
      <c r="A359" s="160">
        <f>I_ST_DT-1+ROW(T_DATA[[#This Row],[DATE]])-ROW(T_DATA[[#Headers],[DATE]])</f>
        <v>43628</v>
      </c>
      <c r="B359" s="161" t="str">
        <f>TEXT(T_DATA[[#This Row],[DATE]],"ddd")</f>
        <v>Wed</v>
      </c>
      <c r="C359" s="157"/>
      <c r="D359" s="157"/>
      <c r="E359" s="157"/>
      <c r="F359" s="164">
        <f>IF(T_DATA[[#This Row],[TIME IN]]="",0,T_DATA[[#This Row],[DAY HOURS]]-T_DATA[[#This Row],[DOUBLE OVERTIME]]-T_DATA[[#This Row],[OVERTIME]])</f>
        <v>0</v>
      </c>
      <c r="G35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5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59" s="167">
        <f>IF(T_DATA[[#This Row],[TIME IN]]="",0,ROUND(((T_DATA[[#This Row],[TIME OUT]]-T_DATA[[#This Row],[TIME IN]]-T_DATA[[#This Row],[BREAK TIME]])*24*60),0)/60)</f>
        <v>0</v>
      </c>
      <c r="J35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59" s="165">
        <f>IF(T_DATA[[#This Row],[REGULAR ]]="","",T_DATA[[#This Row],[REGULAR ]]*I_T1_RT)</f>
        <v>0</v>
      </c>
      <c r="L359" s="165">
        <f ca="1">IF(T_DATA[[#This Row],[OVERTIME]]="","",T_DATA[[#This Row],[OVERTIME]]*I_T2_RT)</f>
        <v>0</v>
      </c>
      <c r="M359" s="165">
        <f ca="1">IF(T_DATA[[#This Row],[DOUBLE OVERTIME]]="","",T_DATA[[#This Row],[DOUBLE OVERTIME]]*I_T3_RT)</f>
        <v>0</v>
      </c>
      <c r="N359" s="165">
        <f ca="1">IFERROR(T_DATA[[#This Row],[REGULAR PAY]]+T_DATA[[#This Row],[OVERTIME PAY]]+T_DATA[[#This Row],[DOUBLE OVERTIME PAY]],"")</f>
        <v>0</v>
      </c>
      <c r="O35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0" spans="1:15" ht="16.5" thickTop="1" thickBot="1" x14ac:dyDescent="0.3">
      <c r="A360" s="160">
        <f>I_ST_DT-1+ROW(T_DATA[[#This Row],[DATE]])-ROW(T_DATA[[#Headers],[DATE]])</f>
        <v>43629</v>
      </c>
      <c r="B360" s="161" t="str">
        <f>TEXT(T_DATA[[#This Row],[DATE]],"ddd")</f>
        <v>Thu</v>
      </c>
      <c r="C360" s="157"/>
      <c r="D360" s="157"/>
      <c r="E360" s="157"/>
      <c r="F360" s="164">
        <f>IF(T_DATA[[#This Row],[TIME IN]]="",0,T_DATA[[#This Row],[DAY HOURS]]-T_DATA[[#This Row],[DOUBLE OVERTIME]]-T_DATA[[#This Row],[OVERTIME]])</f>
        <v>0</v>
      </c>
      <c r="G36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0" s="167">
        <f>IF(T_DATA[[#This Row],[TIME IN]]="",0,ROUND(((T_DATA[[#This Row],[TIME OUT]]-T_DATA[[#This Row],[TIME IN]]-T_DATA[[#This Row],[BREAK TIME]])*24*60),0)/60)</f>
        <v>0</v>
      </c>
      <c r="J36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0" s="165">
        <f>IF(T_DATA[[#This Row],[REGULAR ]]="","",T_DATA[[#This Row],[REGULAR ]]*I_T1_RT)</f>
        <v>0</v>
      </c>
      <c r="L360" s="165">
        <f ca="1">IF(T_DATA[[#This Row],[OVERTIME]]="","",T_DATA[[#This Row],[OVERTIME]]*I_T2_RT)</f>
        <v>0</v>
      </c>
      <c r="M360" s="165">
        <f ca="1">IF(T_DATA[[#This Row],[DOUBLE OVERTIME]]="","",T_DATA[[#This Row],[DOUBLE OVERTIME]]*I_T3_RT)</f>
        <v>0</v>
      </c>
      <c r="N360" s="165">
        <f ca="1">IFERROR(T_DATA[[#This Row],[REGULAR PAY]]+T_DATA[[#This Row],[OVERTIME PAY]]+T_DATA[[#This Row],[DOUBLE OVERTIME PAY]],"")</f>
        <v>0</v>
      </c>
      <c r="O36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1" spans="1:15" ht="16.5" thickTop="1" thickBot="1" x14ac:dyDescent="0.3">
      <c r="A361" s="160">
        <f>I_ST_DT-1+ROW(T_DATA[[#This Row],[DATE]])-ROW(T_DATA[[#Headers],[DATE]])</f>
        <v>43630</v>
      </c>
      <c r="B361" s="161" t="str">
        <f>TEXT(T_DATA[[#This Row],[DATE]],"ddd")</f>
        <v>Fri</v>
      </c>
      <c r="C361" s="157"/>
      <c r="D361" s="157"/>
      <c r="E361" s="157"/>
      <c r="F361" s="164">
        <f>IF(T_DATA[[#This Row],[TIME IN]]="",0,T_DATA[[#This Row],[DAY HOURS]]-T_DATA[[#This Row],[DOUBLE OVERTIME]]-T_DATA[[#This Row],[OVERTIME]])</f>
        <v>0</v>
      </c>
      <c r="G36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1" s="167">
        <f>IF(T_DATA[[#This Row],[TIME IN]]="",0,ROUND(((T_DATA[[#This Row],[TIME OUT]]-T_DATA[[#This Row],[TIME IN]]-T_DATA[[#This Row],[BREAK TIME]])*24*60),0)/60)</f>
        <v>0</v>
      </c>
      <c r="J36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1" s="165">
        <f>IF(T_DATA[[#This Row],[REGULAR ]]="","",T_DATA[[#This Row],[REGULAR ]]*I_T1_RT)</f>
        <v>0</v>
      </c>
      <c r="L361" s="165">
        <f ca="1">IF(T_DATA[[#This Row],[OVERTIME]]="","",T_DATA[[#This Row],[OVERTIME]]*I_T2_RT)</f>
        <v>0</v>
      </c>
      <c r="M361" s="165">
        <f ca="1">IF(T_DATA[[#This Row],[DOUBLE OVERTIME]]="","",T_DATA[[#This Row],[DOUBLE OVERTIME]]*I_T3_RT)</f>
        <v>0</v>
      </c>
      <c r="N361" s="165">
        <f ca="1">IFERROR(T_DATA[[#This Row],[REGULAR PAY]]+T_DATA[[#This Row],[OVERTIME PAY]]+T_DATA[[#This Row],[DOUBLE OVERTIME PAY]],"")</f>
        <v>0</v>
      </c>
      <c r="O36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2" spans="1:15" ht="16.5" thickTop="1" thickBot="1" x14ac:dyDescent="0.3">
      <c r="A362" s="160">
        <f>I_ST_DT-1+ROW(T_DATA[[#This Row],[DATE]])-ROW(T_DATA[[#Headers],[DATE]])</f>
        <v>43631</v>
      </c>
      <c r="B362" s="161" t="str">
        <f>TEXT(T_DATA[[#This Row],[DATE]],"ddd")</f>
        <v>Sat</v>
      </c>
      <c r="C362" s="157"/>
      <c r="D362" s="157"/>
      <c r="E362" s="157"/>
      <c r="F362" s="164">
        <f>IF(T_DATA[[#This Row],[TIME IN]]="",0,T_DATA[[#This Row],[DAY HOURS]]-T_DATA[[#This Row],[DOUBLE OVERTIME]]-T_DATA[[#This Row],[OVERTIME]])</f>
        <v>0</v>
      </c>
      <c r="G362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2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2" s="167">
        <f>IF(T_DATA[[#This Row],[TIME IN]]="",0,ROUND(((T_DATA[[#This Row],[TIME OUT]]-T_DATA[[#This Row],[TIME IN]]-T_DATA[[#This Row],[BREAK TIME]])*24*60),0)/60)</f>
        <v>0</v>
      </c>
      <c r="J362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2" s="165">
        <f>IF(T_DATA[[#This Row],[REGULAR ]]="","",T_DATA[[#This Row],[REGULAR ]]*I_T1_RT)</f>
        <v>0</v>
      </c>
      <c r="L362" s="165">
        <f ca="1">IF(T_DATA[[#This Row],[OVERTIME]]="","",T_DATA[[#This Row],[OVERTIME]]*I_T2_RT)</f>
        <v>0</v>
      </c>
      <c r="M362" s="165">
        <f ca="1">IF(T_DATA[[#This Row],[DOUBLE OVERTIME]]="","",T_DATA[[#This Row],[DOUBLE OVERTIME]]*I_T3_RT)</f>
        <v>0</v>
      </c>
      <c r="N362" s="165">
        <f ca="1">IFERROR(T_DATA[[#This Row],[REGULAR PAY]]+T_DATA[[#This Row],[OVERTIME PAY]]+T_DATA[[#This Row],[DOUBLE OVERTIME PAY]],"")</f>
        <v>0</v>
      </c>
      <c r="O362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3" spans="1:15" ht="16.5" thickTop="1" thickBot="1" x14ac:dyDescent="0.3">
      <c r="A363" s="160">
        <f>I_ST_DT-1+ROW(T_DATA[[#This Row],[DATE]])-ROW(T_DATA[[#Headers],[DATE]])</f>
        <v>43632</v>
      </c>
      <c r="B363" s="161" t="str">
        <f>TEXT(T_DATA[[#This Row],[DATE]],"ddd")</f>
        <v>Sun</v>
      </c>
      <c r="C363" s="157"/>
      <c r="D363" s="157"/>
      <c r="E363" s="157"/>
      <c r="F363" s="164">
        <f>IF(T_DATA[[#This Row],[TIME IN]]="",0,T_DATA[[#This Row],[DAY HOURS]]-T_DATA[[#This Row],[DOUBLE OVERTIME]]-T_DATA[[#This Row],[OVERTIME]])</f>
        <v>0</v>
      </c>
      <c r="G363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3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3" s="167">
        <f>IF(T_DATA[[#This Row],[TIME IN]]="",0,ROUND(((T_DATA[[#This Row],[TIME OUT]]-T_DATA[[#This Row],[TIME IN]]-T_DATA[[#This Row],[BREAK TIME]])*24*60),0)/60)</f>
        <v>0</v>
      </c>
      <c r="J363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3" s="165">
        <f>IF(T_DATA[[#This Row],[REGULAR ]]="","",T_DATA[[#This Row],[REGULAR ]]*I_T1_RT)</f>
        <v>0</v>
      </c>
      <c r="L363" s="165">
        <f ca="1">IF(T_DATA[[#This Row],[OVERTIME]]="","",T_DATA[[#This Row],[OVERTIME]]*I_T2_RT)</f>
        <v>0</v>
      </c>
      <c r="M363" s="165">
        <f ca="1">IF(T_DATA[[#This Row],[DOUBLE OVERTIME]]="","",T_DATA[[#This Row],[DOUBLE OVERTIME]]*I_T3_RT)</f>
        <v>0</v>
      </c>
      <c r="N363" s="165">
        <f ca="1">IFERROR(T_DATA[[#This Row],[REGULAR PAY]]+T_DATA[[#This Row],[OVERTIME PAY]]+T_DATA[[#This Row],[DOUBLE OVERTIME PAY]],"")</f>
        <v>0</v>
      </c>
      <c r="O363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4" spans="1:15" ht="16.5" thickTop="1" thickBot="1" x14ac:dyDescent="0.3">
      <c r="A364" s="160">
        <f>I_ST_DT-1+ROW(T_DATA[[#This Row],[DATE]])-ROW(T_DATA[[#Headers],[DATE]])</f>
        <v>43633</v>
      </c>
      <c r="B364" s="161" t="str">
        <f>TEXT(T_DATA[[#This Row],[DATE]],"ddd")</f>
        <v>Mon</v>
      </c>
      <c r="C364" s="157"/>
      <c r="D364" s="157"/>
      <c r="E364" s="157"/>
      <c r="F364" s="164">
        <f>IF(T_DATA[[#This Row],[TIME IN]]="",0,T_DATA[[#This Row],[DAY HOURS]]-T_DATA[[#This Row],[DOUBLE OVERTIME]]-T_DATA[[#This Row],[OVERTIME]])</f>
        <v>0</v>
      </c>
      <c r="G364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4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4" s="167">
        <f>IF(T_DATA[[#This Row],[TIME IN]]="",0,ROUND(((T_DATA[[#This Row],[TIME OUT]]-T_DATA[[#This Row],[TIME IN]]-T_DATA[[#This Row],[BREAK TIME]])*24*60),0)/60)</f>
        <v>0</v>
      </c>
      <c r="J364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4" s="165">
        <f>IF(T_DATA[[#This Row],[REGULAR ]]="","",T_DATA[[#This Row],[REGULAR ]]*I_T1_RT)</f>
        <v>0</v>
      </c>
      <c r="L364" s="165">
        <f ca="1">IF(T_DATA[[#This Row],[OVERTIME]]="","",T_DATA[[#This Row],[OVERTIME]]*I_T2_RT)</f>
        <v>0</v>
      </c>
      <c r="M364" s="165">
        <f ca="1">IF(T_DATA[[#This Row],[DOUBLE OVERTIME]]="","",T_DATA[[#This Row],[DOUBLE OVERTIME]]*I_T3_RT)</f>
        <v>0</v>
      </c>
      <c r="N364" s="165">
        <f ca="1">IFERROR(T_DATA[[#This Row],[REGULAR PAY]]+T_DATA[[#This Row],[OVERTIME PAY]]+T_DATA[[#This Row],[DOUBLE OVERTIME PAY]],"")</f>
        <v>0</v>
      </c>
      <c r="O364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5" spans="1:15" ht="16.5" thickTop="1" thickBot="1" x14ac:dyDescent="0.3">
      <c r="A365" s="160">
        <f>I_ST_DT-1+ROW(T_DATA[[#This Row],[DATE]])-ROW(T_DATA[[#Headers],[DATE]])</f>
        <v>43634</v>
      </c>
      <c r="B365" s="161" t="str">
        <f>TEXT(T_DATA[[#This Row],[DATE]],"ddd")</f>
        <v>Tue</v>
      </c>
      <c r="C365" s="157"/>
      <c r="D365" s="157"/>
      <c r="E365" s="157"/>
      <c r="F365" s="164">
        <f>IF(T_DATA[[#This Row],[TIME IN]]="",0,T_DATA[[#This Row],[DAY HOURS]]-T_DATA[[#This Row],[DOUBLE OVERTIME]]-T_DATA[[#This Row],[OVERTIME]])</f>
        <v>0</v>
      </c>
      <c r="G365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5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5" s="167">
        <f>IF(T_DATA[[#This Row],[TIME IN]]="",0,ROUND(((T_DATA[[#This Row],[TIME OUT]]-T_DATA[[#This Row],[TIME IN]]-T_DATA[[#This Row],[BREAK TIME]])*24*60),0)/60)</f>
        <v>0</v>
      </c>
      <c r="J365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5" s="165">
        <f>IF(T_DATA[[#This Row],[REGULAR ]]="","",T_DATA[[#This Row],[REGULAR ]]*I_T1_RT)</f>
        <v>0</v>
      </c>
      <c r="L365" s="165">
        <f ca="1">IF(T_DATA[[#This Row],[OVERTIME]]="","",T_DATA[[#This Row],[OVERTIME]]*I_T2_RT)</f>
        <v>0</v>
      </c>
      <c r="M365" s="165">
        <f ca="1">IF(T_DATA[[#This Row],[DOUBLE OVERTIME]]="","",T_DATA[[#This Row],[DOUBLE OVERTIME]]*I_T3_RT)</f>
        <v>0</v>
      </c>
      <c r="N365" s="165">
        <f ca="1">IFERROR(T_DATA[[#This Row],[REGULAR PAY]]+T_DATA[[#This Row],[OVERTIME PAY]]+T_DATA[[#This Row],[DOUBLE OVERTIME PAY]],"")</f>
        <v>0</v>
      </c>
      <c r="O365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6" spans="1:15" ht="16.5" thickTop="1" thickBot="1" x14ac:dyDescent="0.3">
      <c r="A366" s="160">
        <f>I_ST_DT-1+ROW(T_DATA[[#This Row],[DATE]])-ROW(T_DATA[[#Headers],[DATE]])</f>
        <v>43635</v>
      </c>
      <c r="B366" s="161" t="str">
        <f>TEXT(T_DATA[[#This Row],[DATE]],"ddd")</f>
        <v>Wed</v>
      </c>
      <c r="C366" s="157"/>
      <c r="D366" s="157"/>
      <c r="E366" s="157"/>
      <c r="F366" s="164">
        <f>IF(T_DATA[[#This Row],[TIME IN]]="",0,T_DATA[[#This Row],[DAY HOURS]]-T_DATA[[#This Row],[DOUBLE OVERTIME]]-T_DATA[[#This Row],[OVERTIME]])</f>
        <v>0</v>
      </c>
      <c r="G366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6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6" s="167">
        <f>IF(T_DATA[[#This Row],[TIME IN]]="",0,ROUND(((T_DATA[[#This Row],[TIME OUT]]-T_DATA[[#This Row],[TIME IN]]-T_DATA[[#This Row],[BREAK TIME]])*24*60),0)/60)</f>
        <v>0</v>
      </c>
      <c r="J366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6" s="165">
        <f>IF(T_DATA[[#This Row],[REGULAR ]]="","",T_DATA[[#This Row],[REGULAR ]]*I_T1_RT)</f>
        <v>0</v>
      </c>
      <c r="L366" s="165">
        <f ca="1">IF(T_DATA[[#This Row],[OVERTIME]]="","",T_DATA[[#This Row],[OVERTIME]]*I_T2_RT)</f>
        <v>0</v>
      </c>
      <c r="M366" s="165">
        <f ca="1">IF(T_DATA[[#This Row],[DOUBLE OVERTIME]]="","",T_DATA[[#This Row],[DOUBLE OVERTIME]]*I_T3_RT)</f>
        <v>0</v>
      </c>
      <c r="N366" s="165">
        <f ca="1">IFERROR(T_DATA[[#This Row],[REGULAR PAY]]+T_DATA[[#This Row],[OVERTIME PAY]]+T_DATA[[#This Row],[DOUBLE OVERTIME PAY]],"")</f>
        <v>0</v>
      </c>
      <c r="O366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7" spans="1:15" ht="16.5" thickTop="1" thickBot="1" x14ac:dyDescent="0.3">
      <c r="A367" s="160">
        <f>I_ST_DT-1+ROW(T_DATA[[#This Row],[DATE]])-ROW(T_DATA[[#Headers],[DATE]])</f>
        <v>43636</v>
      </c>
      <c r="B367" s="161" t="str">
        <f>TEXT(T_DATA[[#This Row],[DATE]],"ddd")</f>
        <v>Thu</v>
      </c>
      <c r="C367" s="157"/>
      <c r="D367" s="157"/>
      <c r="E367" s="157"/>
      <c r="F367" s="164">
        <f>IF(T_DATA[[#This Row],[TIME IN]]="",0,T_DATA[[#This Row],[DAY HOURS]]-T_DATA[[#This Row],[DOUBLE OVERTIME]]-T_DATA[[#This Row],[OVERTIME]])</f>
        <v>0</v>
      </c>
      <c r="G367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7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7" s="167">
        <f>IF(T_DATA[[#This Row],[TIME IN]]="",0,ROUND(((T_DATA[[#This Row],[TIME OUT]]-T_DATA[[#This Row],[TIME IN]]-T_DATA[[#This Row],[BREAK TIME]])*24*60),0)/60)</f>
        <v>0</v>
      </c>
      <c r="J367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7" s="165">
        <f>IF(T_DATA[[#This Row],[REGULAR ]]="","",T_DATA[[#This Row],[REGULAR ]]*I_T1_RT)</f>
        <v>0</v>
      </c>
      <c r="L367" s="165">
        <f ca="1">IF(T_DATA[[#This Row],[OVERTIME]]="","",T_DATA[[#This Row],[OVERTIME]]*I_T2_RT)</f>
        <v>0</v>
      </c>
      <c r="M367" s="165">
        <f ca="1">IF(T_DATA[[#This Row],[DOUBLE OVERTIME]]="","",T_DATA[[#This Row],[DOUBLE OVERTIME]]*I_T3_RT)</f>
        <v>0</v>
      </c>
      <c r="N367" s="165">
        <f ca="1">IFERROR(T_DATA[[#This Row],[REGULAR PAY]]+T_DATA[[#This Row],[OVERTIME PAY]]+T_DATA[[#This Row],[DOUBLE OVERTIME PAY]],"")</f>
        <v>0</v>
      </c>
      <c r="O367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8" spans="1:15" ht="16.5" thickTop="1" thickBot="1" x14ac:dyDescent="0.3">
      <c r="A368" s="160">
        <f>I_ST_DT-1+ROW(T_DATA[[#This Row],[DATE]])-ROW(T_DATA[[#Headers],[DATE]])</f>
        <v>43637</v>
      </c>
      <c r="B368" s="161" t="str">
        <f>TEXT(T_DATA[[#This Row],[DATE]],"ddd")</f>
        <v>Fri</v>
      </c>
      <c r="C368" s="157"/>
      <c r="D368" s="157"/>
      <c r="E368" s="157"/>
      <c r="F368" s="164">
        <f>IF(T_DATA[[#This Row],[TIME IN]]="",0,T_DATA[[#This Row],[DAY HOURS]]-T_DATA[[#This Row],[DOUBLE OVERTIME]]-T_DATA[[#This Row],[OVERTIME]])</f>
        <v>0</v>
      </c>
      <c r="G368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8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8" s="167">
        <f>IF(T_DATA[[#This Row],[TIME IN]]="",0,ROUND(((T_DATA[[#This Row],[TIME OUT]]-T_DATA[[#This Row],[TIME IN]]-T_DATA[[#This Row],[BREAK TIME]])*24*60),0)/60)</f>
        <v>0</v>
      </c>
      <c r="J368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8" s="165">
        <f>IF(T_DATA[[#This Row],[REGULAR ]]="","",T_DATA[[#This Row],[REGULAR ]]*I_T1_RT)</f>
        <v>0</v>
      </c>
      <c r="L368" s="165">
        <f ca="1">IF(T_DATA[[#This Row],[OVERTIME]]="","",T_DATA[[#This Row],[OVERTIME]]*I_T2_RT)</f>
        <v>0</v>
      </c>
      <c r="M368" s="165">
        <f ca="1">IF(T_DATA[[#This Row],[DOUBLE OVERTIME]]="","",T_DATA[[#This Row],[DOUBLE OVERTIME]]*I_T3_RT)</f>
        <v>0</v>
      </c>
      <c r="N368" s="165">
        <f ca="1">IFERROR(T_DATA[[#This Row],[REGULAR PAY]]+T_DATA[[#This Row],[OVERTIME PAY]]+T_DATA[[#This Row],[DOUBLE OVERTIME PAY]],"")</f>
        <v>0</v>
      </c>
      <c r="O368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69" spans="1:15" ht="16.5" thickTop="1" thickBot="1" x14ac:dyDescent="0.3">
      <c r="A369" s="160">
        <f>I_ST_DT-1+ROW(T_DATA[[#This Row],[DATE]])-ROW(T_DATA[[#Headers],[DATE]])</f>
        <v>43638</v>
      </c>
      <c r="B369" s="161" t="str">
        <f>TEXT(T_DATA[[#This Row],[DATE]],"ddd")</f>
        <v>Sat</v>
      </c>
      <c r="C369" s="157"/>
      <c r="D369" s="157"/>
      <c r="E369" s="157"/>
      <c r="F369" s="164">
        <f>IF(T_DATA[[#This Row],[TIME IN]]="",0,T_DATA[[#This Row],[DAY HOURS]]-T_DATA[[#This Row],[DOUBLE OVERTIME]]-T_DATA[[#This Row],[OVERTIME]])</f>
        <v>0</v>
      </c>
      <c r="G369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69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69" s="167">
        <f>IF(T_DATA[[#This Row],[TIME IN]]="",0,ROUND(((T_DATA[[#This Row],[TIME OUT]]-T_DATA[[#This Row],[TIME IN]]-T_DATA[[#This Row],[BREAK TIME]])*24*60),0)/60)</f>
        <v>0</v>
      </c>
      <c r="J369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69" s="165">
        <f>IF(T_DATA[[#This Row],[REGULAR ]]="","",T_DATA[[#This Row],[REGULAR ]]*I_T1_RT)</f>
        <v>0</v>
      </c>
      <c r="L369" s="165">
        <f ca="1">IF(T_DATA[[#This Row],[OVERTIME]]="","",T_DATA[[#This Row],[OVERTIME]]*I_T2_RT)</f>
        <v>0</v>
      </c>
      <c r="M369" s="165">
        <f ca="1">IF(T_DATA[[#This Row],[DOUBLE OVERTIME]]="","",T_DATA[[#This Row],[DOUBLE OVERTIME]]*I_T3_RT)</f>
        <v>0</v>
      </c>
      <c r="N369" s="165">
        <f ca="1">IFERROR(T_DATA[[#This Row],[REGULAR PAY]]+T_DATA[[#This Row],[OVERTIME PAY]]+T_DATA[[#This Row],[DOUBLE OVERTIME PAY]],"")</f>
        <v>0</v>
      </c>
      <c r="O369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0" spans="1:15" ht="16.5" thickTop="1" thickBot="1" x14ac:dyDescent="0.3">
      <c r="A370" s="160">
        <f>I_ST_DT-1+ROW(T_DATA[[#This Row],[DATE]])-ROW(T_DATA[[#Headers],[DATE]])</f>
        <v>43639</v>
      </c>
      <c r="B370" s="161" t="str">
        <f>TEXT(T_DATA[[#This Row],[DATE]],"ddd")</f>
        <v>Sun</v>
      </c>
      <c r="C370" s="157"/>
      <c r="D370" s="157"/>
      <c r="E370" s="157"/>
      <c r="F370" s="164">
        <f>IF(T_DATA[[#This Row],[TIME IN]]="",0,T_DATA[[#This Row],[DAY HOURS]]-T_DATA[[#This Row],[DOUBLE OVERTIME]]-T_DATA[[#This Row],[OVERTIME]])</f>
        <v>0</v>
      </c>
      <c r="G370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0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0" s="167">
        <f>IF(T_DATA[[#This Row],[TIME IN]]="",0,ROUND(((T_DATA[[#This Row],[TIME OUT]]-T_DATA[[#This Row],[TIME IN]]-T_DATA[[#This Row],[BREAK TIME]])*24*60),0)/60)</f>
        <v>0</v>
      </c>
      <c r="J370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0" s="165">
        <f>IF(T_DATA[[#This Row],[REGULAR ]]="","",T_DATA[[#This Row],[REGULAR ]]*I_T1_RT)</f>
        <v>0</v>
      </c>
      <c r="L370" s="165">
        <f ca="1">IF(T_DATA[[#This Row],[OVERTIME]]="","",T_DATA[[#This Row],[OVERTIME]]*I_T2_RT)</f>
        <v>0</v>
      </c>
      <c r="M370" s="165">
        <f ca="1">IF(T_DATA[[#This Row],[DOUBLE OVERTIME]]="","",T_DATA[[#This Row],[DOUBLE OVERTIME]]*I_T3_RT)</f>
        <v>0</v>
      </c>
      <c r="N370" s="165">
        <f ca="1">IFERROR(T_DATA[[#This Row],[REGULAR PAY]]+T_DATA[[#This Row],[OVERTIME PAY]]+T_DATA[[#This Row],[DOUBLE OVERTIME PAY]],"")</f>
        <v>0</v>
      </c>
      <c r="O370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1" spans="1:15" ht="16.5" thickTop="1" thickBot="1" x14ac:dyDescent="0.3">
      <c r="A371" s="160">
        <f>I_ST_DT-1+ROW(T_DATA[[#This Row],[DATE]])-ROW(T_DATA[[#Headers],[DATE]])</f>
        <v>43640</v>
      </c>
      <c r="B371" s="161" t="str">
        <f>TEXT(T_DATA[[#This Row],[DATE]],"ddd")</f>
        <v>Mon</v>
      </c>
      <c r="C371" s="157"/>
      <c r="D371" s="157"/>
      <c r="E371" s="157"/>
      <c r="F371" s="164">
        <f>IF(T_DATA[[#This Row],[TIME IN]]="",0,T_DATA[[#This Row],[DAY HOURS]]-T_DATA[[#This Row],[DOUBLE OVERTIME]]-T_DATA[[#This Row],[OVERTIME]])</f>
        <v>0</v>
      </c>
      <c r="G371" s="164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1" s="164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1" s="167">
        <f>IF(T_DATA[[#This Row],[TIME IN]]="",0,ROUND(((T_DATA[[#This Row],[TIME OUT]]-T_DATA[[#This Row],[TIME IN]]-T_DATA[[#This Row],[BREAK TIME]])*24*60),0)/60)</f>
        <v>0</v>
      </c>
      <c r="J371" s="164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1" s="165">
        <f>IF(T_DATA[[#This Row],[REGULAR ]]="","",T_DATA[[#This Row],[REGULAR ]]*I_T1_RT)</f>
        <v>0</v>
      </c>
      <c r="L371" s="165">
        <f ca="1">IF(T_DATA[[#This Row],[OVERTIME]]="","",T_DATA[[#This Row],[OVERTIME]]*I_T2_RT)</f>
        <v>0</v>
      </c>
      <c r="M371" s="165">
        <f ca="1">IF(T_DATA[[#This Row],[DOUBLE OVERTIME]]="","",T_DATA[[#This Row],[DOUBLE OVERTIME]]*I_T3_RT)</f>
        <v>0</v>
      </c>
      <c r="N371" s="165">
        <f ca="1">IFERROR(T_DATA[[#This Row],[REGULAR PAY]]+T_DATA[[#This Row],[OVERTIME PAY]]+T_DATA[[#This Row],[DOUBLE OVERTIME PAY]],"")</f>
        <v>0</v>
      </c>
      <c r="O371" s="166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  <row r="372" spans="1:15" ht="15.75" thickTop="1" x14ac:dyDescent="0.25">
      <c r="A372" s="162">
        <f>I_ST_DT-1+ROW(T_DATA[[#This Row],[DATE]])-ROW(T_DATA[[#Headers],[DATE]])</f>
        <v>43641</v>
      </c>
      <c r="B372" s="163" t="str">
        <f>TEXT(T_DATA[[#This Row],[DATE]],"ddd")</f>
        <v>Tue</v>
      </c>
      <c r="C372" s="158"/>
      <c r="D372" s="158"/>
      <c r="E372" s="158"/>
      <c r="F372" s="168">
        <f>IF(T_DATA[[#This Row],[TIME IN]]="",0,T_DATA[[#This Row],[DAY HOURS]]-T_DATA[[#This Row],[DOUBLE OVERTIME]]-T_DATA[[#This Row],[OVERTIME]])</f>
        <v>0</v>
      </c>
      <c r="G372" s="168">
        <f ca="1">IF(OR(T_DATA[[#This Row],[TIME IN]]="",I_T2=""),0,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    IF(I_SEV_POL_T2&lt;&gt;I_T2,0,MAX(0,T_DATA[[#This Row],[DAY HOURS]]-IF(I_SEV_POL_DL=0,24,I_SEV_POL_DL)))+
    IF(I_SEV_POL_T1&lt;&gt;I_T2,0,MAX(0,MIN(T_DATA[[#This Row],[DAY HOURS]],IF(I_SEV_POL_DL=0,24,I_SEV_POL_DL)))),
IF(OR(IFERROR(MATCH(T_DATA[[#This Row],[DATE]],L_HOLS,0)&gt;0,FALSE),INDEX(H_WKND_SEL,WEEKDAY(T_DATA[[#This Row],[DATE]],1))=1),IF(I_WKND_OT&lt;&gt;I_T2,0,T_DATA[[#This Row],[DAY HOURS]]),
MAX(0,T_DATA[[#This Row],[WEEK HOURS]]+T_DATA[[#This Row],[DAY HOURS]]-T_DATA[[#This Row],[DOUBLE OVERTIME]]-IF(I_T1_WL=0,168,I_T1_WL))
+MAX(0,T_DATA[[#This Row],[DAY HOURS]]- T_DATA[[#This Row],[DOUBLE OVERTIME]]-MAX(0,T_DATA[[#This Row],[WEEK HOURS]]+T_DATA[[#This Row],[DAY HOURS]]-T_DATA[[#This Row],[DOUBLE OVERTIME]]-IF(I_T1_WL=0,168,I_T1_WL))-  IF(I_T1_DL=0,24,I_T1_DL) )
)))</f>
        <v>0</v>
      </c>
      <c r="H372" s="168">
        <f ca="1">IF(OR(T_DATA[[#This Row],[TIME IN]]="",I_T3=""),0,
IF(AND(I_SEV_POL="Yes",C_WK_END=T_DATA[[#This Row],[Weekday]],IFERROR(COUNTIF((OFFSET(T_DATA[[#This Row],[DAY HOURS]],0,0,
IF(INDEX(H_DAYS,MATCH(T_DATA[[#This Row],[Weekday]],L_WKDAYS,0),MATCH(I_WK_BEG,L_WKDAYS,0))&lt;ROW(T_DATA[[#This Row],[DAY HOURS]])-ROW(T_DATA[[#Headers],[DAY HOURS]])-1,
-(INDEX(H_DAYS,MATCH(T_DATA[[#This Row],[Weekday]],L_WKDAYS,0),MATCH(I_WK_BEG,L_WKDAYS,0))+1),
-(ROW(T_DATA[[#This Row],[DAY HOURS]])-ROW(T_DATA[[#Headers],[DAY HOURS]])))
)),"&gt;0"),0)=7),
IF(I_SEV_POL_T2&lt;&gt;I_T3,0,MAX(0,T_DATA[[#This Row],[DAY HOURS]]-IF(I_SEV_POL_DL=0,24,I_SEV_POL_DL)))+IF(I_SEV_POL_T1&lt;&gt;I_T3,0,MAX(0,MIN(T_DATA[[#This Row],[DAY HOURS]],IF(I_SEV_POL_DL=0,24,I_SEV_POL_DL)))),
IF(OR(IFERROR(MATCH(T_DATA[[#This Row],[DATE]],L_HOLS,0)&gt;0,FALSE),INDEX(H_WKND_SEL,WEEKDAY(T_DATA[[#This Row],[DATE]],1))=1),IF(I_WKND_OT&lt;&gt;I_T3,0,T_DATA[[#This Row],[DAY HOURS]]),
MAX(0,T_DATA[[#This Row],[DAY HOURS]]-IF(I_T2_DL=0,24,I_T2_DL))
)
))</f>
        <v>0</v>
      </c>
      <c r="I372" s="169">
        <f>IF(T_DATA[[#This Row],[TIME IN]]="",0,ROUND(((T_DATA[[#This Row],[TIME OUT]]-T_DATA[[#This Row],[TIME IN]]-T_DATA[[#This Row],[BREAK TIME]])*24*60),0)/60)</f>
        <v>0</v>
      </c>
      <c r="J372" s="168">
        <f ca="1">IFERROR(ROUND(
IFERROR(SUM(OFFSET(T_DATA[[#This Row],[REGULAR ]],-1,0,
IF(INDEX(H_DAYS,MATCH(T_DATA[[#This Row],[Weekday]],L_WKDAYS,0),MATCH(I_WK_BEG,L_WKDAYS,0))&lt;ROW(T_DATA[[#This Row],[REGULAR ]])-ROW(T_DATA[[#Headers],[REGULAR ]])-1,
-(INDEX(H_DAYS,MATCH(T_DATA[[#This Row],[Weekday]],L_WKDAYS,0),MATCH(I_WK_BEG,L_WKDAYS,0))),
-(ROW(T_DATA[[#This Row],[REGULAR ]])-ROW(T_DATA[[#Headers],[REGULAR ]])-1))
)),0)*60,0)/60,"")</f>
        <v>0</v>
      </c>
      <c r="K372" s="170">
        <f>IF(T_DATA[[#This Row],[REGULAR ]]="","",T_DATA[[#This Row],[REGULAR ]]*I_T1_RT)</f>
        <v>0</v>
      </c>
      <c r="L372" s="170">
        <f ca="1">IF(T_DATA[[#This Row],[OVERTIME]]="","",T_DATA[[#This Row],[OVERTIME]]*I_T2_RT)</f>
        <v>0</v>
      </c>
      <c r="M372" s="170">
        <f ca="1">IF(T_DATA[[#This Row],[DOUBLE OVERTIME]]="","",T_DATA[[#This Row],[DOUBLE OVERTIME]]*I_T3_RT)</f>
        <v>0</v>
      </c>
      <c r="N372" s="170">
        <f ca="1">IFERROR(T_DATA[[#This Row],[REGULAR PAY]]+T_DATA[[#This Row],[OVERTIME PAY]]+T_DATA[[#This Row],[DOUBLE OVERTIME PAY]],"")</f>
        <v>0</v>
      </c>
      <c r="O372" s="171" t="b">
        <f ca="1">IFERROR(ROUND((T_DATA[[#This Row],[TIME OUT]]-T_DATA[[#This Row],[BREAK TIME]]-T_DATA[[#This Row],[TIME IN]])*24*60,0)/60=T_DATA[[#This Row],[REGULAR ]]+T_DATA[[#This Row],[OVERTIME]]+T_DATA[[#This Row],[DOUBLE OVERTIME]],"")</f>
        <v>1</v>
      </c>
    </row>
  </sheetData>
  <sheetProtection algorithmName="SHA-512" hashValue="oqClApVYB6B/tzYdKfNTIFE5I2qrJKaar2VL5A1j5uksu5nxNFmJ6LzqAzWtwoOaIk1HoDMMRwuGgMyqyfYtuw==" saltValue="fjjInLrmfFNeEU04EYLqJA==" spinCount="100000" sheet="1" objects="1" scenarios="1" formatCells="0" formatColumns="0" formatRows="0"/>
  <conditionalFormatting sqref="C7:D372">
    <cfRule type="expression" dxfId="22" priority="2">
      <formula>$D7&lt;$C7</formula>
    </cfRule>
  </conditionalFormatting>
  <conditionalFormatting sqref="A7:E372">
    <cfRule type="expression" dxfId="21" priority="1">
      <formula>$B7=C_WK_END</formula>
    </cfRule>
    <cfRule type="expression" dxfId="20" priority="4">
      <formula>MATCH($A7,L_HOLS,0)&gt;0</formula>
    </cfRule>
  </conditionalFormatting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C9CBEEC0-D3D7-49BF-BE6E-72FDA52CC495}">
            <xm:f>INDEX(HELP!$C$3:$C$9,WEEKDAY($A7,1))=1</xm:f>
            <x14:dxf>
              <fill>
                <patternFill>
                  <bgColor theme="7" tint="0.59996337778862885"/>
                </patternFill>
              </fill>
            </x14:dxf>
          </x14:cfRule>
          <xm:sqref>A7:E372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zoomScaleNormal="100" zoomScaleSheetLayoutView="100" workbookViewId="0">
      <selection activeCell="E9" sqref="E9"/>
    </sheetView>
  </sheetViews>
  <sheetFormatPr defaultRowHeight="15" x14ac:dyDescent="0.25"/>
  <cols>
    <col min="1" max="1" width="5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1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5.7109375" style="21" customWidth="1"/>
    <col min="12" max="16384" width="9.140625" style="21"/>
  </cols>
  <sheetData>
    <row r="1" spans="1:14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4" ht="15.75" x14ac:dyDescent="0.25">
      <c r="A2" s="22"/>
      <c r="B2" s="23" t="s">
        <v>48</v>
      </c>
      <c r="C2" s="24"/>
      <c r="D2" s="24"/>
      <c r="E2" s="24"/>
      <c r="F2" s="24"/>
      <c r="G2" s="25"/>
      <c r="H2" s="24"/>
      <c r="I2" s="24"/>
      <c r="J2" s="26" t="s">
        <v>49</v>
      </c>
      <c r="K2" s="27"/>
    </row>
    <row r="3" spans="1:14" ht="15.75" x14ac:dyDescent="0.25">
      <c r="A3" s="22"/>
      <c r="B3" s="54" t="str">
        <f>IF(LEN(I_COMP_NAME)&gt;0,I_COMP_NAME,"")</f>
        <v>Indzara.com</v>
      </c>
      <c r="C3" s="25"/>
      <c r="D3" s="25"/>
      <c r="E3" s="25"/>
      <c r="F3" s="25"/>
      <c r="G3" s="25"/>
      <c r="H3" s="24"/>
      <c r="I3" s="25"/>
      <c r="J3" s="56" t="str">
        <f>IF(LEN(I_EMP_NAME)&gt;0,I_EMP_NAME,"")</f>
        <v>Indzara</v>
      </c>
      <c r="K3" s="27"/>
    </row>
    <row r="4" spans="1:14" ht="15.75" x14ac:dyDescent="0.25">
      <c r="A4" s="22"/>
      <c r="B4" s="55" t="str">
        <f>IF(LEN(I_COMP_TAG)&gt;0,I_COMP_TAG,"")</f>
        <v>Simple &amp; Effective Excel Solutions</v>
      </c>
      <c r="C4" s="25"/>
      <c r="D4" s="25"/>
      <c r="E4" s="25"/>
      <c r="F4" s="25"/>
      <c r="G4" s="25"/>
      <c r="H4" s="24"/>
      <c r="I4" s="25"/>
      <c r="J4" s="57" t="str">
        <f>IF(LEN(i_EMP_TITLE)&gt;0,i_EMP_TITLE,"")</f>
        <v>Excel Solutions Manager</v>
      </c>
      <c r="K4" s="27"/>
    </row>
    <row r="5" spans="1:14" ht="15.75" x14ac:dyDescent="0.25">
      <c r="A5" s="22"/>
      <c r="B5" s="55" t="str">
        <f>IF(LEN(I_COMP_ADD)&gt;0,I_COMP_ADD,"")</f>
        <v>123, ABC Street, DEF City, GH - 12345</v>
      </c>
      <c r="C5" s="25"/>
      <c r="D5" s="25"/>
      <c r="E5" s="25"/>
      <c r="F5" s="25"/>
      <c r="G5" s="24"/>
      <c r="H5" s="24"/>
      <c r="I5" s="25"/>
      <c r="J5" s="58" t="str">
        <f>IF(LEN(SETTINGS!$B$6)&gt;0,SETTINGS!$B$6,"")</f>
        <v>Manager Name</v>
      </c>
      <c r="K5" s="27"/>
    </row>
    <row r="6" spans="1:14" ht="15.75" x14ac:dyDescent="0.25">
      <c r="A6" s="22"/>
      <c r="B6" s="55" t="str">
        <f>IF(LEN(I_COMP_CF)&gt;0,I_COMP_CF,"")</f>
        <v>Leader in Employee care</v>
      </c>
      <c r="C6" s="25"/>
      <c r="D6" s="25"/>
      <c r="E6" s="25"/>
      <c r="F6" s="25"/>
      <c r="G6" s="24"/>
      <c r="H6" s="24"/>
      <c r="I6" s="24"/>
      <c r="J6" s="57" t="str">
        <f>IF(LEN(I_MGR_NAME)&gt;0,I_MGR_NAME,"")</f>
        <v>Indzara Manager</v>
      </c>
      <c r="K6" s="27"/>
    </row>
    <row r="7" spans="1:14" x14ac:dyDescent="0.25">
      <c r="A7" s="22"/>
      <c r="B7" s="24"/>
      <c r="C7" s="24"/>
      <c r="D7" s="24"/>
      <c r="E7" s="24"/>
      <c r="F7" s="24"/>
      <c r="G7" s="24"/>
      <c r="H7" s="24"/>
      <c r="I7" s="24"/>
      <c r="J7" s="57" t="str">
        <f>IF(LEN(I_EMP_CF)&gt;0,I_EMP_CF,"")</f>
        <v>Printed on Sep 3, 2018</v>
      </c>
      <c r="K7" s="28"/>
    </row>
    <row r="8" spans="1:14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1"/>
    </row>
    <row r="9" spans="1:14" ht="15.75" x14ac:dyDescent="0.25">
      <c r="A9" s="29"/>
      <c r="B9" s="30"/>
      <c r="C9" s="30"/>
      <c r="D9" s="32" t="s">
        <v>58</v>
      </c>
      <c r="E9" s="33">
        <v>43276</v>
      </c>
      <c r="F9" s="34" t="s">
        <v>57</v>
      </c>
      <c r="G9" s="59">
        <f>I_WREP_ST_DT+6</f>
        <v>43282</v>
      </c>
      <c r="H9" s="30"/>
      <c r="I9" s="30"/>
      <c r="J9" s="30"/>
      <c r="K9" s="31"/>
      <c r="N9" s="21" t="s">
        <v>74</v>
      </c>
    </row>
    <row r="10" spans="1:14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1"/>
    </row>
    <row r="11" spans="1:14" ht="35.1" customHeight="1" thickBot="1" x14ac:dyDescent="0.3">
      <c r="A11" s="29"/>
      <c r="B11" s="35" t="s">
        <v>3</v>
      </c>
      <c r="C11" s="35" t="s">
        <v>82</v>
      </c>
      <c r="D11" s="36"/>
      <c r="E11" s="60" t="str">
        <f>IF(LEN(I_T1)&gt;0,I_T1,"")</f>
        <v>REGULAR</v>
      </c>
      <c r="F11" s="60" t="str">
        <f>IF(LEN(I_T2)&gt;0,I_T2,"")</f>
        <v>OVERTIME</v>
      </c>
      <c r="G11" s="60" t="str">
        <f>IF(LEN(I_T3)&gt;0,I_T3,"")</f>
        <v>DOUBLE OVERTIME</v>
      </c>
      <c r="H11" s="36"/>
      <c r="I11" s="35" t="s">
        <v>84</v>
      </c>
      <c r="J11" s="30"/>
      <c r="K11" s="31"/>
    </row>
    <row r="12" spans="1:14" ht="30" customHeight="1" thickTop="1" thickBot="1" x14ac:dyDescent="0.3">
      <c r="A12" s="38"/>
      <c r="B12" s="61">
        <f t="shared" ref="B12:B18" si="0">I_WREP_ST_DT+ROW(B12)-ROW($B$12)</f>
        <v>43276</v>
      </c>
      <c r="C12" s="62">
        <f>B12</f>
        <v>43276</v>
      </c>
      <c r="D12" s="63" t="str">
        <f>IFERROR(IF(INDEX(HELP!$C$3:$C$9,WEEKDAY($B12,1))=1,"W",IF(MATCH(B12,L_HOLS,0)&gt;0,"H","")),"")</f>
        <v/>
      </c>
      <c r="E12" s="64">
        <f ca="1">IFERROR(INDEX(T_DATA[[REGULAR ]],MATCH($B12,T_DATA[DATE],0)),"")</f>
        <v>-96</v>
      </c>
      <c r="F12" s="64">
        <f ca="1">IFERROR(IF(I_T2="","",INDEX(T_DATA[OVERTIME],MATCH($B12,T_DATA[DATE],0))),"")</f>
        <v>0</v>
      </c>
      <c r="G12" s="64">
        <f ca="1">IFERROR(IF(I_T3="","",INDEX(T_DATA[DOUBLE OVERTIME],MATCH($B12,T_DATA[DATE],0))),"")</f>
        <v>0</v>
      </c>
      <c r="H12" s="39"/>
      <c r="I12" s="64">
        <f>IFERROR(INDEX(T_DATA[DAY HOURS],MATCH($B12,T_DATA[DATE],0)),"")</f>
        <v>-96</v>
      </c>
      <c r="J12" s="30"/>
      <c r="K12" s="31"/>
    </row>
    <row r="13" spans="1:14" ht="30" customHeight="1" thickTop="1" thickBot="1" x14ac:dyDescent="0.3">
      <c r="A13" s="38"/>
      <c r="B13" s="65">
        <f t="shared" si="0"/>
        <v>43277</v>
      </c>
      <c r="C13" s="66">
        <f t="shared" ref="C13:C18" si="1">B13</f>
        <v>43277</v>
      </c>
      <c r="D13" s="67" t="str">
        <f>IFERROR(IF(INDEX(HELP!$C$3:$C$9,WEEKDAY($B13,1))=1,"W",IF(MATCH(B13,L_HOLS,0)&gt;0,"H","")),"")</f>
        <v/>
      </c>
      <c r="E13" s="68">
        <f>IFERROR(INDEX(T_DATA[[REGULAR ]],MATCH($B13,T_DATA[DATE],0)),"")</f>
        <v>0</v>
      </c>
      <c r="F13" s="68">
        <f ca="1">IFERROR(IF(I_T2="","",INDEX(T_DATA[OVERTIME],MATCH($B13,T_DATA[DATE],0))),"")</f>
        <v>0</v>
      </c>
      <c r="G13" s="68">
        <f ca="1">IFERROR(IF(I_T3="","",INDEX(T_DATA[DOUBLE OVERTIME],MATCH($B13,T_DATA[DATE],0))),"")</f>
        <v>0</v>
      </c>
      <c r="H13" s="40"/>
      <c r="I13" s="68">
        <f>IFERROR(INDEX(T_DATA[DAY HOURS],MATCH($B13,T_DATA[DATE],0)),"")</f>
        <v>0</v>
      </c>
      <c r="J13" s="30"/>
      <c r="K13" s="31"/>
    </row>
    <row r="14" spans="1:14" ht="30" customHeight="1" thickTop="1" thickBot="1" x14ac:dyDescent="0.3">
      <c r="A14" s="38"/>
      <c r="B14" s="65">
        <f t="shared" si="0"/>
        <v>43278</v>
      </c>
      <c r="C14" s="66">
        <f t="shared" si="1"/>
        <v>43278</v>
      </c>
      <c r="D14" s="67" t="str">
        <f>IFERROR(IF(INDEX(HELP!$C$3:$C$9,WEEKDAY($B14,1))=1,"W",IF(MATCH(B14,L_HOLS,0)&gt;0,"H","")),"")</f>
        <v/>
      </c>
      <c r="E14" s="68">
        <f>IFERROR(INDEX(T_DATA[[REGULAR ]],MATCH($B14,T_DATA[DATE],0)),"")</f>
        <v>0</v>
      </c>
      <c r="F14" s="68">
        <f ca="1">IFERROR(IF(I_T2="","",INDEX(T_DATA[OVERTIME],MATCH($B14,T_DATA[DATE],0))),"")</f>
        <v>0</v>
      </c>
      <c r="G14" s="68">
        <f ca="1">IFERROR(IF(I_T3="","",INDEX(T_DATA[DOUBLE OVERTIME],MATCH($B14,T_DATA[DATE],0))),"")</f>
        <v>0</v>
      </c>
      <c r="H14" s="40"/>
      <c r="I14" s="68">
        <f>IFERROR(INDEX(T_DATA[DAY HOURS],MATCH($B14,T_DATA[DATE],0)),"")</f>
        <v>0</v>
      </c>
      <c r="J14" s="30"/>
      <c r="K14" s="31"/>
    </row>
    <row r="15" spans="1:14" ht="30" customHeight="1" thickTop="1" thickBot="1" x14ac:dyDescent="0.3">
      <c r="A15" s="38"/>
      <c r="B15" s="65">
        <f t="shared" si="0"/>
        <v>43279</v>
      </c>
      <c r="C15" s="66">
        <f t="shared" si="1"/>
        <v>43279</v>
      </c>
      <c r="D15" s="67" t="str">
        <f>IFERROR(IF(INDEX(HELP!$C$3:$C$9,WEEKDAY($B15,1))=1,"W",IF(MATCH(B15,L_HOLS,0)&gt;0,"H","")),"")</f>
        <v/>
      </c>
      <c r="E15" s="68">
        <f>IFERROR(INDEX(T_DATA[[REGULAR ]],MATCH($B15,T_DATA[DATE],0)),"")</f>
        <v>0</v>
      </c>
      <c r="F15" s="68">
        <f ca="1">IFERROR(IF(I_T2="","",INDEX(T_DATA[OVERTIME],MATCH($B15,T_DATA[DATE],0))),"")</f>
        <v>0</v>
      </c>
      <c r="G15" s="68">
        <f ca="1">IFERROR(IF(I_T3="","",INDEX(T_DATA[DOUBLE OVERTIME],MATCH($B15,T_DATA[DATE],0))),"")</f>
        <v>0</v>
      </c>
      <c r="H15" s="40"/>
      <c r="I15" s="68">
        <f>IFERROR(INDEX(T_DATA[DAY HOURS],MATCH($B15,T_DATA[DATE],0)),"")</f>
        <v>0</v>
      </c>
      <c r="J15" s="30"/>
      <c r="K15" s="31"/>
    </row>
    <row r="16" spans="1:14" ht="30" customHeight="1" thickTop="1" thickBot="1" x14ac:dyDescent="0.3">
      <c r="A16" s="38"/>
      <c r="B16" s="65">
        <f t="shared" si="0"/>
        <v>43280</v>
      </c>
      <c r="C16" s="66">
        <f t="shared" si="1"/>
        <v>43280</v>
      </c>
      <c r="D16" s="67" t="str">
        <f>IFERROR(IF(INDEX(HELP!$C$3:$C$9,WEEKDAY($B16,1))=1,"W",IF(MATCH(B16,L_HOLS,0)&gt;0,"H","")),"")</f>
        <v>W</v>
      </c>
      <c r="E16" s="68">
        <f>IFERROR(INDEX(T_DATA[[REGULAR ]],MATCH($B16,T_DATA[DATE],0)),"")</f>
        <v>0</v>
      </c>
      <c r="F16" s="68">
        <f ca="1">IFERROR(IF(I_T2="","",INDEX(T_DATA[OVERTIME],MATCH($B16,T_DATA[DATE],0))),"")</f>
        <v>0</v>
      </c>
      <c r="G16" s="68">
        <f ca="1">IFERROR(IF(I_T3="","",INDEX(T_DATA[DOUBLE OVERTIME],MATCH($B16,T_DATA[DATE],0))),"")</f>
        <v>0</v>
      </c>
      <c r="H16" s="40"/>
      <c r="I16" s="68">
        <f>IFERROR(INDEX(T_DATA[DAY HOURS],MATCH($B16,T_DATA[DATE],0)),"")</f>
        <v>0</v>
      </c>
      <c r="J16" s="30"/>
      <c r="K16" s="31"/>
    </row>
    <row r="17" spans="1:11" ht="30" customHeight="1" thickTop="1" thickBot="1" x14ac:dyDescent="0.3">
      <c r="A17" s="38"/>
      <c r="B17" s="65">
        <f t="shared" si="0"/>
        <v>43281</v>
      </c>
      <c r="C17" s="66">
        <f t="shared" si="1"/>
        <v>43281</v>
      </c>
      <c r="D17" s="67" t="str">
        <f>IFERROR(IF(INDEX(HELP!$C$3:$C$9,WEEKDAY($B17,1))=1,"W",IF(MATCH(B17,L_HOLS,0)&gt;0,"H","")),"")</f>
        <v/>
      </c>
      <c r="E17" s="68">
        <f>IFERROR(INDEX(T_DATA[[REGULAR ]],MATCH($B17,T_DATA[DATE],0)),"")</f>
        <v>0</v>
      </c>
      <c r="F17" s="68">
        <f ca="1">IFERROR(IF(I_T2="","",INDEX(T_DATA[OVERTIME],MATCH($B17,T_DATA[DATE],0))),"")</f>
        <v>0</v>
      </c>
      <c r="G17" s="68">
        <f ca="1">IFERROR(IF(I_T3="","",INDEX(T_DATA[DOUBLE OVERTIME],MATCH($B17,T_DATA[DATE],0))),"")</f>
        <v>0</v>
      </c>
      <c r="H17" s="40"/>
      <c r="I17" s="68">
        <f>IFERROR(INDEX(T_DATA[DAY HOURS],MATCH($B17,T_DATA[DATE],0)),"")</f>
        <v>0</v>
      </c>
      <c r="J17" s="30"/>
      <c r="K17" s="31"/>
    </row>
    <row r="18" spans="1:11" ht="30" customHeight="1" thickTop="1" thickBot="1" x14ac:dyDescent="0.3">
      <c r="A18" s="38"/>
      <c r="B18" s="65">
        <f t="shared" si="0"/>
        <v>43282</v>
      </c>
      <c r="C18" s="66">
        <f t="shared" si="1"/>
        <v>43282</v>
      </c>
      <c r="D18" s="67" t="str">
        <f>IFERROR(IF(INDEX(HELP!$C$3:$C$9,WEEKDAY($B18,1))=1,"W",IF(MATCH(B18,L_HOLS,0)&gt;0,"H","")),"")</f>
        <v/>
      </c>
      <c r="E18" s="68">
        <f>IFERROR(INDEX(T_DATA[[REGULAR ]],MATCH($B18,T_DATA[DATE],0)),"")</f>
        <v>0</v>
      </c>
      <c r="F18" s="68">
        <f ca="1">IFERROR(IF(I_T2="","",INDEX(T_DATA[OVERTIME],MATCH($B18,T_DATA[DATE],0))),"")</f>
        <v>0</v>
      </c>
      <c r="G18" s="68">
        <f ca="1">IFERROR(IF(I_T3="","",INDEX(T_DATA[DOUBLE OVERTIME],MATCH($B18,T_DATA[DATE],0))),"")</f>
        <v>0</v>
      </c>
      <c r="H18" s="40"/>
      <c r="I18" s="68">
        <f>IFERROR(INDEX(T_DATA[DAY HOURS],MATCH($B18,T_DATA[DATE],0)),"")</f>
        <v>0</v>
      </c>
      <c r="J18" s="30"/>
      <c r="K18" s="31"/>
    </row>
    <row r="19" spans="1:11" ht="2.1" customHeight="1" thickTop="1" x14ac:dyDescent="0.25">
      <c r="A19" s="29"/>
      <c r="B19" s="41"/>
      <c r="C19" s="42"/>
      <c r="D19" s="43"/>
      <c r="E19" s="44"/>
      <c r="F19" s="44"/>
      <c r="G19" s="44"/>
      <c r="H19" s="43"/>
      <c r="I19" s="45"/>
      <c r="J19" s="30"/>
      <c r="K19" s="31"/>
    </row>
    <row r="20" spans="1:11" ht="5.0999999999999996" customHeight="1" thickBot="1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1"/>
    </row>
    <row r="21" spans="1:11" ht="30" customHeight="1" thickTop="1" thickBot="1" x14ac:dyDescent="0.3">
      <c r="A21" s="29"/>
      <c r="B21" s="30"/>
      <c r="C21" s="46" t="s">
        <v>54</v>
      </c>
      <c r="D21" s="46"/>
      <c r="E21" s="69">
        <f ca="1">SUM(E12:E18)</f>
        <v>-96</v>
      </c>
      <c r="F21" s="69">
        <f ca="1">IF(I_T2="","",SUM(F12:F18))</f>
        <v>0</v>
      </c>
      <c r="G21" s="69">
        <f ca="1">IF(I_T3="","",SUM(G12:G18))</f>
        <v>0</v>
      </c>
      <c r="H21" s="30"/>
      <c r="I21" s="71">
        <f>ROUND(SUM(I12:I18),2)</f>
        <v>-96</v>
      </c>
      <c r="J21" s="47" t="s">
        <v>62</v>
      </c>
      <c r="K21" s="31"/>
    </row>
    <row r="22" spans="1:11" ht="30" customHeight="1" thickTop="1" thickBot="1" x14ac:dyDescent="0.3">
      <c r="A22" s="29"/>
      <c r="B22" s="30"/>
      <c r="C22" s="46" t="s">
        <v>53</v>
      </c>
      <c r="D22" s="46"/>
      <c r="E22" s="70">
        <f>IF(I_T1="","",I_T1_RT)</f>
        <v>10</v>
      </c>
      <c r="F22" s="70">
        <f>IF(I_T2="","",I_T2_RT)</f>
        <v>15</v>
      </c>
      <c r="G22" s="70">
        <f>IF(I_T3="","",I_T3_RT)</f>
        <v>20</v>
      </c>
      <c r="H22" s="30"/>
      <c r="I22" s="48"/>
      <c r="J22" s="30"/>
      <c r="K22" s="31"/>
    </row>
    <row r="23" spans="1:11" ht="30" customHeight="1" thickTop="1" thickBot="1" x14ac:dyDescent="0.3">
      <c r="A23" s="29"/>
      <c r="B23" s="30"/>
      <c r="C23" s="46" t="s">
        <v>55</v>
      </c>
      <c r="D23" s="46"/>
      <c r="E23" s="70">
        <f ca="1">IFERROR(ROUND(E21*E22,2),"")</f>
        <v>-960</v>
      </c>
      <c r="F23" s="70">
        <f ca="1">IFERROR(ROUND(F21*F22,2),"")</f>
        <v>0</v>
      </c>
      <c r="G23" s="70">
        <f ca="1">IFERROR(ROUND(G21*G22,2),"")</f>
        <v>0</v>
      </c>
      <c r="H23" s="30"/>
      <c r="I23" s="72">
        <f ca="1">SUM(E23:G23)</f>
        <v>-960</v>
      </c>
      <c r="J23" s="30"/>
      <c r="K23" s="31"/>
    </row>
    <row r="24" spans="1:11" ht="30" customHeight="1" thickTop="1" x14ac:dyDescent="0.25">
      <c r="A24" s="29"/>
      <c r="B24" s="30"/>
      <c r="C24" s="30"/>
      <c r="D24" s="30"/>
      <c r="E24" s="30"/>
      <c r="F24" s="30"/>
      <c r="G24" s="30"/>
      <c r="H24" s="30"/>
      <c r="I24" s="48" t="s">
        <v>56</v>
      </c>
      <c r="J24" s="30"/>
      <c r="K24" s="31"/>
    </row>
    <row r="25" spans="1:11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1"/>
    </row>
    <row r="26" spans="1:1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1"/>
    </row>
    <row r="27" spans="1:11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1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29"/>
      <c r="B29" s="30"/>
      <c r="C29" s="30"/>
      <c r="D29" s="30"/>
      <c r="E29" s="30"/>
      <c r="F29" s="30"/>
      <c r="G29" s="49"/>
      <c r="H29" s="49"/>
      <c r="I29" s="49"/>
      <c r="J29" s="49"/>
      <c r="K29" s="31"/>
    </row>
    <row r="30" spans="1:11" x14ac:dyDescent="0.25">
      <c r="A30" s="29"/>
      <c r="B30" s="50" t="s">
        <v>51</v>
      </c>
      <c r="C30" s="50"/>
      <c r="D30" s="50"/>
      <c r="E30" s="30"/>
      <c r="F30" s="30"/>
      <c r="G30" s="30" t="s">
        <v>52</v>
      </c>
      <c r="H30" s="30"/>
      <c r="I30" s="30"/>
      <c r="J30" s="30"/>
      <c r="K30" s="31"/>
    </row>
    <row r="31" spans="1:11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1"/>
    </row>
    <row r="32" spans="1:1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22"/>
      <c r="B33" s="24"/>
      <c r="C33" s="24"/>
      <c r="D33" s="24"/>
      <c r="E33" s="24"/>
      <c r="F33" s="24"/>
      <c r="G33" s="24"/>
      <c r="H33" s="24"/>
      <c r="I33" s="24"/>
      <c r="J33" s="24"/>
      <c r="K33" s="27"/>
    </row>
    <row r="34" spans="1:11" x14ac:dyDescent="0.25">
      <c r="A34" s="22"/>
      <c r="B34" s="24"/>
      <c r="C34" s="24"/>
      <c r="D34" s="24"/>
      <c r="E34" s="24" t="s">
        <v>59</v>
      </c>
      <c r="F34" s="24"/>
      <c r="G34" s="24"/>
      <c r="H34" s="24"/>
      <c r="I34" s="24"/>
      <c r="J34" s="24"/>
      <c r="K34" s="27"/>
    </row>
    <row r="35" spans="1:11" ht="15.75" thickBot="1" x14ac:dyDescent="0.3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3"/>
    </row>
  </sheetData>
  <sheetProtection algorithmName="SHA-512" hashValue="XuF2krTEobIsX9S1LWfEN70Pt6jPdNVGerU1Q/US+UrbdG7Qclz3gxxj1c6M4dbxjFa3f3BMJj3WyT2qjNkpvA==" saltValue="9dceg6+xPaTlvRjkjtAHPw==" spinCount="100000" sheet="1" scenarios="1" formatCells="0" formatColumns="0" formatRows="0"/>
  <conditionalFormatting sqref="F21:F23">
    <cfRule type="expression" dxfId="1" priority="2">
      <formula>I_T2=""</formula>
    </cfRule>
  </conditionalFormatting>
  <conditionalFormatting sqref="G21:G23">
    <cfRule type="expression" dxfId="0" priority="1">
      <formula>I_T3=""</formula>
    </cfRule>
  </conditionalFormatting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A4" zoomScaleNormal="100" zoomScaleSheetLayoutView="115" workbookViewId="0">
      <selection activeCell="G21" sqref="G21"/>
    </sheetView>
  </sheetViews>
  <sheetFormatPr defaultRowHeight="15" x14ac:dyDescent="0.25"/>
  <cols>
    <col min="1" max="1" width="5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1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5.7109375" style="21" customWidth="1"/>
    <col min="12" max="16384" width="9.140625" style="21"/>
  </cols>
  <sheetData>
    <row r="1" spans="1:11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5.75" x14ac:dyDescent="0.25">
      <c r="A2" s="22"/>
      <c r="B2" s="23" t="s">
        <v>48</v>
      </c>
      <c r="C2" s="24"/>
      <c r="D2" s="24"/>
      <c r="E2" s="24"/>
      <c r="F2" s="24"/>
      <c r="G2" s="24"/>
      <c r="H2" s="24"/>
      <c r="I2" s="24"/>
      <c r="J2" s="26" t="s">
        <v>49</v>
      </c>
      <c r="K2" s="27"/>
    </row>
    <row r="3" spans="1:11" ht="15.75" x14ac:dyDescent="0.25">
      <c r="A3" s="22"/>
      <c r="B3" s="54" t="str">
        <f>IF(LEN(I_COMP_NAME)&gt;0,I_COMP_NAME,"")</f>
        <v>Indzara.com</v>
      </c>
      <c r="C3" s="25"/>
      <c r="D3" s="25"/>
      <c r="E3" s="25"/>
      <c r="F3" s="25"/>
      <c r="G3" s="25"/>
      <c r="H3" s="23"/>
      <c r="I3" s="25"/>
      <c r="J3" s="56" t="str">
        <f>IF(LEN(I_EMP_NAME)&gt;0,I_EMP_NAME,"")</f>
        <v>Indzara</v>
      </c>
      <c r="K3" s="27"/>
    </row>
    <row r="4" spans="1:11" ht="15.75" x14ac:dyDescent="0.25">
      <c r="A4" s="22"/>
      <c r="B4" s="55" t="str">
        <f>IF(LEN(I_COMP_TAG)&gt;0,I_COMP_TAG,"")</f>
        <v>Simple &amp; Effective Excel Solutions</v>
      </c>
      <c r="C4" s="25"/>
      <c r="D4" s="25"/>
      <c r="E4" s="25"/>
      <c r="F4" s="25"/>
      <c r="G4" s="25"/>
      <c r="H4" s="25"/>
      <c r="I4" s="25"/>
      <c r="J4" s="57" t="str">
        <f>IF(LEN(i_EMP_TITLE)&gt;0,i_EMP_TITLE,"")</f>
        <v>Excel Solutions Manager</v>
      </c>
      <c r="K4" s="27"/>
    </row>
    <row r="5" spans="1:11" ht="15.75" x14ac:dyDescent="0.25">
      <c r="A5" s="22"/>
      <c r="B5" s="55" t="str">
        <f>IF(LEN(I_COMP_ADD)&gt;0,I_COMP_ADD,"")</f>
        <v>123, ABC Street, DEF City, GH - 12345</v>
      </c>
      <c r="C5" s="25"/>
      <c r="D5" s="25"/>
      <c r="E5" s="25"/>
      <c r="F5" s="25"/>
      <c r="G5" s="25"/>
      <c r="H5" s="25"/>
      <c r="I5" s="25"/>
      <c r="J5" s="58" t="str">
        <f>IF(LEN(SETTINGS!$B$6)&gt;0,SETTINGS!$B$6,"")</f>
        <v>Manager Name</v>
      </c>
      <c r="K5" s="27"/>
    </row>
    <row r="6" spans="1:11" ht="15.75" x14ac:dyDescent="0.25">
      <c r="A6" s="22"/>
      <c r="B6" s="55" t="str">
        <f>IF(LEN(I_COMP_CF)&gt;0,I_COMP_CF,"")</f>
        <v>Leader in Employee care</v>
      </c>
      <c r="C6" s="25"/>
      <c r="D6" s="25"/>
      <c r="E6" s="25"/>
      <c r="F6" s="25"/>
      <c r="G6" s="25"/>
      <c r="H6" s="25"/>
      <c r="I6" s="25"/>
      <c r="J6" s="57" t="str">
        <f>IF(LEN(I_MGR_NAME)&gt;0,I_MGR_NAME,"")</f>
        <v>Indzara Manager</v>
      </c>
      <c r="K6" s="27"/>
    </row>
    <row r="7" spans="1:11" ht="15.75" x14ac:dyDescent="0.25">
      <c r="A7" s="22"/>
      <c r="B7" s="24"/>
      <c r="C7" s="24"/>
      <c r="D7" s="24"/>
      <c r="E7" s="24"/>
      <c r="F7" s="24"/>
      <c r="G7" s="24"/>
      <c r="H7" s="25"/>
      <c r="I7" s="24"/>
      <c r="J7" s="57" t="str">
        <f>IF(LEN(I_EMP_CF)&gt;0,I_EMP_CF,"")</f>
        <v>Printed on Sep 3, 2018</v>
      </c>
      <c r="K7" s="28"/>
    </row>
    <row r="8" spans="1:11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1"/>
    </row>
    <row r="9" spans="1:11" ht="15.75" x14ac:dyDescent="0.25">
      <c r="A9" s="29"/>
      <c r="B9" s="30"/>
      <c r="C9" s="30"/>
      <c r="D9" s="32" t="s">
        <v>58</v>
      </c>
      <c r="E9" s="33">
        <v>43282</v>
      </c>
      <c r="F9" s="34" t="s">
        <v>57</v>
      </c>
      <c r="G9" s="59">
        <f>I_REP_ST_DT+13</f>
        <v>43295</v>
      </c>
      <c r="H9" s="30"/>
      <c r="I9" s="30"/>
      <c r="J9" s="30"/>
      <c r="K9" s="31"/>
    </row>
    <row r="10" spans="1:11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1"/>
    </row>
    <row r="11" spans="1:11" ht="30" customHeight="1" thickBot="1" x14ac:dyDescent="0.3">
      <c r="A11" s="29"/>
      <c r="B11" s="37" t="s">
        <v>3</v>
      </c>
      <c r="C11" s="37" t="s">
        <v>82</v>
      </c>
      <c r="D11" s="37"/>
      <c r="E11" s="60" t="str">
        <f>IF(LEN(I_T1)&gt;0,I_T1,"")</f>
        <v>REGULAR</v>
      </c>
      <c r="F11" s="60" t="str">
        <f>IF(LEN(I_T2)&gt;0,I_T2,"")</f>
        <v>OVERTIME</v>
      </c>
      <c r="G11" s="60" t="str">
        <f>IF(LEN(I_T3)&gt;0,I_T3,"")</f>
        <v>DOUBLE OVERTIME</v>
      </c>
      <c r="H11" s="37"/>
      <c r="I11" s="37" t="s">
        <v>84</v>
      </c>
      <c r="J11" s="30"/>
      <c r="K11" s="31"/>
    </row>
    <row r="12" spans="1:11" ht="16.5" thickTop="1" thickBot="1" x14ac:dyDescent="0.3">
      <c r="A12" s="29"/>
      <c r="B12" s="77">
        <f t="shared" ref="B12:B25" si="0">I_REP_ST_DT+ROW(B12)-ROW($B$12)</f>
        <v>43282</v>
      </c>
      <c r="C12" s="78">
        <f>B12</f>
        <v>43282</v>
      </c>
      <c r="D12" s="79" t="str">
        <f>IFERROR(IF(INDEX(HELP!$C$3:$C$9,WEEKDAY($B12,1))=1,"W",IF(MATCH(B12,L_HOLS,0)&gt;0,"H","")),"")</f>
        <v/>
      </c>
      <c r="E12" s="80">
        <f>IFERROR(INDEX(T_DATA[[REGULAR ]],MATCH($B12,T_DATA[DATE],0)),"")</f>
        <v>0</v>
      </c>
      <c r="F12" s="80">
        <f ca="1">IFERROR(IF(I_T2="","",INDEX(T_DATA[OVERTIME],MATCH($B12,T_DATA[DATE],0))),"")</f>
        <v>0</v>
      </c>
      <c r="G12" s="80">
        <f ca="1">IFERROR(IF(I_T3="","",INDEX(T_DATA[DOUBLE OVERTIME],MATCH($B12,T_DATA[DATE],0))),"")</f>
        <v>0</v>
      </c>
      <c r="H12" s="73"/>
      <c r="I12" s="81">
        <f>IFERROR(INDEX(T_DATA[DAY HOURS],MATCH($B12,T_DATA[DATE],0)),"")</f>
        <v>0</v>
      </c>
      <c r="J12" s="30"/>
      <c r="K12" s="31"/>
    </row>
    <row r="13" spans="1:11" ht="16.5" thickTop="1" thickBot="1" x14ac:dyDescent="0.3">
      <c r="A13" s="29"/>
      <c r="B13" s="77">
        <f t="shared" si="0"/>
        <v>43283</v>
      </c>
      <c r="C13" s="78">
        <f t="shared" ref="C13:C25" si="1">B13</f>
        <v>43283</v>
      </c>
      <c r="D13" s="79" t="str">
        <f>IFERROR(IF(INDEX(HELP!$C$3:$C$9,WEEKDAY($B13,1))=1,"W",IF(MATCH(B13,L_HOLS,0)&gt;0,"H","")),"")</f>
        <v/>
      </c>
      <c r="E13" s="80">
        <f>IFERROR(INDEX(T_DATA[[REGULAR ]],MATCH($B13,T_DATA[DATE],0)),"")</f>
        <v>0</v>
      </c>
      <c r="F13" s="80">
        <f ca="1">IFERROR(IF(I_T2="","",INDEX(T_DATA[OVERTIME],MATCH($B13,T_DATA[DATE],0))),"")</f>
        <v>0</v>
      </c>
      <c r="G13" s="80">
        <f ca="1">IFERROR(IF(I_T3="","",INDEX(T_DATA[DOUBLE OVERTIME],MATCH($B13,T_DATA[DATE],0))),"")</f>
        <v>0</v>
      </c>
      <c r="H13" s="73"/>
      <c r="I13" s="81">
        <f>IFERROR(INDEX(T_DATA[DAY HOURS],MATCH($B13,T_DATA[DATE],0)),"")</f>
        <v>0</v>
      </c>
      <c r="J13" s="30"/>
      <c r="K13" s="31"/>
    </row>
    <row r="14" spans="1:11" ht="16.5" thickTop="1" thickBot="1" x14ac:dyDescent="0.3">
      <c r="A14" s="29"/>
      <c r="B14" s="77">
        <f t="shared" si="0"/>
        <v>43284</v>
      </c>
      <c r="C14" s="78">
        <f t="shared" si="1"/>
        <v>43284</v>
      </c>
      <c r="D14" s="79" t="str">
        <f>IFERROR(IF(INDEX(HELP!$C$3:$C$9,WEEKDAY($B14,1))=1,"W",IF(MATCH(B14,L_HOLS,0)&gt;0,"H","")),"")</f>
        <v/>
      </c>
      <c r="E14" s="80">
        <f>IFERROR(INDEX(T_DATA[[REGULAR ]],MATCH($B14,T_DATA[DATE],0)),"")</f>
        <v>0</v>
      </c>
      <c r="F14" s="80">
        <f ca="1">IFERROR(IF(I_T2="","",INDEX(T_DATA[OVERTIME],MATCH($B14,T_DATA[DATE],0))),"")</f>
        <v>0</v>
      </c>
      <c r="G14" s="80">
        <f ca="1">IFERROR(IF(I_T3="","",INDEX(T_DATA[DOUBLE OVERTIME],MATCH($B14,T_DATA[DATE],0))),"")</f>
        <v>0</v>
      </c>
      <c r="H14" s="73"/>
      <c r="I14" s="81">
        <f>IFERROR(INDEX(T_DATA[DAY HOURS],MATCH($B14,T_DATA[DATE],0)),"")</f>
        <v>0</v>
      </c>
      <c r="J14" s="30"/>
      <c r="K14" s="31"/>
    </row>
    <row r="15" spans="1:11" ht="16.5" thickTop="1" thickBot="1" x14ac:dyDescent="0.3">
      <c r="A15" s="29"/>
      <c r="B15" s="77">
        <f t="shared" si="0"/>
        <v>43285</v>
      </c>
      <c r="C15" s="78">
        <f t="shared" si="1"/>
        <v>43285</v>
      </c>
      <c r="D15" s="79" t="str">
        <f>IFERROR(IF(INDEX(HELP!$C$3:$C$9,WEEKDAY($B15,1))=1,"W",IF(MATCH(B15,L_HOLS,0)&gt;0,"H","")),"")</f>
        <v/>
      </c>
      <c r="E15" s="80">
        <f>IFERROR(INDEX(T_DATA[[REGULAR ]],MATCH($B15,T_DATA[DATE],0)),"")</f>
        <v>0</v>
      </c>
      <c r="F15" s="80">
        <f ca="1">IFERROR(IF(I_T2="","",INDEX(T_DATA[OVERTIME],MATCH($B15,T_DATA[DATE],0))),"")</f>
        <v>0</v>
      </c>
      <c r="G15" s="80">
        <f ca="1">IFERROR(IF(I_T3="","",INDEX(T_DATA[DOUBLE OVERTIME],MATCH($B15,T_DATA[DATE],0))),"")</f>
        <v>0</v>
      </c>
      <c r="H15" s="73"/>
      <c r="I15" s="81">
        <f>IFERROR(INDEX(T_DATA[DAY HOURS],MATCH($B15,T_DATA[DATE],0)),"")</f>
        <v>0</v>
      </c>
      <c r="J15" s="30"/>
      <c r="K15" s="31"/>
    </row>
    <row r="16" spans="1:11" ht="16.5" thickTop="1" thickBot="1" x14ac:dyDescent="0.3">
      <c r="A16" s="29"/>
      <c r="B16" s="77">
        <f t="shared" si="0"/>
        <v>43286</v>
      </c>
      <c r="C16" s="78">
        <f t="shared" si="1"/>
        <v>43286</v>
      </c>
      <c r="D16" s="79" t="str">
        <f>IFERROR(IF(INDEX(HELP!$C$3:$C$9,WEEKDAY($B16,1))=1,"W",IF(MATCH(B16,L_HOLS,0)&gt;0,"H","")),"")</f>
        <v/>
      </c>
      <c r="E16" s="80">
        <f>IFERROR(INDEX(T_DATA[[REGULAR ]],MATCH($B16,T_DATA[DATE],0)),"")</f>
        <v>0</v>
      </c>
      <c r="F16" s="80">
        <f ca="1">IFERROR(IF(I_T2="","",INDEX(T_DATA[OVERTIME],MATCH($B16,T_DATA[DATE],0))),"")</f>
        <v>0</v>
      </c>
      <c r="G16" s="80">
        <f ca="1">IFERROR(IF(I_T3="","",INDEX(T_DATA[DOUBLE OVERTIME],MATCH($B16,T_DATA[DATE],0))),"")</f>
        <v>0</v>
      </c>
      <c r="H16" s="73"/>
      <c r="I16" s="81">
        <f>IFERROR(INDEX(T_DATA[DAY HOURS],MATCH($B16,T_DATA[DATE],0)),"")</f>
        <v>0</v>
      </c>
      <c r="J16" s="30"/>
      <c r="K16" s="31"/>
    </row>
    <row r="17" spans="1:11" ht="16.5" thickTop="1" thickBot="1" x14ac:dyDescent="0.3">
      <c r="A17" s="29"/>
      <c r="B17" s="77">
        <f t="shared" si="0"/>
        <v>43287</v>
      </c>
      <c r="C17" s="78">
        <f t="shared" si="1"/>
        <v>43287</v>
      </c>
      <c r="D17" s="79" t="str">
        <f>IFERROR(IF(INDEX(HELP!$C$3:$C$9,WEEKDAY($B17,1))=1,"W",IF(MATCH(B17,L_HOLS,0)&gt;0,"H","")),"")</f>
        <v>W</v>
      </c>
      <c r="E17" s="80">
        <f>IFERROR(INDEX(T_DATA[[REGULAR ]],MATCH($B17,T_DATA[DATE],0)),"")</f>
        <v>0</v>
      </c>
      <c r="F17" s="80">
        <f ca="1">IFERROR(IF(I_T2="","",INDEX(T_DATA[OVERTIME],MATCH($B17,T_DATA[DATE],0))),"")</f>
        <v>0</v>
      </c>
      <c r="G17" s="80">
        <f ca="1">IFERROR(IF(I_T3="","",INDEX(T_DATA[DOUBLE OVERTIME],MATCH($B17,T_DATA[DATE],0))),"")</f>
        <v>0</v>
      </c>
      <c r="H17" s="73"/>
      <c r="I17" s="81">
        <f>IFERROR(INDEX(T_DATA[DAY HOURS],MATCH($B17,T_DATA[DATE],0)),"")</f>
        <v>0</v>
      </c>
      <c r="J17" s="30"/>
      <c r="K17" s="31"/>
    </row>
    <row r="18" spans="1:11" ht="16.5" thickTop="1" thickBot="1" x14ac:dyDescent="0.3">
      <c r="A18" s="29"/>
      <c r="B18" s="77">
        <f t="shared" si="0"/>
        <v>43288</v>
      </c>
      <c r="C18" s="78">
        <f t="shared" si="1"/>
        <v>43288</v>
      </c>
      <c r="D18" s="79" t="str">
        <f>IFERROR(IF(INDEX(HELP!$C$3:$C$9,WEEKDAY($B18,1))=1,"W",IF(MATCH(B18,L_HOLS,0)&gt;0,"H","")),"")</f>
        <v/>
      </c>
      <c r="E18" s="80">
        <f>IFERROR(INDEX(T_DATA[[REGULAR ]],MATCH($B18,T_DATA[DATE],0)),"")</f>
        <v>0</v>
      </c>
      <c r="F18" s="80">
        <f ca="1">IFERROR(IF(I_T2="","",INDEX(T_DATA[OVERTIME],MATCH($B18,T_DATA[DATE],0))),"")</f>
        <v>0</v>
      </c>
      <c r="G18" s="80">
        <f ca="1">IFERROR(IF(I_T3="","",INDEX(T_DATA[DOUBLE OVERTIME],MATCH($B18,T_DATA[DATE],0))),"")</f>
        <v>0</v>
      </c>
      <c r="H18" s="73"/>
      <c r="I18" s="81">
        <f>IFERROR(INDEX(T_DATA[DAY HOURS],MATCH($B18,T_DATA[DATE],0)),"")</f>
        <v>0</v>
      </c>
      <c r="J18" s="30"/>
      <c r="K18" s="31"/>
    </row>
    <row r="19" spans="1:11" ht="16.5" thickTop="1" thickBot="1" x14ac:dyDescent="0.3">
      <c r="A19" s="29"/>
      <c r="B19" s="77">
        <f t="shared" si="0"/>
        <v>43289</v>
      </c>
      <c r="C19" s="78">
        <f t="shared" si="1"/>
        <v>43289</v>
      </c>
      <c r="D19" s="79" t="str">
        <f>IFERROR(IF(INDEX(HELP!$C$3:$C$9,WEEKDAY($B19,1))=1,"W",IF(MATCH(B19,L_HOLS,0)&gt;0,"H","")),"")</f>
        <v/>
      </c>
      <c r="E19" s="80">
        <f>IFERROR(INDEX(T_DATA[[REGULAR ]],MATCH($B19,T_DATA[DATE],0)),"")</f>
        <v>0</v>
      </c>
      <c r="F19" s="80">
        <f ca="1">IFERROR(IF(I_T2="","",INDEX(T_DATA[OVERTIME],MATCH($B19,T_DATA[DATE],0))),"")</f>
        <v>0</v>
      </c>
      <c r="G19" s="80">
        <f ca="1">IFERROR(IF(I_T3="","",INDEX(T_DATA[DOUBLE OVERTIME],MATCH($B19,T_DATA[DATE],0))),"")</f>
        <v>0</v>
      </c>
      <c r="H19" s="73"/>
      <c r="I19" s="81">
        <f>IFERROR(INDEX(T_DATA[DAY HOURS],MATCH($B19,T_DATA[DATE],0)),"")</f>
        <v>0</v>
      </c>
      <c r="J19" s="30"/>
      <c r="K19" s="31"/>
    </row>
    <row r="20" spans="1:11" ht="16.5" thickTop="1" thickBot="1" x14ac:dyDescent="0.3">
      <c r="A20" s="29"/>
      <c r="B20" s="77">
        <f t="shared" si="0"/>
        <v>43290</v>
      </c>
      <c r="C20" s="78">
        <f t="shared" si="1"/>
        <v>43290</v>
      </c>
      <c r="D20" s="79" t="str">
        <f>IFERROR(IF(INDEX(HELP!$C$3:$C$9,WEEKDAY($B20,1))=1,"W",IF(MATCH(B20,L_HOLS,0)&gt;0,"H","")),"")</f>
        <v/>
      </c>
      <c r="E20" s="80">
        <f>IFERROR(INDEX(T_DATA[[REGULAR ]],MATCH($B20,T_DATA[DATE],0)),"")</f>
        <v>0</v>
      </c>
      <c r="F20" s="80">
        <f ca="1">IFERROR(IF(I_T2="","",INDEX(T_DATA[OVERTIME],MATCH($B20,T_DATA[DATE],0))),"")</f>
        <v>0</v>
      </c>
      <c r="G20" s="80">
        <f ca="1">IFERROR(IF(I_T3="","",INDEX(T_DATA[DOUBLE OVERTIME],MATCH($B20,T_DATA[DATE],0))),"")</f>
        <v>0</v>
      </c>
      <c r="H20" s="73"/>
      <c r="I20" s="81">
        <f>IFERROR(INDEX(T_DATA[DAY HOURS],MATCH($B20,T_DATA[DATE],0)),"")</f>
        <v>0</v>
      </c>
      <c r="J20" s="30"/>
      <c r="K20" s="31"/>
    </row>
    <row r="21" spans="1:11" ht="16.5" thickTop="1" thickBot="1" x14ac:dyDescent="0.3">
      <c r="A21" s="29"/>
      <c r="B21" s="77">
        <f t="shared" si="0"/>
        <v>43291</v>
      </c>
      <c r="C21" s="78">
        <f t="shared" si="1"/>
        <v>43291</v>
      </c>
      <c r="D21" s="79" t="str">
        <f>IFERROR(IF(INDEX(HELP!$C$3:$C$9,WEEKDAY($B21,1))=1,"W",IF(MATCH(B21,L_HOLS,0)&gt;0,"H","")),"")</f>
        <v/>
      </c>
      <c r="E21" s="80">
        <f>IFERROR(INDEX(T_DATA[[REGULAR ]],MATCH($B21,T_DATA[DATE],0)),"")</f>
        <v>0</v>
      </c>
      <c r="F21" s="80">
        <f ca="1">IFERROR(IF(I_T2="","",INDEX(T_DATA[OVERTIME],MATCH($B21,T_DATA[DATE],0))),"")</f>
        <v>0</v>
      </c>
      <c r="G21" s="80">
        <f ca="1">IFERROR(IF(I_T3="","",INDEX(T_DATA[DOUBLE OVERTIME],MATCH($B21,T_DATA[DATE],0))),"")</f>
        <v>0</v>
      </c>
      <c r="H21" s="73"/>
      <c r="I21" s="81">
        <f>IFERROR(INDEX(T_DATA[DAY HOURS],MATCH($B21,T_DATA[DATE],0)),"")</f>
        <v>0</v>
      </c>
      <c r="J21" s="30"/>
      <c r="K21" s="31"/>
    </row>
    <row r="22" spans="1:11" ht="16.5" thickTop="1" thickBot="1" x14ac:dyDescent="0.3">
      <c r="A22" s="29"/>
      <c r="B22" s="77">
        <f t="shared" si="0"/>
        <v>43292</v>
      </c>
      <c r="C22" s="78">
        <f t="shared" si="1"/>
        <v>43292</v>
      </c>
      <c r="D22" s="79" t="str">
        <f>IFERROR(IF(INDEX(HELP!$C$3:$C$9,WEEKDAY($B22,1))=1,"W",IF(MATCH(B22,L_HOLS,0)&gt;0,"H","")),"")</f>
        <v/>
      </c>
      <c r="E22" s="80">
        <f>IFERROR(INDEX(T_DATA[[REGULAR ]],MATCH($B22,T_DATA[DATE],0)),"")</f>
        <v>0</v>
      </c>
      <c r="F22" s="80">
        <f ca="1">IFERROR(IF(I_T2="","",INDEX(T_DATA[OVERTIME],MATCH($B22,T_DATA[DATE],0))),"")</f>
        <v>0</v>
      </c>
      <c r="G22" s="80">
        <f ca="1">IFERROR(IF(I_T3="","",INDEX(T_DATA[DOUBLE OVERTIME],MATCH($B22,T_DATA[DATE],0))),"")</f>
        <v>0</v>
      </c>
      <c r="H22" s="73"/>
      <c r="I22" s="81">
        <f>IFERROR(INDEX(T_DATA[DAY HOURS],MATCH($B22,T_DATA[DATE],0)),"")</f>
        <v>0</v>
      </c>
      <c r="J22" s="30"/>
      <c r="K22" s="31"/>
    </row>
    <row r="23" spans="1:11" ht="16.5" thickTop="1" thickBot="1" x14ac:dyDescent="0.3">
      <c r="A23" s="29"/>
      <c r="B23" s="77">
        <f t="shared" si="0"/>
        <v>43293</v>
      </c>
      <c r="C23" s="78">
        <f t="shared" si="1"/>
        <v>43293</v>
      </c>
      <c r="D23" s="79" t="str">
        <f>IFERROR(IF(INDEX(HELP!$C$3:$C$9,WEEKDAY($B23,1))=1,"W",IF(MATCH(B23,L_HOLS,0)&gt;0,"H","")),"")</f>
        <v/>
      </c>
      <c r="E23" s="80">
        <f>IFERROR(INDEX(T_DATA[[REGULAR ]],MATCH($B23,T_DATA[DATE],0)),"")</f>
        <v>0</v>
      </c>
      <c r="F23" s="80">
        <f ca="1">IFERROR(IF(I_T2="","",INDEX(T_DATA[OVERTIME],MATCH($B23,T_DATA[DATE],0))),"")</f>
        <v>0</v>
      </c>
      <c r="G23" s="80">
        <f ca="1">IFERROR(IF(I_T3="","",INDEX(T_DATA[DOUBLE OVERTIME],MATCH($B23,T_DATA[DATE],0))),"")</f>
        <v>0</v>
      </c>
      <c r="H23" s="73"/>
      <c r="I23" s="81">
        <f>IFERROR(INDEX(T_DATA[DAY HOURS],MATCH($B23,T_DATA[DATE],0)),"")</f>
        <v>0</v>
      </c>
      <c r="J23" s="30"/>
      <c r="K23" s="31"/>
    </row>
    <row r="24" spans="1:11" ht="16.5" thickTop="1" thickBot="1" x14ac:dyDescent="0.3">
      <c r="A24" s="29"/>
      <c r="B24" s="77">
        <f t="shared" si="0"/>
        <v>43294</v>
      </c>
      <c r="C24" s="78">
        <f t="shared" si="1"/>
        <v>43294</v>
      </c>
      <c r="D24" s="79" t="str">
        <f>IFERROR(IF(INDEX(HELP!$C$3:$C$9,WEEKDAY($B24,1))=1,"W",IF(MATCH(B24,L_HOLS,0)&gt;0,"H","")),"")</f>
        <v>W</v>
      </c>
      <c r="E24" s="80">
        <f>IFERROR(INDEX(T_DATA[[REGULAR ]],MATCH($B24,T_DATA[DATE],0)),"")</f>
        <v>0</v>
      </c>
      <c r="F24" s="80">
        <f ca="1">IFERROR(IF(I_T2="","",INDEX(T_DATA[OVERTIME],MATCH($B24,T_DATA[DATE],0))),"")</f>
        <v>0</v>
      </c>
      <c r="G24" s="80">
        <f ca="1">IFERROR(IF(I_T3="","",INDEX(T_DATA[DOUBLE OVERTIME],MATCH($B24,T_DATA[DATE],0))),"")</f>
        <v>0</v>
      </c>
      <c r="H24" s="73"/>
      <c r="I24" s="81">
        <f>IFERROR(INDEX(T_DATA[DAY HOURS],MATCH($B24,T_DATA[DATE],0)),"")</f>
        <v>0</v>
      </c>
      <c r="J24" s="30"/>
      <c r="K24" s="31"/>
    </row>
    <row r="25" spans="1:11" ht="16.5" thickTop="1" thickBot="1" x14ac:dyDescent="0.3">
      <c r="A25" s="29"/>
      <c r="B25" s="77">
        <f t="shared" si="0"/>
        <v>43295</v>
      </c>
      <c r="C25" s="78">
        <f t="shared" si="1"/>
        <v>43295</v>
      </c>
      <c r="D25" s="79" t="str">
        <f>IFERROR(IF(INDEX(HELP!$C$3:$C$9,WEEKDAY($B25,1))=1,"W",IF(MATCH(B25,L_HOLS,0)&gt;0,"H","")),"")</f>
        <v/>
      </c>
      <c r="E25" s="80">
        <f>IFERROR(INDEX(T_DATA[[REGULAR ]],MATCH($B25,T_DATA[DATE],0)),"")</f>
        <v>0</v>
      </c>
      <c r="F25" s="80">
        <f ca="1">IFERROR(IF(I_T2="","",INDEX(T_DATA[OVERTIME],MATCH($B25,T_DATA[DATE],0))),"")</f>
        <v>0</v>
      </c>
      <c r="G25" s="80">
        <f ca="1">IFERROR(IF(I_T3="","",INDEX(T_DATA[DOUBLE OVERTIME],MATCH($B25,T_DATA[DATE],0))),"")</f>
        <v>0</v>
      </c>
      <c r="H25" s="73"/>
      <c r="I25" s="81">
        <f>IFERROR(INDEX(T_DATA[DAY HOURS],MATCH($B25,T_DATA[DATE],0)),"")</f>
        <v>0</v>
      </c>
      <c r="J25" s="30"/>
      <c r="K25" s="31"/>
    </row>
    <row r="26" spans="1:11" ht="2.1" customHeight="1" thickTop="1" x14ac:dyDescent="0.25">
      <c r="A26" s="29"/>
      <c r="B26" s="74"/>
      <c r="C26" s="74"/>
      <c r="D26" s="74"/>
      <c r="E26" s="74"/>
      <c r="F26" s="74"/>
      <c r="G26" s="74"/>
      <c r="H26" s="74"/>
      <c r="I26" s="74"/>
      <c r="J26" s="30"/>
      <c r="K26" s="31"/>
    </row>
    <row r="27" spans="1:11" ht="2.1" customHeight="1" thickBot="1" x14ac:dyDescent="0.3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1" ht="21.95" customHeight="1" thickTop="1" thickBot="1" x14ac:dyDescent="0.3">
      <c r="A28" s="29"/>
      <c r="B28" s="30"/>
      <c r="C28" s="75" t="s">
        <v>54</v>
      </c>
      <c r="D28" s="30"/>
      <c r="E28" s="69">
        <f>SUM(E12:E25)</f>
        <v>0</v>
      </c>
      <c r="F28" s="69">
        <f ca="1">IF(I_T2="","",SUM(F12:F25))</f>
        <v>0</v>
      </c>
      <c r="G28" s="69">
        <f ca="1">IF(I_T3="","",SUM(G12:G25))</f>
        <v>0</v>
      </c>
      <c r="H28" s="30"/>
      <c r="I28" s="82">
        <f>ROUND(SUM(I12:I25),2)</f>
        <v>0</v>
      </c>
      <c r="J28" s="30" t="s">
        <v>62</v>
      </c>
      <c r="K28" s="31"/>
    </row>
    <row r="29" spans="1:11" ht="21.95" customHeight="1" thickTop="1" thickBot="1" x14ac:dyDescent="0.3">
      <c r="A29" s="29"/>
      <c r="B29" s="30"/>
      <c r="C29" s="75" t="s">
        <v>53</v>
      </c>
      <c r="D29" s="30"/>
      <c r="E29" s="70">
        <f>IF(I_T1="","",I_T1_RT)</f>
        <v>10</v>
      </c>
      <c r="F29" s="70">
        <f>IF(I_T2="","",I_T2_RT)</f>
        <v>15</v>
      </c>
      <c r="G29" s="70">
        <f>IF(I_T3="","",I_T3_RT)</f>
        <v>20</v>
      </c>
      <c r="H29" s="30"/>
      <c r="I29" s="30"/>
      <c r="J29" s="30"/>
      <c r="K29" s="31"/>
    </row>
    <row r="30" spans="1:11" ht="21.95" customHeight="1" thickTop="1" thickBot="1" x14ac:dyDescent="0.3">
      <c r="A30" s="29"/>
      <c r="B30" s="30"/>
      <c r="C30" s="75" t="s">
        <v>55</v>
      </c>
      <c r="D30" s="30"/>
      <c r="E30" s="70">
        <f>IFERROR(ROUND(E28*E29,2),"")</f>
        <v>0</v>
      </c>
      <c r="F30" s="70">
        <f ca="1">IFERROR(ROUND(F28*F29,2),"")</f>
        <v>0</v>
      </c>
      <c r="G30" s="70">
        <f ca="1">IFERROR(ROUND(G28*G29,2),"")</f>
        <v>0</v>
      </c>
      <c r="H30" s="30"/>
      <c r="I30" s="72">
        <f ca="1">SUM(E30:G30)</f>
        <v>0</v>
      </c>
      <c r="J30" s="30"/>
      <c r="K30" s="31"/>
    </row>
    <row r="31" spans="1:11" ht="15.75" thickTop="1" x14ac:dyDescent="0.25">
      <c r="A31" s="29"/>
      <c r="B31" s="30"/>
      <c r="C31" s="30"/>
      <c r="D31" s="30"/>
      <c r="E31" s="30"/>
      <c r="F31" s="30"/>
      <c r="G31" s="30"/>
      <c r="H31" s="30"/>
      <c r="I31" s="48" t="s">
        <v>56</v>
      </c>
      <c r="J31" s="30"/>
      <c r="K31" s="31"/>
    </row>
    <row r="32" spans="1:11" ht="2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76"/>
      <c r="K32" s="31"/>
    </row>
    <row r="33" spans="1:1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1"/>
    </row>
    <row r="36" spans="1:11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29"/>
      <c r="B37" s="30"/>
      <c r="C37" s="30"/>
      <c r="D37" s="30"/>
      <c r="E37" s="30"/>
      <c r="F37" s="30"/>
      <c r="G37" s="49"/>
      <c r="H37" s="49"/>
      <c r="I37" s="49"/>
      <c r="J37" s="49"/>
      <c r="K37" s="31"/>
    </row>
    <row r="38" spans="1:11" x14ac:dyDescent="0.25">
      <c r="A38" s="29"/>
      <c r="B38" s="50" t="s">
        <v>51</v>
      </c>
      <c r="C38" s="50"/>
      <c r="D38" s="50"/>
      <c r="E38" s="30"/>
      <c r="F38" s="30"/>
      <c r="G38" s="30" t="s">
        <v>52</v>
      </c>
      <c r="H38" s="30"/>
      <c r="I38" s="30"/>
      <c r="J38" s="30"/>
      <c r="K38" s="31"/>
    </row>
    <row r="39" spans="1:11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1"/>
    </row>
    <row r="42" spans="1:11" x14ac:dyDescent="0.25">
      <c r="A42" s="22"/>
      <c r="B42" s="24"/>
      <c r="C42" s="24"/>
      <c r="D42" s="24"/>
      <c r="E42" s="24"/>
      <c r="F42" s="24"/>
      <c r="G42" s="24"/>
      <c r="H42" s="24"/>
      <c r="I42" s="24"/>
      <c r="J42" s="24"/>
      <c r="K42" s="27"/>
    </row>
    <row r="43" spans="1:11" x14ac:dyDescent="0.25">
      <c r="A43" s="22"/>
      <c r="B43" s="24"/>
      <c r="C43" s="24"/>
      <c r="D43" s="24"/>
      <c r="E43" s="24" t="s">
        <v>60</v>
      </c>
      <c r="F43" s="24"/>
      <c r="G43" s="24"/>
      <c r="H43" s="24"/>
      <c r="I43" s="24"/>
      <c r="J43" s="24"/>
      <c r="K43" s="27"/>
    </row>
    <row r="44" spans="1:11" ht="15.75" thickBot="1" x14ac:dyDescent="0.3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3"/>
    </row>
  </sheetData>
  <sheetProtection algorithmName="SHA-512" hashValue="vrzoP5riD3RZhYHSL4O8uhfgDWTKSU7VU6pQEzH+N4u30IZRaGkuILEuhl2gIZG/o6LE7nLGy0XFXyyRUy1luA==" saltValue="6cb02eh70K6rqTSn1GtDhQ==" spinCount="100000" sheet="1" scenarios="1" formatCells="0" formatColumns="0" formatRows="0"/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80" workbookViewId="0">
      <selection activeCell="G25" sqref="G25"/>
    </sheetView>
  </sheetViews>
  <sheetFormatPr defaultRowHeight="15" x14ac:dyDescent="0.25"/>
  <cols>
    <col min="1" max="1" width="7.7109375" style="21" customWidth="1"/>
    <col min="2" max="2" width="12.7109375" style="21" customWidth="1"/>
    <col min="3" max="3" width="10.7109375" style="21" customWidth="1"/>
    <col min="4" max="4" width="2.7109375" style="21" customWidth="1"/>
    <col min="5" max="7" width="10.7109375" style="21" customWidth="1"/>
    <col min="8" max="8" width="2.7109375" style="21" customWidth="1"/>
    <col min="9" max="9" width="10.7109375" style="21" customWidth="1"/>
    <col min="10" max="10" width="2.7109375" style="21" customWidth="1"/>
    <col min="11" max="11" width="7.7109375" style="21" customWidth="1"/>
    <col min="12" max="16384" width="9.140625" style="21"/>
  </cols>
  <sheetData>
    <row r="1" spans="1:11" ht="15.75" x14ac:dyDescent="0.25">
      <c r="A1" s="18"/>
      <c r="B1" s="83" t="s">
        <v>48</v>
      </c>
      <c r="C1" s="19"/>
      <c r="D1" s="19"/>
      <c r="E1" s="19"/>
      <c r="F1" s="19"/>
      <c r="G1" s="19"/>
      <c r="H1" s="19"/>
      <c r="I1" s="19"/>
      <c r="J1" s="84" t="s">
        <v>49</v>
      </c>
      <c r="K1" s="20"/>
    </row>
    <row r="2" spans="1:11" ht="15.75" x14ac:dyDescent="0.25">
      <c r="A2" s="22"/>
      <c r="B2" s="54" t="str">
        <f>IF(LEN(I_COMP_NAME)&gt;0,I_COMP_NAME,"")</f>
        <v>Indzara.com</v>
      </c>
      <c r="C2" s="25"/>
      <c r="D2" s="25"/>
      <c r="E2" s="25"/>
      <c r="F2" s="25"/>
      <c r="G2" s="25"/>
      <c r="H2" s="23"/>
      <c r="I2" s="25"/>
      <c r="J2" s="56" t="str">
        <f>IF(LEN(I_EMP_NAME)&gt;0,I_EMP_NAME,"")</f>
        <v>Indzara</v>
      </c>
      <c r="K2" s="27"/>
    </row>
    <row r="3" spans="1:11" ht="15.75" x14ac:dyDescent="0.25">
      <c r="A3" s="22"/>
      <c r="B3" s="55" t="str">
        <f>IF(LEN(I_COMP_TAG)&gt;0,I_COMP_TAG,"")</f>
        <v>Simple &amp; Effective Excel Solutions</v>
      </c>
      <c r="C3" s="25"/>
      <c r="D3" s="25"/>
      <c r="E3" s="25"/>
      <c r="F3" s="25"/>
      <c r="G3" s="25"/>
      <c r="H3" s="25"/>
      <c r="I3" s="25"/>
      <c r="J3" s="57" t="str">
        <f>IF(LEN(i_EMP_TITLE)&gt;0,i_EMP_TITLE,"")</f>
        <v>Excel Solutions Manager</v>
      </c>
      <c r="K3" s="27"/>
    </row>
    <row r="4" spans="1:11" ht="15.75" x14ac:dyDescent="0.25">
      <c r="A4" s="22"/>
      <c r="B4" s="55" t="str">
        <f>IF(LEN(I_COMP_ADD)&gt;0,I_COMP_ADD,"")</f>
        <v>123, ABC Street, DEF City, GH - 12345</v>
      </c>
      <c r="C4" s="25"/>
      <c r="D4" s="25"/>
      <c r="E4" s="25"/>
      <c r="F4" s="25"/>
      <c r="G4" s="25"/>
      <c r="H4" s="25"/>
      <c r="I4" s="25"/>
      <c r="J4" s="58" t="str">
        <f>IF(LEN(SETTINGS!$B$6)&gt;0,SETTINGS!$B$6,"")</f>
        <v>Manager Name</v>
      </c>
      <c r="K4" s="27"/>
    </row>
    <row r="5" spans="1:11" ht="15.75" x14ac:dyDescent="0.25">
      <c r="A5" s="22"/>
      <c r="B5" s="55" t="str">
        <f>IF(LEN(I_COMP_CF)&gt;0,I_COMP_CF,"")</f>
        <v>Leader in Employee care</v>
      </c>
      <c r="C5" s="25"/>
      <c r="D5" s="25"/>
      <c r="E5" s="25"/>
      <c r="F5" s="25"/>
      <c r="G5" s="25"/>
      <c r="H5" s="25"/>
      <c r="I5" s="25"/>
      <c r="J5" s="57" t="str">
        <f>IF(LEN(I_MGR_NAME)&gt;0,I_MGR_NAME,"")</f>
        <v>Indzara Manager</v>
      </c>
      <c r="K5" s="27"/>
    </row>
    <row r="6" spans="1:11" ht="15.75" x14ac:dyDescent="0.25">
      <c r="A6" s="22"/>
      <c r="B6" s="24"/>
      <c r="C6" s="24"/>
      <c r="D6" s="24"/>
      <c r="E6" s="24"/>
      <c r="F6" s="24"/>
      <c r="G6" s="24"/>
      <c r="H6" s="25"/>
      <c r="I6" s="24"/>
      <c r="J6" s="57" t="str">
        <f>IF(LEN(I_EMP_CF)&gt;0,I_EMP_CF,"")</f>
        <v>Printed on Sep 3, 2018</v>
      </c>
      <c r="K6" s="28"/>
    </row>
    <row r="7" spans="1:11" ht="15.75" x14ac:dyDescent="0.25">
      <c r="A7" s="29"/>
      <c r="B7" s="30"/>
      <c r="C7" s="30"/>
      <c r="D7" s="30"/>
      <c r="E7" s="30"/>
      <c r="F7" s="34"/>
      <c r="G7" s="30"/>
      <c r="H7" s="32" t="s">
        <v>58</v>
      </c>
      <c r="I7" s="85">
        <v>43282</v>
      </c>
      <c r="J7" s="30"/>
      <c r="K7" s="31"/>
    </row>
    <row r="8" spans="1:11" ht="5.0999999999999996" customHeight="1" x14ac:dyDescent="0.25">
      <c r="A8" s="29"/>
      <c r="B8" s="30"/>
      <c r="C8" s="30"/>
      <c r="D8" s="30"/>
      <c r="E8" s="30"/>
      <c r="F8" s="30"/>
      <c r="G8" s="30"/>
      <c r="H8" s="30"/>
      <c r="I8" s="86"/>
      <c r="J8" s="30"/>
      <c r="K8" s="31"/>
    </row>
    <row r="9" spans="1:11" ht="30" customHeight="1" x14ac:dyDescent="0.25">
      <c r="A9" s="29"/>
      <c r="B9" s="87" t="s">
        <v>3</v>
      </c>
      <c r="C9" s="87" t="s">
        <v>82</v>
      </c>
      <c r="D9" s="88"/>
      <c r="E9" s="97" t="str">
        <f>IF(LEN(I_T1)&gt;0,I_T1,"")</f>
        <v>REGULAR</v>
      </c>
      <c r="F9" s="97" t="str">
        <f>IF(LEN(I_T2)&gt;0,I_T2,"")</f>
        <v>OVERTIME</v>
      </c>
      <c r="G9" s="97" t="str">
        <f>IF(LEN(I_T3)&gt;0,I_T3,"")</f>
        <v>DOUBLE OVERTIME</v>
      </c>
      <c r="H9" s="88"/>
      <c r="I9" s="87" t="s">
        <v>84</v>
      </c>
      <c r="J9" s="30"/>
      <c r="K9" s="31"/>
    </row>
    <row r="10" spans="1:11" ht="14.1" customHeight="1" x14ac:dyDescent="0.25">
      <c r="A10" s="29"/>
      <c r="B10" s="98">
        <f t="shared" ref="B10:B40" si="0">IF(MONTH(EOMONTH(I_MREP_ST_DT,-1)+1+ROW(B10)-ROW($B$10))&lt;&gt;MONTH(I_MREP_ST_DT),"",EOMONTH(I_MREP_ST_DT,-1)+1+ROW(B10)-ROW($B$10))</f>
        <v>43282</v>
      </c>
      <c r="C10" s="99">
        <f>B10</f>
        <v>43282</v>
      </c>
      <c r="D10" s="100" t="str">
        <f>IFERROR(IF(INDEX(HELP!$C$3:$C$9,WEEKDAY($B10,1))=1,"W",IF(MATCH(B10,L_HOLS,0)&gt;0,"H","")),"")</f>
        <v/>
      </c>
      <c r="E10" s="101">
        <f>IFERROR(IF(OR(I_T1="",B10=""),"",INDEX(T_DATA[[REGULAR ]],MATCH($B10,T_DATA[DATE],0))),0)</f>
        <v>0</v>
      </c>
      <c r="F10" s="101">
        <f ca="1">IFERROR(IF(OR(B10="",I_T2=""),"",INDEX(T_DATA[OVERTIME],MATCH($B10,T_DATA[DATE],0))),0)</f>
        <v>0</v>
      </c>
      <c r="G10" s="101">
        <f ca="1">IFERROR(IF(OR(B10="",I_T3=""),"",INDEX(T_DATA[DOUBLE OVERTIME],MATCH($B10,T_DATA[DATE],0))),0)</f>
        <v>0</v>
      </c>
      <c r="H10" s="89"/>
      <c r="I10" s="106">
        <f>IFERROR(IF(B10="","",INDEX(T_DATA[DAY HOURS],MATCH($B10,T_DATA[DATE],0))),0)</f>
        <v>0</v>
      </c>
      <c r="J10" s="30"/>
      <c r="K10" s="31"/>
    </row>
    <row r="11" spans="1:11" ht="14.1" customHeight="1" x14ac:dyDescent="0.25">
      <c r="A11" s="29"/>
      <c r="B11" s="98">
        <f t="shared" si="0"/>
        <v>43283</v>
      </c>
      <c r="C11" s="99">
        <f t="shared" ref="C11:C23" si="1">B11</f>
        <v>43283</v>
      </c>
      <c r="D11" s="100" t="str">
        <f>IFERROR(IF(INDEX(HELP!$C$3:$C$9,WEEKDAY($B11,1))=1,"W",IF(MATCH(B11,L_HOLS,0)&gt;0,"H","")),"")</f>
        <v/>
      </c>
      <c r="E11" s="101">
        <f>IFERROR(IF(OR(I_T1="",B11=""),"",INDEX(T_DATA[[REGULAR ]],MATCH($B11,T_DATA[DATE],0))),0)</f>
        <v>0</v>
      </c>
      <c r="F11" s="101">
        <f ca="1">IFERROR(IF(OR(B11="",I_T2=""),"",INDEX(T_DATA[OVERTIME],MATCH($B11,T_DATA[DATE],0))),0)</f>
        <v>0</v>
      </c>
      <c r="G11" s="101">
        <f ca="1">IFERROR(IF(OR(B11="",I_T3=""),"",INDEX(T_DATA[DOUBLE OVERTIME],MATCH($B11,T_DATA[DATE],0))),0)</f>
        <v>0</v>
      </c>
      <c r="H11" s="89"/>
      <c r="I11" s="106">
        <f>IFERROR(IF(B11="","",INDEX(T_DATA[DAY HOURS],MATCH($B11,T_DATA[DATE],0))),0)</f>
        <v>0</v>
      </c>
      <c r="J11" s="30"/>
      <c r="K11" s="31"/>
    </row>
    <row r="12" spans="1:11" ht="14.1" customHeight="1" x14ac:dyDescent="0.25">
      <c r="A12" s="29"/>
      <c r="B12" s="98">
        <f t="shared" si="0"/>
        <v>43284</v>
      </c>
      <c r="C12" s="99">
        <f t="shared" si="1"/>
        <v>43284</v>
      </c>
      <c r="D12" s="100" t="str">
        <f>IFERROR(IF(INDEX(HELP!$C$3:$C$9,WEEKDAY($B12,1))=1,"W",IF(MATCH(B12,L_HOLS,0)&gt;0,"H","")),"")</f>
        <v/>
      </c>
      <c r="E12" s="101">
        <f>IFERROR(IF(OR(I_T1="",B12=""),"",INDEX(T_DATA[[REGULAR ]],MATCH($B12,T_DATA[DATE],0))),0)</f>
        <v>0</v>
      </c>
      <c r="F12" s="101">
        <f ca="1">IFERROR(IF(OR(B12="",I_T2=""),"",INDEX(T_DATA[OVERTIME],MATCH($B12,T_DATA[DATE],0))),0)</f>
        <v>0</v>
      </c>
      <c r="G12" s="101">
        <f ca="1">IFERROR(IF(OR(B12="",I_T3=""),"",INDEX(T_DATA[DOUBLE OVERTIME],MATCH($B12,T_DATA[DATE],0))),0)</f>
        <v>0</v>
      </c>
      <c r="H12" s="89"/>
      <c r="I12" s="106">
        <f>IFERROR(IF(B12="","",INDEX(T_DATA[DAY HOURS],MATCH($B12,T_DATA[DATE],0))),0)</f>
        <v>0</v>
      </c>
      <c r="J12" s="30"/>
      <c r="K12" s="31"/>
    </row>
    <row r="13" spans="1:11" ht="14.1" customHeight="1" x14ac:dyDescent="0.25">
      <c r="A13" s="29"/>
      <c r="B13" s="98">
        <f t="shared" si="0"/>
        <v>43285</v>
      </c>
      <c r="C13" s="99">
        <f t="shared" si="1"/>
        <v>43285</v>
      </c>
      <c r="D13" s="100" t="str">
        <f>IFERROR(IF(INDEX(HELP!$C$3:$C$9,WEEKDAY($B13,1))=1,"W",IF(MATCH(B13,L_HOLS,0)&gt;0,"H","")),"")</f>
        <v/>
      </c>
      <c r="E13" s="101">
        <f>IFERROR(IF(OR(I_T1="",B13=""),"",INDEX(T_DATA[[REGULAR ]],MATCH($B13,T_DATA[DATE],0))),0)</f>
        <v>0</v>
      </c>
      <c r="F13" s="101">
        <f ca="1">IFERROR(IF(OR(B13="",I_T2=""),"",INDEX(T_DATA[OVERTIME],MATCH($B13,T_DATA[DATE],0))),0)</f>
        <v>0</v>
      </c>
      <c r="G13" s="101">
        <f ca="1">IFERROR(IF(OR(B13="",I_T3=""),"",INDEX(T_DATA[DOUBLE OVERTIME],MATCH($B13,T_DATA[DATE],0))),0)</f>
        <v>0</v>
      </c>
      <c r="H13" s="89"/>
      <c r="I13" s="106">
        <f>IFERROR(IF(B13="","",INDEX(T_DATA[DAY HOURS],MATCH($B13,T_DATA[DATE],0))),0)</f>
        <v>0</v>
      </c>
      <c r="J13" s="30"/>
      <c r="K13" s="31"/>
    </row>
    <row r="14" spans="1:11" ht="14.1" customHeight="1" x14ac:dyDescent="0.25">
      <c r="A14" s="29"/>
      <c r="B14" s="98">
        <f t="shared" si="0"/>
        <v>43286</v>
      </c>
      <c r="C14" s="99">
        <f t="shared" si="1"/>
        <v>43286</v>
      </c>
      <c r="D14" s="100" t="str">
        <f>IFERROR(IF(INDEX(HELP!$C$3:$C$9,WEEKDAY($B14,1))=1,"W",IF(MATCH(B14,L_HOLS,0)&gt;0,"H","")),"")</f>
        <v/>
      </c>
      <c r="E14" s="101">
        <f>IFERROR(IF(OR(I_T1="",B14=""),"",INDEX(T_DATA[[REGULAR ]],MATCH($B14,T_DATA[DATE],0))),0)</f>
        <v>0</v>
      </c>
      <c r="F14" s="101">
        <f ca="1">IFERROR(IF(OR(B14="",I_T2=""),"",INDEX(T_DATA[OVERTIME],MATCH($B14,T_DATA[DATE],0))),0)</f>
        <v>0</v>
      </c>
      <c r="G14" s="101">
        <f ca="1">IFERROR(IF(OR(B14="",I_T3=""),"",INDEX(T_DATA[DOUBLE OVERTIME],MATCH($B14,T_DATA[DATE],0))),0)</f>
        <v>0</v>
      </c>
      <c r="H14" s="89"/>
      <c r="I14" s="106">
        <f>IFERROR(IF(B14="","",INDEX(T_DATA[DAY HOURS],MATCH($B14,T_DATA[DATE],0))),0)</f>
        <v>0</v>
      </c>
      <c r="J14" s="30"/>
      <c r="K14" s="31"/>
    </row>
    <row r="15" spans="1:11" ht="14.1" customHeight="1" x14ac:dyDescent="0.25">
      <c r="A15" s="29"/>
      <c r="B15" s="98">
        <f t="shared" si="0"/>
        <v>43287</v>
      </c>
      <c r="C15" s="99">
        <f t="shared" si="1"/>
        <v>43287</v>
      </c>
      <c r="D15" s="100" t="str">
        <f>IFERROR(IF(INDEX(HELP!$C$3:$C$9,WEEKDAY($B15,1))=1,"W",IF(MATCH(B15,L_HOLS,0)&gt;0,"H","")),"")</f>
        <v>W</v>
      </c>
      <c r="E15" s="101">
        <f>IFERROR(IF(OR(I_T1="",B15=""),"",INDEX(T_DATA[[REGULAR ]],MATCH($B15,T_DATA[DATE],0))),0)</f>
        <v>0</v>
      </c>
      <c r="F15" s="101">
        <f ca="1">IFERROR(IF(OR(B15="",I_T2=""),"",INDEX(T_DATA[OVERTIME],MATCH($B15,T_DATA[DATE],0))),0)</f>
        <v>0</v>
      </c>
      <c r="G15" s="101">
        <f ca="1">IFERROR(IF(OR(B15="",I_T3=""),"",INDEX(T_DATA[DOUBLE OVERTIME],MATCH($B15,T_DATA[DATE],0))),0)</f>
        <v>0</v>
      </c>
      <c r="H15" s="89"/>
      <c r="I15" s="106">
        <f>IFERROR(IF(B15="","",INDEX(T_DATA[DAY HOURS],MATCH($B15,T_DATA[DATE],0))),0)</f>
        <v>0</v>
      </c>
      <c r="J15" s="30"/>
      <c r="K15" s="31"/>
    </row>
    <row r="16" spans="1:11" ht="14.1" customHeight="1" x14ac:dyDescent="0.25">
      <c r="A16" s="29"/>
      <c r="B16" s="98">
        <f t="shared" si="0"/>
        <v>43288</v>
      </c>
      <c r="C16" s="99">
        <f t="shared" si="1"/>
        <v>43288</v>
      </c>
      <c r="D16" s="100" t="str">
        <f>IFERROR(IF(INDEX(HELP!$C$3:$C$9,WEEKDAY($B16,1))=1,"W",IF(MATCH(B16,L_HOLS,0)&gt;0,"H","")),"")</f>
        <v/>
      </c>
      <c r="E16" s="101">
        <f>IFERROR(IF(OR(I_T1="",B16=""),"",INDEX(T_DATA[[REGULAR ]],MATCH($B16,T_DATA[DATE],0))),0)</f>
        <v>0</v>
      </c>
      <c r="F16" s="101">
        <f ca="1">IFERROR(IF(OR(B16="",I_T2=""),"",INDEX(T_DATA[OVERTIME],MATCH($B16,T_DATA[DATE],0))),0)</f>
        <v>0</v>
      </c>
      <c r="G16" s="101">
        <f ca="1">IFERROR(IF(OR(B16="",I_T3=""),"",INDEX(T_DATA[DOUBLE OVERTIME],MATCH($B16,T_DATA[DATE],0))),0)</f>
        <v>0</v>
      </c>
      <c r="H16" s="89"/>
      <c r="I16" s="106">
        <f>IFERROR(IF(B16="","",INDEX(T_DATA[DAY HOURS],MATCH($B16,T_DATA[DATE],0))),0)</f>
        <v>0</v>
      </c>
      <c r="J16" s="30"/>
      <c r="K16" s="31"/>
    </row>
    <row r="17" spans="1:11" ht="14.1" customHeight="1" x14ac:dyDescent="0.25">
      <c r="A17" s="29"/>
      <c r="B17" s="98">
        <f t="shared" si="0"/>
        <v>43289</v>
      </c>
      <c r="C17" s="99">
        <f t="shared" si="1"/>
        <v>43289</v>
      </c>
      <c r="D17" s="100" t="str">
        <f>IFERROR(IF(INDEX(HELP!$C$3:$C$9,WEEKDAY($B17,1))=1,"W",IF(MATCH(B17,L_HOLS,0)&gt;0,"H","")),"")</f>
        <v/>
      </c>
      <c r="E17" s="101">
        <f>IFERROR(IF(OR(I_T1="",B17=""),"",INDEX(T_DATA[[REGULAR ]],MATCH($B17,T_DATA[DATE],0))),0)</f>
        <v>0</v>
      </c>
      <c r="F17" s="101">
        <f ca="1">IFERROR(IF(OR(B17="",I_T2=""),"",INDEX(T_DATA[OVERTIME],MATCH($B17,T_DATA[DATE],0))),0)</f>
        <v>0</v>
      </c>
      <c r="G17" s="101">
        <f ca="1">IFERROR(IF(OR(B17="",I_T3=""),"",INDEX(T_DATA[DOUBLE OVERTIME],MATCH($B17,T_DATA[DATE],0))),0)</f>
        <v>0</v>
      </c>
      <c r="H17" s="89"/>
      <c r="I17" s="106">
        <f>IFERROR(IF(B17="","",INDEX(T_DATA[DAY HOURS],MATCH($B17,T_DATA[DATE],0))),0)</f>
        <v>0</v>
      </c>
      <c r="J17" s="30"/>
      <c r="K17" s="31"/>
    </row>
    <row r="18" spans="1:11" ht="14.1" customHeight="1" x14ac:dyDescent="0.25">
      <c r="A18" s="29"/>
      <c r="B18" s="98">
        <f t="shared" si="0"/>
        <v>43290</v>
      </c>
      <c r="C18" s="99">
        <f t="shared" si="1"/>
        <v>43290</v>
      </c>
      <c r="D18" s="100" t="str">
        <f>IFERROR(IF(INDEX(HELP!$C$3:$C$9,WEEKDAY($B18,1))=1,"W",IF(MATCH(B18,L_HOLS,0)&gt;0,"H","")),"")</f>
        <v/>
      </c>
      <c r="E18" s="101">
        <f>IFERROR(IF(OR(I_T1="",B18=""),"",INDEX(T_DATA[[REGULAR ]],MATCH($B18,T_DATA[DATE],0))),0)</f>
        <v>0</v>
      </c>
      <c r="F18" s="101">
        <f ca="1">IFERROR(IF(OR(B18="",I_T2=""),"",INDEX(T_DATA[OVERTIME],MATCH($B18,T_DATA[DATE],0))),0)</f>
        <v>0</v>
      </c>
      <c r="G18" s="101">
        <f ca="1">IFERROR(IF(OR(B18="",I_T3=""),"",INDEX(T_DATA[DOUBLE OVERTIME],MATCH($B18,T_DATA[DATE],0))),0)</f>
        <v>0</v>
      </c>
      <c r="H18" s="89"/>
      <c r="I18" s="106">
        <f>IFERROR(IF(B18="","",INDEX(T_DATA[DAY HOURS],MATCH($B18,T_DATA[DATE],0))),0)</f>
        <v>0</v>
      </c>
      <c r="J18" s="30"/>
      <c r="K18" s="31"/>
    </row>
    <row r="19" spans="1:11" ht="14.1" customHeight="1" x14ac:dyDescent="0.25">
      <c r="A19" s="29"/>
      <c r="B19" s="98">
        <f t="shared" si="0"/>
        <v>43291</v>
      </c>
      <c r="C19" s="99">
        <f t="shared" si="1"/>
        <v>43291</v>
      </c>
      <c r="D19" s="100" t="str">
        <f>IFERROR(IF(INDEX(HELP!$C$3:$C$9,WEEKDAY($B19,1))=1,"W",IF(MATCH(B19,L_HOLS,0)&gt;0,"H","")),"")</f>
        <v/>
      </c>
      <c r="E19" s="101">
        <f>IFERROR(IF(OR(I_T1="",B19=""),"",INDEX(T_DATA[[REGULAR ]],MATCH($B19,T_DATA[DATE],0))),0)</f>
        <v>0</v>
      </c>
      <c r="F19" s="101">
        <f ca="1">IFERROR(IF(OR(B19="",I_T2=""),"",INDEX(T_DATA[OVERTIME],MATCH($B19,T_DATA[DATE],0))),0)</f>
        <v>0</v>
      </c>
      <c r="G19" s="101">
        <f ca="1">IFERROR(IF(OR(B19="",I_T3=""),"",INDEX(T_DATA[DOUBLE OVERTIME],MATCH($B19,T_DATA[DATE],0))),0)</f>
        <v>0</v>
      </c>
      <c r="H19" s="89"/>
      <c r="I19" s="106">
        <f>IFERROR(IF(B19="","",INDEX(T_DATA[DAY HOURS],MATCH($B19,T_DATA[DATE],0))),0)</f>
        <v>0</v>
      </c>
      <c r="J19" s="30"/>
      <c r="K19" s="31"/>
    </row>
    <row r="20" spans="1:11" ht="14.1" customHeight="1" x14ac:dyDescent="0.25">
      <c r="A20" s="29"/>
      <c r="B20" s="98">
        <f t="shared" si="0"/>
        <v>43292</v>
      </c>
      <c r="C20" s="99">
        <f t="shared" si="1"/>
        <v>43292</v>
      </c>
      <c r="D20" s="100" t="str">
        <f>IFERROR(IF(INDEX(HELP!$C$3:$C$9,WEEKDAY($B20,1))=1,"W",IF(MATCH(B20,L_HOLS,0)&gt;0,"H","")),"")</f>
        <v/>
      </c>
      <c r="E20" s="101">
        <f>IFERROR(IF(OR(I_T1="",B20=""),"",INDEX(T_DATA[[REGULAR ]],MATCH($B20,T_DATA[DATE],0))),0)</f>
        <v>0</v>
      </c>
      <c r="F20" s="101">
        <f ca="1">IFERROR(IF(OR(B20="",I_T2=""),"",INDEX(T_DATA[OVERTIME],MATCH($B20,T_DATA[DATE],0))),0)</f>
        <v>0</v>
      </c>
      <c r="G20" s="101">
        <f ca="1">IFERROR(IF(OR(B20="",I_T3=""),"",INDEX(T_DATA[DOUBLE OVERTIME],MATCH($B20,T_DATA[DATE],0))),0)</f>
        <v>0</v>
      </c>
      <c r="H20" s="89"/>
      <c r="I20" s="106">
        <f>IFERROR(IF(B20="","",INDEX(T_DATA[DAY HOURS],MATCH($B20,T_DATA[DATE],0))),0)</f>
        <v>0</v>
      </c>
      <c r="J20" s="30"/>
      <c r="K20" s="31"/>
    </row>
    <row r="21" spans="1:11" ht="14.1" customHeight="1" x14ac:dyDescent="0.25">
      <c r="A21" s="29"/>
      <c r="B21" s="98">
        <f t="shared" si="0"/>
        <v>43293</v>
      </c>
      <c r="C21" s="99">
        <f t="shared" si="1"/>
        <v>43293</v>
      </c>
      <c r="D21" s="100" t="str">
        <f>IFERROR(IF(INDEX(HELP!$C$3:$C$9,WEEKDAY($B21,1))=1,"W",IF(MATCH(B21,L_HOLS,0)&gt;0,"H","")),"")</f>
        <v/>
      </c>
      <c r="E21" s="101">
        <f>IFERROR(IF(OR(I_T1="",B21=""),"",INDEX(T_DATA[[REGULAR ]],MATCH($B21,T_DATA[DATE],0))),0)</f>
        <v>0</v>
      </c>
      <c r="F21" s="101">
        <f ca="1">IFERROR(IF(OR(B21="",I_T2=""),"",INDEX(T_DATA[OVERTIME],MATCH($B21,T_DATA[DATE],0))),0)</f>
        <v>0</v>
      </c>
      <c r="G21" s="101">
        <f ca="1">IFERROR(IF(OR(B21="",I_T3=""),"",INDEX(T_DATA[DOUBLE OVERTIME],MATCH($B21,T_DATA[DATE],0))),0)</f>
        <v>0</v>
      </c>
      <c r="H21" s="89"/>
      <c r="I21" s="106">
        <f>IFERROR(IF(B21="","",INDEX(T_DATA[DAY HOURS],MATCH($B21,T_DATA[DATE],0))),0)</f>
        <v>0</v>
      </c>
      <c r="J21" s="30"/>
      <c r="K21" s="31"/>
    </row>
    <row r="22" spans="1:11" ht="14.1" customHeight="1" x14ac:dyDescent="0.25">
      <c r="A22" s="29"/>
      <c r="B22" s="98">
        <f t="shared" si="0"/>
        <v>43294</v>
      </c>
      <c r="C22" s="99">
        <f t="shared" si="1"/>
        <v>43294</v>
      </c>
      <c r="D22" s="100" t="str">
        <f>IFERROR(IF(INDEX(HELP!$C$3:$C$9,WEEKDAY($B22,1))=1,"W",IF(MATCH(B22,L_HOLS,0)&gt;0,"H","")),"")</f>
        <v>W</v>
      </c>
      <c r="E22" s="101">
        <f>IFERROR(IF(OR(I_T1="",B22=""),"",INDEX(T_DATA[[REGULAR ]],MATCH($B22,T_DATA[DATE],0))),0)</f>
        <v>0</v>
      </c>
      <c r="F22" s="101">
        <f ca="1">IFERROR(IF(OR(B22="",I_T2=""),"",INDEX(T_DATA[OVERTIME],MATCH($B22,T_DATA[DATE],0))),0)</f>
        <v>0</v>
      </c>
      <c r="G22" s="101">
        <f ca="1">IFERROR(IF(OR(B22="",I_T3=""),"",INDEX(T_DATA[DOUBLE OVERTIME],MATCH($B22,T_DATA[DATE],0))),0)</f>
        <v>0</v>
      </c>
      <c r="H22" s="89"/>
      <c r="I22" s="106">
        <f>IFERROR(IF(B22="","",INDEX(T_DATA[DAY HOURS],MATCH($B22,T_DATA[DATE],0))),0)</f>
        <v>0</v>
      </c>
      <c r="J22" s="30"/>
      <c r="K22" s="31"/>
    </row>
    <row r="23" spans="1:11" ht="14.1" customHeight="1" x14ac:dyDescent="0.25">
      <c r="A23" s="29"/>
      <c r="B23" s="98">
        <f t="shared" si="0"/>
        <v>43295</v>
      </c>
      <c r="C23" s="99">
        <f t="shared" si="1"/>
        <v>43295</v>
      </c>
      <c r="D23" s="100" t="str">
        <f>IFERROR(IF(INDEX(HELP!$C$3:$C$9,WEEKDAY($B23,1))=1,"W",IF(MATCH(B23,L_HOLS,0)&gt;0,"H","")),"")</f>
        <v/>
      </c>
      <c r="E23" s="101">
        <f>IFERROR(IF(OR(I_T1="",B23=""),"",INDEX(T_DATA[[REGULAR ]],MATCH($B23,T_DATA[DATE],0))),0)</f>
        <v>0</v>
      </c>
      <c r="F23" s="101">
        <f ca="1">IFERROR(IF(OR(B23="",I_T2=""),"",INDEX(T_DATA[OVERTIME],MATCH($B23,T_DATA[DATE],0))),0)</f>
        <v>0</v>
      </c>
      <c r="G23" s="101">
        <f ca="1">IFERROR(IF(OR(B23="",I_T3=""),"",INDEX(T_DATA[DOUBLE OVERTIME],MATCH($B23,T_DATA[DATE],0))),0)</f>
        <v>0</v>
      </c>
      <c r="H23" s="89"/>
      <c r="I23" s="106">
        <f>IFERROR(IF(B23="","",INDEX(T_DATA[DAY HOURS],MATCH($B23,T_DATA[DATE],0))),0)</f>
        <v>0</v>
      </c>
      <c r="J23" s="30"/>
      <c r="K23" s="31"/>
    </row>
    <row r="24" spans="1:11" ht="14.1" customHeight="1" x14ac:dyDescent="0.25">
      <c r="A24" s="29"/>
      <c r="B24" s="98">
        <f t="shared" si="0"/>
        <v>43296</v>
      </c>
      <c r="C24" s="99">
        <f t="shared" ref="C24:C40" si="2">B24</f>
        <v>43296</v>
      </c>
      <c r="D24" s="100" t="str">
        <f>IFERROR(IF(INDEX(HELP!$C$3:$C$9,WEEKDAY($B24,1))=1,"W",IF(MATCH(B24,L_HOLS,0)&gt;0,"H","")),"")</f>
        <v/>
      </c>
      <c r="E24" s="101">
        <f>IFERROR(IF(OR(I_T1="",B24=""),"",INDEX(T_DATA[[REGULAR ]],MATCH($B24,T_DATA[DATE],0))),0)</f>
        <v>0</v>
      </c>
      <c r="F24" s="101">
        <f ca="1">IFERROR(IF(OR(B24="",I_T2=""),"",INDEX(T_DATA[OVERTIME],MATCH($B24,T_DATA[DATE],0))),0)</f>
        <v>0</v>
      </c>
      <c r="G24" s="101">
        <f ca="1">IFERROR(IF(OR(B24="",I_T3=""),"",INDEX(T_DATA[DOUBLE OVERTIME],MATCH($B24,T_DATA[DATE],0))),0)</f>
        <v>0</v>
      </c>
      <c r="H24" s="89"/>
      <c r="I24" s="106">
        <f>IFERROR(IF(B24="","",INDEX(T_DATA[DAY HOURS],MATCH($B24,T_DATA[DATE],0))),0)</f>
        <v>0</v>
      </c>
      <c r="J24" s="30"/>
      <c r="K24" s="31"/>
    </row>
    <row r="25" spans="1:11" ht="14.1" customHeight="1" x14ac:dyDescent="0.25">
      <c r="A25" s="29"/>
      <c r="B25" s="98">
        <f t="shared" si="0"/>
        <v>43297</v>
      </c>
      <c r="C25" s="99">
        <f t="shared" si="2"/>
        <v>43297</v>
      </c>
      <c r="D25" s="100" t="str">
        <f>IFERROR(IF(INDEX(HELP!$C$3:$C$9,WEEKDAY($B25,1))=1,"W",IF(MATCH(B25,L_HOLS,0)&gt;0,"H","")),"")</f>
        <v/>
      </c>
      <c r="E25" s="101">
        <f>IFERROR(IF(OR(I_T1="",B25=""),"",INDEX(T_DATA[[REGULAR ]],MATCH($B25,T_DATA[DATE],0))),0)</f>
        <v>0</v>
      </c>
      <c r="F25" s="101">
        <f ca="1">IFERROR(IF(OR(B25="",I_T2=""),"",INDEX(T_DATA[OVERTIME],MATCH($B25,T_DATA[DATE],0))),0)</f>
        <v>0</v>
      </c>
      <c r="G25" s="101">
        <f ca="1">IFERROR(IF(OR(B25="",I_T3=""),"",INDEX(T_DATA[DOUBLE OVERTIME],MATCH($B25,T_DATA[DATE],0))),0)</f>
        <v>0</v>
      </c>
      <c r="H25" s="89"/>
      <c r="I25" s="106">
        <f>IFERROR(IF(B25="","",INDEX(T_DATA[DAY HOURS],MATCH($B25,T_DATA[DATE],0))),0)</f>
        <v>0</v>
      </c>
      <c r="J25" s="30"/>
      <c r="K25" s="31"/>
    </row>
    <row r="26" spans="1:11" ht="14.1" customHeight="1" x14ac:dyDescent="0.25">
      <c r="A26" s="29"/>
      <c r="B26" s="98">
        <f t="shared" si="0"/>
        <v>43298</v>
      </c>
      <c r="C26" s="99">
        <f t="shared" si="2"/>
        <v>43298</v>
      </c>
      <c r="D26" s="100" t="str">
        <f>IFERROR(IF(INDEX(HELP!$C$3:$C$9,WEEKDAY($B26,1))=1,"W",IF(MATCH(B26,L_HOLS,0)&gt;0,"H","")),"")</f>
        <v/>
      </c>
      <c r="E26" s="101">
        <f>IFERROR(IF(OR(I_T1="",B26=""),"",INDEX(T_DATA[[REGULAR ]],MATCH($B26,T_DATA[DATE],0))),0)</f>
        <v>0</v>
      </c>
      <c r="F26" s="101">
        <f ca="1">IFERROR(IF(OR(B26="",I_T2=""),"",INDEX(T_DATA[OVERTIME],MATCH($B26,T_DATA[DATE],0))),0)</f>
        <v>0</v>
      </c>
      <c r="G26" s="101">
        <f ca="1">IFERROR(IF(OR(B26="",I_T3=""),"",INDEX(T_DATA[DOUBLE OVERTIME],MATCH($B26,T_DATA[DATE],0))),0)</f>
        <v>0</v>
      </c>
      <c r="H26" s="89"/>
      <c r="I26" s="106">
        <f>IFERROR(IF(B26="","",INDEX(T_DATA[DAY HOURS],MATCH($B26,T_DATA[DATE],0))),0)</f>
        <v>0</v>
      </c>
      <c r="J26" s="30"/>
      <c r="K26" s="31"/>
    </row>
    <row r="27" spans="1:11" ht="14.1" customHeight="1" x14ac:dyDescent="0.25">
      <c r="A27" s="29"/>
      <c r="B27" s="98">
        <f t="shared" si="0"/>
        <v>43299</v>
      </c>
      <c r="C27" s="99">
        <f t="shared" si="2"/>
        <v>43299</v>
      </c>
      <c r="D27" s="100" t="str">
        <f>IFERROR(IF(INDEX(HELP!$C$3:$C$9,WEEKDAY($B27,1))=1,"W",IF(MATCH(B27,L_HOLS,0)&gt;0,"H","")),"")</f>
        <v/>
      </c>
      <c r="E27" s="101">
        <f>IFERROR(IF(OR(I_T1="",B27=""),"",INDEX(T_DATA[[REGULAR ]],MATCH($B27,T_DATA[DATE],0))),0)</f>
        <v>0</v>
      </c>
      <c r="F27" s="101">
        <f ca="1">IFERROR(IF(OR(B27="",I_T2=""),"",INDEX(T_DATA[OVERTIME],MATCH($B27,T_DATA[DATE],0))),0)</f>
        <v>0</v>
      </c>
      <c r="G27" s="101">
        <f ca="1">IFERROR(IF(OR(B27="",I_T3=""),"",INDEX(T_DATA[DOUBLE OVERTIME],MATCH($B27,T_DATA[DATE],0))),0)</f>
        <v>0</v>
      </c>
      <c r="H27" s="89"/>
      <c r="I27" s="106">
        <f>IFERROR(IF(B27="","",INDEX(T_DATA[DAY HOURS],MATCH($B27,T_DATA[DATE],0))),0)</f>
        <v>0</v>
      </c>
      <c r="J27" s="30"/>
      <c r="K27" s="31"/>
    </row>
    <row r="28" spans="1:11" ht="14.1" customHeight="1" x14ac:dyDescent="0.25">
      <c r="A28" s="29"/>
      <c r="B28" s="98">
        <f t="shared" si="0"/>
        <v>43300</v>
      </c>
      <c r="C28" s="99">
        <f t="shared" si="2"/>
        <v>43300</v>
      </c>
      <c r="D28" s="100" t="str">
        <f>IFERROR(IF(INDEX(HELP!$C$3:$C$9,WEEKDAY($B28,1))=1,"W",IF(MATCH(B28,L_HOLS,0)&gt;0,"H","")),"")</f>
        <v/>
      </c>
      <c r="E28" s="101">
        <f>IFERROR(IF(OR(I_T1="",B28=""),"",INDEX(T_DATA[[REGULAR ]],MATCH($B28,T_DATA[DATE],0))),0)</f>
        <v>0</v>
      </c>
      <c r="F28" s="101">
        <f ca="1">IFERROR(IF(OR(B28="",I_T2=""),"",INDEX(T_DATA[OVERTIME],MATCH($B28,T_DATA[DATE],0))),0)</f>
        <v>0</v>
      </c>
      <c r="G28" s="101">
        <f ca="1">IFERROR(IF(OR(B28="",I_T3=""),"",INDEX(T_DATA[DOUBLE OVERTIME],MATCH($B28,T_DATA[DATE],0))),0)</f>
        <v>0</v>
      </c>
      <c r="H28" s="89"/>
      <c r="I28" s="106">
        <f>IFERROR(IF(B28="","",INDEX(T_DATA[DAY HOURS],MATCH($B28,T_DATA[DATE],0))),0)</f>
        <v>0</v>
      </c>
      <c r="J28" s="30"/>
      <c r="K28" s="31"/>
    </row>
    <row r="29" spans="1:11" ht="14.1" customHeight="1" x14ac:dyDescent="0.25">
      <c r="A29" s="29"/>
      <c r="B29" s="98">
        <f t="shared" si="0"/>
        <v>43301</v>
      </c>
      <c r="C29" s="99">
        <f t="shared" si="2"/>
        <v>43301</v>
      </c>
      <c r="D29" s="100" t="str">
        <f>IFERROR(IF(INDEX(HELP!$C$3:$C$9,WEEKDAY($B29,1))=1,"W",IF(MATCH(B29,L_HOLS,0)&gt;0,"H","")),"")</f>
        <v>W</v>
      </c>
      <c r="E29" s="101">
        <f>IFERROR(IF(OR(I_T1="",B29=""),"",INDEX(T_DATA[[REGULAR ]],MATCH($B29,T_DATA[DATE],0))),0)</f>
        <v>0</v>
      </c>
      <c r="F29" s="101">
        <f ca="1">IFERROR(IF(OR(B29="",I_T2=""),"",INDEX(T_DATA[OVERTIME],MATCH($B29,T_DATA[DATE],0))),0)</f>
        <v>0</v>
      </c>
      <c r="G29" s="101">
        <f ca="1">IFERROR(IF(OR(B29="",I_T3=""),"",INDEX(T_DATA[DOUBLE OVERTIME],MATCH($B29,T_DATA[DATE],0))),0)</f>
        <v>0</v>
      </c>
      <c r="H29" s="89"/>
      <c r="I29" s="106">
        <f>IFERROR(IF(B29="","",INDEX(T_DATA[DAY HOURS],MATCH($B29,T_DATA[DATE],0))),0)</f>
        <v>0</v>
      </c>
      <c r="J29" s="30"/>
      <c r="K29" s="31"/>
    </row>
    <row r="30" spans="1:11" ht="14.1" customHeight="1" x14ac:dyDescent="0.25">
      <c r="A30" s="29"/>
      <c r="B30" s="98">
        <f t="shared" si="0"/>
        <v>43302</v>
      </c>
      <c r="C30" s="99">
        <f t="shared" si="2"/>
        <v>43302</v>
      </c>
      <c r="D30" s="100" t="str">
        <f>IFERROR(IF(INDEX(HELP!$C$3:$C$9,WEEKDAY($B30,1))=1,"W",IF(MATCH(B30,L_HOLS,0)&gt;0,"H","")),"")</f>
        <v/>
      </c>
      <c r="E30" s="101">
        <f>IFERROR(IF(OR(I_T1="",B30=""),"",INDEX(T_DATA[[REGULAR ]],MATCH($B30,T_DATA[DATE],0))),0)</f>
        <v>0</v>
      </c>
      <c r="F30" s="101">
        <f ca="1">IFERROR(IF(OR(B30="",I_T2=""),"",INDEX(T_DATA[OVERTIME],MATCH($B30,T_DATA[DATE],0))),0)</f>
        <v>0</v>
      </c>
      <c r="G30" s="101">
        <f ca="1">IFERROR(IF(OR(B30="",I_T3=""),"",INDEX(T_DATA[DOUBLE OVERTIME],MATCH($B30,T_DATA[DATE],0))),0)</f>
        <v>0</v>
      </c>
      <c r="H30" s="89"/>
      <c r="I30" s="106">
        <f>IFERROR(IF(B30="","",INDEX(T_DATA[DAY HOURS],MATCH($B30,T_DATA[DATE],0))),0)</f>
        <v>0</v>
      </c>
      <c r="J30" s="30"/>
      <c r="K30" s="31"/>
    </row>
    <row r="31" spans="1:11" ht="14.1" customHeight="1" x14ac:dyDescent="0.25">
      <c r="A31" s="29"/>
      <c r="B31" s="98">
        <f t="shared" si="0"/>
        <v>43303</v>
      </c>
      <c r="C31" s="99">
        <f t="shared" si="2"/>
        <v>43303</v>
      </c>
      <c r="D31" s="100" t="str">
        <f>IFERROR(IF(INDEX(HELP!$C$3:$C$9,WEEKDAY($B31,1))=1,"W",IF(MATCH(B31,L_HOLS,0)&gt;0,"H","")),"")</f>
        <v/>
      </c>
      <c r="E31" s="101">
        <f>IFERROR(IF(OR(I_T1="",B31=""),"",INDEX(T_DATA[[REGULAR ]],MATCH($B31,T_DATA[DATE],0))),0)</f>
        <v>0</v>
      </c>
      <c r="F31" s="101">
        <f ca="1">IFERROR(IF(OR(B31="",I_T2=""),"",INDEX(T_DATA[OVERTIME],MATCH($B31,T_DATA[DATE],0))),0)</f>
        <v>0</v>
      </c>
      <c r="G31" s="101">
        <f ca="1">IFERROR(IF(OR(B31="",I_T3=""),"",INDEX(T_DATA[DOUBLE OVERTIME],MATCH($B31,T_DATA[DATE],0))),0)</f>
        <v>0</v>
      </c>
      <c r="H31" s="89"/>
      <c r="I31" s="106">
        <f>IFERROR(IF(B31="","",INDEX(T_DATA[DAY HOURS],MATCH($B31,T_DATA[DATE],0))),0)</f>
        <v>0</v>
      </c>
      <c r="J31" s="30"/>
      <c r="K31" s="31"/>
    </row>
    <row r="32" spans="1:11" ht="14.1" customHeight="1" x14ac:dyDescent="0.25">
      <c r="A32" s="29"/>
      <c r="B32" s="98">
        <f t="shared" si="0"/>
        <v>43304</v>
      </c>
      <c r="C32" s="99">
        <f t="shared" si="2"/>
        <v>43304</v>
      </c>
      <c r="D32" s="100" t="str">
        <f>IFERROR(IF(INDEX(HELP!$C$3:$C$9,WEEKDAY($B32,1))=1,"W",IF(MATCH(B32,L_HOLS,0)&gt;0,"H","")),"")</f>
        <v/>
      </c>
      <c r="E32" s="101">
        <f>IFERROR(IF(OR(I_T1="",B32=""),"",INDEX(T_DATA[[REGULAR ]],MATCH($B32,T_DATA[DATE],0))),0)</f>
        <v>0</v>
      </c>
      <c r="F32" s="101">
        <f ca="1">IFERROR(IF(OR(B32="",I_T2=""),"",INDEX(T_DATA[OVERTIME],MATCH($B32,T_DATA[DATE],0))),0)</f>
        <v>0</v>
      </c>
      <c r="G32" s="101">
        <f ca="1">IFERROR(IF(OR(B32="",I_T3=""),"",INDEX(T_DATA[DOUBLE OVERTIME],MATCH($B32,T_DATA[DATE],0))),0)</f>
        <v>0</v>
      </c>
      <c r="H32" s="89"/>
      <c r="I32" s="106">
        <f>IFERROR(IF(B32="","",INDEX(T_DATA[DAY HOURS],MATCH($B32,T_DATA[DATE],0))),0)</f>
        <v>0</v>
      </c>
      <c r="J32" s="30"/>
      <c r="K32" s="31"/>
    </row>
    <row r="33" spans="1:11" ht="14.1" customHeight="1" x14ac:dyDescent="0.25">
      <c r="A33" s="29"/>
      <c r="B33" s="98">
        <f t="shared" si="0"/>
        <v>43305</v>
      </c>
      <c r="C33" s="99">
        <f t="shared" si="2"/>
        <v>43305</v>
      </c>
      <c r="D33" s="100" t="str">
        <f>IFERROR(IF(INDEX(HELP!$C$3:$C$9,WEEKDAY($B33,1))=1,"W",IF(MATCH(B33,L_HOLS,0)&gt;0,"H","")),"")</f>
        <v/>
      </c>
      <c r="E33" s="101">
        <f>IFERROR(IF(OR(I_T1="",B33=""),"",INDEX(T_DATA[[REGULAR ]],MATCH($B33,T_DATA[DATE],0))),0)</f>
        <v>0</v>
      </c>
      <c r="F33" s="101">
        <f ca="1">IFERROR(IF(OR(B33="",I_T2=""),"",INDEX(T_DATA[OVERTIME],MATCH($B33,T_DATA[DATE],0))),0)</f>
        <v>0</v>
      </c>
      <c r="G33" s="101">
        <f ca="1">IFERROR(IF(OR(B33="",I_T3=""),"",INDEX(T_DATA[DOUBLE OVERTIME],MATCH($B33,T_DATA[DATE],0))),0)</f>
        <v>0</v>
      </c>
      <c r="H33" s="89"/>
      <c r="I33" s="106">
        <f>IFERROR(IF(B33="","",INDEX(T_DATA[DAY HOURS],MATCH($B33,T_DATA[DATE],0))),0)</f>
        <v>0</v>
      </c>
      <c r="J33" s="30"/>
      <c r="K33" s="31"/>
    </row>
    <row r="34" spans="1:11" ht="14.1" customHeight="1" x14ac:dyDescent="0.25">
      <c r="A34" s="29"/>
      <c r="B34" s="98">
        <f t="shared" si="0"/>
        <v>43306</v>
      </c>
      <c r="C34" s="99">
        <f t="shared" si="2"/>
        <v>43306</v>
      </c>
      <c r="D34" s="100" t="str">
        <f>IFERROR(IF(INDEX(HELP!$C$3:$C$9,WEEKDAY($B34,1))=1,"W",IF(MATCH(B34,L_HOLS,0)&gt;0,"H","")),"")</f>
        <v/>
      </c>
      <c r="E34" s="101">
        <f>IFERROR(IF(OR(I_T1="",B34=""),"",INDEX(T_DATA[[REGULAR ]],MATCH($B34,T_DATA[DATE],0))),0)</f>
        <v>0</v>
      </c>
      <c r="F34" s="101">
        <f ca="1">IFERROR(IF(OR(B34="",I_T2=""),"",INDEX(T_DATA[OVERTIME],MATCH($B34,T_DATA[DATE],0))),0)</f>
        <v>0</v>
      </c>
      <c r="G34" s="101">
        <f ca="1">IFERROR(IF(OR(B34="",I_T3=""),"",INDEX(T_DATA[DOUBLE OVERTIME],MATCH($B34,T_DATA[DATE],0))),0)</f>
        <v>0</v>
      </c>
      <c r="H34" s="89"/>
      <c r="I34" s="106">
        <f>IFERROR(IF(B34="","",INDEX(T_DATA[DAY HOURS],MATCH($B34,T_DATA[DATE],0))),0)</f>
        <v>0</v>
      </c>
      <c r="J34" s="30"/>
      <c r="K34" s="31"/>
    </row>
    <row r="35" spans="1:11" ht="14.1" customHeight="1" x14ac:dyDescent="0.25">
      <c r="A35" s="29"/>
      <c r="B35" s="98">
        <f t="shared" si="0"/>
        <v>43307</v>
      </c>
      <c r="C35" s="99">
        <f t="shared" si="2"/>
        <v>43307</v>
      </c>
      <c r="D35" s="100" t="str">
        <f>IFERROR(IF(INDEX(HELP!$C$3:$C$9,WEEKDAY($B35,1))=1,"W",IF(MATCH(B35,L_HOLS,0)&gt;0,"H","")),"")</f>
        <v/>
      </c>
      <c r="E35" s="101">
        <f>IFERROR(IF(OR(I_T1="",B35=""),"",INDEX(T_DATA[[REGULAR ]],MATCH($B35,T_DATA[DATE],0))),0)</f>
        <v>0</v>
      </c>
      <c r="F35" s="101">
        <f ca="1">IFERROR(IF(OR(B35="",I_T2=""),"",INDEX(T_DATA[OVERTIME],MATCH($B35,T_DATA[DATE],0))),0)</f>
        <v>0</v>
      </c>
      <c r="G35" s="101">
        <f ca="1">IFERROR(IF(OR(B35="",I_T3=""),"",INDEX(T_DATA[DOUBLE OVERTIME],MATCH($B35,T_DATA[DATE],0))),0)</f>
        <v>0</v>
      </c>
      <c r="H35" s="89"/>
      <c r="I35" s="106">
        <f>IFERROR(IF(B35="","",INDEX(T_DATA[DAY HOURS],MATCH($B35,T_DATA[DATE],0))),0)</f>
        <v>0</v>
      </c>
      <c r="J35" s="30"/>
      <c r="K35" s="31"/>
    </row>
    <row r="36" spans="1:11" ht="14.1" customHeight="1" x14ac:dyDescent="0.25">
      <c r="A36" s="29"/>
      <c r="B36" s="98">
        <f t="shared" si="0"/>
        <v>43308</v>
      </c>
      <c r="C36" s="99">
        <f t="shared" si="2"/>
        <v>43308</v>
      </c>
      <c r="D36" s="100" t="str">
        <f>IFERROR(IF(INDEX(HELP!$C$3:$C$9,WEEKDAY($B36,1))=1,"W",IF(MATCH(B36,L_HOLS,0)&gt;0,"H","")),"")</f>
        <v>W</v>
      </c>
      <c r="E36" s="101">
        <f>IFERROR(IF(OR(I_T1="",B36=""),"",INDEX(T_DATA[[REGULAR ]],MATCH($B36,T_DATA[DATE],0))),0)</f>
        <v>0</v>
      </c>
      <c r="F36" s="101">
        <f ca="1">IFERROR(IF(OR(B36="",I_T2=""),"",INDEX(T_DATA[OVERTIME],MATCH($B36,T_DATA[DATE],0))),0)</f>
        <v>0</v>
      </c>
      <c r="G36" s="101">
        <f ca="1">IFERROR(IF(OR(B36="",I_T3=""),"",INDEX(T_DATA[DOUBLE OVERTIME],MATCH($B36,T_DATA[DATE],0))),0)</f>
        <v>0</v>
      </c>
      <c r="H36" s="89"/>
      <c r="I36" s="106">
        <f>IFERROR(IF(B36="","",INDEX(T_DATA[DAY HOURS],MATCH($B36,T_DATA[DATE],0))),0)</f>
        <v>0</v>
      </c>
      <c r="J36" s="30"/>
      <c r="K36" s="31"/>
    </row>
    <row r="37" spans="1:11" ht="14.1" customHeight="1" x14ac:dyDescent="0.25">
      <c r="A37" s="29"/>
      <c r="B37" s="98">
        <f t="shared" si="0"/>
        <v>43309</v>
      </c>
      <c r="C37" s="99">
        <f t="shared" si="2"/>
        <v>43309</v>
      </c>
      <c r="D37" s="100" t="str">
        <f>IFERROR(IF(INDEX(HELP!$C$3:$C$9,WEEKDAY($B37,1))=1,"W",IF(MATCH(B37,L_HOLS,0)&gt;0,"H","")),"")</f>
        <v/>
      </c>
      <c r="E37" s="101">
        <f>IFERROR(IF(OR(I_T1="",B37=""),"",INDEX(T_DATA[[REGULAR ]],MATCH($B37,T_DATA[DATE],0))),0)</f>
        <v>0</v>
      </c>
      <c r="F37" s="101">
        <f ca="1">IFERROR(IF(OR(B37="",I_T2=""),"",INDEX(T_DATA[OVERTIME],MATCH($B37,T_DATA[DATE],0))),0)</f>
        <v>0</v>
      </c>
      <c r="G37" s="101">
        <f ca="1">IFERROR(IF(OR(B37="",I_T3=""),"",INDEX(T_DATA[DOUBLE OVERTIME],MATCH($B37,T_DATA[DATE],0))),0)</f>
        <v>0</v>
      </c>
      <c r="H37" s="89"/>
      <c r="I37" s="106">
        <f>IFERROR(IF(B37="","",INDEX(T_DATA[DAY HOURS],MATCH($B37,T_DATA[DATE],0))),0)</f>
        <v>0</v>
      </c>
      <c r="J37" s="30"/>
      <c r="K37" s="31"/>
    </row>
    <row r="38" spans="1:11" ht="14.1" customHeight="1" x14ac:dyDescent="0.25">
      <c r="A38" s="29"/>
      <c r="B38" s="98">
        <f t="shared" si="0"/>
        <v>43310</v>
      </c>
      <c r="C38" s="99">
        <f t="shared" si="2"/>
        <v>43310</v>
      </c>
      <c r="D38" s="100" t="str">
        <f>IFERROR(IF(INDEX(HELP!$C$3:$C$9,WEEKDAY($B38,1))=1,"W",IF(MATCH(B38,L_HOLS,0)&gt;0,"H","")),"")</f>
        <v/>
      </c>
      <c r="E38" s="101">
        <f>IFERROR(IF(OR(I_T1="",B38=""),"",INDEX(T_DATA[[REGULAR ]],MATCH($B38,T_DATA[DATE],0))),0)</f>
        <v>0</v>
      </c>
      <c r="F38" s="101">
        <f ca="1">IFERROR(IF(OR(B38="",I_T2=""),"",INDEX(T_DATA[OVERTIME],MATCH($B38,T_DATA[DATE],0))),0)</f>
        <v>0</v>
      </c>
      <c r="G38" s="101">
        <f ca="1">IFERROR(IF(OR(B38="",I_T3=""),"",INDEX(T_DATA[DOUBLE OVERTIME],MATCH($B38,T_DATA[DATE],0))),0)</f>
        <v>0</v>
      </c>
      <c r="H38" s="89"/>
      <c r="I38" s="106">
        <f>IFERROR(IF(B38="","",INDEX(T_DATA[DAY HOURS],MATCH($B38,T_DATA[DATE],0))),0)</f>
        <v>0</v>
      </c>
      <c r="J38" s="30"/>
      <c r="K38" s="31"/>
    </row>
    <row r="39" spans="1:11" ht="14.1" customHeight="1" x14ac:dyDescent="0.25">
      <c r="A39" s="29"/>
      <c r="B39" s="98">
        <f t="shared" si="0"/>
        <v>43311</v>
      </c>
      <c r="C39" s="99">
        <f t="shared" si="2"/>
        <v>43311</v>
      </c>
      <c r="D39" s="100" t="str">
        <f>IFERROR(IF(INDEX(HELP!$C$3:$C$9,WEEKDAY($B39,1))=1,"W",IF(MATCH(B39,L_HOLS,0)&gt;0,"H","")),"")</f>
        <v/>
      </c>
      <c r="E39" s="101">
        <f>IFERROR(IF(OR(I_T1="",B39=""),"",INDEX(T_DATA[[REGULAR ]],MATCH($B39,T_DATA[DATE],0))),0)</f>
        <v>0</v>
      </c>
      <c r="F39" s="101">
        <f ca="1">IFERROR(IF(OR(B39="",I_T2=""),"",INDEX(T_DATA[OVERTIME],MATCH($B39,T_DATA[DATE],0))),0)</f>
        <v>0</v>
      </c>
      <c r="G39" s="101">
        <f ca="1">IFERROR(IF(OR(B39="",I_T3=""),"",INDEX(T_DATA[DOUBLE OVERTIME],MATCH($B39,T_DATA[DATE],0))),0)</f>
        <v>0</v>
      </c>
      <c r="H39" s="89"/>
      <c r="I39" s="106">
        <f>IFERROR(IF(B39="","",INDEX(T_DATA[DAY HOURS],MATCH($B39,T_DATA[DATE],0))),0)</f>
        <v>0</v>
      </c>
      <c r="J39" s="30"/>
      <c r="K39" s="31"/>
    </row>
    <row r="40" spans="1:11" ht="14.1" customHeight="1" x14ac:dyDescent="0.25">
      <c r="A40" s="29"/>
      <c r="B40" s="102">
        <f t="shared" si="0"/>
        <v>43312</v>
      </c>
      <c r="C40" s="103">
        <f t="shared" si="2"/>
        <v>43312</v>
      </c>
      <c r="D40" s="104" t="str">
        <f>IFERROR(IF(INDEX(HELP!$C$3:$C$9,WEEKDAY($B40,1))=1,"W",IF(MATCH(B40,L_HOLS,0)&gt;0,"H","")),"")</f>
        <v/>
      </c>
      <c r="E40" s="105">
        <f>IFERROR(IF(OR(I_T1="",B40=""),"",INDEX(T_DATA[[REGULAR ]],MATCH($B40,T_DATA[DATE],0))),0)</f>
        <v>0</v>
      </c>
      <c r="F40" s="105">
        <f ca="1">IFERROR(IF(OR(B40="",I_T2=""),"",INDEX(T_DATA[OVERTIME],MATCH($B40,T_DATA[DATE],0))),0)</f>
        <v>0</v>
      </c>
      <c r="G40" s="105">
        <f ca="1">IFERROR(IF(OR(B40="",I_T3=""),"",INDEX(T_DATA[DOUBLE OVERTIME],MATCH($B40,T_DATA[DATE],0))),0)</f>
        <v>0</v>
      </c>
      <c r="H40" s="90"/>
      <c r="I40" s="107">
        <f>IFERROR(IF(B40="","",INDEX(T_DATA[DAY HOURS],MATCH($B40,T_DATA[DATE],0))),0)</f>
        <v>0</v>
      </c>
      <c r="J40" s="30"/>
      <c r="K40" s="31"/>
    </row>
    <row r="41" spans="1:11" ht="5.0999999999999996" customHeight="1" x14ac:dyDescent="0.25">
      <c r="A41" s="29"/>
      <c r="B41" s="91"/>
      <c r="C41" s="92"/>
      <c r="D41" s="30"/>
      <c r="E41" s="93"/>
      <c r="F41" s="93"/>
      <c r="G41" s="93"/>
      <c r="H41" s="30"/>
      <c r="I41" s="94"/>
      <c r="J41" s="30"/>
      <c r="K41" s="31"/>
    </row>
    <row r="42" spans="1:11" x14ac:dyDescent="0.25">
      <c r="A42" s="29"/>
      <c r="B42" s="30"/>
      <c r="C42" s="75" t="s">
        <v>54</v>
      </c>
      <c r="D42" s="30"/>
      <c r="E42" s="108">
        <f>SUM(E10:E40)</f>
        <v>0</v>
      </c>
      <c r="F42" s="108">
        <f ca="1">IF(I_T2="","",SUM(F10:F40))</f>
        <v>0</v>
      </c>
      <c r="G42" s="108">
        <f ca="1">IF(I_T3="","",SUM(G10:G40))</f>
        <v>0</v>
      </c>
      <c r="H42" s="30"/>
      <c r="I42" s="110">
        <f>ROUND(SUM(I10:I40),2)</f>
        <v>0</v>
      </c>
      <c r="J42" s="30" t="s">
        <v>62</v>
      </c>
      <c r="K42" s="31"/>
    </row>
    <row r="43" spans="1:11" x14ac:dyDescent="0.25">
      <c r="A43" s="29"/>
      <c r="B43" s="30"/>
      <c r="C43" s="75" t="s">
        <v>53</v>
      </c>
      <c r="D43" s="30"/>
      <c r="E43" s="109">
        <f>IF(I_T1="","",I_T1_RT)</f>
        <v>10</v>
      </c>
      <c r="F43" s="109">
        <f>IF(I_T2="","",I_T2_RT)</f>
        <v>15</v>
      </c>
      <c r="G43" s="109">
        <f>IF(I_T3="","",I_T3_RT)</f>
        <v>20</v>
      </c>
      <c r="H43" s="30"/>
      <c r="I43" s="30"/>
      <c r="J43" s="30"/>
      <c r="K43" s="31"/>
    </row>
    <row r="44" spans="1:11" x14ac:dyDescent="0.25">
      <c r="A44" s="29"/>
      <c r="B44" s="30"/>
      <c r="C44" s="75" t="s">
        <v>55</v>
      </c>
      <c r="D44" s="30"/>
      <c r="E44" s="109">
        <f>IFERROR(ROUND(E42*E43,2),"")</f>
        <v>0</v>
      </c>
      <c r="F44" s="109">
        <f ca="1">IFERROR(ROUND(F42*F43,2),"")</f>
        <v>0</v>
      </c>
      <c r="G44" s="109">
        <f ca="1">IFERROR(ROUND(G42*G43,2),"")</f>
        <v>0</v>
      </c>
      <c r="H44" s="30"/>
      <c r="I44" s="48" t="s">
        <v>56</v>
      </c>
      <c r="J44" s="30"/>
      <c r="K44" s="31"/>
    </row>
    <row r="45" spans="1:11" ht="21" customHeight="1" x14ac:dyDescent="0.25">
      <c r="A45" s="29"/>
      <c r="B45" s="30"/>
      <c r="C45" s="30"/>
      <c r="D45" s="30"/>
      <c r="E45" s="30"/>
      <c r="F45" s="30"/>
      <c r="G45" s="95"/>
      <c r="H45" s="95"/>
      <c r="I45" s="72">
        <f ca="1">SUM(E44:G44)</f>
        <v>0</v>
      </c>
      <c r="J45" s="30"/>
      <c r="K45" s="31"/>
    </row>
    <row r="46" spans="1:11" ht="21" x14ac:dyDescent="0.25">
      <c r="A46" s="29"/>
      <c r="B46" s="30"/>
      <c r="C46" s="30"/>
      <c r="D46" s="30"/>
      <c r="E46" s="30"/>
      <c r="F46" s="30"/>
      <c r="G46" s="30"/>
      <c r="H46" s="30"/>
      <c r="I46" s="30"/>
      <c r="J46" s="76"/>
      <c r="K46" s="31"/>
    </row>
    <row r="47" spans="1:11" x14ac:dyDescent="0.25">
      <c r="A47" s="29"/>
      <c r="B47" s="96" t="s">
        <v>51</v>
      </c>
      <c r="C47" s="50"/>
      <c r="D47" s="50"/>
      <c r="E47" s="30"/>
      <c r="F47" s="50" t="s">
        <v>52</v>
      </c>
      <c r="G47" s="50"/>
      <c r="H47" s="50"/>
      <c r="I47" s="30"/>
      <c r="J47" s="30"/>
      <c r="K47" s="31"/>
    </row>
    <row r="48" spans="1:11" ht="15.75" thickBot="1" x14ac:dyDescent="0.3">
      <c r="A48" s="51"/>
      <c r="B48" s="52"/>
      <c r="C48" s="52"/>
      <c r="D48" s="52"/>
      <c r="E48" s="52" t="s">
        <v>61</v>
      </c>
      <c r="F48" s="52"/>
      <c r="G48" s="52"/>
      <c r="H48" s="52"/>
      <c r="I48" s="52"/>
      <c r="J48" s="52"/>
      <c r="K48" s="53"/>
    </row>
  </sheetData>
  <sheetProtection algorithmName="SHA-512" hashValue="0/BkZrBdwHLj2q7Mc1BUQQBno1mhWCR6lUD6q7ykcKBhpgzFZDbWJvPc35/FX7Lv5hDIS4XViSgkqn5FmgA+ig==" saltValue="pzu1bVuTtGHs+Vy6Zq11hg==" spinCount="100000" sheet="1" scenarios="1" formatCells="0" formatColumns="0" formatRows="0"/>
  <printOptions horizontalCentered="1"/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selection activeCell="H28" sqref="H28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9.7109375" bestFit="1" customWidth="1"/>
    <col min="4" max="4" width="5.85546875" customWidth="1"/>
  </cols>
  <sheetData>
    <row r="1" spans="1:15" x14ac:dyDescent="0.25">
      <c r="E1" s="1" t="s">
        <v>44</v>
      </c>
      <c r="G1" t="s">
        <v>76</v>
      </c>
    </row>
    <row r="2" spans="1:15" x14ac:dyDescent="0.25">
      <c r="A2" s="2" t="s">
        <v>14</v>
      </c>
      <c r="B2" s="3" t="s">
        <v>32</v>
      </c>
      <c r="C2" s="3" t="s">
        <v>15</v>
      </c>
      <c r="D2" s="3"/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13</v>
      </c>
      <c r="M2" s="16" t="s">
        <v>73</v>
      </c>
      <c r="O2" t="s">
        <v>78</v>
      </c>
    </row>
    <row r="3" spans="1:15" x14ac:dyDescent="0.25">
      <c r="A3" s="12" t="s">
        <v>7</v>
      </c>
      <c r="B3" s="6" t="b">
        <v>0</v>
      </c>
      <c r="C3" s="6">
        <f>--B3</f>
        <v>0</v>
      </c>
      <c r="D3" s="6"/>
      <c r="E3" s="8">
        <v>0</v>
      </c>
      <c r="F3" s="8">
        <v>6</v>
      </c>
      <c r="G3" s="8">
        <v>5</v>
      </c>
      <c r="H3" s="8">
        <v>4</v>
      </c>
      <c r="I3" s="8">
        <v>3</v>
      </c>
      <c r="J3" s="8">
        <v>2</v>
      </c>
      <c r="K3" s="9">
        <v>1</v>
      </c>
      <c r="M3" t="s">
        <v>13</v>
      </c>
      <c r="O3" s="17" t="str">
        <f>INDEX(H_SDAY,MATCH(I_WK_BEG,L_WKDAYS,0))</f>
        <v>SUN</v>
      </c>
    </row>
    <row r="4" spans="1:15" x14ac:dyDescent="0.25">
      <c r="A4" s="12" t="s">
        <v>8</v>
      </c>
      <c r="B4" s="6" t="b">
        <v>0</v>
      </c>
      <c r="C4" s="6">
        <f t="shared" ref="C4:C9" si="0">--B4</f>
        <v>0</v>
      </c>
      <c r="D4" s="6"/>
      <c r="E4" s="8">
        <v>1</v>
      </c>
      <c r="F4" s="8">
        <v>0</v>
      </c>
      <c r="G4" s="8">
        <v>6</v>
      </c>
      <c r="H4" s="8">
        <v>5</v>
      </c>
      <c r="I4" s="8">
        <v>4</v>
      </c>
      <c r="J4" s="8">
        <v>3</v>
      </c>
      <c r="K4" s="9">
        <v>2</v>
      </c>
      <c r="M4" t="s">
        <v>7</v>
      </c>
      <c r="O4" t="s">
        <v>79</v>
      </c>
    </row>
    <row r="5" spans="1:15" x14ac:dyDescent="0.25">
      <c r="A5" s="12" t="s">
        <v>9</v>
      </c>
      <c r="B5" s="6"/>
      <c r="C5" s="6">
        <f t="shared" si="0"/>
        <v>0</v>
      </c>
      <c r="D5" s="6"/>
      <c r="E5" s="8">
        <v>2</v>
      </c>
      <c r="F5" s="8">
        <v>1</v>
      </c>
      <c r="G5" s="8">
        <v>0</v>
      </c>
      <c r="H5" s="8">
        <v>6</v>
      </c>
      <c r="I5" s="8">
        <v>5</v>
      </c>
      <c r="J5" s="8">
        <v>4</v>
      </c>
      <c r="K5" s="9">
        <v>3</v>
      </c>
      <c r="M5" t="s">
        <v>8</v>
      </c>
    </row>
    <row r="6" spans="1:15" x14ac:dyDescent="0.25">
      <c r="A6" s="12" t="s">
        <v>10</v>
      </c>
      <c r="B6" s="6"/>
      <c r="C6" s="6">
        <f t="shared" si="0"/>
        <v>0</v>
      </c>
      <c r="D6" s="6"/>
      <c r="E6" s="8">
        <v>3</v>
      </c>
      <c r="F6" s="8">
        <v>2</v>
      </c>
      <c r="G6" s="8">
        <v>1</v>
      </c>
      <c r="H6" s="8">
        <v>0</v>
      </c>
      <c r="I6" s="8">
        <v>6</v>
      </c>
      <c r="J6" s="8">
        <v>5</v>
      </c>
      <c r="K6" s="9">
        <v>4</v>
      </c>
      <c r="M6" t="s">
        <v>9</v>
      </c>
    </row>
    <row r="7" spans="1:15" x14ac:dyDescent="0.25">
      <c r="A7" s="12" t="s">
        <v>11</v>
      </c>
      <c r="B7" s="6"/>
      <c r="C7" s="6">
        <f t="shared" si="0"/>
        <v>0</v>
      </c>
      <c r="D7" s="6"/>
      <c r="E7" s="8">
        <v>4</v>
      </c>
      <c r="F7" s="8">
        <v>3</v>
      </c>
      <c r="G7" s="8">
        <v>2</v>
      </c>
      <c r="H7" s="8">
        <v>1</v>
      </c>
      <c r="I7" s="8">
        <v>0</v>
      </c>
      <c r="J7" s="8">
        <v>6</v>
      </c>
      <c r="K7" s="9">
        <v>5</v>
      </c>
      <c r="M7" t="s">
        <v>10</v>
      </c>
    </row>
    <row r="8" spans="1:15" x14ac:dyDescent="0.25">
      <c r="A8" s="12" t="s">
        <v>12</v>
      </c>
      <c r="B8" s="6" t="b">
        <v>1</v>
      </c>
      <c r="C8" s="6">
        <f t="shared" si="0"/>
        <v>1</v>
      </c>
      <c r="D8" s="6"/>
      <c r="E8" s="8">
        <v>5</v>
      </c>
      <c r="F8" s="8">
        <v>4</v>
      </c>
      <c r="G8" s="8">
        <v>3</v>
      </c>
      <c r="H8" s="8">
        <v>2</v>
      </c>
      <c r="I8" s="8">
        <v>1</v>
      </c>
      <c r="J8" s="8">
        <v>0</v>
      </c>
      <c r="K8" s="9">
        <v>6</v>
      </c>
      <c r="M8" t="s">
        <v>11</v>
      </c>
    </row>
    <row r="9" spans="1:15" x14ac:dyDescent="0.25">
      <c r="A9" s="13" t="s">
        <v>13</v>
      </c>
      <c r="B9" s="7" t="b">
        <v>0</v>
      </c>
      <c r="C9" s="7">
        <f t="shared" si="0"/>
        <v>0</v>
      </c>
      <c r="D9" s="7"/>
      <c r="E9" s="10">
        <v>6</v>
      </c>
      <c r="F9" s="10">
        <v>5</v>
      </c>
      <c r="G9" s="10">
        <v>4</v>
      </c>
      <c r="H9" s="10">
        <v>3</v>
      </c>
      <c r="I9" s="10">
        <v>2</v>
      </c>
      <c r="J9" s="10">
        <v>1</v>
      </c>
      <c r="K9" s="11">
        <v>0</v>
      </c>
      <c r="M9" t="s">
        <v>12</v>
      </c>
    </row>
    <row r="11" spans="1:15" x14ac:dyDescent="0.25">
      <c r="E11" t="s">
        <v>77</v>
      </c>
    </row>
    <row r="12" spans="1:15" x14ac:dyDescent="0.25">
      <c r="A12" s="14" t="s">
        <v>45</v>
      </c>
    </row>
    <row r="13" spans="1:15" x14ac:dyDescent="0.25">
      <c r="A13" s="15" t="s">
        <v>46</v>
      </c>
    </row>
    <row r="15" spans="1:15" x14ac:dyDescent="0.2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40</vt:i4>
      </vt:variant>
    </vt:vector>
  </HeadingPairs>
  <TitlesOfParts>
    <vt:vector size="46" baseType="lpstr">
      <vt:lpstr>SETTINGS</vt:lpstr>
      <vt:lpstr>DATA ENTRY</vt:lpstr>
      <vt:lpstr>WEEKLY TIMESHEET</vt:lpstr>
      <vt:lpstr>BIWEEKLY TIMESHEET</vt:lpstr>
      <vt:lpstr>MONTHLY TIMESHEET</vt:lpstr>
      <vt:lpstr>HELP</vt:lpstr>
      <vt:lpstr>C_WK_END</vt:lpstr>
      <vt:lpstr>'BIWEEKLY TIMESHEET'!CURR</vt:lpstr>
      <vt:lpstr>'MONTHLY TIMESHEET'!CURR</vt:lpstr>
      <vt:lpstr>'WEEKLY TIMESHEET'!CURR</vt:lpstr>
      <vt:lpstr>H_DAYS</vt:lpstr>
      <vt:lpstr>H_SDAY</vt:lpstr>
      <vt:lpstr>H_WKND_SEL</vt:lpstr>
      <vt:lpstr>I_COMP_ADD</vt:lpstr>
      <vt:lpstr>I_COMP_CF</vt:lpstr>
      <vt:lpstr>I_COMP_NAME</vt:lpstr>
      <vt:lpstr>I_COMP_TAG</vt:lpstr>
      <vt:lpstr>I_EMP_CF</vt:lpstr>
      <vt:lpstr>I_EMP_NAME</vt:lpstr>
      <vt:lpstr>i_EMP_TITLE</vt:lpstr>
      <vt:lpstr>I_MGR_NAME</vt:lpstr>
      <vt:lpstr>'MONTHLY TIMESHEET'!I_MREP_ST_DT</vt:lpstr>
      <vt:lpstr>I_REP_ST_DT</vt:lpstr>
      <vt:lpstr>I_SEV_POL</vt:lpstr>
      <vt:lpstr>I_SEV_POL_DL</vt:lpstr>
      <vt:lpstr>I_SEV_POL_T1</vt:lpstr>
      <vt:lpstr>I_SEV_POL_T2</vt:lpstr>
      <vt:lpstr>I_ST_DT</vt:lpstr>
      <vt:lpstr>I_T1</vt:lpstr>
      <vt:lpstr>I_T1_DL</vt:lpstr>
      <vt:lpstr>I_T1_RT</vt:lpstr>
      <vt:lpstr>I_T1_WL</vt:lpstr>
      <vt:lpstr>I_T2</vt:lpstr>
      <vt:lpstr>I_T2_DL</vt:lpstr>
      <vt:lpstr>I_T2_RT</vt:lpstr>
      <vt:lpstr>I_T2_WL</vt:lpstr>
      <vt:lpstr>I_T3</vt:lpstr>
      <vt:lpstr>I_T3_RT</vt:lpstr>
      <vt:lpstr>I_WK_BEG</vt:lpstr>
      <vt:lpstr>I_WKND_OT</vt:lpstr>
      <vt:lpstr>'WEEKLY TIMESHEET'!I_WREP_ST_DT</vt:lpstr>
      <vt:lpstr>L_HOLS</vt:lpstr>
      <vt:lpstr>L_WKDAYS</vt:lpstr>
      <vt:lpstr>'BIWEEKLY TIMESHEET'!Print_Area</vt:lpstr>
      <vt:lpstr>'MONTHLY TIMESHEET'!Print_Area</vt:lpstr>
      <vt:lpstr>'WEEKLY TIMESHEET'!Print_Area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Sabbir Rahman</cp:lastModifiedBy>
  <cp:lastPrinted>2018-09-03T14:32:08Z</cp:lastPrinted>
  <dcterms:created xsi:type="dcterms:W3CDTF">2018-07-22T16:19:25Z</dcterms:created>
  <dcterms:modified xsi:type="dcterms:W3CDTF">2020-09-17T01:34:03Z</dcterms:modified>
</cp:coreProperties>
</file>