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3600" yWindow="450" windowWidth="26670" windowHeight="19560" tabRatio="500"/>
  </bookViews>
  <sheets>
    <sheet name="HR Dashboard" sheetId="1" r:id="rId1"/>
  </sheets>
  <definedNames>
    <definedName name="_xlnm.Print_Area" localSheetId="0">'HR Dashboard'!$A$1:$H$109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1" l="1"/>
  <c r="C84" i="1" l="1"/>
  <c r="C85" i="1"/>
  <c r="C86" i="1"/>
  <c r="C87" i="1"/>
  <c r="C88" i="1"/>
  <c r="C89" i="1"/>
  <c r="C90" i="1"/>
  <c r="C91" i="1"/>
  <c r="C92" i="1"/>
  <c r="C93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F82" i="1"/>
  <c r="G82" i="1"/>
  <c r="H82" i="1"/>
  <c r="G98" i="1" l="1"/>
  <c r="G108" i="1"/>
  <c r="G106" i="1"/>
  <c r="G104" i="1"/>
  <c r="G100" i="1"/>
  <c r="G102" i="1"/>
  <c r="G101" i="1"/>
  <c r="G109" i="1"/>
  <c r="C94" i="1"/>
  <c r="G99" i="1"/>
  <c r="G107" i="1"/>
  <c r="G105" i="1"/>
  <c r="G103" i="1"/>
  <c r="H85" i="1"/>
</calcChain>
</file>

<file path=xl/sharedStrings.xml><?xml version="1.0" encoding="utf-8"?>
<sst xmlns="http://schemas.openxmlformats.org/spreadsheetml/2006/main" count="195" uniqueCount="115">
  <si>
    <t>EMPLOYEE ID</t>
  </si>
  <si>
    <t>EMPLOYEE NAME</t>
  </si>
  <si>
    <t>DATE OF HIRE</t>
  </si>
  <si>
    <t>DEPARTMENT</t>
  </si>
  <si>
    <t>Traffic</t>
  </si>
  <si>
    <t>Web Development</t>
  </si>
  <si>
    <t>Research</t>
  </si>
  <si>
    <t>Production</t>
  </si>
  <si>
    <t>Media Buying</t>
  </si>
  <si>
    <t>Finance &amp; Accounts</t>
  </si>
  <si>
    <t>Creative</t>
  </si>
  <si>
    <t>Account Planning</t>
  </si>
  <si>
    <t>Account Service</t>
  </si>
  <si>
    <t>HR &amp; Facilities</t>
  </si>
  <si>
    <t>IT</t>
  </si>
  <si>
    <t>Management</t>
  </si>
  <si>
    <t>SALARY</t>
  </si>
  <si>
    <t>BONUS</t>
  </si>
  <si>
    <t>OVERTIME</t>
  </si>
  <si>
    <t>GRAND TOTAL</t>
  </si>
  <si>
    <t>AccSvc Smith 1</t>
  </si>
  <si>
    <t>AccSvc Smith 2</t>
  </si>
  <si>
    <t>AccSvc Smith 3</t>
  </si>
  <si>
    <t>AccSvc Smith 4</t>
  </si>
  <si>
    <t>AccSvc Smith 5</t>
  </si>
  <si>
    <t>AccSvc Smith 6</t>
  </si>
  <si>
    <t>AccSvc Smith 7</t>
  </si>
  <si>
    <t>AccSvc Smith 8</t>
  </si>
  <si>
    <t>AccSvc Smith 9</t>
  </si>
  <si>
    <t>AccSvc Smith 10</t>
  </si>
  <si>
    <t>AccSvc Smith 11</t>
  </si>
  <si>
    <t>AccPln Smith 1</t>
  </si>
  <si>
    <t>AccPln Smith 2</t>
  </si>
  <si>
    <t>AccPln Smith 3</t>
  </si>
  <si>
    <t>AccPln Smith 4</t>
  </si>
  <si>
    <t>AccPln Smith 5</t>
  </si>
  <si>
    <t>AccPln Smith 6</t>
  </si>
  <si>
    <t>AccPln Smith 7</t>
  </si>
  <si>
    <t>AccPln Smith 8</t>
  </si>
  <si>
    <t>Crea Smith 1</t>
  </si>
  <si>
    <t>Crea Smith 2</t>
  </si>
  <si>
    <t>Crea Smith 3</t>
  </si>
  <si>
    <t>Crea Smith 4</t>
  </si>
  <si>
    <t>Crea Smith 5</t>
  </si>
  <si>
    <t>Crea Smith 6</t>
  </si>
  <si>
    <t>Crea Smith 7</t>
  </si>
  <si>
    <t>Crea Smith 8</t>
  </si>
  <si>
    <t>Crea Smith 9</t>
  </si>
  <si>
    <t>FA Smith 1</t>
  </si>
  <si>
    <t>FA Smith 2</t>
  </si>
  <si>
    <t>FA Smith 3</t>
  </si>
  <si>
    <t>FA Smith 4</t>
  </si>
  <si>
    <t>MB Smith 1</t>
  </si>
  <si>
    <t>MB Smith 2</t>
  </si>
  <si>
    <t>MB Smith 3</t>
  </si>
  <si>
    <t>MB Smith 4</t>
  </si>
  <si>
    <t>MB Smith 5</t>
  </si>
  <si>
    <t>MB Smith 6</t>
  </si>
  <si>
    <t>Pro Smith 1</t>
  </si>
  <si>
    <t>Pro Smith 2</t>
  </si>
  <si>
    <t>Pro Smith 3</t>
  </si>
  <si>
    <t>Pro Smith 4</t>
  </si>
  <si>
    <t>Pro Smith 5</t>
  </si>
  <si>
    <t>Pro Smith 6</t>
  </si>
  <si>
    <t>Pro Smith 7</t>
  </si>
  <si>
    <t>Pro Smith 8</t>
  </si>
  <si>
    <t>Pro Smith 9</t>
  </si>
  <si>
    <t>Pro Smith 10</t>
  </si>
  <si>
    <t>Pro Smith 11</t>
  </si>
  <si>
    <t>Pro Smith 12</t>
  </si>
  <si>
    <t>Pro Smith 13</t>
  </si>
  <si>
    <t>Pro Smith 14</t>
  </si>
  <si>
    <t>HRF Smith 1</t>
  </si>
  <si>
    <t>HRF Smith 2</t>
  </si>
  <si>
    <t>HRF Smith 3</t>
  </si>
  <si>
    <t>HRF Smith 4</t>
  </si>
  <si>
    <t>Res Smith 1</t>
  </si>
  <si>
    <t>Res Smith 2</t>
  </si>
  <si>
    <t>Res Smith 3</t>
  </si>
  <si>
    <t>Res Smith 4</t>
  </si>
  <si>
    <t>Web Smith 1</t>
  </si>
  <si>
    <t>Web Smith 2</t>
  </si>
  <si>
    <t>Web Smith 3</t>
  </si>
  <si>
    <t>Web Smith 4</t>
  </si>
  <si>
    <t>Web Smith 5</t>
  </si>
  <si>
    <t>IT Smith 1</t>
  </si>
  <si>
    <t>IT Smith 2</t>
  </si>
  <si>
    <t>IT Smith 3</t>
  </si>
  <si>
    <t>IT Smith 4</t>
  </si>
  <si>
    <t>Traf Smith 1</t>
  </si>
  <si>
    <t>Traf Smith 2</t>
  </si>
  <si>
    <t>Traf Smith 3</t>
  </si>
  <si>
    <t>Traf Smith 4</t>
  </si>
  <si>
    <t>EMPLOYEE SALARY RANGE</t>
  </si>
  <si>
    <t>&lt; 20K</t>
  </si>
  <si>
    <t>20K &lt; 30K</t>
  </si>
  <si>
    <t>30K &lt; 40K</t>
  </si>
  <si>
    <t>50K &lt; 60K</t>
  </si>
  <si>
    <t>40K &lt; 50K</t>
  </si>
  <si>
    <t>60K &lt; 70K</t>
  </si>
  <si>
    <t>70K &lt; 80K</t>
  </si>
  <si>
    <t>80K &lt; 90K</t>
  </si>
  <si>
    <t>90K &lt; 100K</t>
  </si>
  <si>
    <t>&gt; 100K</t>
  </si>
  <si>
    <t>DEPARTMENT BREAKDOWN</t>
  </si>
  <si>
    <t>EMPLOYEES</t>
  </si>
  <si>
    <t>AVG SALARY</t>
  </si>
  <si>
    <t>DEPT</t>
  </si>
  <si>
    <t>HR DASHBOARD TEMPLATE</t>
  </si>
  <si>
    <t>TOTAL</t>
  </si>
  <si>
    <t>TOTALS</t>
  </si>
  <si>
    <t>Mgmt. Smith 1</t>
  </si>
  <si>
    <t>Mgmt. Smith 2</t>
  </si>
  <si>
    <t>Mgmt. Smith 3</t>
  </si>
  <si>
    <t>Mgmt. Smith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</si>
</sst>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/dd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24">
    <xf numFmtId="0" fontId="0" fillId="0" borderId="0" xfId="0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 indent="1"/>
    </xf>
    <xf numFmtId="0" fontId="5" fillId="2" borderId="1" xfId="0" applyNumberFormat="1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1" applyNumberFormat="1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49" fontId="4" fillId="2" borderId="1" xfId="1" applyNumberFormat="1" applyFont="1" applyFill="1" applyBorder="1" applyAlignment="1">
      <alignment horizontal="left" vertical="center" wrapText="1" indent="1"/>
    </xf>
    <xf numFmtId="1" fontId="4" fillId="2" borderId="1" xfId="1" applyNumberFormat="1" applyFont="1" applyFill="1" applyBorder="1" applyAlignment="1">
      <alignment horizontal="left" vertical="center" wrapText="1" indent="1"/>
    </xf>
    <xf numFmtId="164" fontId="4" fillId="0" borderId="1" xfId="1" applyNumberFormat="1" applyFont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6" fillId="3" borderId="2" xfId="0" applyFont="1" applyFill="1" applyBorder="1" applyAlignment="1">
      <alignment horizontal="left" vertical="center" wrapText="1" indent="1"/>
    </xf>
    <xf numFmtId="0" fontId="6" fillId="3" borderId="3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left" vertical="center" wrapText="1" indent="1"/>
    </xf>
    <xf numFmtId="1" fontId="4" fillId="5" borderId="1" xfId="0" applyNumberFormat="1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/>
    </xf>
    <xf numFmtId="0" fontId="0" fillId="0" borderId="0" xfId="0" applyAlignment="1"/>
    <xf numFmtId="0" fontId="4" fillId="0" borderId="0" xfId="0" applyFont="1" applyFill="1" applyAlignment="1"/>
    <xf numFmtId="165" fontId="4" fillId="2" borderId="1" xfId="1" applyNumberFormat="1" applyFont="1" applyFill="1" applyBorder="1" applyAlignment="1">
      <alignment horizontal="left" vertical="center" wrapText="1" indent="1"/>
    </xf>
    <xf numFmtId="0" fontId="0" fillId="0" borderId="0" xfId="0"/>
  </cellXfs>
  <cellStyles count="25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24"/>
  </cellStyles>
  <dxfs count="0"/>
  <tableStyles count="0" defaultTableStyle="TableStyleMedium9" defaultPivotStyle="PivotStyleMedium7"/>
  <colors>
    <mruColors>
      <color rgb="FFFC8637"/>
      <color rgb="FFD81E03"/>
      <color rgb="FF65AEF0"/>
      <color rgb="FF81C653"/>
      <color rgb="FFFFD32B"/>
      <color rgb="FF8A3BC5"/>
      <color rgb="FF532179"/>
      <color rgb="FFA67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>
                <a:latin typeface="Century Gothic" panose="020B0502020202020204" pitchFamily="34" charset="0"/>
              </a:rPr>
              <a:t>NUMBER OF EMPLOYEES PER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13539466103324E-2"/>
          <c:y val="7.6433229937166947E-2"/>
          <c:w val="0.93997426541194551"/>
          <c:h val="0.6936510777061957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'HR Dashboard'!$F$97</c:f>
              <c:strCache>
                <c:ptCount val="1"/>
                <c:pt idx="0">
                  <c:v>EMPLOYEES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B32-5A47-AE1F-60CE26690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B32-5A47-AE1F-60CE26690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B32-5A47-AE1F-60CE26690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B32-5A47-AE1F-60CE26690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B32-5A47-AE1F-60CE266906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B32-5A47-AE1F-60CE266906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B32-5A47-AE1F-60CE266906D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B32-5A47-AE1F-60CE266906D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B32-5A47-AE1F-60CE266906D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B32-5A47-AE1F-60CE266906D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B32-5A47-AE1F-60CE266906D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B32-5A47-AE1F-60CE26690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 Dashboard'!$B$98:$B$109</c:f>
              <c:strCache>
                <c:ptCount val="12"/>
                <c:pt idx="0">
                  <c:v>Management</c:v>
                </c:pt>
                <c:pt idx="1">
                  <c:v>Account Service</c:v>
                </c:pt>
                <c:pt idx="2">
                  <c:v>Account Planning</c:v>
                </c:pt>
                <c:pt idx="3">
                  <c:v>Creative</c:v>
                </c:pt>
                <c:pt idx="4">
                  <c:v>Finance &amp; Accounts</c:v>
                </c:pt>
                <c:pt idx="5">
                  <c:v>Media Buying</c:v>
                </c:pt>
                <c:pt idx="6">
                  <c:v>Production</c:v>
                </c:pt>
                <c:pt idx="7">
                  <c:v>HR &amp; Facilities</c:v>
                </c:pt>
                <c:pt idx="8">
                  <c:v>Research</c:v>
                </c:pt>
                <c:pt idx="9">
                  <c:v>Web Development</c:v>
                </c:pt>
                <c:pt idx="10">
                  <c:v>IT</c:v>
                </c:pt>
                <c:pt idx="11">
                  <c:v>Traffic</c:v>
                </c:pt>
              </c:strCache>
            </c:strRef>
          </c:cat>
          <c:val>
            <c:numRef>
              <c:f>'HR Dashboard'!$F$98:$F$109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14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EB32-5A47-AE1F-60CE2669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82060592"/>
        <c:axId val="382046448"/>
      </c:barChart>
      <c:catAx>
        <c:axId val="38206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46448"/>
        <c:crosses val="autoZero"/>
        <c:auto val="1"/>
        <c:lblAlgn val="ctr"/>
        <c:lblOffset val="100"/>
        <c:noMultiLvlLbl val="0"/>
      </c:catAx>
      <c:valAx>
        <c:axId val="382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>
                <a:latin typeface="Century Gothic" panose="020B0502020202020204" pitchFamily="34" charset="0"/>
              </a:rPr>
              <a:t>SALARY RANGE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'HR Dashboard'!$C$83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30-B943-8383-87B4F782EC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30-B943-8383-87B4F782EC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230-B943-8383-87B4F782ECB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230-B943-8383-87B4F782ECB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230-B943-8383-87B4F782EC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230-B943-8383-87B4F782ECB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230-B943-8383-87B4F782ECB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230-B943-8383-87B4F782ECB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230-B943-8383-87B4F782ECB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230-B943-8383-87B4F782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 Dashboard'!$B$84:$B$93</c:f>
              <c:strCache>
                <c:ptCount val="10"/>
                <c:pt idx="0">
                  <c:v>&lt; 20K</c:v>
                </c:pt>
                <c:pt idx="1">
                  <c:v>20K &lt; 30K</c:v>
                </c:pt>
                <c:pt idx="2">
                  <c:v>30K &lt; 40K</c:v>
                </c:pt>
                <c:pt idx="3">
                  <c:v>40K &lt; 50K</c:v>
                </c:pt>
                <c:pt idx="4">
                  <c:v>50K &lt; 60K</c:v>
                </c:pt>
                <c:pt idx="5">
                  <c:v>60K &lt; 70K</c:v>
                </c:pt>
                <c:pt idx="6">
                  <c:v>70K &lt; 80K</c:v>
                </c:pt>
                <c:pt idx="7">
                  <c:v>80K &lt; 90K</c:v>
                </c:pt>
                <c:pt idx="8">
                  <c:v>90K &lt; 100K</c:v>
                </c:pt>
                <c:pt idx="9">
                  <c:v>&gt; 100K</c:v>
                </c:pt>
              </c:strCache>
            </c:strRef>
          </c:cat>
          <c:val>
            <c:numRef>
              <c:f>'HR Dashboard'!$C$84:$C$93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230-B943-8383-87B4F782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382046992"/>
        <c:axId val="382055152"/>
      </c:barChart>
      <c:catAx>
        <c:axId val="38204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55152"/>
        <c:crosses val="autoZero"/>
        <c:auto val="1"/>
        <c:lblAlgn val="ctr"/>
        <c:lblOffset val="100"/>
        <c:noMultiLvlLbl val="0"/>
      </c:catAx>
      <c:valAx>
        <c:axId val="3820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>
                <a:latin typeface="Century Gothic" panose="020B0502020202020204" pitchFamily="34" charset="0"/>
              </a:rPr>
              <a:t>AVERAGE SALARY BY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4"/>
          <c:order val="0"/>
          <c:tx>
            <c:strRef>
              <c:f>'HR Dashboard'!$G$97</c:f>
              <c:strCache>
                <c:ptCount val="1"/>
                <c:pt idx="0">
                  <c:v>AVG SALARY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1F-BF4B-88A2-DDD9E4A8D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1F-BF4B-88A2-DDD9E4A8D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D1F-BF4B-88A2-DDD9E4A8D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D1F-BF4B-88A2-DDD9E4A8D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D1F-BF4B-88A2-DDD9E4A8DE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D1F-BF4B-88A2-DDD9E4A8DE4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D1F-BF4B-88A2-DDD9E4A8DE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D1F-BF4B-88A2-DDD9E4A8DE4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D1F-BF4B-88A2-DDD9E4A8DE4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D1F-BF4B-88A2-DDD9E4A8DE4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D1F-BF4B-88A2-DDD9E4A8DE4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D1F-BF4B-88A2-DDD9E4A8DE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 Dashboard'!$B$98:$B$109</c:f>
              <c:strCache>
                <c:ptCount val="12"/>
                <c:pt idx="0">
                  <c:v>Management</c:v>
                </c:pt>
                <c:pt idx="1">
                  <c:v>Account Service</c:v>
                </c:pt>
                <c:pt idx="2">
                  <c:v>Account Planning</c:v>
                </c:pt>
                <c:pt idx="3">
                  <c:v>Creative</c:v>
                </c:pt>
                <c:pt idx="4">
                  <c:v>Finance &amp; Accounts</c:v>
                </c:pt>
                <c:pt idx="5">
                  <c:v>Media Buying</c:v>
                </c:pt>
                <c:pt idx="6">
                  <c:v>Production</c:v>
                </c:pt>
                <c:pt idx="7">
                  <c:v>HR &amp; Facilities</c:v>
                </c:pt>
                <c:pt idx="8">
                  <c:v>Research</c:v>
                </c:pt>
                <c:pt idx="9">
                  <c:v>Web Development</c:v>
                </c:pt>
                <c:pt idx="10">
                  <c:v>IT</c:v>
                </c:pt>
                <c:pt idx="11">
                  <c:v>Traffic</c:v>
                </c:pt>
              </c:strCache>
            </c:strRef>
          </c:cat>
          <c:val>
            <c:numRef>
              <c:f>'HR Dashboard'!$G$98:$G$109</c:f>
              <c:numCache>
                <c:formatCode>_("$"* #,##0_);_("$"* \(#,##0\);_("$"* "-"??_);_(@_)</c:formatCode>
                <c:ptCount val="12"/>
                <c:pt idx="0">
                  <c:v>275148</c:v>
                </c:pt>
                <c:pt idx="1">
                  <c:v>43091</c:v>
                </c:pt>
                <c:pt idx="2">
                  <c:v>48200</c:v>
                </c:pt>
                <c:pt idx="3">
                  <c:v>59889</c:v>
                </c:pt>
                <c:pt idx="4">
                  <c:v>57000</c:v>
                </c:pt>
                <c:pt idx="5">
                  <c:v>48000</c:v>
                </c:pt>
                <c:pt idx="6">
                  <c:v>43714</c:v>
                </c:pt>
                <c:pt idx="7">
                  <c:v>61000</c:v>
                </c:pt>
                <c:pt idx="8">
                  <c:v>55000</c:v>
                </c:pt>
                <c:pt idx="9">
                  <c:v>75000</c:v>
                </c:pt>
                <c:pt idx="10">
                  <c:v>75000</c:v>
                </c:pt>
                <c:pt idx="11">
                  <c:v>62000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AD1F-BF4B-88A2-DDD9E4A8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382055696"/>
        <c:axId val="382048080"/>
      </c:barChart>
      <c:catAx>
        <c:axId val="382055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48080"/>
        <c:crosses val="autoZero"/>
        <c:auto val="1"/>
        <c:lblAlgn val="ctr"/>
        <c:lblOffset val="100"/>
        <c:noMultiLvlLbl val="0"/>
      </c:catAx>
      <c:valAx>
        <c:axId val="38204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>
                <a:latin typeface="Century Gothic" panose="020B0502020202020204" pitchFamily="34" charset="0"/>
              </a:rPr>
              <a:t>SALARY</a:t>
            </a:r>
            <a:r>
              <a:rPr lang="en-US" sz="1400" b="1" baseline="0">
                <a:latin typeface="Century Gothic" panose="020B0502020202020204" pitchFamily="34" charset="0"/>
              </a:rPr>
              <a:t> BREAKDOWN BY DEPARTMENT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4"/>
          <c:order val="0"/>
          <c:tx>
            <c:strRef>
              <c:f>'HR Dashboard'!$C$97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'HR Dashboard'!$B$98:$B$109</c:f>
              <c:strCache>
                <c:ptCount val="12"/>
                <c:pt idx="0">
                  <c:v>Management</c:v>
                </c:pt>
                <c:pt idx="1">
                  <c:v>Account Service</c:v>
                </c:pt>
                <c:pt idx="2">
                  <c:v>Account Planning</c:v>
                </c:pt>
                <c:pt idx="3">
                  <c:v>Creative</c:v>
                </c:pt>
                <c:pt idx="4">
                  <c:v>Finance &amp; Accounts</c:v>
                </c:pt>
                <c:pt idx="5">
                  <c:v>Media Buying</c:v>
                </c:pt>
                <c:pt idx="6">
                  <c:v>Production</c:v>
                </c:pt>
                <c:pt idx="7">
                  <c:v>HR &amp; Facilities</c:v>
                </c:pt>
                <c:pt idx="8">
                  <c:v>Research</c:v>
                </c:pt>
                <c:pt idx="9">
                  <c:v>Web Development</c:v>
                </c:pt>
                <c:pt idx="10">
                  <c:v>IT</c:v>
                </c:pt>
                <c:pt idx="11">
                  <c:v>Traffic</c:v>
                </c:pt>
              </c:strCache>
            </c:strRef>
          </c:cat>
          <c:val>
            <c:numRef>
              <c:f>'HR Dashboard'!$C$98:$C$109</c:f>
              <c:numCache>
                <c:formatCode>_("$"* #,##0_);_("$"* \(#,##0\);_("$"* "-"??_);_(@_)</c:formatCode>
                <c:ptCount val="12"/>
                <c:pt idx="0">
                  <c:v>1100591</c:v>
                </c:pt>
                <c:pt idx="1">
                  <c:v>474000</c:v>
                </c:pt>
                <c:pt idx="2">
                  <c:v>385600</c:v>
                </c:pt>
                <c:pt idx="3">
                  <c:v>539000</c:v>
                </c:pt>
                <c:pt idx="4">
                  <c:v>228000</c:v>
                </c:pt>
                <c:pt idx="5">
                  <c:v>288000</c:v>
                </c:pt>
                <c:pt idx="6">
                  <c:v>612000</c:v>
                </c:pt>
                <c:pt idx="7">
                  <c:v>244000</c:v>
                </c:pt>
                <c:pt idx="8">
                  <c:v>220000</c:v>
                </c:pt>
                <c:pt idx="9">
                  <c:v>375000</c:v>
                </c:pt>
                <c:pt idx="10">
                  <c:v>300000</c:v>
                </c:pt>
                <c:pt idx="11">
                  <c:v>248000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5F-774D-9DAB-4D842E9E4803}"/>
            </c:ext>
          </c:extLst>
        </c:ser>
        <c:ser>
          <c:idx val="0"/>
          <c:order val="1"/>
          <c:tx>
            <c:strRef>
              <c:f>'HR Dashboard'!$D$97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'HR Dashboard'!$B$98:$B$109</c:f>
              <c:strCache>
                <c:ptCount val="12"/>
                <c:pt idx="0">
                  <c:v>Management</c:v>
                </c:pt>
                <c:pt idx="1">
                  <c:v>Account Service</c:v>
                </c:pt>
                <c:pt idx="2">
                  <c:v>Account Planning</c:v>
                </c:pt>
                <c:pt idx="3">
                  <c:v>Creative</c:v>
                </c:pt>
                <c:pt idx="4">
                  <c:v>Finance &amp; Accounts</c:v>
                </c:pt>
                <c:pt idx="5">
                  <c:v>Media Buying</c:v>
                </c:pt>
                <c:pt idx="6">
                  <c:v>Production</c:v>
                </c:pt>
                <c:pt idx="7">
                  <c:v>HR &amp; Facilities</c:v>
                </c:pt>
                <c:pt idx="8">
                  <c:v>Research</c:v>
                </c:pt>
                <c:pt idx="9">
                  <c:v>Web Development</c:v>
                </c:pt>
                <c:pt idx="10">
                  <c:v>IT</c:v>
                </c:pt>
                <c:pt idx="11">
                  <c:v>Traffic</c:v>
                </c:pt>
              </c:strCache>
            </c:strRef>
          </c:cat>
          <c:val>
            <c:numRef>
              <c:f>'HR Dashboard'!$D$98:$D$109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22000</c:v>
                </c:pt>
                <c:pt idx="2">
                  <c:v>16000</c:v>
                </c:pt>
                <c:pt idx="3">
                  <c:v>18000</c:v>
                </c:pt>
                <c:pt idx="4">
                  <c:v>8000</c:v>
                </c:pt>
                <c:pt idx="5">
                  <c:v>12000</c:v>
                </c:pt>
                <c:pt idx="6">
                  <c:v>28000</c:v>
                </c:pt>
                <c:pt idx="7">
                  <c:v>8000</c:v>
                </c:pt>
                <c:pt idx="8">
                  <c:v>8000</c:v>
                </c:pt>
                <c:pt idx="9">
                  <c:v>10000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5F-774D-9DAB-4D842E9E4803}"/>
            </c:ext>
          </c:extLst>
        </c:ser>
        <c:ser>
          <c:idx val="1"/>
          <c:order val="2"/>
          <c:tx>
            <c:strRef>
              <c:f>'HR Dashboard'!$E$97</c:f>
              <c:strCache>
                <c:ptCount val="1"/>
                <c:pt idx="0">
                  <c:v>OVERTIME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'HR Dashboard'!$B$98:$B$109</c:f>
              <c:strCache>
                <c:ptCount val="12"/>
                <c:pt idx="0">
                  <c:v>Management</c:v>
                </c:pt>
                <c:pt idx="1">
                  <c:v>Account Service</c:v>
                </c:pt>
                <c:pt idx="2">
                  <c:v>Account Planning</c:v>
                </c:pt>
                <c:pt idx="3">
                  <c:v>Creative</c:v>
                </c:pt>
                <c:pt idx="4">
                  <c:v>Finance &amp; Accounts</c:v>
                </c:pt>
                <c:pt idx="5">
                  <c:v>Media Buying</c:v>
                </c:pt>
                <c:pt idx="6">
                  <c:v>Production</c:v>
                </c:pt>
                <c:pt idx="7">
                  <c:v>HR &amp; Facilities</c:v>
                </c:pt>
                <c:pt idx="8">
                  <c:v>Research</c:v>
                </c:pt>
                <c:pt idx="9">
                  <c:v>Web Development</c:v>
                </c:pt>
                <c:pt idx="10">
                  <c:v>IT</c:v>
                </c:pt>
                <c:pt idx="11">
                  <c:v>Traffic</c:v>
                </c:pt>
              </c:strCache>
            </c:strRef>
          </c:cat>
          <c:val>
            <c:numRef>
              <c:f>'HR Dashboard'!$E$98:$E$109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4400</c:v>
                </c:pt>
                <c:pt idx="4">
                  <c:v>0</c:v>
                </c:pt>
                <c:pt idx="5">
                  <c:v>0</c:v>
                </c:pt>
                <c:pt idx="6">
                  <c:v>13500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5F-774D-9DAB-4D842E9E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82051344"/>
        <c:axId val="382052432"/>
      </c:barChart>
      <c:catAx>
        <c:axId val="382051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52432"/>
        <c:crosses val="autoZero"/>
        <c:auto val="1"/>
        <c:lblAlgn val="ctr"/>
        <c:lblOffset val="100"/>
        <c:noMultiLvlLbl val="0"/>
      </c:catAx>
      <c:valAx>
        <c:axId val="382052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8389719113297"/>
          <c:y val="0.42356637238527001"/>
          <c:w val="0.12685013846526899"/>
          <c:h val="0.18339735942098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952500</xdr:colOff>
      <xdr:row>1</xdr:row>
      <xdr:rowOff>5029200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1257300</xdr:colOff>
      <xdr:row>1</xdr:row>
      <xdr:rowOff>0</xdr:rowOff>
    </xdr:from>
    <xdr:to>
      <xdr:col>7</xdr:col>
      <xdr:colOff>2235200</xdr:colOff>
      <xdr:row>1</xdr:row>
      <xdr:rowOff>5029200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4</xdr:col>
      <xdr:colOff>977900</xdr:colOff>
      <xdr:row>2</xdr:row>
      <xdr:rowOff>5029200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1270000</xdr:colOff>
      <xdr:row>2</xdr:row>
      <xdr:rowOff>0</xdr:rowOff>
    </xdr:from>
    <xdr:to>
      <xdr:col>7</xdr:col>
      <xdr:colOff>2247900</xdr:colOff>
      <xdr:row>2</xdr:row>
      <xdr:rowOff>5016500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P112"/>
  <sheetViews>
    <sheetView showGridLines="0" tabSelected="1" zoomScale="80" zoomScaleNormal="80" workbookViewId="0">
      <pane ySplit="1" topLeftCell="A2" activePane="bottomLeft" state="frozen"/>
      <selection pane="bottomLeft" activeCell="F92" sqref="F92"/>
    </sheetView>
  </sheetViews>
  <sheetFormatPr defaultColWidth="10.75" defaultRowHeight="13.5" x14ac:dyDescent="0.25"/>
  <cols>
    <col min="1" max="1" width="3.25" style="1" customWidth="1"/>
    <col min="2" max="8" width="30" style="1" customWidth="1"/>
    <col min="9" max="9" width="3.25" style="1" customWidth="1"/>
    <col min="10" max="16384" width="10.75" style="1"/>
  </cols>
  <sheetData>
    <row r="1" spans="1:9" ht="26.25" customHeight="1" x14ac:dyDescent="0.25">
      <c r="B1" s="16" t="s">
        <v>108</v>
      </c>
    </row>
    <row r="2" spans="1:9" ht="409.15" customHeight="1" x14ac:dyDescent="0.25">
      <c r="B2" s="2"/>
      <c r="C2" s="2"/>
      <c r="D2" s="2"/>
      <c r="E2" s="2"/>
    </row>
    <row r="3" spans="1:9" ht="409.15" customHeight="1" x14ac:dyDescent="0.25">
      <c r="B3" s="2"/>
      <c r="C3" s="2"/>
      <c r="D3" s="2"/>
      <c r="E3" s="2"/>
    </row>
    <row r="4" spans="1:9" x14ac:dyDescent="0.25">
      <c r="A4" s="3"/>
      <c r="B4" s="12" t="s">
        <v>0</v>
      </c>
      <c r="C4" s="12" t="s">
        <v>1</v>
      </c>
      <c r="D4" s="12" t="s">
        <v>2</v>
      </c>
      <c r="E4" s="12" t="s">
        <v>3</v>
      </c>
      <c r="F4" s="12" t="s">
        <v>16</v>
      </c>
      <c r="G4" s="12" t="s">
        <v>17</v>
      </c>
      <c r="H4" s="12" t="s">
        <v>18</v>
      </c>
      <c r="I4" s="3"/>
    </row>
    <row r="5" spans="1:9" x14ac:dyDescent="0.25">
      <c r="A5" s="3"/>
      <c r="B5" s="4">
        <v>513076</v>
      </c>
      <c r="C5" s="4" t="s">
        <v>111</v>
      </c>
      <c r="D5" s="22">
        <v>44749</v>
      </c>
      <c r="E5" s="5" t="s">
        <v>15</v>
      </c>
      <c r="F5" s="6">
        <v>370834</v>
      </c>
      <c r="G5" s="6">
        <v>0</v>
      </c>
      <c r="H5" s="6">
        <v>0</v>
      </c>
      <c r="I5" s="3"/>
    </row>
    <row r="6" spans="1:9" x14ac:dyDescent="0.25">
      <c r="A6" s="3"/>
      <c r="B6" s="4">
        <v>390362</v>
      </c>
      <c r="C6" s="4" t="s">
        <v>112</v>
      </c>
      <c r="D6" s="22">
        <v>44750</v>
      </c>
      <c r="E6" s="5" t="s">
        <v>15</v>
      </c>
      <c r="F6" s="6">
        <v>247324</v>
      </c>
      <c r="G6" s="6">
        <v>0</v>
      </c>
      <c r="H6" s="6">
        <v>0</v>
      </c>
      <c r="I6" s="3"/>
    </row>
    <row r="7" spans="1:9" x14ac:dyDescent="0.25">
      <c r="A7" s="3"/>
      <c r="B7" s="4">
        <v>378723</v>
      </c>
      <c r="C7" s="4" t="s">
        <v>113</v>
      </c>
      <c r="D7" s="22">
        <v>44751</v>
      </c>
      <c r="E7" s="5" t="s">
        <v>15</v>
      </c>
      <c r="F7" s="6">
        <v>237385</v>
      </c>
      <c r="G7" s="6">
        <v>0</v>
      </c>
      <c r="H7" s="6">
        <v>0</v>
      </c>
      <c r="I7" s="3"/>
    </row>
    <row r="8" spans="1:9" x14ac:dyDescent="0.25">
      <c r="A8" s="3"/>
      <c r="B8" s="4">
        <v>444407</v>
      </c>
      <c r="C8" s="4" t="s">
        <v>114</v>
      </c>
      <c r="D8" s="22">
        <v>44752</v>
      </c>
      <c r="E8" s="5" t="s">
        <v>15</v>
      </c>
      <c r="F8" s="6">
        <v>245048</v>
      </c>
      <c r="G8" s="6">
        <v>0</v>
      </c>
      <c r="H8" s="6">
        <v>0</v>
      </c>
      <c r="I8" s="3"/>
    </row>
    <row r="9" spans="1:9" x14ac:dyDescent="0.25">
      <c r="A9" s="3"/>
      <c r="B9" s="4">
        <v>438389</v>
      </c>
      <c r="C9" s="4" t="s">
        <v>20</v>
      </c>
      <c r="D9" s="22">
        <v>44753</v>
      </c>
      <c r="E9" s="5" t="s">
        <v>12</v>
      </c>
      <c r="F9" s="6">
        <v>42000</v>
      </c>
      <c r="G9" s="6">
        <v>2000</v>
      </c>
      <c r="H9" s="6">
        <v>0</v>
      </c>
      <c r="I9" s="3"/>
    </row>
    <row r="10" spans="1:9" x14ac:dyDescent="0.25">
      <c r="A10" s="3"/>
      <c r="B10" s="4">
        <v>443122</v>
      </c>
      <c r="C10" s="4" t="s">
        <v>21</v>
      </c>
      <c r="D10" s="22">
        <v>44754</v>
      </c>
      <c r="E10" s="5" t="s">
        <v>12</v>
      </c>
      <c r="F10" s="6">
        <v>42000</v>
      </c>
      <c r="G10" s="6">
        <v>2000</v>
      </c>
      <c r="H10" s="6">
        <v>0</v>
      </c>
      <c r="I10" s="3"/>
    </row>
    <row r="11" spans="1:9" x14ac:dyDescent="0.25">
      <c r="A11" s="3"/>
      <c r="B11" s="4">
        <v>509063</v>
      </c>
      <c r="C11" s="4" t="s">
        <v>22</v>
      </c>
      <c r="D11" s="22">
        <v>44755</v>
      </c>
      <c r="E11" s="5" t="s">
        <v>12</v>
      </c>
      <c r="F11" s="6">
        <v>42000</v>
      </c>
      <c r="G11" s="6">
        <v>2000</v>
      </c>
      <c r="H11" s="6">
        <v>0</v>
      </c>
      <c r="I11" s="3"/>
    </row>
    <row r="12" spans="1:9" x14ac:dyDescent="0.25">
      <c r="A12" s="3"/>
      <c r="B12" s="4">
        <v>397561</v>
      </c>
      <c r="C12" s="4" t="s">
        <v>23</v>
      </c>
      <c r="D12" s="22">
        <v>44756</v>
      </c>
      <c r="E12" s="5" t="s">
        <v>12</v>
      </c>
      <c r="F12" s="6">
        <v>42000</v>
      </c>
      <c r="G12" s="6">
        <v>2000</v>
      </c>
      <c r="H12" s="6">
        <v>0</v>
      </c>
      <c r="I12" s="3"/>
    </row>
    <row r="13" spans="1:9" x14ac:dyDescent="0.25">
      <c r="A13" s="3"/>
      <c r="B13" s="4">
        <v>555048</v>
      </c>
      <c r="C13" s="4" t="s">
        <v>24</v>
      </c>
      <c r="D13" s="22">
        <v>44757</v>
      </c>
      <c r="E13" s="5" t="s">
        <v>12</v>
      </c>
      <c r="F13" s="6">
        <v>42000</v>
      </c>
      <c r="G13" s="6">
        <v>2000</v>
      </c>
      <c r="H13" s="6">
        <v>0</v>
      </c>
      <c r="I13" s="3"/>
    </row>
    <row r="14" spans="1:9" x14ac:dyDescent="0.25">
      <c r="A14" s="3"/>
      <c r="B14" s="4">
        <v>435359</v>
      </c>
      <c r="C14" s="4" t="s">
        <v>25</v>
      </c>
      <c r="D14" s="22">
        <v>44758</v>
      </c>
      <c r="E14" s="5" t="s">
        <v>12</v>
      </c>
      <c r="F14" s="6">
        <v>42000</v>
      </c>
      <c r="G14" s="6">
        <v>2000</v>
      </c>
      <c r="H14" s="6">
        <v>0</v>
      </c>
      <c r="I14" s="3"/>
    </row>
    <row r="15" spans="1:9" x14ac:dyDescent="0.25">
      <c r="A15" s="3"/>
      <c r="B15" s="4">
        <v>453271</v>
      </c>
      <c r="C15" s="4" t="s">
        <v>26</v>
      </c>
      <c r="D15" s="22">
        <v>44759</v>
      </c>
      <c r="E15" s="5" t="s">
        <v>12</v>
      </c>
      <c r="F15" s="6">
        <v>42000</v>
      </c>
      <c r="G15" s="6">
        <v>2000</v>
      </c>
      <c r="H15" s="6">
        <v>0</v>
      </c>
      <c r="I15" s="3"/>
    </row>
    <row r="16" spans="1:9" x14ac:dyDescent="0.25">
      <c r="A16" s="3"/>
      <c r="B16" s="4">
        <v>464630</v>
      </c>
      <c r="C16" s="4" t="s">
        <v>27</v>
      </c>
      <c r="D16" s="22">
        <v>44760</v>
      </c>
      <c r="E16" s="5" t="s">
        <v>12</v>
      </c>
      <c r="F16" s="6">
        <v>45000</v>
      </c>
      <c r="G16" s="6">
        <v>2000</v>
      </c>
      <c r="H16" s="6">
        <v>0</v>
      </c>
      <c r="I16" s="3"/>
    </row>
    <row r="17" spans="1:9" x14ac:dyDescent="0.25">
      <c r="A17" s="3"/>
      <c r="B17" s="4">
        <v>519760</v>
      </c>
      <c r="C17" s="4" t="s">
        <v>28</v>
      </c>
      <c r="D17" s="22">
        <v>44761</v>
      </c>
      <c r="E17" s="5" t="s">
        <v>12</v>
      </c>
      <c r="F17" s="6">
        <v>45000</v>
      </c>
      <c r="G17" s="6">
        <v>2000</v>
      </c>
      <c r="H17" s="6">
        <v>0</v>
      </c>
      <c r="I17" s="3"/>
    </row>
    <row r="18" spans="1:9" x14ac:dyDescent="0.25">
      <c r="A18" s="3"/>
      <c r="B18" s="4">
        <v>442969</v>
      </c>
      <c r="C18" s="4" t="s">
        <v>29</v>
      </c>
      <c r="D18" s="22">
        <v>44762</v>
      </c>
      <c r="E18" s="5" t="s">
        <v>12</v>
      </c>
      <c r="F18" s="6">
        <v>45000</v>
      </c>
      <c r="G18" s="6">
        <v>2000</v>
      </c>
      <c r="H18" s="6">
        <v>0</v>
      </c>
      <c r="I18" s="3"/>
    </row>
    <row r="19" spans="1:9" x14ac:dyDescent="0.25">
      <c r="A19" s="3"/>
      <c r="B19" s="4">
        <v>512184</v>
      </c>
      <c r="C19" s="4" t="s">
        <v>30</v>
      </c>
      <c r="D19" s="22">
        <v>44763</v>
      </c>
      <c r="E19" s="5" t="s">
        <v>12</v>
      </c>
      <c r="F19" s="6">
        <v>45000</v>
      </c>
      <c r="G19" s="6">
        <v>2000</v>
      </c>
      <c r="H19" s="6">
        <v>0</v>
      </c>
      <c r="I19" s="3"/>
    </row>
    <row r="20" spans="1:9" x14ac:dyDescent="0.25">
      <c r="A20" s="3"/>
      <c r="B20" s="4">
        <v>393786</v>
      </c>
      <c r="C20" s="4" t="s">
        <v>31</v>
      </c>
      <c r="D20" s="22">
        <v>44764</v>
      </c>
      <c r="E20" s="5" t="s">
        <v>11</v>
      </c>
      <c r="F20" s="6">
        <v>48200</v>
      </c>
      <c r="G20" s="6">
        <v>2000</v>
      </c>
      <c r="H20" s="6">
        <v>0</v>
      </c>
      <c r="I20" s="3"/>
    </row>
    <row r="21" spans="1:9" x14ac:dyDescent="0.25">
      <c r="A21" s="3"/>
      <c r="B21" s="4">
        <v>355232</v>
      </c>
      <c r="C21" s="4" t="s">
        <v>32</v>
      </c>
      <c r="D21" s="22">
        <v>44765</v>
      </c>
      <c r="E21" s="5" t="s">
        <v>11</v>
      </c>
      <c r="F21" s="6">
        <v>48200</v>
      </c>
      <c r="G21" s="6">
        <v>2000</v>
      </c>
      <c r="H21" s="6">
        <v>0</v>
      </c>
      <c r="I21" s="3"/>
    </row>
    <row r="22" spans="1:9" x14ac:dyDescent="0.25">
      <c r="A22" s="3"/>
      <c r="B22" s="4">
        <v>420444</v>
      </c>
      <c r="C22" s="4" t="s">
        <v>33</v>
      </c>
      <c r="D22" s="22">
        <v>44766</v>
      </c>
      <c r="E22" s="5" t="s">
        <v>11</v>
      </c>
      <c r="F22" s="6">
        <v>48200</v>
      </c>
      <c r="G22" s="6">
        <v>2000</v>
      </c>
      <c r="H22" s="6">
        <v>0</v>
      </c>
      <c r="I22" s="3"/>
    </row>
    <row r="23" spans="1:9" x14ac:dyDescent="0.25">
      <c r="A23" s="3"/>
      <c r="B23" s="4">
        <v>380553</v>
      </c>
      <c r="C23" s="4" t="s">
        <v>34</v>
      </c>
      <c r="D23" s="22">
        <v>44767</v>
      </c>
      <c r="E23" s="5" t="s">
        <v>11</v>
      </c>
      <c r="F23" s="6">
        <v>48200</v>
      </c>
      <c r="G23" s="6">
        <v>2000</v>
      </c>
      <c r="H23" s="6">
        <v>0</v>
      </c>
      <c r="I23" s="3"/>
    </row>
    <row r="24" spans="1:9" x14ac:dyDescent="0.25">
      <c r="A24" s="3"/>
      <c r="B24" s="4">
        <v>427151</v>
      </c>
      <c r="C24" s="4" t="s">
        <v>35</v>
      </c>
      <c r="D24" s="22">
        <v>44768</v>
      </c>
      <c r="E24" s="5" t="s">
        <v>11</v>
      </c>
      <c r="F24" s="6">
        <v>48200</v>
      </c>
      <c r="G24" s="6">
        <v>2000</v>
      </c>
      <c r="H24" s="6">
        <v>0</v>
      </c>
      <c r="I24" s="3"/>
    </row>
    <row r="25" spans="1:9" x14ac:dyDescent="0.25">
      <c r="A25" s="3"/>
      <c r="B25" s="4">
        <v>547926</v>
      </c>
      <c r="C25" s="4" t="s">
        <v>36</v>
      </c>
      <c r="D25" s="22">
        <v>44769</v>
      </c>
      <c r="E25" s="5" t="s">
        <v>11</v>
      </c>
      <c r="F25" s="6">
        <v>48200</v>
      </c>
      <c r="G25" s="6">
        <v>2000</v>
      </c>
      <c r="H25" s="6">
        <v>0</v>
      </c>
      <c r="I25" s="3"/>
    </row>
    <row r="26" spans="1:9" x14ac:dyDescent="0.25">
      <c r="A26" s="3"/>
      <c r="B26" s="4">
        <v>485607</v>
      </c>
      <c r="C26" s="4" t="s">
        <v>37</v>
      </c>
      <c r="D26" s="22">
        <v>44770</v>
      </c>
      <c r="E26" s="5" t="s">
        <v>11</v>
      </c>
      <c r="F26" s="6">
        <v>48200</v>
      </c>
      <c r="G26" s="6">
        <v>2000</v>
      </c>
      <c r="H26" s="6">
        <v>0</v>
      </c>
      <c r="I26" s="3"/>
    </row>
    <row r="27" spans="1:9" x14ac:dyDescent="0.25">
      <c r="A27" s="3"/>
      <c r="B27" s="4">
        <v>417193</v>
      </c>
      <c r="C27" s="4" t="s">
        <v>38</v>
      </c>
      <c r="D27" s="22">
        <v>44771</v>
      </c>
      <c r="E27" s="5" t="s">
        <v>11</v>
      </c>
      <c r="F27" s="6">
        <v>48200</v>
      </c>
      <c r="G27" s="6">
        <v>2000</v>
      </c>
      <c r="H27" s="6">
        <v>0</v>
      </c>
      <c r="I27" s="3"/>
    </row>
    <row r="28" spans="1:9" x14ac:dyDescent="0.25">
      <c r="A28" s="3"/>
      <c r="B28" s="4">
        <v>490196</v>
      </c>
      <c r="C28" s="4" t="s">
        <v>39</v>
      </c>
      <c r="D28" s="22">
        <v>44772</v>
      </c>
      <c r="E28" s="5" t="s">
        <v>10</v>
      </c>
      <c r="F28" s="6">
        <v>55000</v>
      </c>
      <c r="G28" s="6">
        <v>2000</v>
      </c>
      <c r="H28" s="6">
        <v>1100</v>
      </c>
      <c r="I28" s="3"/>
    </row>
    <row r="29" spans="1:9" x14ac:dyDescent="0.25">
      <c r="A29" s="3"/>
      <c r="B29" s="4">
        <v>561413</v>
      </c>
      <c r="C29" s="4" t="s">
        <v>40</v>
      </c>
      <c r="D29" s="22">
        <v>44773</v>
      </c>
      <c r="E29" s="5" t="s">
        <v>10</v>
      </c>
      <c r="F29" s="6">
        <v>55000</v>
      </c>
      <c r="G29" s="6">
        <v>2000</v>
      </c>
      <c r="H29" s="6">
        <v>1100</v>
      </c>
      <c r="I29" s="3"/>
    </row>
    <row r="30" spans="1:9" x14ac:dyDescent="0.25">
      <c r="A30" s="3"/>
      <c r="B30" s="4">
        <v>383332</v>
      </c>
      <c r="C30" s="4" t="s">
        <v>41</v>
      </c>
      <c r="D30" s="22">
        <v>44774</v>
      </c>
      <c r="E30" s="5" t="s">
        <v>10</v>
      </c>
      <c r="F30" s="6">
        <v>55000</v>
      </c>
      <c r="G30" s="6">
        <v>2000</v>
      </c>
      <c r="H30" s="6">
        <v>1100</v>
      </c>
      <c r="I30" s="3"/>
    </row>
    <row r="31" spans="1:9" x14ac:dyDescent="0.25">
      <c r="A31" s="3"/>
      <c r="B31" s="4">
        <v>483908</v>
      </c>
      <c r="C31" s="4" t="s">
        <v>42</v>
      </c>
      <c r="D31" s="22">
        <v>44775</v>
      </c>
      <c r="E31" s="5" t="s">
        <v>10</v>
      </c>
      <c r="F31" s="6">
        <v>55000</v>
      </c>
      <c r="G31" s="6">
        <v>2000</v>
      </c>
      <c r="H31" s="6">
        <v>1100</v>
      </c>
      <c r="I31" s="3"/>
    </row>
    <row r="32" spans="1:9" x14ac:dyDescent="0.25">
      <c r="A32" s="3"/>
      <c r="B32" s="4">
        <v>321027</v>
      </c>
      <c r="C32" s="4" t="s">
        <v>43</v>
      </c>
      <c r="D32" s="22">
        <v>44776</v>
      </c>
      <c r="E32" s="5" t="s">
        <v>10</v>
      </c>
      <c r="F32" s="6">
        <v>55000</v>
      </c>
      <c r="G32" s="6">
        <v>2000</v>
      </c>
      <c r="H32" s="6">
        <v>0</v>
      </c>
      <c r="I32" s="3"/>
    </row>
    <row r="33" spans="1:9" x14ac:dyDescent="0.25">
      <c r="A33" s="3"/>
      <c r="B33" s="4">
        <v>598755</v>
      </c>
      <c r="C33" s="4" t="s">
        <v>44</v>
      </c>
      <c r="D33" s="22">
        <v>44777</v>
      </c>
      <c r="E33" s="5" t="s">
        <v>10</v>
      </c>
      <c r="F33" s="6">
        <v>55000</v>
      </c>
      <c r="G33" s="6">
        <v>2000</v>
      </c>
      <c r="H33" s="6">
        <v>0</v>
      </c>
      <c r="I33" s="3"/>
    </row>
    <row r="34" spans="1:9" x14ac:dyDescent="0.25">
      <c r="A34" s="3"/>
      <c r="B34" s="4">
        <v>492087</v>
      </c>
      <c r="C34" s="4" t="s">
        <v>45</v>
      </c>
      <c r="D34" s="22">
        <v>44778</v>
      </c>
      <c r="E34" s="5" t="s">
        <v>10</v>
      </c>
      <c r="F34" s="6">
        <v>55000</v>
      </c>
      <c r="G34" s="6">
        <v>2000</v>
      </c>
      <c r="H34" s="6">
        <v>0</v>
      </c>
      <c r="I34" s="3"/>
    </row>
    <row r="35" spans="1:9" x14ac:dyDescent="0.25">
      <c r="A35" s="3"/>
      <c r="B35" s="4">
        <v>350488</v>
      </c>
      <c r="C35" s="4" t="s">
        <v>46</v>
      </c>
      <c r="D35" s="22">
        <v>44779</v>
      </c>
      <c r="E35" s="5" t="s">
        <v>10</v>
      </c>
      <c r="F35" s="6">
        <v>77000</v>
      </c>
      <c r="G35" s="6">
        <v>2000</v>
      </c>
      <c r="H35" s="6">
        <v>0</v>
      </c>
      <c r="I35" s="3"/>
    </row>
    <row r="36" spans="1:9" x14ac:dyDescent="0.25">
      <c r="A36" s="3"/>
      <c r="B36" s="4">
        <v>326815</v>
      </c>
      <c r="C36" s="4" t="s">
        <v>47</v>
      </c>
      <c r="D36" s="22">
        <v>44780</v>
      </c>
      <c r="E36" s="5" t="s">
        <v>10</v>
      </c>
      <c r="F36" s="6">
        <v>77000</v>
      </c>
      <c r="G36" s="6">
        <v>2000</v>
      </c>
      <c r="H36" s="6">
        <v>0</v>
      </c>
      <c r="I36" s="3"/>
    </row>
    <row r="37" spans="1:9" x14ac:dyDescent="0.25">
      <c r="A37" s="3"/>
      <c r="B37" s="4">
        <v>432466</v>
      </c>
      <c r="C37" s="4" t="s">
        <v>48</v>
      </c>
      <c r="D37" s="22">
        <v>44781</v>
      </c>
      <c r="E37" s="5" t="s">
        <v>9</v>
      </c>
      <c r="F37" s="6">
        <v>57000</v>
      </c>
      <c r="G37" s="6">
        <v>2000</v>
      </c>
      <c r="H37" s="6">
        <v>0</v>
      </c>
      <c r="I37" s="3"/>
    </row>
    <row r="38" spans="1:9" x14ac:dyDescent="0.25">
      <c r="A38" s="3"/>
      <c r="B38" s="4">
        <v>580205</v>
      </c>
      <c r="C38" s="4" t="s">
        <v>49</v>
      </c>
      <c r="D38" s="22">
        <v>44782</v>
      </c>
      <c r="E38" s="5" t="s">
        <v>9</v>
      </c>
      <c r="F38" s="6">
        <v>57000</v>
      </c>
      <c r="G38" s="6">
        <v>2000</v>
      </c>
      <c r="H38" s="6">
        <v>0</v>
      </c>
      <c r="I38" s="3"/>
    </row>
    <row r="39" spans="1:9" x14ac:dyDescent="0.25">
      <c r="A39" s="3"/>
      <c r="B39" s="4">
        <v>462316</v>
      </c>
      <c r="C39" s="4" t="s">
        <v>50</v>
      </c>
      <c r="D39" s="22">
        <v>44783</v>
      </c>
      <c r="E39" s="5" t="s">
        <v>9</v>
      </c>
      <c r="F39" s="6">
        <v>57000</v>
      </c>
      <c r="G39" s="6">
        <v>2000</v>
      </c>
      <c r="H39" s="6">
        <v>0</v>
      </c>
      <c r="I39" s="3"/>
    </row>
    <row r="40" spans="1:9" x14ac:dyDescent="0.25">
      <c r="A40" s="3"/>
      <c r="B40" s="4">
        <v>416859</v>
      </c>
      <c r="C40" s="4" t="s">
        <v>51</v>
      </c>
      <c r="D40" s="22">
        <v>44784</v>
      </c>
      <c r="E40" s="5" t="s">
        <v>9</v>
      </c>
      <c r="F40" s="6">
        <v>57000</v>
      </c>
      <c r="G40" s="6">
        <v>2000</v>
      </c>
      <c r="H40" s="6">
        <v>0</v>
      </c>
      <c r="I40" s="3"/>
    </row>
    <row r="41" spans="1:9" x14ac:dyDescent="0.25">
      <c r="A41" s="3"/>
      <c r="B41" s="4">
        <v>545925</v>
      </c>
      <c r="C41" s="4" t="s">
        <v>52</v>
      </c>
      <c r="D41" s="22">
        <v>44785</v>
      </c>
      <c r="E41" s="5" t="s">
        <v>8</v>
      </c>
      <c r="F41" s="6">
        <v>48000</v>
      </c>
      <c r="G41" s="6">
        <v>2000</v>
      </c>
      <c r="H41" s="6">
        <v>0</v>
      </c>
      <c r="I41" s="3"/>
    </row>
    <row r="42" spans="1:9" x14ac:dyDescent="0.25">
      <c r="A42" s="3"/>
      <c r="B42" s="4">
        <v>446576</v>
      </c>
      <c r="C42" s="4" t="s">
        <v>53</v>
      </c>
      <c r="D42" s="22">
        <v>44786</v>
      </c>
      <c r="E42" s="5" t="s">
        <v>8</v>
      </c>
      <c r="F42" s="6">
        <v>48000</v>
      </c>
      <c r="G42" s="6">
        <v>2000</v>
      </c>
      <c r="H42" s="6">
        <v>0</v>
      </c>
      <c r="I42" s="3"/>
    </row>
    <row r="43" spans="1:9" x14ac:dyDescent="0.25">
      <c r="A43" s="3"/>
      <c r="B43" s="4">
        <v>374689</v>
      </c>
      <c r="C43" s="4" t="s">
        <v>54</v>
      </c>
      <c r="D43" s="22">
        <v>44787</v>
      </c>
      <c r="E43" s="5" t="s">
        <v>8</v>
      </c>
      <c r="F43" s="6">
        <v>48000</v>
      </c>
      <c r="G43" s="6">
        <v>2000</v>
      </c>
      <c r="H43" s="6">
        <v>0</v>
      </c>
      <c r="I43" s="3"/>
    </row>
    <row r="44" spans="1:9" x14ac:dyDescent="0.25">
      <c r="A44" s="3"/>
      <c r="B44" s="4">
        <v>575866</v>
      </c>
      <c r="C44" s="4" t="s">
        <v>55</v>
      </c>
      <c r="D44" s="22">
        <v>44788</v>
      </c>
      <c r="E44" s="5" t="s">
        <v>8</v>
      </c>
      <c r="F44" s="6">
        <v>48000</v>
      </c>
      <c r="G44" s="6">
        <v>2000</v>
      </c>
      <c r="H44" s="6">
        <v>0</v>
      </c>
      <c r="I44" s="3"/>
    </row>
    <row r="45" spans="1:9" x14ac:dyDescent="0.25">
      <c r="A45" s="3"/>
      <c r="B45" s="4">
        <v>336426</v>
      </c>
      <c r="C45" s="4" t="s">
        <v>56</v>
      </c>
      <c r="D45" s="22">
        <v>44789</v>
      </c>
      <c r="E45" s="5" t="s">
        <v>8</v>
      </c>
      <c r="F45" s="6">
        <v>48000</v>
      </c>
      <c r="G45" s="6">
        <v>2000</v>
      </c>
      <c r="H45" s="6">
        <v>0</v>
      </c>
      <c r="I45" s="3"/>
    </row>
    <row r="46" spans="1:9" x14ac:dyDescent="0.25">
      <c r="A46" s="3"/>
      <c r="B46" s="4">
        <v>604892</v>
      </c>
      <c r="C46" s="4" t="s">
        <v>57</v>
      </c>
      <c r="D46" s="22">
        <v>44790</v>
      </c>
      <c r="E46" s="5" t="s">
        <v>8</v>
      </c>
      <c r="F46" s="6">
        <v>48000</v>
      </c>
      <c r="G46" s="6">
        <v>2000</v>
      </c>
      <c r="H46" s="6">
        <v>0</v>
      </c>
      <c r="I46" s="3"/>
    </row>
    <row r="47" spans="1:9" x14ac:dyDescent="0.25">
      <c r="A47" s="3"/>
      <c r="B47" s="4">
        <v>397725</v>
      </c>
      <c r="C47" s="4" t="s">
        <v>58</v>
      </c>
      <c r="D47" s="22">
        <v>44791</v>
      </c>
      <c r="E47" s="5" t="s">
        <v>7</v>
      </c>
      <c r="F47" s="6">
        <v>42000</v>
      </c>
      <c r="G47" s="6">
        <v>2000</v>
      </c>
      <c r="H47" s="6">
        <v>2700</v>
      </c>
      <c r="I47" s="3"/>
    </row>
    <row r="48" spans="1:9" x14ac:dyDescent="0.25">
      <c r="A48" s="3"/>
      <c r="B48" s="4">
        <v>340158</v>
      </c>
      <c r="C48" s="4" t="s">
        <v>59</v>
      </c>
      <c r="D48" s="22">
        <v>44792</v>
      </c>
      <c r="E48" s="5" t="s">
        <v>7</v>
      </c>
      <c r="F48" s="6">
        <v>42000</v>
      </c>
      <c r="G48" s="6">
        <v>2000</v>
      </c>
      <c r="H48" s="6">
        <v>2700</v>
      </c>
      <c r="I48" s="3"/>
    </row>
    <row r="49" spans="1:9" x14ac:dyDescent="0.25">
      <c r="A49" s="3"/>
      <c r="B49" s="4">
        <v>564463</v>
      </c>
      <c r="C49" s="4" t="s">
        <v>60</v>
      </c>
      <c r="D49" s="22">
        <v>44793</v>
      </c>
      <c r="E49" s="5" t="s">
        <v>7</v>
      </c>
      <c r="F49" s="6">
        <v>42000</v>
      </c>
      <c r="G49" s="6">
        <v>2000</v>
      </c>
      <c r="H49" s="6">
        <v>2700</v>
      </c>
      <c r="I49" s="3"/>
    </row>
    <row r="50" spans="1:9" x14ac:dyDescent="0.25">
      <c r="A50" s="3"/>
      <c r="B50" s="4">
        <v>424162</v>
      </c>
      <c r="C50" s="4" t="s">
        <v>61</v>
      </c>
      <c r="D50" s="22">
        <v>44794</v>
      </c>
      <c r="E50" s="5" t="s">
        <v>7</v>
      </c>
      <c r="F50" s="6">
        <v>42000</v>
      </c>
      <c r="G50" s="6">
        <v>2000</v>
      </c>
      <c r="H50" s="6">
        <v>2700</v>
      </c>
      <c r="I50" s="3"/>
    </row>
    <row r="51" spans="1:9" x14ac:dyDescent="0.25">
      <c r="A51" s="3"/>
      <c r="B51" s="4">
        <v>385138</v>
      </c>
      <c r="C51" s="4" t="s">
        <v>62</v>
      </c>
      <c r="D51" s="22">
        <v>44795</v>
      </c>
      <c r="E51" s="5" t="s">
        <v>7</v>
      </c>
      <c r="F51" s="6">
        <v>42000</v>
      </c>
      <c r="G51" s="6">
        <v>2000</v>
      </c>
      <c r="H51" s="6">
        <v>2700</v>
      </c>
      <c r="I51" s="3"/>
    </row>
    <row r="52" spans="1:9" x14ac:dyDescent="0.25">
      <c r="A52" s="3"/>
      <c r="B52" s="4">
        <v>502794</v>
      </c>
      <c r="C52" s="4" t="s">
        <v>63</v>
      </c>
      <c r="D52" s="22">
        <v>44796</v>
      </c>
      <c r="E52" s="5" t="s">
        <v>7</v>
      </c>
      <c r="F52" s="6">
        <v>42000</v>
      </c>
      <c r="G52" s="6">
        <v>2000</v>
      </c>
      <c r="H52" s="6">
        <v>0</v>
      </c>
      <c r="I52" s="3"/>
    </row>
    <row r="53" spans="1:9" x14ac:dyDescent="0.25">
      <c r="A53" s="3"/>
      <c r="B53" s="4">
        <v>364811</v>
      </c>
      <c r="C53" s="4" t="s">
        <v>64</v>
      </c>
      <c r="D53" s="22">
        <v>44797</v>
      </c>
      <c r="E53" s="5" t="s">
        <v>7</v>
      </c>
      <c r="F53" s="6">
        <v>42000</v>
      </c>
      <c r="G53" s="6">
        <v>2000</v>
      </c>
      <c r="H53" s="6">
        <v>0</v>
      </c>
      <c r="I53" s="3"/>
    </row>
    <row r="54" spans="1:9" x14ac:dyDescent="0.25">
      <c r="A54" s="3"/>
      <c r="B54" s="4">
        <v>568130</v>
      </c>
      <c r="C54" s="4" t="s">
        <v>65</v>
      </c>
      <c r="D54" s="22">
        <v>44798</v>
      </c>
      <c r="E54" s="5" t="s">
        <v>7</v>
      </c>
      <c r="F54" s="6">
        <v>42000</v>
      </c>
      <c r="G54" s="6">
        <v>2000</v>
      </c>
      <c r="H54" s="6">
        <v>0</v>
      </c>
      <c r="I54" s="3"/>
    </row>
    <row r="55" spans="1:9" x14ac:dyDescent="0.25">
      <c r="A55" s="3"/>
      <c r="B55" s="4">
        <v>328698</v>
      </c>
      <c r="C55" s="4" t="s">
        <v>66</v>
      </c>
      <c r="D55" s="22">
        <v>44799</v>
      </c>
      <c r="E55" s="5" t="s">
        <v>7</v>
      </c>
      <c r="F55" s="6">
        <v>46000</v>
      </c>
      <c r="G55" s="6">
        <v>2000</v>
      </c>
      <c r="H55" s="6">
        <v>0</v>
      </c>
      <c r="I55" s="3"/>
    </row>
    <row r="56" spans="1:9" x14ac:dyDescent="0.25">
      <c r="A56" s="3"/>
      <c r="B56" s="4">
        <v>605566</v>
      </c>
      <c r="C56" s="4" t="s">
        <v>67</v>
      </c>
      <c r="D56" s="22">
        <v>44800</v>
      </c>
      <c r="E56" s="5" t="s">
        <v>7</v>
      </c>
      <c r="F56" s="6">
        <v>46000</v>
      </c>
      <c r="G56" s="6">
        <v>2000</v>
      </c>
      <c r="H56" s="6">
        <v>0</v>
      </c>
      <c r="I56" s="3"/>
    </row>
    <row r="57" spans="1:9" x14ac:dyDescent="0.25">
      <c r="A57" s="3"/>
      <c r="B57" s="4">
        <v>328667</v>
      </c>
      <c r="C57" s="4" t="s">
        <v>68</v>
      </c>
      <c r="D57" s="22">
        <v>44801</v>
      </c>
      <c r="E57" s="5" t="s">
        <v>7</v>
      </c>
      <c r="F57" s="6">
        <v>46000</v>
      </c>
      <c r="G57" s="6">
        <v>2000</v>
      </c>
      <c r="H57" s="6">
        <v>0</v>
      </c>
      <c r="I57" s="3"/>
    </row>
    <row r="58" spans="1:9" x14ac:dyDescent="0.25">
      <c r="A58" s="3"/>
      <c r="B58" s="4">
        <v>467513</v>
      </c>
      <c r="C58" s="4" t="s">
        <v>69</v>
      </c>
      <c r="D58" s="22">
        <v>44802</v>
      </c>
      <c r="E58" s="5" t="s">
        <v>7</v>
      </c>
      <c r="F58" s="6">
        <v>46000</v>
      </c>
      <c r="G58" s="6">
        <v>2000</v>
      </c>
      <c r="H58" s="6">
        <v>0</v>
      </c>
      <c r="I58" s="3"/>
    </row>
    <row r="59" spans="1:9" x14ac:dyDescent="0.25">
      <c r="A59" s="3"/>
      <c r="B59" s="4">
        <v>436000</v>
      </c>
      <c r="C59" s="4" t="s">
        <v>70</v>
      </c>
      <c r="D59" s="22">
        <v>44803</v>
      </c>
      <c r="E59" s="5" t="s">
        <v>7</v>
      </c>
      <c r="F59" s="6">
        <v>46000</v>
      </c>
      <c r="G59" s="6">
        <v>2000</v>
      </c>
      <c r="H59" s="6">
        <v>0</v>
      </c>
      <c r="I59" s="3"/>
    </row>
    <row r="60" spans="1:9" x14ac:dyDescent="0.25">
      <c r="A60" s="3"/>
      <c r="B60" s="4">
        <v>454819</v>
      </c>
      <c r="C60" s="4" t="s">
        <v>71</v>
      </c>
      <c r="D60" s="22">
        <v>44804</v>
      </c>
      <c r="E60" s="5" t="s">
        <v>7</v>
      </c>
      <c r="F60" s="6">
        <v>46000</v>
      </c>
      <c r="G60" s="6">
        <v>2000</v>
      </c>
      <c r="H60" s="6">
        <v>0</v>
      </c>
      <c r="I60" s="3"/>
    </row>
    <row r="61" spans="1:9" x14ac:dyDescent="0.25">
      <c r="A61" s="3"/>
      <c r="B61" s="4">
        <v>580230</v>
      </c>
      <c r="C61" s="4" t="s">
        <v>72</v>
      </c>
      <c r="D61" s="22">
        <v>44805</v>
      </c>
      <c r="E61" s="5" t="s">
        <v>13</v>
      </c>
      <c r="F61" s="6">
        <v>61000</v>
      </c>
      <c r="G61" s="6">
        <v>2000</v>
      </c>
      <c r="H61" s="6">
        <v>0</v>
      </c>
      <c r="I61" s="3"/>
    </row>
    <row r="62" spans="1:9" x14ac:dyDescent="0.25">
      <c r="A62" s="3"/>
      <c r="B62" s="4">
        <v>557912</v>
      </c>
      <c r="C62" s="4" t="s">
        <v>73</v>
      </c>
      <c r="D62" s="22">
        <v>44806</v>
      </c>
      <c r="E62" s="5" t="s">
        <v>13</v>
      </c>
      <c r="F62" s="6">
        <v>61000</v>
      </c>
      <c r="G62" s="6">
        <v>2000</v>
      </c>
      <c r="H62" s="6">
        <v>0</v>
      </c>
      <c r="I62" s="3"/>
    </row>
    <row r="63" spans="1:9" x14ac:dyDescent="0.25">
      <c r="A63" s="3"/>
      <c r="B63" s="4">
        <v>470345</v>
      </c>
      <c r="C63" s="4" t="s">
        <v>74</v>
      </c>
      <c r="D63" s="22">
        <v>44807</v>
      </c>
      <c r="E63" s="5" t="s">
        <v>13</v>
      </c>
      <c r="F63" s="6">
        <v>61000</v>
      </c>
      <c r="G63" s="6">
        <v>2000</v>
      </c>
      <c r="H63" s="6">
        <v>0</v>
      </c>
      <c r="I63" s="3"/>
    </row>
    <row r="64" spans="1:9" x14ac:dyDescent="0.25">
      <c r="A64" s="3"/>
      <c r="B64" s="4">
        <v>328530</v>
      </c>
      <c r="C64" s="4" t="s">
        <v>75</v>
      </c>
      <c r="D64" s="22">
        <v>44808</v>
      </c>
      <c r="E64" s="5" t="s">
        <v>13</v>
      </c>
      <c r="F64" s="6">
        <v>61000</v>
      </c>
      <c r="G64" s="6">
        <v>2000</v>
      </c>
      <c r="H64" s="6">
        <v>0</v>
      </c>
      <c r="I64" s="3"/>
    </row>
    <row r="65" spans="1:9" x14ac:dyDescent="0.25">
      <c r="A65" s="3"/>
      <c r="B65" s="4">
        <v>612983</v>
      </c>
      <c r="C65" s="4" t="s">
        <v>76</v>
      </c>
      <c r="D65" s="22">
        <v>44809</v>
      </c>
      <c r="E65" s="5" t="s">
        <v>6</v>
      </c>
      <c r="F65" s="6">
        <v>55000</v>
      </c>
      <c r="G65" s="6">
        <v>2000</v>
      </c>
      <c r="H65" s="6">
        <v>0</v>
      </c>
      <c r="I65" s="3"/>
    </row>
    <row r="66" spans="1:9" x14ac:dyDescent="0.25">
      <c r="A66" s="3"/>
      <c r="B66" s="4">
        <v>456221</v>
      </c>
      <c r="C66" s="4" t="s">
        <v>77</v>
      </c>
      <c r="D66" s="22">
        <v>44810</v>
      </c>
      <c r="E66" s="5" t="s">
        <v>6</v>
      </c>
      <c r="F66" s="6">
        <v>55000</v>
      </c>
      <c r="G66" s="6">
        <v>2000</v>
      </c>
      <c r="H66" s="6">
        <v>0</v>
      </c>
      <c r="I66" s="3"/>
    </row>
    <row r="67" spans="1:9" x14ac:dyDescent="0.25">
      <c r="A67" s="3"/>
      <c r="B67" s="4">
        <v>457949</v>
      </c>
      <c r="C67" s="4" t="s">
        <v>78</v>
      </c>
      <c r="D67" s="22">
        <v>44811</v>
      </c>
      <c r="E67" s="5" t="s">
        <v>6</v>
      </c>
      <c r="F67" s="6">
        <v>55000</v>
      </c>
      <c r="G67" s="6">
        <v>2000</v>
      </c>
      <c r="H67" s="6">
        <v>0</v>
      </c>
      <c r="I67" s="3"/>
    </row>
    <row r="68" spans="1:9" x14ac:dyDescent="0.25">
      <c r="A68" s="3"/>
      <c r="B68" s="4">
        <v>592862</v>
      </c>
      <c r="C68" s="4" t="s">
        <v>79</v>
      </c>
      <c r="D68" s="22">
        <v>44812</v>
      </c>
      <c r="E68" s="5" t="s">
        <v>6</v>
      </c>
      <c r="F68" s="6">
        <v>55000</v>
      </c>
      <c r="G68" s="6">
        <v>2000</v>
      </c>
      <c r="H68" s="6">
        <v>0</v>
      </c>
      <c r="I68" s="3"/>
    </row>
    <row r="69" spans="1:9" x14ac:dyDescent="0.25">
      <c r="A69" s="3"/>
      <c r="B69" s="4">
        <v>374331</v>
      </c>
      <c r="C69" s="4" t="s">
        <v>80</v>
      </c>
      <c r="D69" s="22">
        <v>44813</v>
      </c>
      <c r="E69" s="5" t="s">
        <v>5</v>
      </c>
      <c r="F69" s="6">
        <v>75000</v>
      </c>
      <c r="G69" s="6">
        <v>2000</v>
      </c>
      <c r="H69" s="6">
        <v>0</v>
      </c>
      <c r="I69" s="3"/>
    </row>
    <row r="70" spans="1:9" x14ac:dyDescent="0.25">
      <c r="A70" s="3"/>
      <c r="B70" s="4">
        <v>576190</v>
      </c>
      <c r="C70" s="4" t="s">
        <v>81</v>
      </c>
      <c r="D70" s="22">
        <v>44814</v>
      </c>
      <c r="E70" s="5" t="s">
        <v>5</v>
      </c>
      <c r="F70" s="6">
        <v>75000</v>
      </c>
      <c r="G70" s="6">
        <v>2000</v>
      </c>
      <c r="H70" s="6">
        <v>0</v>
      </c>
      <c r="I70" s="3"/>
    </row>
    <row r="71" spans="1:9" x14ac:dyDescent="0.25">
      <c r="A71" s="3"/>
      <c r="B71" s="4">
        <v>535048</v>
      </c>
      <c r="C71" s="4" t="s">
        <v>82</v>
      </c>
      <c r="D71" s="22">
        <v>44815</v>
      </c>
      <c r="E71" s="5" t="s">
        <v>5</v>
      </c>
      <c r="F71" s="6">
        <v>75000</v>
      </c>
      <c r="G71" s="6">
        <v>2000</v>
      </c>
      <c r="H71" s="6">
        <v>0</v>
      </c>
      <c r="I71" s="3"/>
    </row>
    <row r="72" spans="1:9" x14ac:dyDescent="0.25">
      <c r="A72" s="3"/>
      <c r="B72" s="4">
        <v>478733</v>
      </c>
      <c r="C72" s="4" t="s">
        <v>83</v>
      </c>
      <c r="D72" s="22">
        <v>44816</v>
      </c>
      <c r="E72" s="5" t="s">
        <v>5</v>
      </c>
      <c r="F72" s="6">
        <v>75000</v>
      </c>
      <c r="G72" s="6">
        <v>2000</v>
      </c>
      <c r="H72" s="6">
        <v>0</v>
      </c>
      <c r="I72" s="3"/>
    </row>
    <row r="73" spans="1:9" x14ac:dyDescent="0.25">
      <c r="A73" s="3"/>
      <c r="B73" s="4">
        <v>510395</v>
      </c>
      <c r="C73" s="4" t="s">
        <v>84</v>
      </c>
      <c r="D73" s="22">
        <v>44817</v>
      </c>
      <c r="E73" s="5" t="s">
        <v>5</v>
      </c>
      <c r="F73" s="6">
        <v>75000</v>
      </c>
      <c r="G73" s="6">
        <v>2000</v>
      </c>
      <c r="H73" s="6">
        <v>0</v>
      </c>
      <c r="I73" s="3"/>
    </row>
    <row r="74" spans="1:9" x14ac:dyDescent="0.25">
      <c r="A74" s="3"/>
      <c r="B74" s="4">
        <v>506073</v>
      </c>
      <c r="C74" s="4" t="s">
        <v>85</v>
      </c>
      <c r="D74" s="22">
        <v>44818</v>
      </c>
      <c r="E74" s="5" t="s">
        <v>14</v>
      </c>
      <c r="F74" s="6">
        <v>75000</v>
      </c>
      <c r="G74" s="6">
        <v>2000</v>
      </c>
      <c r="H74" s="6">
        <v>5000</v>
      </c>
      <c r="I74" s="3"/>
    </row>
    <row r="75" spans="1:9" x14ac:dyDescent="0.25">
      <c r="A75" s="3"/>
      <c r="B75" s="4">
        <v>374957</v>
      </c>
      <c r="C75" s="4" t="s">
        <v>86</v>
      </c>
      <c r="D75" s="22">
        <v>44819</v>
      </c>
      <c r="E75" s="5" t="s">
        <v>14</v>
      </c>
      <c r="F75" s="6">
        <v>75000</v>
      </c>
      <c r="G75" s="6">
        <v>2000</v>
      </c>
      <c r="H75" s="6">
        <v>5000</v>
      </c>
      <c r="I75" s="3"/>
    </row>
    <row r="76" spans="1:9" x14ac:dyDescent="0.25">
      <c r="A76" s="3"/>
      <c r="B76" s="4">
        <v>440265</v>
      </c>
      <c r="C76" s="4" t="s">
        <v>87</v>
      </c>
      <c r="D76" s="22">
        <v>44820</v>
      </c>
      <c r="E76" s="5" t="s">
        <v>14</v>
      </c>
      <c r="F76" s="6">
        <v>75000</v>
      </c>
      <c r="G76" s="6">
        <v>2000</v>
      </c>
      <c r="H76" s="6">
        <v>5000</v>
      </c>
      <c r="I76" s="3"/>
    </row>
    <row r="77" spans="1:9" x14ac:dyDescent="0.25">
      <c r="A77" s="3"/>
      <c r="B77" s="4">
        <v>468069</v>
      </c>
      <c r="C77" s="4" t="s">
        <v>88</v>
      </c>
      <c r="D77" s="22">
        <v>44821</v>
      </c>
      <c r="E77" s="5" t="s">
        <v>14</v>
      </c>
      <c r="F77" s="6">
        <v>75000</v>
      </c>
      <c r="G77" s="6">
        <v>2000</v>
      </c>
      <c r="H77" s="6">
        <v>5000</v>
      </c>
      <c r="I77" s="3"/>
    </row>
    <row r="78" spans="1:9" x14ac:dyDescent="0.25">
      <c r="A78" s="3"/>
      <c r="B78" s="4">
        <v>513536</v>
      </c>
      <c r="C78" s="4" t="s">
        <v>89</v>
      </c>
      <c r="D78" s="22">
        <v>44822</v>
      </c>
      <c r="E78" s="5" t="s">
        <v>4</v>
      </c>
      <c r="F78" s="6">
        <v>62000</v>
      </c>
      <c r="G78" s="6">
        <v>2000</v>
      </c>
      <c r="H78" s="6">
        <v>0</v>
      </c>
      <c r="I78" s="3"/>
    </row>
    <row r="79" spans="1:9" x14ac:dyDescent="0.25">
      <c r="A79" s="3"/>
      <c r="B79" s="4">
        <v>423817</v>
      </c>
      <c r="C79" s="4" t="s">
        <v>90</v>
      </c>
      <c r="D79" s="22">
        <v>44823</v>
      </c>
      <c r="E79" s="5" t="s">
        <v>4</v>
      </c>
      <c r="F79" s="6">
        <v>62000</v>
      </c>
      <c r="G79" s="6">
        <v>2000</v>
      </c>
      <c r="H79" s="6">
        <v>0</v>
      </c>
      <c r="I79" s="3"/>
    </row>
    <row r="80" spans="1:9" x14ac:dyDescent="0.25">
      <c r="A80" s="3"/>
      <c r="B80" s="4">
        <v>460143</v>
      </c>
      <c r="C80" s="4" t="s">
        <v>91</v>
      </c>
      <c r="D80" s="22">
        <v>44824</v>
      </c>
      <c r="E80" s="5" t="s">
        <v>4</v>
      </c>
      <c r="F80" s="6">
        <v>62000</v>
      </c>
      <c r="G80" s="6">
        <v>2000</v>
      </c>
      <c r="H80" s="6">
        <v>0</v>
      </c>
      <c r="I80" s="3"/>
    </row>
    <row r="81" spans="1:9" x14ac:dyDescent="0.25">
      <c r="A81" s="3"/>
      <c r="B81" s="4">
        <v>589832</v>
      </c>
      <c r="C81" s="4" t="s">
        <v>92</v>
      </c>
      <c r="D81" s="22">
        <v>44825</v>
      </c>
      <c r="E81" s="5" t="s">
        <v>4</v>
      </c>
      <c r="F81" s="6">
        <v>62000</v>
      </c>
      <c r="G81" s="6">
        <v>2000</v>
      </c>
      <c r="H81" s="6">
        <v>0</v>
      </c>
      <c r="I81" s="3"/>
    </row>
    <row r="82" spans="1:9" x14ac:dyDescent="0.25">
      <c r="A82" s="3"/>
      <c r="B82" s="7"/>
      <c r="C82" s="7"/>
      <c r="D82" s="7"/>
      <c r="E82" s="12" t="s">
        <v>110</v>
      </c>
      <c r="F82" s="17">
        <f>SUM(F5:F81)</f>
        <v>5014191</v>
      </c>
      <c r="G82" s="17">
        <f>SUM(G5:G81)</f>
        <v>146000</v>
      </c>
      <c r="H82" s="17">
        <f>SUM(H5:H81)</f>
        <v>37900</v>
      </c>
      <c r="I82" s="3"/>
    </row>
    <row r="83" spans="1:9" x14ac:dyDescent="0.25">
      <c r="A83" s="3"/>
      <c r="B83" s="13" t="s">
        <v>93</v>
      </c>
      <c r="C83" s="14"/>
      <c r="D83" s="7"/>
      <c r="E83" s="7"/>
      <c r="F83" s="8"/>
      <c r="G83" s="8"/>
      <c r="H83" s="8"/>
      <c r="I83" s="3"/>
    </row>
    <row r="84" spans="1:9" x14ac:dyDescent="0.25">
      <c r="A84" s="3"/>
      <c r="B84" s="9" t="s">
        <v>94</v>
      </c>
      <c r="C84" s="10">
        <f>COUNTIF('HR Dashboard'!F5:F81, "&lt;20000")</f>
        <v>0</v>
      </c>
      <c r="D84" s="7"/>
      <c r="E84" s="7"/>
      <c r="F84" s="7"/>
      <c r="G84" s="7"/>
      <c r="H84" s="12" t="s">
        <v>19</v>
      </c>
      <c r="I84" s="3"/>
    </row>
    <row r="85" spans="1:9" x14ac:dyDescent="0.25">
      <c r="A85" s="3"/>
      <c r="B85" s="9" t="s">
        <v>95</v>
      </c>
      <c r="C85" s="10">
        <f>COUNTIFS('HR Dashboard'!F5:F81, "&gt;=20000", 'HR Dashboard'!F5:F81, "&lt;=30000")</f>
        <v>0</v>
      </c>
      <c r="D85" s="7"/>
      <c r="E85" s="7"/>
      <c r="F85" s="7"/>
      <c r="G85" s="7"/>
      <c r="H85" s="17">
        <f>SUM(F82:H83)</f>
        <v>5198091</v>
      </c>
      <c r="I85" s="3"/>
    </row>
    <row r="86" spans="1:9" x14ac:dyDescent="0.25">
      <c r="A86" s="3"/>
      <c r="B86" s="9" t="s">
        <v>96</v>
      </c>
      <c r="C86" s="10">
        <f>COUNTIFS('HR Dashboard'!F5:F81, "&gt;=30001", 'HR Dashboard'!F5:F81, "&lt;=40000")</f>
        <v>0</v>
      </c>
      <c r="D86" s="7"/>
      <c r="E86" s="7"/>
      <c r="F86" s="7"/>
      <c r="G86" s="7"/>
      <c r="H86" s="3"/>
      <c r="I86" s="3"/>
    </row>
    <row r="87" spans="1:9" x14ac:dyDescent="0.25">
      <c r="A87" s="3"/>
      <c r="B87" s="9" t="s">
        <v>98</v>
      </c>
      <c r="C87" s="10">
        <f>COUNTIFS('HR Dashboard'!F5:F81, "&gt;=40001", 'HR Dashboard'!F5:F81, "&lt;=50000")</f>
        <v>39</v>
      </c>
      <c r="D87" s="7"/>
      <c r="E87" s="7"/>
      <c r="F87" s="7"/>
      <c r="G87" s="7"/>
      <c r="H87" s="3"/>
      <c r="I87" s="3"/>
    </row>
    <row r="88" spans="1:9" x14ac:dyDescent="0.25">
      <c r="A88" s="3"/>
      <c r="B88" s="9" t="s">
        <v>97</v>
      </c>
      <c r="C88" s="10">
        <f>COUNTIFS('HR Dashboard'!F5:F81, "&gt;=50001", 'HR Dashboard'!F5:F81, "&lt;=60000")</f>
        <v>15</v>
      </c>
      <c r="D88" s="7"/>
      <c r="E88" s="7"/>
      <c r="F88" s="7"/>
      <c r="G88" s="7"/>
      <c r="H88" s="3"/>
      <c r="I88" s="3"/>
    </row>
    <row r="89" spans="1:9" x14ac:dyDescent="0.25">
      <c r="A89" s="3"/>
      <c r="B89" s="9" t="s">
        <v>99</v>
      </c>
      <c r="C89" s="10">
        <f>COUNTIFS('HR Dashboard'!F5:F81, "&gt;=60001", 'HR Dashboard'!F5:F81, "&lt;=70000")</f>
        <v>8</v>
      </c>
      <c r="D89" s="7"/>
      <c r="E89" s="7"/>
      <c r="F89" s="7"/>
      <c r="G89" s="7"/>
      <c r="H89" s="3"/>
      <c r="I89" s="3"/>
    </row>
    <row r="90" spans="1:9" x14ac:dyDescent="0.25">
      <c r="A90" s="3"/>
      <c r="B90" s="9" t="s">
        <v>100</v>
      </c>
      <c r="C90" s="10">
        <f>COUNTIFS('HR Dashboard'!F5:F81, "&gt;=70001", 'HR Dashboard'!F5:F81, "&lt;=80000")</f>
        <v>11</v>
      </c>
      <c r="D90" s="7"/>
      <c r="E90" s="7"/>
      <c r="F90" s="7"/>
      <c r="G90" s="7"/>
      <c r="H90" s="3"/>
      <c r="I90" s="3"/>
    </row>
    <row r="91" spans="1:9" x14ac:dyDescent="0.25">
      <c r="A91" s="3"/>
      <c r="B91" s="9" t="s">
        <v>101</v>
      </c>
      <c r="C91" s="10">
        <f>COUNTIFS('HR Dashboard'!F5:F81, "&gt;=80001", 'HR Dashboard'!F5:F81, "&lt;=90000")</f>
        <v>0</v>
      </c>
      <c r="D91" s="7"/>
      <c r="E91" s="7"/>
      <c r="F91" s="7"/>
      <c r="G91" s="7"/>
      <c r="H91" s="3"/>
      <c r="I91" s="3"/>
    </row>
    <row r="92" spans="1:9" x14ac:dyDescent="0.25">
      <c r="A92" s="3"/>
      <c r="B92" s="9" t="s">
        <v>102</v>
      </c>
      <c r="C92" s="10">
        <f>COUNTIFS('HR Dashboard'!F5:F81, "&gt;=90001", 'HR Dashboard'!F5:F81, "&lt;=100000")</f>
        <v>0</v>
      </c>
      <c r="D92" s="7"/>
      <c r="E92" s="7"/>
      <c r="F92" s="7"/>
      <c r="G92" s="7"/>
      <c r="H92" s="3"/>
      <c r="I92" s="3"/>
    </row>
    <row r="93" spans="1:9" x14ac:dyDescent="0.25">
      <c r="A93" s="3"/>
      <c r="B93" s="9" t="s">
        <v>103</v>
      </c>
      <c r="C93" s="10">
        <f>COUNTIF('HR Dashboard'!F5:F81, "&gt;=100001")</f>
        <v>4</v>
      </c>
      <c r="D93" s="7"/>
      <c r="E93" s="7"/>
      <c r="F93" s="7"/>
      <c r="G93" s="7"/>
      <c r="H93" s="3"/>
      <c r="I93" s="3"/>
    </row>
    <row r="94" spans="1:9" x14ac:dyDescent="0.25">
      <c r="A94" s="3"/>
      <c r="B94" s="12" t="s">
        <v>109</v>
      </c>
      <c r="C94" s="18">
        <f>SUM(C84:C93)</f>
        <v>77</v>
      </c>
      <c r="D94" s="7"/>
      <c r="E94" s="7"/>
      <c r="F94" s="7"/>
      <c r="G94" s="7"/>
      <c r="H94" s="3"/>
      <c r="I94" s="3"/>
    </row>
    <row r="95" spans="1:9" ht="10.9" customHeight="1" x14ac:dyDescent="0.25">
      <c r="A95" s="3"/>
      <c r="D95" s="7"/>
      <c r="E95" s="7"/>
      <c r="F95" s="7"/>
      <c r="G95" s="7"/>
      <c r="H95" s="3"/>
      <c r="I95" s="3"/>
    </row>
    <row r="96" spans="1:9" x14ac:dyDescent="0.25">
      <c r="A96" s="3"/>
      <c r="B96" s="13" t="s">
        <v>104</v>
      </c>
      <c r="C96" s="14"/>
      <c r="D96" s="14"/>
      <c r="E96" s="14"/>
      <c r="F96" s="14"/>
      <c r="G96" s="14"/>
      <c r="H96" s="3"/>
      <c r="I96" s="3"/>
    </row>
    <row r="97" spans="1:16" x14ac:dyDescent="0.25">
      <c r="A97" s="3"/>
      <c r="B97" s="15" t="s">
        <v>107</v>
      </c>
      <c r="C97" s="15" t="s">
        <v>16</v>
      </c>
      <c r="D97" s="15" t="s">
        <v>17</v>
      </c>
      <c r="E97" s="15" t="s">
        <v>18</v>
      </c>
      <c r="F97" s="15" t="s">
        <v>105</v>
      </c>
      <c r="G97" s="15" t="s">
        <v>106</v>
      </c>
      <c r="H97" s="3"/>
      <c r="I97" s="3"/>
    </row>
    <row r="98" spans="1:16" x14ac:dyDescent="0.25">
      <c r="A98" s="3"/>
      <c r="B98" s="5" t="s">
        <v>15</v>
      </c>
      <c r="C98" s="11">
        <f>SUMIF('HR Dashboard'!E5:E81,B98,'HR Dashboard'!F5:F81)</f>
        <v>1100591</v>
      </c>
      <c r="D98" s="11">
        <f>SUMIF('HR Dashboard'!E5:E81,B98,'HR Dashboard'!G5:G81)</f>
        <v>0</v>
      </c>
      <c r="E98" s="11">
        <f>SUMIF('HR Dashboard'!E5:E81,B98,'HR Dashboard'!H5:H81)</f>
        <v>0</v>
      </c>
      <c r="F98" s="5">
        <f>COUNTIF('HR Dashboard'!E5:E81,"="&amp;B98)</f>
        <v>4</v>
      </c>
      <c r="G98" s="11">
        <f t="shared" ref="G98:G109" si="0">ROUND(C98/F98,0)</f>
        <v>275148</v>
      </c>
      <c r="H98" s="3"/>
      <c r="I98" s="3"/>
    </row>
    <row r="99" spans="1:16" x14ac:dyDescent="0.25">
      <c r="A99" s="3"/>
      <c r="B99" s="5" t="s">
        <v>12</v>
      </c>
      <c r="C99" s="11">
        <f>SUMIF('HR Dashboard'!E5:E81,B99,'HR Dashboard'!F5:F81)</f>
        <v>474000</v>
      </c>
      <c r="D99" s="11">
        <f>SUMIF('HR Dashboard'!E5:E81,B99,'HR Dashboard'!G5:G81)</f>
        <v>22000</v>
      </c>
      <c r="E99" s="11">
        <f>SUMIF('HR Dashboard'!E5:E81,B99,'HR Dashboard'!H5:H81)</f>
        <v>0</v>
      </c>
      <c r="F99" s="5">
        <f>COUNTIF('HR Dashboard'!E4:E80,"="&amp;B99)</f>
        <v>11</v>
      </c>
      <c r="G99" s="11">
        <f t="shared" si="0"/>
        <v>43091</v>
      </c>
      <c r="H99" s="3"/>
      <c r="I99" s="3"/>
    </row>
    <row r="100" spans="1:16" x14ac:dyDescent="0.25">
      <c r="A100" s="3"/>
      <c r="B100" s="5" t="s">
        <v>11</v>
      </c>
      <c r="C100" s="11">
        <f>SUMIF('HR Dashboard'!E5:E81,B100,'HR Dashboard'!F5:F81)</f>
        <v>385600</v>
      </c>
      <c r="D100" s="11">
        <f>SUMIF('HR Dashboard'!E5:E81,B100,'HR Dashboard'!G5:G81)</f>
        <v>16000</v>
      </c>
      <c r="E100" s="11">
        <f>SUMIF('HR Dashboard'!E5:E81,B100,'HR Dashboard'!H5:H81)</f>
        <v>0</v>
      </c>
      <c r="F100" s="5">
        <f>COUNTIF('HR Dashboard'!E5:E81,"="&amp;B100)</f>
        <v>8</v>
      </c>
      <c r="G100" s="11">
        <f t="shared" si="0"/>
        <v>48200</v>
      </c>
      <c r="H100" s="3"/>
      <c r="I100" s="3"/>
    </row>
    <row r="101" spans="1:16" x14ac:dyDescent="0.25">
      <c r="A101" s="3"/>
      <c r="B101" s="5" t="s">
        <v>10</v>
      </c>
      <c r="C101" s="11">
        <f>SUMIF('HR Dashboard'!E5:E81,B101,'HR Dashboard'!F5:F81)</f>
        <v>539000</v>
      </c>
      <c r="D101" s="11">
        <f>SUMIF('HR Dashboard'!E5:E81,B101,'HR Dashboard'!G5:G81)</f>
        <v>18000</v>
      </c>
      <c r="E101" s="11">
        <f>SUMIF('HR Dashboard'!E5:E81,B101,'HR Dashboard'!H5:H81)</f>
        <v>4400</v>
      </c>
      <c r="F101" s="5">
        <f>COUNTIF('HR Dashboard'!E5:E81,"="&amp;B101)</f>
        <v>9</v>
      </c>
      <c r="G101" s="11">
        <f t="shared" si="0"/>
        <v>59889</v>
      </c>
      <c r="H101" s="3"/>
      <c r="I101" s="3"/>
    </row>
    <row r="102" spans="1:16" x14ac:dyDescent="0.25">
      <c r="A102" s="3"/>
      <c r="B102" s="5" t="s">
        <v>9</v>
      </c>
      <c r="C102" s="11">
        <f>SUMIF('HR Dashboard'!E5:E81,B102,'HR Dashboard'!F5:F81)</f>
        <v>228000</v>
      </c>
      <c r="D102" s="11">
        <f>SUMIF('HR Dashboard'!E5:E81,B102,'HR Dashboard'!G5:G81)</f>
        <v>8000</v>
      </c>
      <c r="E102" s="11">
        <f>SUMIF('HR Dashboard'!E5:E81,B102,'HR Dashboard'!H5:H81)</f>
        <v>0</v>
      </c>
      <c r="F102" s="5">
        <f>COUNTIF('HR Dashboard'!E5:E81,"="&amp;B102)</f>
        <v>4</v>
      </c>
      <c r="G102" s="11">
        <f t="shared" si="0"/>
        <v>57000</v>
      </c>
      <c r="H102" s="3"/>
      <c r="I102" s="3"/>
    </row>
    <row r="103" spans="1:16" x14ac:dyDescent="0.25">
      <c r="A103" s="3"/>
      <c r="B103" s="5" t="s">
        <v>8</v>
      </c>
      <c r="C103" s="11">
        <f>SUMIF('HR Dashboard'!E5:E81,B103,'HR Dashboard'!F5:F81)</f>
        <v>288000</v>
      </c>
      <c r="D103" s="11">
        <f>SUMIF('HR Dashboard'!E5:E81,B103,'HR Dashboard'!G5:G81)</f>
        <v>12000</v>
      </c>
      <c r="E103" s="11">
        <f>SUMIF('HR Dashboard'!E5:E81,B103,'HR Dashboard'!H5:H81)</f>
        <v>0</v>
      </c>
      <c r="F103" s="5">
        <f>COUNTIF('HR Dashboard'!E5:E81,"="&amp;B103)</f>
        <v>6</v>
      </c>
      <c r="G103" s="11">
        <f t="shared" si="0"/>
        <v>48000</v>
      </c>
      <c r="H103" s="3"/>
      <c r="I103" s="3"/>
    </row>
    <row r="104" spans="1:16" x14ac:dyDescent="0.25">
      <c r="A104" s="3"/>
      <c r="B104" s="5" t="s">
        <v>7</v>
      </c>
      <c r="C104" s="11">
        <f>SUMIF('HR Dashboard'!E5:E81,B104,'HR Dashboard'!F5:F81)</f>
        <v>612000</v>
      </c>
      <c r="D104" s="11">
        <f>SUMIF('HR Dashboard'!E5:E81,B104,'HR Dashboard'!G5:G81)</f>
        <v>28000</v>
      </c>
      <c r="E104" s="11">
        <f>SUMIF('HR Dashboard'!E5:E81,B104,'HR Dashboard'!H5:H81)</f>
        <v>13500</v>
      </c>
      <c r="F104" s="5">
        <f>COUNTIF('HR Dashboard'!E5:E81,"="&amp;B104)</f>
        <v>14</v>
      </c>
      <c r="G104" s="11">
        <f t="shared" si="0"/>
        <v>43714</v>
      </c>
      <c r="H104" s="3"/>
      <c r="I104" s="3"/>
    </row>
    <row r="105" spans="1:16" x14ac:dyDescent="0.25">
      <c r="A105" s="3"/>
      <c r="B105" s="5" t="s">
        <v>13</v>
      </c>
      <c r="C105" s="11">
        <f>SUMIF('HR Dashboard'!E5:E81,B105,'HR Dashboard'!F5:F81)</f>
        <v>244000</v>
      </c>
      <c r="D105" s="11">
        <f>SUMIF('HR Dashboard'!E5:E81,B105,'HR Dashboard'!G5:G81)</f>
        <v>8000</v>
      </c>
      <c r="E105" s="11">
        <f>SUMIF('HR Dashboard'!E5:E81,B105,'HR Dashboard'!H5:H81)</f>
        <v>0</v>
      </c>
      <c r="F105" s="5">
        <f>COUNTIF('HR Dashboard'!E5:E81,"="&amp;B105)</f>
        <v>4</v>
      </c>
      <c r="G105" s="11">
        <f t="shared" si="0"/>
        <v>61000</v>
      </c>
      <c r="H105" s="3"/>
      <c r="I105" s="3"/>
    </row>
    <row r="106" spans="1:16" x14ac:dyDescent="0.25">
      <c r="A106" s="3"/>
      <c r="B106" s="5" t="s">
        <v>6</v>
      </c>
      <c r="C106" s="11">
        <f>SUMIF('HR Dashboard'!E5:E81,B106,'HR Dashboard'!F5:F81)</f>
        <v>220000</v>
      </c>
      <c r="D106" s="11">
        <f>SUMIF('HR Dashboard'!E5:E81,B106,'HR Dashboard'!G5:G81)</f>
        <v>8000</v>
      </c>
      <c r="E106" s="11">
        <f>SUMIF('HR Dashboard'!E5:E81,B106,'HR Dashboard'!H5:H81)</f>
        <v>0</v>
      </c>
      <c r="F106" s="5">
        <f>COUNTIF('HR Dashboard'!E5:E81,"="&amp;B106)</f>
        <v>4</v>
      </c>
      <c r="G106" s="11">
        <f t="shared" si="0"/>
        <v>55000</v>
      </c>
      <c r="H106" s="3"/>
      <c r="I106" s="3"/>
    </row>
    <row r="107" spans="1:16" x14ac:dyDescent="0.25">
      <c r="A107" s="3"/>
      <c r="B107" s="5" t="s">
        <v>5</v>
      </c>
      <c r="C107" s="11">
        <f>SUMIF('HR Dashboard'!E5:E81,B107,'HR Dashboard'!F5:F81)</f>
        <v>375000</v>
      </c>
      <c r="D107" s="11">
        <f>SUMIF('HR Dashboard'!E5:E81,B107,'HR Dashboard'!G5:G81)</f>
        <v>10000</v>
      </c>
      <c r="E107" s="11">
        <f>SUMIF('HR Dashboard'!E5:E81,B107,'HR Dashboard'!H5:H81)</f>
        <v>0</v>
      </c>
      <c r="F107" s="5">
        <f>COUNTIF('HR Dashboard'!E5:E81,"="&amp;B107)</f>
        <v>5</v>
      </c>
      <c r="G107" s="11">
        <f t="shared" si="0"/>
        <v>75000</v>
      </c>
      <c r="H107" s="3"/>
      <c r="I107" s="3"/>
    </row>
    <row r="108" spans="1:16" x14ac:dyDescent="0.25">
      <c r="A108" s="3"/>
      <c r="B108" s="5" t="s">
        <v>14</v>
      </c>
      <c r="C108" s="11">
        <f>SUMIF('HR Dashboard'!E5:E81,B108,'HR Dashboard'!F5:F81)</f>
        <v>300000</v>
      </c>
      <c r="D108" s="11">
        <f>SUMIF('HR Dashboard'!E5:E81,B108,'HR Dashboard'!G5:G81)</f>
        <v>8000</v>
      </c>
      <c r="E108" s="11">
        <f>SUMIF('HR Dashboard'!E5:E81,B108,'HR Dashboard'!H5:H81)</f>
        <v>20000</v>
      </c>
      <c r="F108" s="5">
        <f>COUNTIF('HR Dashboard'!E5:E81,"="&amp;B108)</f>
        <v>4</v>
      </c>
      <c r="G108" s="11">
        <f t="shared" si="0"/>
        <v>75000</v>
      </c>
      <c r="H108" s="3"/>
      <c r="I108" s="3"/>
    </row>
    <row r="109" spans="1:16" x14ac:dyDescent="0.25">
      <c r="A109" s="3"/>
      <c r="B109" s="5" t="s">
        <v>4</v>
      </c>
      <c r="C109" s="11">
        <f>SUMIF('HR Dashboard'!E5:E81,B109,'HR Dashboard'!F5:F81)</f>
        <v>248000</v>
      </c>
      <c r="D109" s="11">
        <f>SUMIF('HR Dashboard'!E5:E81,B109,'HR Dashboard'!G5:G81)</f>
        <v>8000</v>
      </c>
      <c r="E109" s="11">
        <f>SUMIF('HR Dashboard'!E5:E81,B109,'HR Dashboard'!H5:H81)</f>
        <v>0</v>
      </c>
      <c r="F109" s="5">
        <f>COUNTIF('HR Dashboard'!E5:E81,"="&amp;B109)</f>
        <v>4</v>
      </c>
      <c r="G109" s="11">
        <f t="shared" si="0"/>
        <v>62000</v>
      </c>
      <c r="H109" s="3"/>
      <c r="I109" s="3"/>
    </row>
    <row r="110" spans="1:16" ht="10.9" customHeight="1" x14ac:dyDescent="0.25">
      <c r="A110" s="3"/>
      <c r="H110" s="3"/>
      <c r="I110" s="3"/>
    </row>
    <row r="111" spans="1:16" s="21" customFormat="1" ht="49.9" customHeight="1" x14ac:dyDescent="0.25">
      <c r="A111" s="19"/>
      <c r="B111" s="23"/>
      <c r="C111" s="23"/>
      <c r="D111" s="23"/>
      <c r="E111" s="23"/>
      <c r="F111" s="23"/>
      <c r="G111" s="23"/>
      <c r="H111" s="23"/>
      <c r="I111" s="20"/>
      <c r="J111" s="20"/>
      <c r="K111" s="20"/>
      <c r="L111" s="20"/>
      <c r="M111" s="20"/>
      <c r="N111" s="20"/>
      <c r="O111" s="20"/>
      <c r="P111" s="20"/>
    </row>
    <row r="112" spans="1:16" x14ac:dyDescent="0.25">
      <c r="A112" s="3"/>
      <c r="H112" s="3"/>
      <c r="I112" s="3"/>
    </row>
  </sheetData>
  <mergeCells count="1">
    <mergeCell ref="B111:H111"/>
  </mergeCells>
  <pageMargins left="0.3" right="0.3" top="0.3" bottom="0.3" header="0" footer="0"/>
  <pageSetup scale="58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 Dashboard</vt:lpstr>
      <vt:lpstr>'HR Dashboard'!Print_Area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2016-07-15T15:02:20Z</dcterms:created>
  <dcterms:modified xsi:type="dcterms:W3CDTF">2020-09-10T04:12:55Z</dcterms:modified>
</cp:coreProperties>
</file>