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updateLinks="never" defaultThemeVersion="166925"/>
  <mc:AlternateContent xmlns:mc="http://schemas.openxmlformats.org/markup-compatibility/2006">
    <mc:Choice Requires="x15">
      <x15ac:absPath xmlns:x15ac="http://schemas.microsoft.com/office/spreadsheetml/2010/11/ac" url="C:\Users\aashmore\Downloads\"/>
    </mc:Choice>
  </mc:AlternateContent>
  <xr:revisionPtr revIDLastSave="0" documentId="13_ncr:1_{075C9C65-0E43-43B5-B527-4AE2DB5D4FE2}" xr6:coauthVersionLast="47" xr6:coauthVersionMax="47" xr10:uidLastSave="{00000000-0000-0000-0000-000000000000}"/>
  <workbookProtection workbookAlgorithmName="SHA-512" workbookHashValue="Z3V3QbdHP6716XiHI5x4H2/NrN9UgD2PzF97T0fYP9r9nfKF2zuiTBZze4EFRHtHgOAj3/zyWuTWbylXxIf9/Q==" workbookSaltValue="gO+ojq/fCV6084WzwQdfog==" workbookSpinCount="100000" lockStructure="1"/>
  <bookViews>
    <workbookView xWindow="-120" yWindow="-120" windowWidth="29040" windowHeight="17640" tabRatio="682" xr2:uid="{1C2441DB-93DA-47C3-B29A-6AE7160234D4}"/>
  </bookViews>
  <sheets>
    <sheet name="À soumettre" sheetId="22" r:id="rId1"/>
    <sheet name="Sommaire" sheetId="19" r:id="rId2"/>
    <sheet name="Carbone intrinsèque" sheetId="20" r:id="rId3"/>
    <sheet name="Électricité" sheetId="17" r:id="rId4"/>
    <sheet name="Autre énergie" sheetId="15" r:id="rId5"/>
    <sheet name="Réfrigérants" sheetId="18" r:id="rId6"/>
    <sheet name="Autres émissions" sheetId="21" r:id="rId7"/>
    <sheet name="Facteurs d'émissions" sheetId="8" r:id="rId8"/>
    <sheet name="Graphiques" sheetId="23" r:id="rId9"/>
    <sheet name="Mises à jour" sheetId="24" r:id="rId10"/>
    <sheet name="Carbon Summary" sheetId="9" state="hidden" r:id="rId11"/>
    <sheet name="Energy Summary" sheetId="14" state="hidden" r:id="rId12"/>
    <sheet name="Targets" sheetId="10" state="hidden" r:id="rId13"/>
  </sheets>
  <definedNames>
    <definedName name="_xlnm._FilterDatabase" localSheetId="1" hidden="1">Sommaire!$E$14:$F$16</definedName>
    <definedName name="_Toc26112855" localSheetId="0">'À soumettre'!$B$25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8" l="1"/>
  <c r="D19" i="8"/>
  <c r="D18" i="8"/>
  <c r="D17" i="8"/>
  <c r="D16" i="8"/>
  <c r="D15" i="8"/>
  <c r="D14" i="8"/>
  <c r="D13" i="8"/>
  <c r="D12" i="8"/>
  <c r="D11" i="8"/>
  <c r="D10" i="8"/>
  <c r="D9" i="8"/>
  <c r="D8" i="8"/>
  <c r="G41" i="15"/>
  <c r="E4" i="14" s="1"/>
  <c r="G42" i="15"/>
  <c r="S23" i="19" s="1"/>
  <c r="N38" i="15"/>
  <c r="N39" i="15"/>
  <c r="N37" i="15"/>
  <c r="O37" i="15"/>
  <c r="O38" i="15"/>
  <c r="O39" i="15"/>
  <c r="O36" i="15"/>
  <c r="N36" i="15"/>
  <c r="O7" i="9" l="1"/>
  <c r="P39" i="15"/>
  <c r="N41" i="15"/>
  <c r="P37" i="15"/>
  <c r="P36" i="15"/>
  <c r="P38" i="15"/>
  <c r="P41" i="15" l="1"/>
  <c r="I8" i="9" l="1"/>
  <c r="Q27" i="15" l="1"/>
  <c r="P27" i="15"/>
  <c r="N27" i="15"/>
  <c r="M27" i="15"/>
  <c r="C37" i="8" l="1"/>
  <c r="C36" i="8"/>
  <c r="C35" i="8"/>
  <c r="S17" i="23" l="1"/>
  <c r="I7" i="9"/>
  <c r="F5" i="9"/>
  <c r="N15" i="23"/>
  <c r="G16" i="21" l="1"/>
  <c r="G15" i="21"/>
  <c r="G14" i="21"/>
  <c r="G13" i="21"/>
  <c r="G12" i="21"/>
  <c r="I64" i="20" l="1"/>
  <c r="I21" i="8"/>
  <c r="J21" i="8" s="1"/>
  <c r="D21" i="8"/>
  <c r="J20" i="8"/>
  <c r="I20" i="8"/>
  <c r="G20" i="8"/>
  <c r="I19" i="8"/>
  <c r="J19" i="8" s="1"/>
  <c r="G19" i="8"/>
  <c r="I18" i="8"/>
  <c r="J18" i="8" s="1"/>
  <c r="S13" i="23" s="1"/>
  <c r="G18" i="8"/>
  <c r="I17" i="8"/>
  <c r="J17" i="8" s="1"/>
  <c r="G17" i="8"/>
  <c r="J16" i="8"/>
  <c r="I16" i="8"/>
  <c r="G16" i="8"/>
  <c r="I15" i="8"/>
  <c r="J15" i="8" s="1"/>
  <c r="G15" i="8"/>
  <c r="I14" i="8"/>
  <c r="J14" i="8" s="1"/>
  <c r="G14" i="8"/>
  <c r="I13" i="8"/>
  <c r="G13" i="8"/>
  <c r="J12" i="8"/>
  <c r="I12" i="8"/>
  <c r="G12" i="8"/>
  <c r="I11" i="8"/>
  <c r="J11" i="8" s="1"/>
  <c r="G11" i="8"/>
  <c r="I10" i="8"/>
  <c r="J10" i="8" s="1"/>
  <c r="G10" i="8"/>
  <c r="I9" i="8"/>
  <c r="J9" i="8" s="1"/>
  <c r="G9" i="8"/>
  <c r="I8" i="8"/>
  <c r="J8" i="8" s="1"/>
  <c r="G8" i="8"/>
  <c r="L27" i="15" l="1"/>
  <c r="K27" i="15"/>
  <c r="J13" i="8"/>
  <c r="I67" i="20"/>
  <c r="L62" i="20" s="1"/>
  <c r="L67" i="20" s="1"/>
  <c r="O62" i="20" s="1"/>
  <c r="O67" i="20" s="1"/>
  <c r="R62" i="20" s="1"/>
  <c r="R67" i="20" s="1"/>
  <c r="U62" i="20" s="1"/>
  <c r="U67" i="20" s="1"/>
  <c r="T25" i="15" l="1"/>
  <c r="T29" i="15" s="1"/>
  <c r="S25" i="15"/>
  <c r="S29" i="15" s="1"/>
  <c r="D32" i="9" l="1"/>
  <c r="D33" i="9"/>
  <c r="C32" i="9"/>
  <c r="C33" i="9"/>
  <c r="B28" i="9"/>
  <c r="B29" i="9"/>
  <c r="B30" i="9"/>
  <c r="B31" i="9"/>
  <c r="B32" i="9"/>
  <c r="B33" i="9"/>
  <c r="B27" i="9"/>
  <c r="E34" i="18"/>
  <c r="G30" i="18"/>
  <c r="D31" i="9" s="1"/>
  <c r="F30" i="18"/>
  <c r="C31" i="9" s="1"/>
  <c r="G29" i="18"/>
  <c r="D30" i="9" s="1"/>
  <c r="F29" i="18"/>
  <c r="C30" i="9" s="1"/>
  <c r="G28" i="18"/>
  <c r="D29" i="9" s="1"/>
  <c r="F28" i="18"/>
  <c r="C29" i="9" s="1"/>
  <c r="G27" i="18"/>
  <c r="D28" i="9" s="1"/>
  <c r="F27" i="18"/>
  <c r="C28" i="9" s="1"/>
  <c r="G26" i="18"/>
  <c r="F26" i="18"/>
  <c r="L28" i="17"/>
  <c r="F34" i="18" l="1"/>
  <c r="G34" i="18"/>
  <c r="D27" i="9"/>
  <c r="C27" i="9"/>
  <c r="B17" i="9"/>
  <c r="B18" i="9"/>
  <c r="B19" i="9"/>
  <c r="B20" i="9"/>
  <c r="B21" i="9"/>
  <c r="B22" i="9"/>
  <c r="C22" i="9"/>
  <c r="D22" i="9"/>
  <c r="B23" i="9"/>
  <c r="C23" i="9"/>
  <c r="D23" i="9"/>
  <c r="E30" i="19" l="1"/>
  <c r="S21" i="19"/>
  <c r="L18" i="19"/>
  <c r="L17" i="19"/>
  <c r="K28" i="17" l="1"/>
  <c r="I5" i="9" s="1"/>
  <c r="M28" i="17"/>
  <c r="N28" i="17"/>
  <c r="F4" i="14" l="1"/>
  <c r="S15" i="23"/>
  <c r="S19" i="19"/>
  <c r="E11" i="21"/>
  <c r="G11" i="21" s="1"/>
  <c r="F11" i="17"/>
  <c r="K15" i="23" l="1"/>
  <c r="C5" i="9"/>
  <c r="F13" i="17"/>
  <c r="F16" i="17" s="1"/>
  <c r="D5" i="14"/>
  <c r="E9" i="14" s="1"/>
  <c r="E10" i="14" s="1"/>
  <c r="E16" i="23"/>
  <c r="F16" i="23" s="1"/>
  <c r="N7" i="9"/>
  <c r="P7" i="9" s="1"/>
  <c r="E15" i="23" l="1"/>
  <c r="F15" i="23" s="1"/>
  <c r="L31" i="19"/>
  <c r="F5" i="14"/>
  <c r="O6" i="9"/>
  <c r="N6" i="9" s="1"/>
  <c r="P6" i="9" s="1"/>
  <c r="G18" i="21"/>
  <c r="O9" i="9" l="1"/>
  <c r="E18" i="23"/>
  <c r="F18" i="23" s="1"/>
  <c r="L32" i="19"/>
  <c r="I33" i="20"/>
  <c r="I26" i="20"/>
  <c r="I21" i="20"/>
  <c r="I15" i="20"/>
  <c r="I27" i="20" l="1"/>
  <c r="E19" i="18"/>
  <c r="G15" i="18"/>
  <c r="D21" i="9" s="1"/>
  <c r="F15" i="18"/>
  <c r="C21" i="9" s="1"/>
  <c r="G14" i="18"/>
  <c r="D20" i="9" s="1"/>
  <c r="F14" i="18"/>
  <c r="C20" i="9" s="1"/>
  <c r="G13" i="18"/>
  <c r="D19" i="9" s="1"/>
  <c r="F13" i="18"/>
  <c r="C19" i="9" s="1"/>
  <c r="G12" i="18"/>
  <c r="D18" i="9" s="1"/>
  <c r="F12" i="18"/>
  <c r="C18" i="9" s="1"/>
  <c r="G11" i="18"/>
  <c r="D17" i="9" s="1"/>
  <c r="F11" i="18"/>
  <c r="C17" i="9" s="1"/>
  <c r="I43" i="20" l="1"/>
  <c r="E17" i="23" s="1"/>
  <c r="F17" i="23" s="1"/>
  <c r="C6" i="9"/>
  <c r="K16" i="23"/>
  <c r="F19" i="18"/>
  <c r="G19" i="18"/>
  <c r="E14" i="23" s="1"/>
  <c r="F14" i="23" s="1"/>
  <c r="O28" i="17"/>
  <c r="F17" i="17" s="1"/>
  <c r="D25" i="15"/>
  <c r="E25" i="15"/>
  <c r="F25" i="15"/>
  <c r="Q25" i="15"/>
  <c r="Q29" i="15" s="1"/>
  <c r="P25" i="15"/>
  <c r="P29" i="15" s="1"/>
  <c r="N25" i="15"/>
  <c r="N29" i="15" s="1"/>
  <c r="L25" i="15"/>
  <c r="M25" i="15"/>
  <c r="M29" i="15" s="1"/>
  <c r="R25" i="15"/>
  <c r="R29" i="15" s="1"/>
  <c r="K25" i="15"/>
  <c r="E2" i="14" l="1"/>
  <c r="L14" i="23"/>
  <c r="D4" i="9"/>
  <c r="E4" i="9"/>
  <c r="I4" i="9" s="1"/>
  <c r="S14" i="23"/>
  <c r="M14" i="23"/>
  <c r="O8" i="9"/>
  <c r="N8" i="9" s="1"/>
  <c r="P8" i="9" s="1"/>
  <c r="E31" i="19"/>
  <c r="E32" i="19" s="1"/>
  <c r="I44" i="20"/>
  <c r="I45" i="20" s="1"/>
  <c r="I47" i="20" s="1"/>
  <c r="L42" i="20" s="1"/>
  <c r="I6" i="9"/>
  <c r="S16" i="23"/>
  <c r="S22" i="19"/>
  <c r="E3" i="14"/>
  <c r="F3" i="14" s="1"/>
  <c r="S20" i="19"/>
  <c r="O5" i="9"/>
  <c r="N5" i="9" s="1"/>
  <c r="P5" i="9" s="1"/>
  <c r="S17" i="19"/>
  <c r="S16" i="19"/>
  <c r="F2" i="14"/>
  <c r="E34" i="19" l="1"/>
  <c r="S30" i="19" s="1"/>
  <c r="R45" i="20"/>
  <c r="O45" i="20"/>
  <c r="L45" i="20"/>
  <c r="L47" i="20" s="1"/>
  <c r="O42" i="20" s="1"/>
  <c r="U45" i="20"/>
  <c r="S31" i="19" l="1"/>
  <c r="S18" i="23"/>
  <c r="I9" i="9"/>
  <c r="O47" i="20"/>
  <c r="R42" i="20" s="1"/>
  <c r="R47" i="20" s="1"/>
  <c r="U42" i="20" s="1"/>
  <c r="U47" i="20" s="1"/>
  <c r="K29" i="15"/>
  <c r="L29" i="15"/>
  <c r="I3" i="9"/>
  <c r="F18" i="17"/>
  <c r="E18" i="21"/>
  <c r="F7" i="14"/>
  <c r="L16" i="19" s="1"/>
  <c r="K14" i="23" l="1"/>
  <c r="E13" i="23"/>
  <c r="F13" i="23" s="1"/>
  <c r="L30" i="19"/>
  <c r="L34" i="19" s="1"/>
  <c r="O4" i="9"/>
  <c r="N4" i="9" s="1"/>
  <c r="P4" i="9" s="1"/>
  <c r="C4" i="9"/>
  <c r="N9" i="9"/>
  <c r="P9" i="9" s="1"/>
  <c r="S32" i="19" l="1"/>
  <c r="S25" i="19" l="1"/>
  <c r="S34" i="19"/>
  <c r="M12" i="19" s="1"/>
  <c r="R12" i="19" s="1"/>
  <c r="S19" i="23" l="1"/>
  <c r="I10" i="9"/>
  <c r="I11" i="9" s="1"/>
  <c r="J8" i="9" s="1"/>
  <c r="K8" i="9" s="1"/>
  <c r="J10" i="9" l="1"/>
  <c r="K10" i="9" s="1"/>
  <c r="J4" i="9"/>
  <c r="K4" i="9" s="1"/>
  <c r="J6" i="9"/>
  <c r="K6" i="9" s="1"/>
  <c r="J9" i="9"/>
  <c r="K9" i="9" s="1"/>
  <c r="J5" i="9"/>
  <c r="K5" i="9" s="1"/>
  <c r="J7" i="9"/>
  <c r="K7" i="9" s="1"/>
  <c r="J3" i="9"/>
  <c r="K3" i="9" s="1"/>
  <c r="S20" i="23"/>
  <c r="T18" i="23" l="1"/>
  <c r="U18" i="23" s="1"/>
  <c r="T16" i="23"/>
  <c r="U16" i="23" s="1"/>
  <c r="T14" i="23"/>
  <c r="U14" i="23" s="1"/>
  <c r="T15" i="23"/>
  <c r="U15" i="23" s="1"/>
  <c r="T17" i="23"/>
  <c r="U17" i="23" s="1"/>
  <c r="T13" i="23"/>
  <c r="U13" i="23" s="1"/>
  <c r="T19" i="23"/>
  <c r="U19" i="23" s="1"/>
</calcChain>
</file>

<file path=xl/sharedStrings.xml><?xml version="1.0" encoding="utf-8"?>
<sst xmlns="http://schemas.openxmlformats.org/spreadsheetml/2006/main" count="552" uniqueCount="406">
  <si>
    <t>Total</t>
  </si>
  <si>
    <t>Province</t>
  </si>
  <si>
    <t>A1</t>
  </si>
  <si>
    <t>A2</t>
  </si>
  <si>
    <t>A3</t>
  </si>
  <si>
    <t>A4</t>
  </si>
  <si>
    <t>A5</t>
  </si>
  <si>
    <t>B1</t>
  </si>
  <si>
    <t>B2</t>
  </si>
  <si>
    <t>B3</t>
  </si>
  <si>
    <t>B4</t>
  </si>
  <si>
    <t>B5</t>
  </si>
  <si>
    <t>C1</t>
  </si>
  <si>
    <t>C2</t>
  </si>
  <si>
    <t>C3</t>
  </si>
  <si>
    <t>C4</t>
  </si>
  <si>
    <t>Product</t>
  </si>
  <si>
    <t>TEDI</t>
  </si>
  <si>
    <t>GJ</t>
  </si>
  <si>
    <t>Type</t>
  </si>
  <si>
    <t>D</t>
  </si>
  <si>
    <t>kW</t>
  </si>
  <si>
    <r>
      <t>kg CO</t>
    </r>
    <r>
      <rPr>
        <vertAlign val="subscript"/>
        <sz val="11"/>
        <color theme="1"/>
        <rFont val="Calibri"/>
        <family val="2"/>
        <scheme val="minor"/>
      </rPr>
      <t>2</t>
    </r>
    <r>
      <rPr>
        <sz val="11"/>
        <color theme="1"/>
        <rFont val="Calibri"/>
        <family val="2"/>
        <scheme val="minor"/>
      </rPr>
      <t>e</t>
    </r>
  </si>
  <si>
    <t>LowTEDI</t>
  </si>
  <si>
    <r>
      <t>m</t>
    </r>
    <r>
      <rPr>
        <vertAlign val="superscript"/>
        <sz val="11"/>
        <color theme="1"/>
        <rFont val="Calibri"/>
        <family val="2"/>
        <scheme val="minor"/>
      </rPr>
      <t>2</t>
    </r>
  </si>
  <si>
    <t>R-134a</t>
  </si>
  <si>
    <t>R-407c</t>
  </si>
  <si>
    <t>R-404a</t>
  </si>
  <si>
    <t>R-410a</t>
  </si>
  <si>
    <t>R-32</t>
  </si>
  <si>
    <t>Ontario</t>
  </si>
  <si>
    <t>Manitoba</t>
  </si>
  <si>
    <t>Saskatchewan</t>
  </si>
  <si>
    <t>Alberta</t>
  </si>
  <si>
    <t>Yukon</t>
  </si>
  <si>
    <t>Nunavut</t>
  </si>
  <si>
    <t>HIDDEN
Marginal 
KG CO2e / MBTU</t>
  </si>
  <si>
    <t>kWh</t>
  </si>
  <si>
    <t>√</t>
  </si>
  <si>
    <t>→</t>
  </si>
  <si>
    <t>INSTRUCTIONS</t>
  </si>
  <si>
    <t>N/A</t>
  </si>
  <si>
    <t xml:space="preserve">→  </t>
  </si>
  <si>
    <t>Renewable Heat</t>
  </si>
  <si>
    <t>Combustion</t>
  </si>
  <si>
    <t>District Energy</t>
  </si>
  <si>
    <t>Electricity</t>
  </si>
  <si>
    <t>ekwh</t>
  </si>
  <si>
    <t>Propane
(L)</t>
  </si>
  <si>
    <t>Total (GJ)</t>
  </si>
  <si>
    <t xml:space="preserve">Total   </t>
  </si>
  <si>
    <t>Construction</t>
  </si>
  <si>
    <t>Totals</t>
  </si>
  <si>
    <t>Intensity</t>
  </si>
  <si>
    <t>:</t>
  </si>
  <si>
    <r>
      <t>ekWh/m</t>
    </r>
    <r>
      <rPr>
        <vertAlign val="superscript"/>
        <sz val="11"/>
        <color theme="1"/>
        <rFont val="Calibri"/>
        <family val="2"/>
        <scheme val="minor"/>
      </rPr>
      <t>2</t>
    </r>
  </si>
  <si>
    <t>L/s-m² @ 75 Pa</t>
  </si>
  <si>
    <t>Leakage Graph</t>
  </si>
  <si>
    <t>Charge Graph</t>
  </si>
  <si>
    <t xml:space="preserve">A
</t>
  </si>
  <si>
    <t>[C + D]</t>
  </si>
  <si>
    <t xml:space="preserve">B
</t>
  </si>
  <si>
    <t>[C + E]</t>
  </si>
  <si>
    <t xml:space="preserve">C
</t>
  </si>
  <si>
    <t xml:space="preserve">D
</t>
  </si>
  <si>
    <t xml:space="preserve">E
</t>
  </si>
  <si>
    <t>[B - C]</t>
  </si>
  <si>
    <t>Annual Carbon Emissions Intensity Graph</t>
  </si>
  <si>
    <t>Annual Carbon Profile Chart</t>
  </si>
  <si>
    <t>Reduction Measures Chart</t>
  </si>
  <si>
    <t>[B - E]</t>
  </si>
  <si>
    <t>[A - C]</t>
  </si>
  <si>
    <t>Building Use</t>
  </si>
  <si>
    <t>checked, ok</t>
  </si>
  <si>
    <t>Data to be displayed</t>
  </si>
  <si>
    <t>* assumed to be offsetting electricity [ Owned RE: solar thermal ]</t>
  </si>
  <si>
    <t>Embodied: Annual Retrofit Amount</t>
  </si>
  <si>
    <t>-</t>
  </si>
  <si>
    <t>Instructions</t>
  </si>
  <si>
    <t xml:space="preserve">                                     Total</t>
  </si>
  <si>
    <t>Classeur de la Norme BCZ-Performance v2</t>
  </si>
  <si>
    <r>
      <t xml:space="preserve">Ressources mises à votre disposition pour la Norme BCZ-Performance v2 
</t>
    </r>
    <r>
      <rPr>
        <sz val="16"/>
        <color theme="1"/>
        <rFont val="Calibri"/>
        <family val="2"/>
        <scheme val="minor"/>
      </rPr>
      <t>cagbc.org/zerocarbon</t>
    </r>
  </si>
  <si>
    <t>Directives de modélisation énergétique de la Norme BCZ-Design v2</t>
  </si>
  <si>
    <t>Modèle de rapport sur le carbone intrinsèque de la Norme BCZ-Design v2</t>
  </si>
  <si>
    <t xml:space="preserve">Calculateur des coûts sur le cycle de vie de la Norme BCZ-Design v2  </t>
  </si>
  <si>
    <t>Classeur de la Norme BCZ-Performance v2</t>
  </si>
  <si>
    <t>LISTE DE VÉRIFICATION DES DOCUMENTS À SOUMETTRE</t>
  </si>
  <si>
    <t xml:space="preserve">Veuillez cocher les cases ci-dessous pour indiquer que vous soumettez les documents requis. </t>
  </si>
  <si>
    <r>
      <t xml:space="preserve">Un </t>
    </r>
    <r>
      <rPr>
        <i/>
        <sz val="11"/>
        <color theme="1"/>
        <rFont val="Calibri"/>
        <family val="2"/>
        <scheme val="minor"/>
      </rPr>
      <t xml:space="preserve">Classeur de la Norme BCZ-Performance v2 </t>
    </r>
    <r>
      <rPr>
        <sz val="11"/>
        <color theme="1"/>
        <rFont val="Calibri"/>
        <family val="2"/>
        <scheme val="minor"/>
      </rPr>
      <t>rempli.</t>
    </r>
  </si>
  <si>
    <t>Un texte qui comprend la description des éléments suivants :</t>
  </si>
  <si>
    <t>• Le bâtiment et son usage prévu</t>
  </si>
  <si>
    <t>• Les caractéristiques de l’enveloppe du bâtiment</t>
  </si>
  <si>
    <t>• Les systèmes énergétiques du bâtiment</t>
  </si>
  <si>
    <t>• Les importations et exportations d’énergie</t>
  </si>
  <si>
    <t>Les dessins de mécanique, d’électricité et d’architecture, s’ils sont disponibles.</t>
  </si>
  <si>
    <t xml:space="preserve">Un texte décrivant les sources des émissions de carbone dans le bâtiment, y compris : </t>
  </si>
  <si>
    <t>• Les sources de données utilisées pour quantifier les émissions de carbone</t>
  </si>
  <si>
    <t>EXIGENCES GÉNÉRALES</t>
  </si>
  <si>
    <t>EXIGENCES RELATIVES AU CARBONE</t>
  </si>
  <si>
    <t xml:space="preserve">Carbone intrinsèque </t>
  </si>
  <si>
    <t xml:space="preserve">Pour les projets qui ont fait l’objet d’une rénovation achevée pendant l’année de performance utilisée pour la certification : </t>
  </si>
  <si>
    <r>
      <t xml:space="preserve">Un </t>
    </r>
    <r>
      <rPr>
        <i/>
        <sz val="11"/>
        <rFont val="Calibri"/>
        <family val="2"/>
        <scheme val="minor"/>
      </rPr>
      <t>Modèle de rapport sur le carbone intrinsèque de la Norme BCZ v2</t>
    </r>
    <r>
      <rPr>
        <sz val="11"/>
        <rFont val="Calibri"/>
        <family val="2"/>
        <scheme val="minor"/>
      </rPr>
      <t xml:space="preserve"> dûment rempli, ou un rapport sur le carbone intrinsèque qui tient compte de toutes les exigences du Modèle.</t>
    </r>
  </si>
  <si>
    <t xml:space="preserve">La liste et la quantité des matériaux utilisés comme données d’entrée dans l’analyse du cycle de vie (ACV). </t>
  </si>
  <si>
    <t>Un texte expliquant le plan d’achat des crédits de carbone pour compenser le carbone intrinsèque de la rénovation, qui peut consister en un achat unique ou en des achats annuels d’un même montant sur une période maximum de cinq ans pour atténuer le fardeau financier annuel.</t>
  </si>
  <si>
    <t xml:space="preserve">Une preuve d’achat et d’admissibilité (p. ex., certification Green-e Climate) pour les crédits de carbone servant à compenser la portion requise pour l’année considérée. </t>
  </si>
  <si>
    <t xml:space="preserve">Pour les projets certifiés BCZ-Design v2 qui n’ont pas encore compensé entièrement leur carbone intrinsèque : </t>
  </si>
  <si>
    <r>
      <t xml:space="preserve">Une copie du </t>
    </r>
    <r>
      <rPr>
        <i/>
        <sz val="11"/>
        <rFont val="Calibri"/>
        <family val="2"/>
        <scheme val="minor"/>
      </rPr>
      <t>Modèle de rapport sur le carbone intrinsèque de la Norme BCZ v2</t>
    </r>
    <r>
      <rPr>
        <sz val="11"/>
        <rFont val="Calibri"/>
        <family val="2"/>
        <scheme val="minor"/>
      </rPr>
      <t xml:space="preserve"> ou du rapport sur le carbone intrinsèque utilisé pour la certification BCZ-Design. </t>
    </r>
  </si>
  <si>
    <t>Une preuve d’achat et d’admissibilité (p. ex., certification Green-e Climate) pour les crédits de carbone servant à compenser la portion requise pour l’année considérée.</t>
  </si>
  <si>
    <t>Carbone opérationnel</t>
  </si>
  <si>
    <t>Émissions directes</t>
  </si>
  <si>
    <t>Documentation confirmant la quantité totale et le type de réfrigérant dans chaque système.</t>
  </si>
  <si>
    <t xml:space="preserve">Une description du programme de gestion des réfrigérants en place, y compris l’entretien et la vérification des fuites. </t>
  </si>
  <si>
    <t xml:space="preserve">Une copie des factures ou des registres d’entretien concernant la recharge de réfrigérant. </t>
  </si>
  <si>
    <t>Un texte décrivant les mesures correctives ou les réparations effectuées au besoin pendant l’année de performance.</t>
  </si>
  <si>
    <t>Pour les bâtiments qui utilisent le biogaz ou la biomasse :</t>
  </si>
  <si>
    <t xml:space="preserve">Preuve d’achat et d’admissibilité pour tout biogaz admissible ou biomasse admissible utilisés pour obtenir le bilan carbone zéro.  </t>
  </si>
  <si>
    <t>Documents justificatifs et/ou calculs pour tous facteurs d’émissions personnalisés utilisés.</t>
  </si>
  <si>
    <t>Émissions indirectes</t>
  </si>
  <si>
    <t xml:space="preserve">Preuve d’achat et d’admissibilité (p. ex., certification ÉCOLOGO) pour tout approvisionnement en énergie verte utilisée pour atteindre le bilan carbone zéro. </t>
  </si>
  <si>
    <t>Émissions évitées</t>
  </si>
  <si>
    <t xml:space="preserve">Preuve d’achat et d’admissibilité (p. ex., certification Green-e Climate) pour les crédits de carbone, s’ils sont nécessaires pour compenser le carbone opérationnel. </t>
  </si>
  <si>
    <t xml:space="preserve">Preuve d’achat et d’admissibilité (p. ex., certification Green-e Climate) pour les crédits de carbone s’ils sont requis dans le plan d’achat pour compenser le carbone intrinsèque.  </t>
  </si>
  <si>
    <t xml:space="preserve">Un texte décrivant la propriété des attributs environnementaux pour toute énergie renouvelable exportée. Les projets qui concluent une entente avec une tierce partie (autre que leur service public local ou leur province) doivent fournir la preuve de propriété, ce qui peut comprendre un contrat expurgé ou une lettre rédigé par une tierce partie. </t>
  </si>
  <si>
    <t>Plan de transition vers le carbone zéro</t>
  </si>
  <si>
    <t>S’il y a de la combustion de quelque type de combustible sur place (y compris les biocombustibles à zéro émission), il faut soumettre un Plan de transition vers le carbone zéro qui doit comprendre les renseignements suivants :</t>
  </si>
  <si>
    <t>Un texte expliquant pourquoi la combustion de combustibles est nécessaire (p. ex., des limites financières et/ou techniques au projet de conception / de rénovation). </t>
  </si>
  <si>
    <t xml:space="preserve">Un texte décrivant comment les charges du bâtiment ont été ou pourraient être réduites en utilisant des stratégies de récupération de la chaleur et/ou des stratégies de conception passive. </t>
  </si>
  <si>
    <t xml:space="preserve">Un texte décrivant l’enveloppe du bâtiment et indiquant comment les composantes de l’enveloppe pourraient être améliorées au fil du temps pour réduire la demande en chauffage. </t>
  </si>
  <si>
    <r>
      <t xml:space="preserve">Une comparaison financière du système conçu ou du système actuel avec une solution de rechange qui n’est pas à combustion, y compris un calcul de la valeur actualisée nette sur 20 ans qui comprend les coûts actuels et projetés des combustibles en tenant compte de l’indexation des coûts et d’un taux d’actualisation de 3 pour cent. Il faudrait utiliser le </t>
    </r>
    <r>
      <rPr>
        <i/>
        <sz val="11"/>
        <rFont val="Calibri"/>
        <family val="2"/>
        <scheme val="minor"/>
      </rPr>
      <t>Calculateur du coût sur le cycle de vie de la Norme BCZ v2</t>
    </r>
    <r>
      <rPr>
        <sz val="11"/>
        <rFont val="Calibri"/>
        <family val="2"/>
        <scheme val="minor"/>
      </rPr>
      <t>.</t>
    </r>
  </si>
  <si>
    <t>EXIGENCES EN MATIÈRE D’ÉNERGIE</t>
  </si>
  <si>
    <t>Exigences de déclaration :</t>
  </si>
  <si>
    <r>
      <t xml:space="preserve">Documents justificatifs (comme factures de la société de service public ou lectures de compteurs) pour toutes les valeurs de consommation d’énergie ou de demande de pointe entrées dans le </t>
    </r>
    <r>
      <rPr>
        <i/>
        <sz val="11"/>
        <rFont val="Calibri"/>
        <family val="2"/>
        <scheme val="minor"/>
      </rPr>
      <t>Classeur de la Norme BCZ-Performance v2</t>
    </r>
    <r>
      <rPr>
        <sz val="11"/>
        <rFont val="Calibri"/>
        <family val="2"/>
        <scheme val="minor"/>
      </rPr>
      <t xml:space="preserve">. Tous les calculs supplémentaires utilisés pour arriver aux valeurs entrées dans le classeur doivent également être fournis.  </t>
    </r>
  </si>
  <si>
    <t xml:space="preserve">La demande de pointe en été et en hiver, ainsi que la date et l’heure auxquelles les pointes sont survenues (si disponible). </t>
  </si>
  <si>
    <t xml:space="preserve">Pour les projets certifiés BCZ-Design v2 qui visent leur première certification BCZ-Performance : </t>
  </si>
  <si>
    <t>Un rapport sur les essais de fuite d’air préparé conformément à la norme ASTM E3158-18.</t>
  </si>
  <si>
    <t xml:space="preserve">Un texte expliquant tout écart entre le résultat des essais et la valeur ciblée de fuite d’air utilisée dans le modèle énergétique de BCZ-Design, ainsi qu’une description des mesures correctives qui ont été prises. </t>
  </si>
  <si>
    <t>CONFORMITÉ DU BILAN CARBONE ZÉRO</t>
  </si>
  <si>
    <t>Exigences relatives au carbone</t>
  </si>
  <si>
    <t>Émissions nettes = émissions intrinsèques + émissions opérationnelles - émissions évitées</t>
  </si>
  <si>
    <t>Bilan carbone annuel</t>
  </si>
  <si>
    <r>
      <t>kg éq. CO</t>
    </r>
    <r>
      <rPr>
        <vertAlign val="subscript"/>
        <sz val="11"/>
        <rFont val="Calibri"/>
        <family val="2"/>
        <scheme val="minor"/>
      </rPr>
      <t>2</t>
    </r>
  </si>
  <si>
    <t>RENSEIGNEMENTS SUR LE PROJET</t>
  </si>
  <si>
    <t>Numéro du projet BCZ</t>
  </si>
  <si>
    <t>Nom du projet</t>
  </si>
  <si>
    <t>Adresse</t>
  </si>
  <si>
    <t>Ville</t>
  </si>
  <si>
    <t>Zone climatique</t>
  </si>
  <si>
    <t>Usage du bâtiment</t>
  </si>
  <si>
    <t>Nombre d’étages (sous le niveau du sol)</t>
  </si>
  <si>
    <t>Nombre d’étages (au-dessus du sol)</t>
  </si>
  <si>
    <t>Superficie de plancher brute</t>
  </si>
  <si>
    <t>Empreinte du bâtiment</t>
  </si>
  <si>
    <t>Le requérant doit remplir les cellules en gris</t>
  </si>
  <si>
    <t>Efficacité énergétique</t>
  </si>
  <si>
    <t>Intensité énergétique (IE)</t>
  </si>
  <si>
    <t>Demande de pointe en été</t>
  </si>
  <si>
    <t>Demande de pointe en hiver</t>
  </si>
  <si>
    <t>Mesures de réduction du carbone</t>
  </si>
  <si>
    <t>Valeur d'étanchéité à l'air ciblée</t>
  </si>
  <si>
    <t>Résultats des essais d'étanchéité à l'air</t>
  </si>
  <si>
    <t xml:space="preserve">Exigences d'étanchéité à l'air de BCZ-Design v2 </t>
  </si>
  <si>
    <r>
      <t>(s'appliquent seulement aux projet certifiés BCZ-Design v2 dans la 1</t>
    </r>
    <r>
      <rPr>
        <i/>
        <vertAlign val="superscript"/>
        <sz val="10"/>
        <color theme="0" tint="-0.499984740745262"/>
        <rFont val="Calibri"/>
        <family val="2"/>
        <scheme val="minor"/>
      </rPr>
      <t>re</t>
    </r>
    <r>
      <rPr>
        <i/>
        <sz val="10"/>
        <color theme="0" tint="-0.499984740745262"/>
        <rFont val="Calibri"/>
        <family val="2"/>
        <scheme val="minor"/>
      </rPr>
      <t xml:space="preserve"> année)</t>
    </r>
  </si>
  <si>
    <t>Biogaz</t>
  </si>
  <si>
    <t>Biomasse</t>
  </si>
  <si>
    <t>Énergie renouvelable privée : électricité</t>
  </si>
  <si>
    <t>Énergie renouvelable privée : solaire thermique</t>
  </si>
  <si>
    <t>Produits d’énergie verte</t>
  </si>
  <si>
    <t>Énergie verte exportée</t>
  </si>
  <si>
    <t>Crédits de carbone</t>
  </si>
  <si>
    <t>ekWh/an</t>
  </si>
  <si>
    <t>kWh/an</t>
  </si>
  <si>
    <t>Carbone intrinsèque</t>
  </si>
  <si>
    <t>Émissions de carbone évitées</t>
  </si>
  <si>
    <t>Dette restante des années antérieures</t>
  </si>
  <si>
    <t>Dette découlant des rénovations de l'année considérée</t>
  </si>
  <si>
    <t xml:space="preserve">Total de la dette de carbone intrinsèque </t>
  </si>
  <si>
    <t>Dette reconnue dans l'année considérée</t>
  </si>
  <si>
    <r>
      <t>kg éq. CO</t>
    </r>
    <r>
      <rPr>
        <vertAlign val="subscript"/>
        <sz val="11"/>
        <color theme="1"/>
        <rFont val="Calibri"/>
        <family val="2"/>
        <scheme val="minor"/>
      </rPr>
      <t>2</t>
    </r>
  </si>
  <si>
    <r>
      <t>kg éq. CO</t>
    </r>
    <r>
      <rPr>
        <vertAlign val="subscript"/>
        <sz val="11"/>
        <color theme="1"/>
        <rFont val="Calibri"/>
        <family val="2"/>
        <scheme val="minor"/>
      </rPr>
      <t>2</t>
    </r>
    <r>
      <rPr>
        <sz val="11"/>
        <color theme="1"/>
        <rFont val="Calibri"/>
        <family val="2"/>
        <scheme val="minor"/>
      </rPr>
      <t>/an</t>
    </r>
  </si>
  <si>
    <t>Émissions indirectes: énergie</t>
  </si>
  <si>
    <t>Émissions indirectes: autres</t>
  </si>
  <si>
    <t>Optionnel : autres émissions indirectes</t>
  </si>
  <si>
    <t>Pertes de transmission électrique</t>
  </si>
  <si>
    <t>Eau</t>
  </si>
  <si>
    <t>Déchets</t>
  </si>
  <si>
    <t>Transport</t>
  </si>
  <si>
    <t>Autre</t>
  </si>
  <si>
    <r>
      <t>Émissions
(kg éq. CO</t>
    </r>
    <r>
      <rPr>
        <vertAlign val="subscript"/>
        <sz val="11"/>
        <color theme="1"/>
        <rFont val="Calibri"/>
        <family val="2"/>
        <scheme val="minor"/>
      </rPr>
      <t>2</t>
    </r>
    <r>
      <rPr>
        <sz val="11"/>
        <color theme="1"/>
        <rFont val="Calibri"/>
        <family val="2"/>
        <scheme val="minor"/>
      </rPr>
      <t>)</t>
    </r>
  </si>
  <si>
    <t>Inclure dans le bilan carbone</t>
  </si>
  <si>
    <t>Non</t>
  </si>
  <si>
    <t>Total déclaré</t>
  </si>
  <si>
    <t>Carbone intrinsèque de phase du cycle de vie</t>
  </si>
  <si>
    <t>Initiale</t>
  </si>
  <si>
    <t>Exploitation</t>
  </si>
  <si>
    <t>Fin de vie</t>
  </si>
  <si>
    <t>Acquisition de matières premières</t>
  </si>
  <si>
    <t>Transport (vers l’usine)</t>
  </si>
  <si>
    <t>Fabrication</t>
  </si>
  <si>
    <t>Transport (vers le site)</t>
  </si>
  <si>
    <t>Construction et Installation</t>
  </si>
  <si>
    <t>Utilisation</t>
  </si>
  <si>
    <t>Entretien</t>
  </si>
  <si>
    <t>Réparation</t>
  </si>
  <si>
    <t xml:space="preserve">Réhabilitation </t>
  </si>
  <si>
    <t>Remplacement</t>
  </si>
  <si>
    <t>Démolition</t>
  </si>
  <si>
    <t>Transport (vers le site d’élimination)</t>
  </si>
  <si>
    <t>Traitement des déchets</t>
  </si>
  <si>
    <t>Élimination</t>
  </si>
  <si>
    <t>Total du carbone initial</t>
  </si>
  <si>
    <t>Total du carbone intrinsèque d’exploitation</t>
  </si>
  <si>
    <t>Total du carbone en fin de vie</t>
  </si>
  <si>
    <t>Colombie-Britannique</t>
  </si>
  <si>
    <t>Nouveau-Brunswick</t>
  </si>
  <si>
    <t>Nouvelle-Écosse</t>
  </si>
  <si>
    <t>Québec</t>
  </si>
  <si>
    <t>Terre-Neuve et Labrador</t>
  </si>
  <si>
    <t>Territoire du Yukon</t>
  </si>
  <si>
    <t>Territoires du Nord-Ouest</t>
  </si>
  <si>
    <t>Amphithéâtre / Salle de classe</t>
  </si>
  <si>
    <t>Assemblage</t>
  </si>
  <si>
    <t>Banque / Coopérative de crédit</t>
  </si>
  <si>
    <t>Bibliothèque</t>
  </si>
  <si>
    <t>Centre communautaire</t>
  </si>
  <si>
    <t>Centre de conservation</t>
  </si>
  <si>
    <t>Complexe sportif</t>
  </si>
  <si>
    <t>École primaire et intémediaire</t>
  </si>
  <si>
    <t>École secondaire</t>
  </si>
  <si>
    <t>Église / Temple</t>
  </si>
  <si>
    <t>Garderie</t>
  </si>
  <si>
    <t>Gare des voyageurs du transport public</t>
  </si>
  <si>
    <t>Hôpital / Centre médical</t>
  </si>
  <si>
    <t>Hôtel / Motel</t>
  </si>
  <si>
    <t>Immeuble de bureaux</t>
  </si>
  <si>
    <t>Immeuble résidentiel à logements multiples de faible hauteur (&lt;=3 étages)</t>
  </si>
  <si>
    <t>Immeuble résidentiel à logements multiples de grande hauteur (&gt;10 étages)</t>
  </si>
  <si>
    <t>Immeuble résidentiel à logements multiples d'hauteur moyenne (&gt;3&lt;10 étages)</t>
  </si>
  <si>
    <t>Industriel / Usine</t>
  </si>
  <si>
    <t>Laboratoire</t>
  </si>
  <si>
    <t>Maison de soins infirmiers</t>
  </si>
  <si>
    <t>Sécurité publique (p. ex. caserne de pompiers)</t>
  </si>
  <si>
    <t>Usage mixte</t>
  </si>
  <si>
    <t>Vente</t>
  </si>
  <si>
    <t>Île-du-Prince-Edouard</t>
  </si>
  <si>
    <r>
      <t xml:space="preserve">* The purpose of this tab is to pull energy consumption data from the other tabs and arrange in an easy to follow way. This energy data is used to calculate the EUI value in the summary tab of the workbook. </t>
    </r>
    <r>
      <rPr>
        <b/>
        <sz val="11"/>
        <rFont val="Calibri"/>
        <family val="2"/>
        <scheme val="minor"/>
      </rPr>
      <t>This tab is to remain hidden</t>
    </r>
  </si>
  <si>
    <r>
      <t>Champ d’application 2 Électricité
(intensité de la production) 
g éq. CO</t>
    </r>
    <r>
      <rPr>
        <vertAlign val="subscript"/>
        <sz val="11"/>
        <color theme="0"/>
        <rFont val="Calibri"/>
        <family val="2"/>
        <scheme val="minor"/>
      </rPr>
      <t>2</t>
    </r>
  </si>
  <si>
    <r>
      <t>Champ d’application 3 Électricité
(pertes de transmission)
g éq. CO</t>
    </r>
    <r>
      <rPr>
        <vertAlign val="subscript"/>
        <sz val="11"/>
        <color theme="0"/>
        <rFont val="Calibri"/>
        <family val="2"/>
        <scheme val="minor"/>
      </rPr>
      <t>2</t>
    </r>
    <r>
      <rPr>
        <sz val="11"/>
        <color theme="0"/>
        <rFont val="Calibri"/>
        <family val="2"/>
        <scheme val="minor"/>
      </rPr>
      <t xml:space="preserve"> / kWh</t>
    </r>
  </si>
  <si>
    <r>
      <t>Champs d’application 2 et 3 Électricité
(intensité de la combustion)
g éq. CO</t>
    </r>
    <r>
      <rPr>
        <vertAlign val="subscript"/>
        <sz val="11"/>
        <color theme="0"/>
        <rFont val="Calibri"/>
        <family val="2"/>
        <scheme val="minor"/>
      </rPr>
      <t>2</t>
    </r>
    <r>
      <rPr>
        <sz val="11"/>
        <color theme="0"/>
        <rFont val="Calibri"/>
        <family val="2"/>
        <scheme val="minor"/>
      </rPr>
      <t xml:space="preserve"> / kWh</t>
    </r>
  </si>
  <si>
    <r>
      <t>Électricité marginale
(non charge)
g éq. CO</t>
    </r>
    <r>
      <rPr>
        <vertAlign val="subscript"/>
        <sz val="11"/>
        <color theme="0"/>
        <rFont val="Calibri"/>
        <family val="2"/>
        <scheme val="minor"/>
      </rPr>
      <t>2</t>
    </r>
    <r>
      <rPr>
        <sz val="11"/>
        <color theme="0"/>
        <rFont val="Calibri"/>
        <family val="2"/>
        <scheme val="minor"/>
      </rPr>
      <t xml:space="preserve"> / kWh</t>
    </r>
  </si>
  <si>
    <r>
      <t>Gaz naturel
g / m</t>
    </r>
    <r>
      <rPr>
        <vertAlign val="superscript"/>
        <sz val="11"/>
        <color theme="0"/>
        <rFont val="Calibri"/>
        <family val="2"/>
        <scheme val="minor"/>
      </rPr>
      <t>3</t>
    </r>
  </si>
  <si>
    <r>
      <t>Gaz naturel
kg éq. CO</t>
    </r>
    <r>
      <rPr>
        <vertAlign val="subscript"/>
        <sz val="11"/>
        <color theme="0"/>
        <rFont val="Calibri"/>
        <family val="2"/>
        <scheme val="minor"/>
      </rPr>
      <t>2</t>
    </r>
    <r>
      <rPr>
        <sz val="11"/>
        <color theme="0"/>
        <rFont val="Calibri"/>
        <family val="2"/>
        <scheme val="minor"/>
      </rPr>
      <t xml:space="preserve"> / GJ</t>
    </r>
  </si>
  <si>
    <r>
      <t>Gaz naturel
kg éq. CO</t>
    </r>
    <r>
      <rPr>
        <vertAlign val="subscript"/>
        <sz val="11"/>
        <color theme="0"/>
        <rFont val="Calibri"/>
        <family val="2"/>
        <scheme val="minor"/>
      </rPr>
      <t>2</t>
    </r>
    <r>
      <rPr>
        <sz val="11"/>
        <color theme="0"/>
        <rFont val="Calibri"/>
        <family val="2"/>
        <scheme val="minor"/>
      </rPr>
      <t xml:space="preserve"> / unité thermique</t>
    </r>
  </si>
  <si>
    <t>Terre-Neuve</t>
  </si>
  <si>
    <t>Réfrigérants</t>
  </si>
  <si>
    <r>
      <t>20 ans
kg éq. CO</t>
    </r>
    <r>
      <rPr>
        <vertAlign val="subscript"/>
        <sz val="11"/>
        <color theme="0"/>
        <rFont val="Calibri"/>
        <family val="2"/>
        <scheme val="minor"/>
      </rPr>
      <t>2</t>
    </r>
    <r>
      <rPr>
        <sz val="11"/>
        <color theme="0"/>
        <rFont val="Calibri"/>
        <family val="2"/>
        <scheme val="minor"/>
      </rPr>
      <t xml:space="preserve"> / kg</t>
    </r>
  </si>
  <si>
    <r>
      <t>100 ans
kg éq. CO</t>
    </r>
    <r>
      <rPr>
        <vertAlign val="subscript"/>
        <sz val="11"/>
        <color theme="0"/>
        <rFont val="Calibri"/>
        <family val="2"/>
        <scheme val="minor"/>
      </rPr>
      <t>2</t>
    </r>
    <r>
      <rPr>
        <sz val="11"/>
        <color theme="0"/>
        <rFont val="Calibri"/>
        <family val="2"/>
        <scheme val="minor"/>
      </rPr>
      <t xml:space="preserve"> / kg</t>
    </r>
  </si>
  <si>
    <t>Les facteurs d’émissions proviennent du Quatrième rapport d’évaluation du GIEC : Changes in Atmospheric Constituents and in Radiative Forcing.</t>
  </si>
  <si>
    <t>Autres combustibles</t>
  </si>
  <si>
    <r>
      <t>kg éq. CO</t>
    </r>
    <r>
      <rPr>
        <vertAlign val="subscript"/>
        <sz val="11"/>
        <color theme="0"/>
        <rFont val="Calibri"/>
        <family val="2"/>
        <scheme val="minor"/>
      </rPr>
      <t>2</t>
    </r>
    <r>
      <rPr>
        <sz val="11"/>
        <color theme="0"/>
        <rFont val="Calibri"/>
        <family val="2"/>
        <scheme val="minor"/>
      </rPr>
      <t xml:space="preserve"> / GJ</t>
    </r>
  </si>
  <si>
    <t>Diésel</t>
  </si>
  <si>
    <t>Mazout</t>
  </si>
  <si>
    <t>Propane</t>
  </si>
  <si>
    <t>Les facteurs d’émissions proviennent de la Référence technique de Portfolio Manager d’ENERGY STAR ® : Émissions de gaz à effet de serre.</t>
  </si>
  <si>
    <t>Énergie de quartier</t>
  </si>
  <si>
    <t>Vapeur</t>
  </si>
  <si>
    <t xml:space="preserve">Eau chaude </t>
  </si>
  <si>
    <t>Eau refroidie - Refroidisseur électrique</t>
  </si>
  <si>
    <t xml:space="preserve">Eau refroidie - refroidisseur à absorption - gaz naturel </t>
  </si>
  <si>
    <t>Eau refroidie - refroidisseur mécanique - gaz naturel</t>
  </si>
  <si>
    <t>Total à inclure dans le bilan carbone zéro</t>
  </si>
  <si>
    <r>
      <t>Quantité à
inclure (kg éq. CO</t>
    </r>
    <r>
      <rPr>
        <vertAlign val="subscript"/>
        <sz val="11"/>
        <color theme="1"/>
        <rFont val="Calibri"/>
        <family val="2"/>
        <scheme val="minor"/>
      </rPr>
      <t>2</t>
    </r>
    <r>
      <rPr>
        <sz val="11"/>
        <color theme="1"/>
        <rFont val="Calibri"/>
        <family val="2"/>
        <scheme val="minor"/>
      </rPr>
      <t>)</t>
    </r>
  </si>
  <si>
    <t>Classeur de la 
Norme du bâtiment à carbone zéro - Performance v2</t>
  </si>
  <si>
    <r>
      <t xml:space="preserve">  •  Ce classeur doit être rempli et fourni avec les autres documents soumis dans le cadre de l’examen de certification en vertu 
     de la </t>
    </r>
    <r>
      <rPr>
        <i/>
        <sz val="11"/>
        <rFont val="Calibri"/>
        <family val="2"/>
        <scheme val="minor"/>
      </rPr>
      <t>Norme BCZ-Performance v2</t>
    </r>
    <r>
      <rPr>
        <sz val="11"/>
        <rFont val="Calibri"/>
        <family val="2"/>
        <scheme val="minor"/>
      </rPr>
      <t xml:space="preserve">.
   • Les requérants doivent utiliser la liste de vérification ci-dessous pour confirmer qu’ils fournissent tous les documents requis 
     pour la vérification de la conformité à la </t>
    </r>
    <r>
      <rPr>
        <i/>
        <sz val="11"/>
        <rFont val="Calibri"/>
        <family val="2"/>
        <scheme val="minor"/>
      </rPr>
      <t>Norme BCZ-Performance v2</t>
    </r>
    <r>
      <rPr>
        <sz val="11"/>
        <rFont val="Calibri"/>
        <family val="2"/>
        <scheme val="minor"/>
      </rPr>
      <t>. 
  •  Les cellules en gris dans tout le classeur doivent être remplies comme il convient. 
  •  Les renseignements sur le projet de l’onglet Sommaire doivent être fournis en premier lieu pour s’assurer que les formules 
     fonctionneront correctement.
  •  Il n’est pas possible de modifier les formules de ce classeur. Si vous avez des questions ou des commentaires, veuillez 
     envoyer un courriel à : zerocarbon@cagbc.org.</t>
    </r>
  </si>
  <si>
    <t>• Tous les contrôles internes ou tout processus d'assurance de la qualité en place pour assurer l’exactitude des renseignements</t>
  </si>
  <si>
    <t>Pourcentage occupé</t>
  </si>
  <si>
    <t>Phase du cycle de vie</t>
  </si>
  <si>
    <r>
      <t>Émissions de carbone        
(kg CO</t>
    </r>
    <r>
      <rPr>
        <vertAlign val="subscript"/>
        <sz val="11"/>
        <color theme="1"/>
        <rFont val="Calibri"/>
        <family val="2"/>
        <scheme val="minor"/>
      </rPr>
      <t>2</t>
    </r>
    <r>
      <rPr>
        <sz val="11"/>
        <color theme="1"/>
        <rFont val="Calibri"/>
        <family val="2"/>
        <scheme val="minor"/>
      </rPr>
      <t>e)</t>
    </r>
  </si>
  <si>
    <t xml:space="preserve">Plan d'achat pour compenser le carbone intrinsèque </t>
  </si>
  <si>
    <r>
      <t>Année de
performance considérée
(kg éq. CO</t>
    </r>
    <r>
      <rPr>
        <vertAlign val="subscript"/>
        <sz val="11"/>
        <color theme="1"/>
        <rFont val="Calibri"/>
        <family val="2"/>
        <scheme val="minor"/>
      </rPr>
      <t>2</t>
    </r>
    <r>
      <rPr>
        <sz val="11"/>
        <color theme="1"/>
        <rFont val="Calibri"/>
        <family val="2"/>
        <scheme val="minor"/>
      </rPr>
      <t>)</t>
    </r>
  </si>
  <si>
    <r>
      <t>2e année
(kg éq. CO</t>
    </r>
    <r>
      <rPr>
        <vertAlign val="subscript"/>
        <sz val="11"/>
        <color theme="1"/>
        <rFont val="Calibri"/>
        <family val="2"/>
        <scheme val="minor"/>
      </rPr>
      <t>2</t>
    </r>
    <r>
      <rPr>
        <sz val="11"/>
        <color theme="1"/>
        <rFont val="Calibri"/>
        <family val="2"/>
        <scheme val="minor"/>
      </rPr>
      <t>)</t>
    </r>
  </si>
  <si>
    <r>
      <t>3e année
(kg éq. CO</t>
    </r>
    <r>
      <rPr>
        <vertAlign val="subscript"/>
        <sz val="11"/>
        <color theme="1"/>
        <rFont val="Calibri"/>
        <family val="2"/>
        <scheme val="minor"/>
      </rPr>
      <t>2</t>
    </r>
    <r>
      <rPr>
        <sz val="11"/>
        <color theme="1"/>
        <rFont val="Calibri"/>
        <family val="2"/>
        <scheme val="minor"/>
      </rPr>
      <t>)</t>
    </r>
  </si>
  <si>
    <r>
      <t>4e année
(kg éq. CO</t>
    </r>
    <r>
      <rPr>
        <vertAlign val="subscript"/>
        <sz val="11"/>
        <color theme="1"/>
        <rFont val="Calibri"/>
        <family val="2"/>
        <scheme val="minor"/>
      </rPr>
      <t>2</t>
    </r>
    <r>
      <rPr>
        <sz val="11"/>
        <color theme="1"/>
        <rFont val="Calibri"/>
        <family val="2"/>
        <scheme val="minor"/>
      </rPr>
      <t>)</t>
    </r>
  </si>
  <si>
    <r>
      <t>5e année
(kg éq. CO</t>
    </r>
    <r>
      <rPr>
        <vertAlign val="subscript"/>
        <sz val="11"/>
        <color theme="1"/>
        <rFont val="Calibri"/>
        <family val="2"/>
        <scheme val="minor"/>
      </rPr>
      <t>2</t>
    </r>
    <r>
      <rPr>
        <sz val="11"/>
        <color theme="1"/>
        <rFont val="Calibri"/>
        <family val="2"/>
        <scheme val="minor"/>
      </rPr>
      <t>)</t>
    </r>
  </si>
  <si>
    <r>
      <t>Dette de carbone intrinsèque restante des années antérieures</t>
    </r>
    <r>
      <rPr>
        <vertAlign val="superscript"/>
        <sz val="11"/>
        <rFont val="Calibri"/>
        <family val="2"/>
        <scheme val="minor"/>
      </rPr>
      <t>[1] [2]</t>
    </r>
  </si>
  <si>
    <t xml:space="preserve">Dette de carbone intrinsèque découlant des rénovations effectuées dans l'année de performance considérée </t>
  </si>
  <si>
    <t>Total de la dette de carbone intrinsèque</t>
  </si>
  <si>
    <t xml:space="preserve">Dette de carbone intrinsèque reconnue (compensée) annuellement </t>
  </si>
  <si>
    <t>Total à compenser</t>
  </si>
  <si>
    <t>Dette de carbone intrinsèque restante pour les futures années</t>
  </si>
  <si>
    <t xml:space="preserve">[1] Il s'agit de la "dette de carbone intrinsèque restante pour les futures années" du Classeur de la Norme BCZ-Performance v2 de l'année précédente. </t>
  </si>
  <si>
    <t xml:space="preserve">[2] Pour les projets certifiés BCZ-Design v2 qui visent la certification BCZ-Performance v2 pour la première fois, utiliser le total du carbone intrinsèque déclaré aux fins de la certification BCZ-Design v2. </t>
  </si>
  <si>
    <t>Exemple :</t>
  </si>
  <si>
    <t xml:space="preserve">Un projet certifié BCZ-Design v2 soumet ses documents pour sa deuxième certification annuelle BCZ-Performance. La certification BCZ-Design avait déclaré que le carbone intrinsèque des matériaux de la structure et de l'enveloppe était de 100 000 kg éq. CO2. Planifiant de compenser le carbone intrinsèque sur cinq ans, la certification BCZ-Performance pour la première année d'exploitation a reconnu 20 000 kg éq. CO2 de carbone intrinsèque, qui a été compensé par l'achat de crédits de carbone. En présumant qu'aucune rénovation aux matériaux de la structure et de l'enveloppe n'a été effectuée dans la deuxième année d'exploitation, le plan d'achat de crédits de carbone pour compenser le carbone intrinsèque apparaîtrait comme ci-dessous. </t>
  </si>
  <si>
    <t>Au-delà du cycle de vie</t>
  </si>
  <si>
    <t>Réutilisation</t>
  </si>
  <si>
    <t>Recyclage</t>
  </si>
  <si>
    <t xml:space="preserve">Récupération </t>
  </si>
  <si>
    <t>Total du carbone au-delà du cycle de vie</t>
  </si>
  <si>
    <t>Émissions de carbone provenant de l'électricité</t>
  </si>
  <si>
    <t>Données d’électricité du site</t>
  </si>
  <si>
    <t>Demande de pointe saisonnière</t>
  </si>
  <si>
    <t xml:space="preserve">Demande de pointe </t>
  </si>
  <si>
    <t>Date et heure</t>
  </si>
  <si>
    <t>Hiver (kW)</t>
  </si>
  <si>
    <t>Été (kW)</t>
  </si>
  <si>
    <t>*Les émissions évitées grâce à l'énergie verte exportée sont calculées par défaut selon le facteur d'émissions marginal provincial. Les requérants peuvent, à leur discrétion, utiliser plutôt le facteur d'émissions moyen.</t>
  </si>
  <si>
    <t>Optionnel</t>
  </si>
  <si>
    <t>Obligatoire</t>
  </si>
  <si>
    <t>Électricité de réseau utilisée</t>
  </si>
  <si>
    <t>Moins : produits d'énergie verte</t>
  </si>
  <si>
    <t>Électricité consommée  (kWh)</t>
  </si>
  <si>
    <t>Énergie verte produite (kWh)</t>
  </si>
  <si>
    <t>Énergie verte utilisée 
(kWh)</t>
  </si>
  <si>
    <t>Énergie de réseau utilisée (kWh)</t>
  </si>
  <si>
    <t>Énergie verte exportée (kWh)</t>
  </si>
  <si>
    <t>Mois</t>
  </si>
  <si>
    <t>Île-du-Prince-Édouard</t>
  </si>
  <si>
    <t>Biomasse
(GJ)</t>
  </si>
  <si>
    <t>Diésel
(L)</t>
  </si>
  <si>
    <t>Biogaz admissible
(GJ)</t>
  </si>
  <si>
    <t>Biomasse admissible (GJ)</t>
  </si>
  <si>
    <t>Solaire thermique (GJ)</t>
  </si>
  <si>
    <t>Chauffage renouvelable</t>
  </si>
  <si>
    <t>Combustion - énergie non renouvelable</t>
  </si>
  <si>
    <t>Chauffage et refroidissement de quartier</t>
  </si>
  <si>
    <r>
      <t>Facteur d'émissions
(kg éq. CO</t>
    </r>
    <r>
      <rPr>
        <vertAlign val="subscript"/>
        <sz val="11"/>
        <color theme="1"/>
        <rFont val="Calibri"/>
        <family val="2"/>
        <scheme val="minor"/>
      </rPr>
      <t>2</t>
    </r>
    <r>
      <rPr>
        <sz val="11"/>
        <color theme="1"/>
        <rFont val="Calibri"/>
        <family val="2"/>
        <scheme val="minor"/>
      </rPr>
      <t xml:space="preserve"> / GJ)</t>
    </r>
  </si>
  <si>
    <r>
      <t>Émissions
(kg éq. CO</t>
    </r>
    <r>
      <rPr>
        <b/>
        <vertAlign val="subscript"/>
        <sz val="11"/>
        <color theme="1"/>
        <rFont val="Calibri"/>
        <family val="2"/>
        <scheme val="minor"/>
      </rPr>
      <t>2</t>
    </r>
    <r>
      <rPr>
        <b/>
        <sz val="11"/>
        <color theme="1"/>
        <rFont val="Calibri"/>
        <family val="2"/>
        <scheme val="minor"/>
      </rPr>
      <t>)</t>
    </r>
  </si>
  <si>
    <t>Autre
(GJ)</t>
  </si>
  <si>
    <t>Gaz naturel (GJ)</t>
  </si>
  <si>
    <t>Gaz naturel (m3)</t>
  </si>
  <si>
    <t>Mazout
(L)</t>
  </si>
  <si>
    <t>Quantité
(kg)</t>
  </si>
  <si>
    <r>
      <t>PRC 20
(kg éq. CO</t>
    </r>
    <r>
      <rPr>
        <vertAlign val="subscript"/>
        <sz val="11"/>
        <color theme="1"/>
        <rFont val="Calibri"/>
        <family val="2"/>
        <scheme val="minor"/>
      </rPr>
      <t>2</t>
    </r>
    <r>
      <rPr>
        <sz val="11"/>
        <color theme="1"/>
        <rFont val="Calibri"/>
        <family val="2"/>
        <scheme val="minor"/>
      </rPr>
      <t>)</t>
    </r>
  </si>
  <si>
    <r>
      <t>PRC 100
(kg éq. CO</t>
    </r>
    <r>
      <rPr>
        <vertAlign val="subscript"/>
        <sz val="11"/>
        <color theme="1"/>
        <rFont val="Calibri"/>
        <family val="2"/>
        <scheme val="minor"/>
      </rPr>
      <t>2</t>
    </r>
    <r>
      <rPr>
        <sz val="11"/>
        <color theme="1"/>
        <rFont val="Calibri"/>
        <family val="2"/>
        <scheme val="minor"/>
      </rPr>
      <t>)</t>
    </r>
  </si>
  <si>
    <r>
      <t>PRC</t>
    </r>
    <r>
      <rPr>
        <vertAlign val="subscript"/>
        <sz val="11"/>
        <color theme="1"/>
        <rFont val="Calibri"/>
        <family val="2"/>
        <scheme val="minor"/>
      </rPr>
      <t>20</t>
    </r>
  </si>
  <si>
    <r>
      <t>PRC</t>
    </r>
    <r>
      <rPr>
        <vertAlign val="subscript"/>
        <sz val="11"/>
        <color theme="1"/>
        <rFont val="Calibri"/>
        <family val="2"/>
        <scheme val="minor"/>
      </rPr>
      <t>100</t>
    </r>
  </si>
  <si>
    <t>Émissions</t>
  </si>
  <si>
    <t>Direct (Champ d’application 1)</t>
  </si>
  <si>
    <t>Indirecte: Énergie (Champ d’application 2)</t>
  </si>
  <si>
    <t>Indirecte: Autre (Champ d’application 3)</t>
  </si>
  <si>
    <t>Combustible</t>
  </si>
  <si>
    <t>Énergie renouvelable privée: électricité</t>
  </si>
  <si>
    <t>Énergie renouvelable privée: solaire thermique</t>
  </si>
  <si>
    <t>Électricité</t>
  </si>
  <si>
    <t>Indirecte: autre</t>
  </si>
  <si>
    <t>Carbone intrinsèque: rénovation</t>
  </si>
  <si>
    <t>INTENSITÉ D'ÉMISSIONS DE CARBONE ANNUEL</t>
  </si>
  <si>
    <r>
      <t>kg éq. CO2 /m</t>
    </r>
    <r>
      <rPr>
        <b/>
        <vertAlign val="superscript"/>
        <sz val="11"/>
        <color theme="1"/>
        <rFont val="Calibri"/>
        <family val="2"/>
        <scheme val="minor"/>
      </rPr>
      <t>2</t>
    </r>
  </si>
  <si>
    <t>Données à présenter dans le graphique</t>
  </si>
  <si>
    <t>Crédits de carbone pour le carbone intrinsèque de l'année considérée</t>
  </si>
  <si>
    <t>Énergie verte exportée pour le carbone opérationnel</t>
  </si>
  <si>
    <t xml:space="preserve">Crédits de carbone pour le carbone opérationnel </t>
  </si>
  <si>
    <t>Carbone intrinsèque: rénovations</t>
  </si>
  <si>
    <t xml:space="preserve">Fuite de réfrigérants </t>
  </si>
  <si>
    <t xml:space="preserve">Charge de réfrigérants </t>
  </si>
  <si>
    <t>PROFIL ANNUEL DU CARBONE</t>
  </si>
  <si>
    <t>MEASURES ANNUELLES DE RÉDUCTION DU CARBONE</t>
  </si>
  <si>
    <t>Produits d'énergie verte</t>
  </si>
  <si>
    <r>
      <t xml:space="preserve">Figure utilisée dans la Norme BCZ-Design v2, adaptée du rapport du World Green Building Council intitulé </t>
    </r>
    <r>
      <rPr>
        <i/>
        <sz val="11"/>
        <color theme="1"/>
        <rFont val="Calibri"/>
        <family val="2"/>
        <scheme val="minor"/>
      </rPr>
      <t xml:space="preserve">Bringing Embodied Carbon Upfront </t>
    </r>
    <r>
      <rPr>
        <sz val="11"/>
        <color theme="1"/>
        <rFont val="Calibri"/>
        <family val="2"/>
        <scheme val="minor"/>
      </rPr>
      <t>(Révéler le carbone des produits et équipements de construction) (2019).</t>
    </r>
  </si>
  <si>
    <r>
      <t xml:space="preserve">Carbone intrinsèque des rénovations - ventilation de phase du cycle de vie
</t>
    </r>
    <r>
      <rPr>
        <b/>
        <sz val="12"/>
        <color theme="7"/>
        <rFont val="Calibri"/>
        <family val="2"/>
        <scheme val="minor"/>
      </rPr>
      <t>- à compléter l’année où les rénovations sont complétées seulement -</t>
    </r>
  </si>
  <si>
    <t>Pourcentage</t>
  </si>
  <si>
    <t>Émissions de l'électricité</t>
  </si>
  <si>
    <t>Moins : émissions évitées de l'énergie verte exportée</t>
  </si>
  <si>
    <t>Bilan carbone de l'électricité</t>
  </si>
  <si>
    <t>Électricité contribuant aux émissions</t>
  </si>
  <si>
    <t>Facteur utilisé pour les émissions évitées*</t>
  </si>
  <si>
    <t>Selon la façon dont sont mesurées les données du projet, il est possible que certaines données du tableau ci-dessous ne soient pas disponibles. Les données des colonnes D et E sont nécessaires pour calculer le bilan carbone zéro et on les trouve généralement sur une facture de comptage net. Pour les projets qui n’ont pas d’énergie renouvelable, la colonne E indiquera zéro. 
Les colonnes A à C sont optionnelles, mais il faudrait les remplir si possible. La colonne A est nécessaire pour déterminer l’intensité énergétique (IE). S’il n’y a aucune donnée dans la colonne A, les données de la colonne D (‘électricité de réseau utilisée’) seront utilisées pour calculer l’IE et celles de la colonne C (‘énergie verte utilisée’) seront considérées comme étant zéro aux fins de la déclaration de ‘l’énergie renouvelable privée’ dans l’onglet Sommaire. Une légende est fournie pour aider les requérants à calculer le plus de données possible. Les données de compteurs intelligents sur le bâtiment et sur les énergies renouvelables sont généralement requises pour remplir les colonnes A à C, qui peuvent ensuite être utilisées pour calculer D et E au besoin.</t>
  </si>
  <si>
    <t>Pour les bâtiments qui comprennent des systèmes de CVCA dans le bâtiment de base de plus de 19 kW (5,4 tonnes) qui utilisent des réfrigérants :</t>
  </si>
  <si>
    <t>Un texte décrivant la stratégie du système de CVCA mécanique et expliquant comment les composantes du système peuvent être adaptées pour tenir compte des technologies non basées sur la combustion, y compris :</t>
  </si>
  <si>
    <t>• Températures de fonctionnement du système de distribution et ses capacités d’adaptation pour du chauffage de source renouvelable ou électrique ; 
• Attribution des espaces pour les technologies de chauffage de source renouvelable ou électrique ; 
• Tous les obstacles à surmonter ou les conditions préalables qui doivent être en place pour qu’une conversion en une source de chauffage non basée sur la combustion puisse survenir ; 
• La durée de vie du matériel de combustion et le moment auquel les points d’intervention naturels pour le remplacement se produiront.</t>
  </si>
  <si>
    <t>Optionnel, non obligatoire de compenser les émissions de carbone :</t>
  </si>
  <si>
    <r>
      <t>kg CO</t>
    </r>
    <r>
      <rPr>
        <vertAlign val="subscript"/>
        <sz val="11"/>
        <color theme="0"/>
        <rFont val="Calibri"/>
        <family val="2"/>
        <scheme val="minor"/>
      </rPr>
      <t>2</t>
    </r>
    <r>
      <rPr>
        <sz val="11"/>
        <color theme="0"/>
        <rFont val="Calibri"/>
        <family val="2"/>
        <scheme val="minor"/>
      </rPr>
      <t>e / L</t>
    </r>
  </si>
  <si>
    <t>date de fin pour l'année de performance</t>
  </si>
  <si>
    <t>Date</t>
  </si>
  <si>
    <t>Onglet</t>
  </si>
  <si>
    <t>Modification apportée</t>
  </si>
  <si>
    <t>Facteurs d'émissions</t>
  </si>
  <si>
    <t>Modifications et corrections apportées depuis le lancement de BCZ-Performance v2 en mars 2020</t>
  </si>
  <si>
    <t>Sommaire</t>
  </si>
  <si>
    <t>Formule de l’IE mise à jour pour corriger une erreur liée à l'énergie renouvelable sur le site.</t>
  </si>
  <si>
    <t>Ajout de la case date de fin d'année de la performance.</t>
  </si>
  <si>
    <t>Mise à jour des facteurs préliminaires de 2017 à facteurs finaux de 2017 pour les facteurs d'émissions d'électricité de portée 2 et 3. Mises à jour basée sur des données tirées du Rapport d'inventaire national des GES du Canada.</t>
  </si>
  <si>
    <t xml:space="preserve">Les facteurs d’émissions pour le gaz naturel et les facteurs d'émissions d'électricité de portée 2 et 3 proviennent du Rapport d’inventaire national du Canada. Les facteurs d’émissions marginaux proviennent de la Référence technique de Portfolio Manager d’ENERGY STAR ® : Émissions de gaz à effet de serre. L’Île-du-Prince-Édouard importe la plus grande partie de son électricité du Nouveau-Brunswick, ce qui explique pourquoi les facteurs d’émissions du Nouveau-Brunswick sont utilisés. </t>
  </si>
  <si>
    <t>2020.12.18</t>
  </si>
  <si>
    <t>Facteur Marginal</t>
  </si>
  <si>
    <t>Le graphique du profil carbone annuel a été mis à jour pour inclure l'énergie du district.</t>
  </si>
  <si>
    <t>Documents à l'appui de tout facteur d'émission lié au chauffage vert ou standard fourni par le fournisseur d'énergie de quartier.</t>
  </si>
  <si>
    <r>
      <t>Facteur d'émissions de chauffage standard (kg CO</t>
    </r>
    <r>
      <rPr>
        <vertAlign val="subscript"/>
        <sz val="11"/>
        <color theme="1"/>
        <rFont val="Calibri"/>
        <family val="2"/>
        <scheme val="minor"/>
      </rPr>
      <t>2</t>
    </r>
    <r>
      <rPr>
        <sz val="11"/>
        <color theme="1"/>
        <rFont val="Calibri"/>
        <family val="2"/>
        <scheme val="minor"/>
      </rPr>
      <t>e / GJ)</t>
    </r>
  </si>
  <si>
    <r>
      <t>Facteur d'émissions de chauffage vert 
(kg CO</t>
    </r>
    <r>
      <rPr>
        <vertAlign val="subscript"/>
        <sz val="11"/>
        <color theme="1"/>
        <rFont val="Calibri"/>
        <family val="2"/>
        <scheme val="minor"/>
      </rPr>
      <t>2</t>
    </r>
    <r>
      <rPr>
        <sz val="11"/>
        <color theme="1"/>
        <rFont val="Calibri"/>
        <family val="2"/>
        <scheme val="minor"/>
      </rPr>
      <t>e / GJ)</t>
    </r>
  </si>
  <si>
    <r>
      <t>Total d'émission
(kg CO</t>
    </r>
    <r>
      <rPr>
        <vertAlign val="subscript"/>
        <sz val="11"/>
        <color theme="1"/>
        <rFont val="Calibri"/>
        <family val="2"/>
        <scheme val="minor"/>
      </rPr>
      <t>2</t>
    </r>
    <r>
      <rPr>
        <sz val="11"/>
        <color theme="1"/>
        <rFont val="Calibri"/>
        <family val="2"/>
        <scheme val="minor"/>
      </rPr>
      <t>e)</t>
    </r>
  </si>
  <si>
    <t>Standard Emission (hidden)</t>
  </si>
  <si>
    <r>
      <t>Économies d'émissions du chauffage vert
(kg CO</t>
    </r>
    <r>
      <rPr>
        <vertAlign val="subscript"/>
        <sz val="11"/>
        <color theme="1"/>
        <rFont val="Calibri"/>
        <family val="2"/>
        <scheme val="minor"/>
      </rPr>
      <t>2</t>
    </r>
    <r>
      <rPr>
        <sz val="11"/>
        <color theme="1"/>
        <rFont val="Calibri"/>
        <family val="2"/>
        <scheme val="minor"/>
      </rPr>
      <t>e)</t>
    </r>
  </si>
  <si>
    <t>Quantité 
(GJ)</t>
  </si>
  <si>
    <t>Chauffage standard</t>
  </si>
  <si>
    <t>Chauffage vert</t>
  </si>
  <si>
    <t>Total Green Heat</t>
  </si>
  <si>
    <t>Emissions Reduction</t>
  </si>
  <si>
    <t>Percent</t>
  </si>
  <si>
    <t>2022.06.20</t>
  </si>
  <si>
    <t>Autre énergie</t>
  </si>
  <si>
    <t>Facteurs d’émissions</t>
  </si>
  <si>
    <t>La prise en charge du chauffage vert a été ajoutée.</t>
  </si>
  <si>
    <t>Les facteurs d'émissions d'électricité des champs d'application 2 et 3 ont été mis à jour avec les facteurs finaux de 2019, tirés du Rapport d'inventaire national des GES du Canada. Les facteurs d'émissions marginaux d'électricité et les facteurs d'émissions de gaz naturel ont été mis à jour avec les facteurs de référence technique de l’ENERGY STAR Portfolio Manager: Émissions de gaz à effet de serre.</t>
  </si>
  <si>
    <t>Date de publication : 14 juin 2023</t>
  </si>
  <si>
    <t>2023.06.14</t>
  </si>
  <si>
    <t>Erreur corrigée avec les émissions indirectes : énergie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</si>
</sst>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0.0"/>
    <numFmt numFmtId="166" formatCode="#,##0.0"/>
    <numFmt numFmtId="167" formatCode="#,##0.0000000000"/>
    <numFmt numFmtId="168" formatCode="[$-409]m/d/yy\ h:mm\ AM/PM;@"/>
    <numFmt numFmtId="169" formatCode="0.0%"/>
    <numFmt numFmtId="170" formatCode="[$-409]mmmm\ d\,\ yyyy;@"/>
    <numFmt numFmtId="171" formatCode="0.000"/>
  </numFmts>
  <fonts count="56" x14ac:knownFonts="1">
    <font>
      <sz val="11"/>
      <color theme="1"/>
      <name val="Calibri"/>
      <family val="2"/>
      <scheme val="minor"/>
    </font>
    <font>
      <b/>
      <sz val="11"/>
      <color theme="1"/>
      <name val="Calibri"/>
      <family val="2"/>
      <scheme val="minor"/>
    </font>
    <font>
      <b/>
      <sz val="14"/>
      <color theme="1"/>
      <name val="Calibri"/>
      <family val="2"/>
      <scheme val="minor"/>
    </font>
    <font>
      <sz val="11"/>
      <color theme="0" tint="-0.499984740745262"/>
      <name val="Calibri"/>
      <family val="2"/>
      <scheme val="minor"/>
    </font>
    <font>
      <vertAlign val="subscript"/>
      <sz val="11"/>
      <color theme="1"/>
      <name val="Calibri"/>
      <family val="2"/>
      <scheme val="minor"/>
    </font>
    <font>
      <vertAlign val="superscrip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i/>
      <sz val="11"/>
      <name val="Calibri"/>
      <family val="2"/>
      <scheme val="minor"/>
    </font>
    <font>
      <sz val="11"/>
      <color theme="1"/>
      <name val="Calibri"/>
      <family val="2"/>
    </font>
    <font>
      <b/>
      <sz val="12"/>
      <color theme="1"/>
      <name val="Calibri"/>
      <family val="2"/>
      <scheme val="minor"/>
    </font>
    <font>
      <sz val="11"/>
      <color theme="2" tint="-0.749992370372631"/>
      <name val="Calibri"/>
      <family val="2"/>
      <scheme val="minor"/>
    </font>
    <font>
      <sz val="16"/>
      <color theme="1"/>
      <name val="Calibri"/>
      <family val="2"/>
      <scheme val="minor"/>
    </font>
    <font>
      <b/>
      <sz val="16"/>
      <color theme="1"/>
      <name val="Calibri"/>
      <family val="2"/>
      <scheme val="minor"/>
    </font>
    <font>
      <b/>
      <sz val="11"/>
      <color theme="1"/>
      <name val="Calibri"/>
      <family val="2"/>
    </font>
    <font>
      <sz val="12"/>
      <color theme="1" tint="0.499984740745262"/>
      <name val="Calibri"/>
      <family val="2"/>
      <scheme val="minor"/>
    </font>
    <font>
      <b/>
      <sz val="20"/>
      <color rgb="FF000000"/>
      <name val="Calibri"/>
      <family val="2"/>
      <scheme val="minor"/>
    </font>
    <font>
      <b/>
      <sz val="11"/>
      <color theme="0"/>
      <name val="Calibri"/>
      <family val="2"/>
      <scheme val="minor"/>
    </font>
    <font>
      <sz val="11"/>
      <color theme="0"/>
      <name val="Calibri"/>
      <family val="2"/>
      <scheme val="minor"/>
    </font>
    <font>
      <b/>
      <sz val="11"/>
      <color rgb="FF00837B"/>
      <name val="Calibri"/>
      <family val="2"/>
      <scheme val="minor"/>
    </font>
    <font>
      <b/>
      <sz val="11"/>
      <color theme="2" tint="-0.89999084444715716"/>
      <name val="Calibri"/>
      <family val="2"/>
      <scheme val="minor"/>
    </font>
    <font>
      <i/>
      <sz val="11"/>
      <color rgb="FFFF0000"/>
      <name val="Calibri"/>
      <family val="2"/>
      <scheme val="minor"/>
    </font>
    <font>
      <b/>
      <sz val="14"/>
      <color theme="0"/>
      <name val="Calibri"/>
      <family val="2"/>
      <scheme val="minor"/>
    </font>
    <font>
      <b/>
      <sz val="12"/>
      <color theme="0"/>
      <name val="Calibri"/>
      <family val="2"/>
      <scheme val="minor"/>
    </font>
    <font>
      <sz val="11"/>
      <color rgb="FF00837B"/>
      <name val="Calibri"/>
      <family val="2"/>
      <scheme val="minor"/>
    </font>
    <font>
      <sz val="18"/>
      <color theme="1"/>
      <name val="Calibri"/>
      <family val="2"/>
      <scheme val="minor"/>
    </font>
    <font>
      <sz val="10.5"/>
      <color theme="1"/>
      <name val="Calibri"/>
      <family val="2"/>
      <scheme val="minor"/>
    </font>
    <font>
      <vertAlign val="subscript"/>
      <sz val="11"/>
      <name val="Calibri"/>
      <family val="2"/>
      <scheme val="minor"/>
    </font>
    <font>
      <vertAlign val="subscript"/>
      <sz val="11"/>
      <color theme="0"/>
      <name val="Calibri"/>
      <family val="2"/>
      <scheme val="minor"/>
    </font>
    <font>
      <vertAlign val="superscript"/>
      <sz val="11"/>
      <color theme="0"/>
      <name val="Calibri"/>
      <family val="2"/>
      <scheme val="minor"/>
    </font>
    <font>
      <b/>
      <vertAlign val="subscript"/>
      <sz val="11"/>
      <color theme="1"/>
      <name val="Calibri"/>
      <family val="2"/>
      <scheme val="minor"/>
    </font>
    <font>
      <b/>
      <sz val="18"/>
      <color theme="1"/>
      <name val="Calibri"/>
      <family val="2"/>
      <scheme val="minor"/>
    </font>
    <font>
      <b/>
      <sz val="20"/>
      <name val="Calibri"/>
      <family val="2"/>
      <scheme val="minor"/>
    </font>
    <font>
      <b/>
      <sz val="11"/>
      <name val="Calibri"/>
      <family val="2"/>
      <scheme val="minor"/>
    </font>
    <font>
      <b/>
      <sz val="12"/>
      <name val="Calibri"/>
      <family val="2"/>
      <scheme val="minor"/>
    </font>
    <font>
      <i/>
      <sz val="11"/>
      <color theme="0" tint="-0.499984740745262"/>
      <name val="Calibri"/>
      <family val="2"/>
      <scheme val="minor"/>
    </font>
    <font>
      <sz val="10"/>
      <color theme="1"/>
      <name val="Calibri"/>
      <family val="2"/>
      <scheme val="minor"/>
    </font>
    <font>
      <vertAlign val="superscript"/>
      <sz val="11"/>
      <name val="Calibri"/>
      <family val="2"/>
      <scheme val="minor"/>
    </font>
    <font>
      <i/>
      <sz val="10"/>
      <color theme="0" tint="-0.499984740745262"/>
      <name val="Calibri"/>
      <family val="2"/>
      <scheme val="minor"/>
    </font>
    <font>
      <b/>
      <sz val="12"/>
      <color theme="7"/>
      <name val="Calibri"/>
      <family val="2"/>
      <scheme val="minor"/>
    </font>
    <font>
      <b/>
      <u/>
      <sz val="11"/>
      <color theme="1"/>
      <name val="Calibri"/>
      <family val="2"/>
      <scheme val="minor"/>
    </font>
    <font>
      <sz val="8"/>
      <name val="Calibri"/>
      <family val="2"/>
      <scheme val="minor"/>
    </font>
    <font>
      <b/>
      <sz val="11"/>
      <color rgb="FFFF0000"/>
      <name val="Calibri"/>
      <family val="2"/>
      <scheme val="minor"/>
    </font>
    <font>
      <sz val="11"/>
      <color theme="1"/>
      <name val="Calibri"/>
      <family val="2"/>
      <scheme val="minor"/>
    </font>
    <font>
      <i/>
      <sz val="11"/>
      <color theme="1" tint="0.499984740745262"/>
      <name val="Calibri"/>
      <family val="2"/>
      <scheme val="minor"/>
    </font>
    <font>
      <sz val="11"/>
      <color rgb="FF000000"/>
      <name val="Calibri"/>
      <family val="2"/>
      <scheme val="minor"/>
    </font>
    <font>
      <sz val="11"/>
      <color indexed="8"/>
      <name val="Calibri"/>
      <family val="2"/>
      <scheme val="minor"/>
    </font>
    <font>
      <sz val="10"/>
      <name val="Arial"/>
      <family val="2"/>
    </font>
    <font>
      <sz val="11"/>
      <color theme="4"/>
      <name val="Calibri"/>
      <family val="2"/>
      <scheme val="minor"/>
    </font>
    <font>
      <b/>
      <sz val="11"/>
      <color theme="0" tint="-0.34998626667073579"/>
      <name val="Calibri"/>
      <family val="2"/>
      <scheme val="minor"/>
    </font>
    <font>
      <sz val="9"/>
      <color theme="1"/>
      <name val="Calibri"/>
      <family val="2"/>
      <scheme val="minor"/>
    </font>
    <font>
      <sz val="11"/>
      <color theme="0" tint="-0.34998626667073579"/>
      <name val="Calibri"/>
      <family val="2"/>
      <scheme val="minor"/>
    </font>
    <font>
      <i/>
      <vertAlign val="superscript"/>
      <sz val="10"/>
      <color theme="0" tint="-0.499984740745262"/>
      <name val="Calibri"/>
      <family val="2"/>
      <scheme val="minor"/>
    </font>
    <font>
      <b/>
      <vertAlign val="superscript"/>
      <sz val="11"/>
      <color theme="1"/>
      <name val="Calibri"/>
      <family val="2"/>
      <scheme val="minor"/>
    </font>
    <font>
      <b/>
      <sz val="16"/>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7"/>
        <bgColor indexed="64"/>
      </patternFill>
    </fill>
    <fill>
      <patternFill patternType="solid">
        <fgColor theme="8" tint="0.59999389629810485"/>
        <bgColor indexed="64"/>
      </patternFill>
    </fill>
    <fill>
      <patternFill patternType="solid">
        <fgColor rgb="FF00837B"/>
        <bgColor indexed="64"/>
      </patternFill>
    </fill>
    <fill>
      <patternFill patternType="solid">
        <fgColor rgb="FFBDBBBB"/>
        <bgColor indexed="64"/>
      </patternFill>
    </fill>
    <fill>
      <patternFill patternType="solid">
        <fgColor theme="8"/>
        <bgColor indexed="64"/>
      </patternFill>
    </fill>
    <fill>
      <patternFill patternType="solid">
        <fgColor rgb="FFC00000"/>
        <bgColor indexed="64"/>
      </patternFill>
    </fill>
    <fill>
      <patternFill patternType="solid">
        <fgColor rgb="FFFF0000"/>
        <bgColor indexed="64"/>
      </patternFill>
    </fill>
    <fill>
      <patternFill patternType="solid">
        <fgColor rgb="FF00CC66"/>
        <bgColor indexed="64"/>
      </patternFill>
    </fill>
    <fill>
      <patternFill patternType="solid">
        <fgColor theme="0" tint="-0.499984740745262"/>
        <bgColor indexed="64"/>
      </patternFill>
    </fill>
  </fills>
  <borders count="7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right style="thin">
        <color theme="0"/>
      </right>
      <top/>
      <bottom/>
      <diagonal/>
    </border>
    <border>
      <left/>
      <right/>
      <top style="thin">
        <color theme="0"/>
      </top>
      <bottom style="thin">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rgb="FFBDBBBB"/>
      </left>
      <right style="medium">
        <color rgb="FFBDBBBB"/>
      </right>
      <top style="medium">
        <color rgb="FFBDBBBB"/>
      </top>
      <bottom style="medium">
        <color rgb="FFBDBBBB"/>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theme="0"/>
      </top>
      <bottom/>
      <diagonal/>
    </border>
    <border>
      <left/>
      <right style="thin">
        <color theme="0"/>
      </right>
      <top style="thin">
        <color theme="0"/>
      </top>
      <bottom style="thin">
        <color theme="0"/>
      </bottom>
      <diagonal/>
    </border>
    <border>
      <left style="medium">
        <color rgb="FF00837B"/>
      </left>
      <right style="medium">
        <color rgb="FF00837B"/>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theme="0" tint="-0.24994659260841701"/>
      </left>
      <right/>
      <top style="thin">
        <color theme="0" tint="-0.24994659260841701"/>
      </top>
      <bottom/>
      <diagonal/>
    </border>
    <border>
      <left/>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style="thin">
        <color indexed="64"/>
      </right>
      <top style="medium">
        <color indexed="64"/>
      </top>
      <bottom/>
      <diagonal/>
    </border>
    <border>
      <left/>
      <right style="thin">
        <color auto="1"/>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style="medium">
        <color indexed="64"/>
      </bottom>
      <diagonal/>
    </border>
    <border>
      <left/>
      <right style="medium">
        <color rgb="FF00837B"/>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6">
    <xf numFmtId="0" fontId="0" fillId="0" borderId="0"/>
    <xf numFmtId="9" fontId="44" fillId="0" borderId="0" applyFont="0" applyFill="0" applyBorder="0" applyAlignment="0" applyProtection="0"/>
    <xf numFmtId="0" fontId="47" fillId="0" borderId="0"/>
    <xf numFmtId="0" fontId="48" fillId="0" borderId="0"/>
    <xf numFmtId="170" fontId="48" fillId="0" borderId="0"/>
    <xf numFmtId="164" fontId="44" fillId="0" borderId="0" applyFont="0" applyFill="0" applyBorder="0" applyAlignment="0" applyProtection="0"/>
  </cellStyleXfs>
  <cellXfs count="480">
    <xf numFmtId="0" fontId="0" fillId="0" borderId="0" xfId="0"/>
    <xf numFmtId="0" fontId="1" fillId="5" borderId="0" xfId="0" applyFont="1" applyFill="1"/>
    <xf numFmtId="0" fontId="6" fillId="5" borderId="0" xfId="0" applyFont="1" applyFill="1"/>
    <xf numFmtId="0" fontId="1" fillId="5" borderId="0" xfId="0" applyFont="1" applyFill="1" applyAlignment="1">
      <alignment horizontal="left"/>
    </xf>
    <xf numFmtId="166" fontId="0" fillId="5" borderId="0" xfId="0" applyNumberFormat="1" applyFill="1"/>
    <xf numFmtId="0" fontId="7" fillId="5" borderId="0" xfId="0" applyFont="1" applyFill="1"/>
    <xf numFmtId="0" fontId="0" fillId="5" borderId="2" xfId="0" applyFill="1" applyBorder="1"/>
    <xf numFmtId="0" fontId="8" fillId="5" borderId="0" xfId="0" applyFont="1" applyFill="1"/>
    <xf numFmtId="0" fontId="0" fillId="5" borderId="0" xfId="0" applyFill="1" applyAlignment="1">
      <alignment horizontal="center" vertical="center"/>
    </xf>
    <xf numFmtId="0" fontId="0" fillId="5" borderId="0" xfId="0" applyFill="1" applyAlignment="1">
      <alignment vertical="center"/>
    </xf>
    <xf numFmtId="0" fontId="9" fillId="5" borderId="0" xfId="0" applyFont="1" applyFill="1" applyAlignment="1">
      <alignment horizontal="right"/>
    </xf>
    <xf numFmtId="166" fontId="6" fillId="5" borderId="0" xfId="0" applyNumberFormat="1" applyFont="1" applyFill="1" applyProtection="1">
      <protection hidden="1"/>
    </xf>
    <xf numFmtId="167" fontId="0" fillId="5" borderId="0" xfId="0" applyNumberFormat="1" applyFill="1"/>
    <xf numFmtId="0" fontId="10" fillId="5" borderId="12" xfId="0" applyFont="1" applyFill="1" applyBorder="1" applyAlignment="1">
      <alignment horizontal="center"/>
    </xf>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0" fillId="5" borderId="22" xfId="0" applyFill="1" applyBorder="1"/>
    <xf numFmtId="0" fontId="0" fillId="5" borderId="23" xfId="0" applyFill="1" applyBorder="1"/>
    <xf numFmtId="0" fontId="1" fillId="7" borderId="0" xfId="0" applyFont="1" applyFill="1"/>
    <xf numFmtId="0" fontId="0" fillId="7" borderId="0" xfId="0" applyFill="1"/>
    <xf numFmtId="0" fontId="7" fillId="7" borderId="0" xfId="0" applyFont="1" applyFill="1"/>
    <xf numFmtId="0" fontId="1" fillId="7" borderId="0" xfId="0" applyFont="1" applyFill="1" applyAlignment="1">
      <alignment horizontal="right"/>
    </xf>
    <xf numFmtId="166" fontId="1" fillId="7" borderId="14" xfId="0" applyNumberFormat="1" applyFont="1" applyFill="1" applyBorder="1"/>
    <xf numFmtId="0" fontId="0" fillId="5" borderId="0" xfId="0" applyFill="1"/>
    <xf numFmtId="0" fontId="0" fillId="5" borderId="0" xfId="0" applyFill="1" applyAlignment="1">
      <alignment horizontal="left"/>
    </xf>
    <xf numFmtId="0" fontId="0" fillId="8" borderId="0" xfId="0" applyFill="1"/>
    <xf numFmtId="0" fontId="19" fillId="5" borderId="0" xfId="0" applyFont="1" applyFill="1"/>
    <xf numFmtId="0" fontId="19" fillId="5" borderId="26" xfId="0" applyFont="1" applyFill="1" applyBorder="1"/>
    <xf numFmtId="0" fontId="0" fillId="8" borderId="0" xfId="0" applyFill="1" applyAlignment="1">
      <alignment wrapText="1"/>
    </xf>
    <xf numFmtId="0" fontId="19" fillId="8" borderId="0" xfId="0" applyFont="1" applyFill="1" applyAlignment="1">
      <alignment vertical="center"/>
    </xf>
    <xf numFmtId="0" fontId="0" fillId="8" borderId="0" xfId="0" applyFill="1" applyAlignment="1">
      <alignment vertical="center"/>
    </xf>
    <xf numFmtId="0" fontId="19" fillId="5" borderId="25" xfId="0" applyFont="1" applyFill="1" applyBorder="1" applyAlignment="1">
      <alignment horizontal="left"/>
    </xf>
    <xf numFmtId="0" fontId="20" fillId="5" borderId="0" xfId="0" applyFont="1" applyFill="1"/>
    <xf numFmtId="0" fontId="20" fillId="5" borderId="0" xfId="0" applyFont="1" applyFill="1" applyAlignment="1">
      <alignment horizontal="left"/>
    </xf>
    <xf numFmtId="0" fontId="20" fillId="5" borderId="0" xfId="0" applyFont="1" applyFill="1" applyAlignment="1">
      <alignment horizontal="center"/>
    </xf>
    <xf numFmtId="0" fontId="21" fillId="5" borderId="0" xfId="0" applyFont="1" applyFill="1" applyAlignment="1">
      <alignment horizontal="left"/>
    </xf>
    <xf numFmtId="0" fontId="25" fillId="5" borderId="0" xfId="0" applyFont="1" applyFill="1" applyAlignment="1">
      <alignment horizontal="left"/>
    </xf>
    <xf numFmtId="0" fontId="24" fillId="5" borderId="27" xfId="0" applyFont="1" applyFill="1" applyBorder="1"/>
    <xf numFmtId="0" fontId="24" fillId="8" borderId="29" xfId="0" applyFont="1" applyFill="1" applyBorder="1" applyAlignment="1">
      <alignment horizontal="center"/>
    </xf>
    <xf numFmtId="0" fontId="24" fillId="5" borderId="28" xfId="0" applyFont="1" applyFill="1" applyBorder="1" applyAlignment="1">
      <alignment horizontal="center"/>
    </xf>
    <xf numFmtId="0" fontId="18" fillId="5" borderId="0" xfId="0" applyFont="1" applyFill="1" applyAlignment="1">
      <alignment horizontal="center"/>
    </xf>
    <xf numFmtId="0" fontId="8" fillId="5" borderId="0" xfId="0" applyFont="1" applyFill="1" applyAlignment="1">
      <alignment horizontal="left"/>
    </xf>
    <xf numFmtId="0" fontId="0" fillId="5" borderId="0" xfId="0" applyFill="1" applyAlignment="1">
      <alignment horizontal="right" vertical="top"/>
    </xf>
    <xf numFmtId="0" fontId="0" fillId="5" borderId="0" xfId="0" applyFill="1" applyAlignment="1">
      <alignment horizontal="left" vertical="top"/>
    </xf>
    <xf numFmtId="0" fontId="27" fillId="5" borderId="0" xfId="0" applyFont="1" applyFill="1" applyAlignment="1">
      <alignment vertical="center" wrapText="1"/>
    </xf>
    <xf numFmtId="0" fontId="6" fillId="5" borderId="0" xfId="0" applyFont="1" applyFill="1" applyAlignment="1">
      <alignment horizontal="left"/>
    </xf>
    <xf numFmtId="2" fontId="22" fillId="5" borderId="0" xfId="0" applyNumberFormat="1" applyFont="1" applyFill="1"/>
    <xf numFmtId="0" fontId="1" fillId="7" borderId="0" xfId="0" applyFont="1" applyFill="1" applyAlignment="1">
      <alignment horizontal="center"/>
    </xf>
    <xf numFmtId="0" fontId="0" fillId="5" borderId="0" xfId="0" applyFill="1" applyAlignment="1">
      <alignment horizontal="center"/>
    </xf>
    <xf numFmtId="0" fontId="0" fillId="5" borderId="36" xfId="0" applyFill="1" applyBorder="1"/>
    <xf numFmtId="0" fontId="0" fillId="5" borderId="12" xfId="0" applyFill="1" applyBorder="1" applyAlignment="1">
      <alignment horizontal="center" wrapText="1"/>
    </xf>
    <xf numFmtId="0" fontId="0" fillId="5" borderId="37" xfId="0" applyFill="1" applyBorder="1"/>
    <xf numFmtId="0" fontId="0" fillId="5" borderId="19" xfId="0" applyFill="1" applyBorder="1" applyAlignment="1">
      <alignment horizontal="center"/>
    </xf>
    <xf numFmtId="0" fontId="0" fillId="5" borderId="5" xfId="0" applyFill="1" applyBorder="1"/>
    <xf numFmtId="3" fontId="0" fillId="9" borderId="12" xfId="0" applyNumberFormat="1" applyFill="1" applyBorder="1" applyProtection="1">
      <protection locked="0"/>
    </xf>
    <xf numFmtId="0" fontId="0" fillId="5" borderId="1" xfId="0" applyFill="1" applyBorder="1"/>
    <xf numFmtId="0" fontId="0" fillId="5" borderId="3" xfId="0" applyFill="1" applyBorder="1"/>
    <xf numFmtId="3" fontId="1" fillId="5" borderId="12" xfId="0" applyNumberFormat="1" applyFont="1" applyFill="1" applyBorder="1"/>
    <xf numFmtId="0" fontId="3" fillId="5" borderId="1" xfId="0" applyFont="1" applyFill="1" applyBorder="1"/>
    <xf numFmtId="0" fontId="3" fillId="5" borderId="2" xfId="0" applyFont="1" applyFill="1" applyBorder="1"/>
    <xf numFmtId="0" fontId="0" fillId="5" borderId="7" xfId="0" applyFill="1" applyBorder="1"/>
    <xf numFmtId="0" fontId="0" fillId="5" borderId="0" xfId="0" applyFill="1" applyAlignment="1">
      <alignment horizontal="center" vertical="center" wrapText="1"/>
    </xf>
    <xf numFmtId="3" fontId="1" fillId="5" borderId="8" xfId="0" applyNumberFormat="1" applyFont="1" applyFill="1" applyBorder="1"/>
    <xf numFmtId="0" fontId="1" fillId="5" borderId="7" xfId="0" applyFont="1" applyFill="1" applyBorder="1"/>
    <xf numFmtId="0" fontId="1" fillId="5" borderId="0" xfId="0" applyFont="1" applyFill="1" applyAlignment="1">
      <alignment horizontal="left" vertical="center"/>
    </xf>
    <xf numFmtId="0" fontId="0" fillId="5" borderId="8" xfId="0" applyFill="1" applyBorder="1"/>
    <xf numFmtId="3" fontId="0" fillId="9" borderId="3" xfId="0" applyNumberFormat="1" applyFill="1" applyBorder="1" applyProtection="1">
      <protection locked="0"/>
    </xf>
    <xf numFmtId="3" fontId="1" fillId="5" borderId="3" xfId="0" applyNumberFormat="1" applyFont="1" applyFill="1" applyBorder="1"/>
    <xf numFmtId="2" fontId="0" fillId="5" borderId="0" xfId="0" applyNumberFormat="1" applyFill="1"/>
    <xf numFmtId="9" fontId="0" fillId="5" borderId="0" xfId="0" applyNumberFormat="1" applyFill="1"/>
    <xf numFmtId="3" fontId="0" fillId="5" borderId="0" xfId="0" applyNumberFormat="1" applyFill="1"/>
    <xf numFmtId="0" fontId="2" fillId="5" borderId="19" xfId="0" applyFont="1" applyFill="1" applyBorder="1" applyAlignment="1">
      <alignment horizontal="center"/>
    </xf>
    <xf numFmtId="0" fontId="0" fillId="5" borderId="39" xfId="0" applyFill="1" applyBorder="1"/>
    <xf numFmtId="0" fontId="2" fillId="5" borderId="0" xfId="0" applyFont="1" applyFill="1" applyAlignment="1">
      <alignment horizontal="center"/>
    </xf>
    <xf numFmtId="0" fontId="2" fillId="5" borderId="20" xfId="0" applyFont="1" applyFill="1" applyBorder="1" applyAlignment="1">
      <alignment horizontal="center"/>
    </xf>
    <xf numFmtId="3" fontId="0" fillId="5" borderId="12" xfId="0" applyNumberFormat="1" applyFill="1" applyBorder="1"/>
    <xf numFmtId="0" fontId="0" fillId="5" borderId="0" xfId="0" applyFill="1" applyAlignment="1">
      <alignment horizontal="right"/>
    </xf>
    <xf numFmtId="0" fontId="19" fillId="8" borderId="32" xfId="0" applyFont="1" applyFill="1" applyBorder="1" applyAlignment="1">
      <alignment horizontal="center" vertical="center" wrapText="1"/>
    </xf>
    <xf numFmtId="0" fontId="0" fillId="5" borderId="34" xfId="0" applyFill="1" applyBorder="1"/>
    <xf numFmtId="0" fontId="1" fillId="5" borderId="19" xfId="0" applyFont="1" applyFill="1" applyBorder="1"/>
    <xf numFmtId="0" fontId="17" fillId="5" borderId="0" xfId="0" applyFont="1" applyFill="1" applyAlignment="1">
      <alignment horizontal="center" vertical="center"/>
    </xf>
    <xf numFmtId="0" fontId="17" fillId="8" borderId="0" xfId="0" applyFont="1" applyFill="1" applyAlignment="1">
      <alignment horizontal="center" vertical="center"/>
    </xf>
    <xf numFmtId="0" fontId="16" fillId="5" borderId="0" xfId="0" applyFont="1" applyFill="1"/>
    <xf numFmtId="0" fontId="0" fillId="8" borderId="0" xfId="0" applyFill="1" applyAlignment="1">
      <alignment horizontal="left" vertical="top" wrapText="1"/>
    </xf>
    <xf numFmtId="0" fontId="0" fillId="5" borderId="0" xfId="0" applyFill="1" applyAlignment="1">
      <alignment vertical="top" wrapText="1"/>
    </xf>
    <xf numFmtId="0" fontId="0" fillId="6" borderId="0" xfId="0" applyFill="1"/>
    <xf numFmtId="0" fontId="14" fillId="8" borderId="0" xfId="0" applyFont="1" applyFill="1" applyAlignment="1">
      <alignment horizontal="left"/>
    </xf>
    <xf numFmtId="0" fontId="15" fillId="6" borderId="0" xfId="0" applyFont="1" applyFill="1" applyAlignment="1">
      <alignment horizontal="right"/>
    </xf>
    <xf numFmtId="0" fontId="12" fillId="6" borderId="0" xfId="0" applyFont="1" applyFill="1"/>
    <xf numFmtId="0" fontId="32" fillId="5" borderId="0" xfId="0" applyFont="1" applyFill="1"/>
    <xf numFmtId="0" fontId="10" fillId="5" borderId="0" xfId="0" applyFont="1" applyFill="1" applyAlignment="1">
      <alignment horizontal="center"/>
    </xf>
    <xf numFmtId="0" fontId="19" fillId="5" borderId="0" xfId="0" applyFont="1" applyFill="1" applyAlignment="1">
      <alignment horizontal="center"/>
    </xf>
    <xf numFmtId="0" fontId="23" fillId="8" borderId="0" xfId="0" applyFont="1" applyFill="1" applyAlignment="1">
      <alignment vertical="center"/>
    </xf>
    <xf numFmtId="0" fontId="18" fillId="8" borderId="0" xfId="0" applyFont="1" applyFill="1" applyAlignment="1">
      <alignment vertical="center"/>
    </xf>
    <xf numFmtId="0" fontId="2" fillId="8" borderId="0" xfId="0" applyFont="1" applyFill="1" applyAlignment="1">
      <alignment vertical="center"/>
    </xf>
    <xf numFmtId="0" fontId="1" fillId="8" borderId="0" xfId="0" applyFont="1" applyFill="1" applyAlignment="1">
      <alignment vertical="center"/>
    </xf>
    <xf numFmtId="0" fontId="11" fillId="2" borderId="0" xfId="0" applyFont="1" applyFill="1"/>
    <xf numFmtId="0" fontId="0" fillId="2" borderId="0" xfId="0" applyFill="1"/>
    <xf numFmtId="0" fontId="0" fillId="8" borderId="0" xfId="0" applyFill="1" applyAlignment="1">
      <alignment horizontal="left"/>
    </xf>
    <xf numFmtId="0" fontId="0" fillId="8" borderId="0" xfId="0" applyFill="1" applyAlignment="1">
      <alignment horizontal="left" wrapText="1"/>
    </xf>
    <xf numFmtId="0" fontId="8" fillId="8" borderId="0" xfId="0" applyFont="1" applyFill="1" applyAlignment="1">
      <alignment wrapText="1"/>
    </xf>
    <xf numFmtId="0" fontId="0" fillId="5" borderId="0" xfId="0" applyFill="1" applyAlignment="1">
      <alignment horizontal="left" vertical="center"/>
    </xf>
    <xf numFmtId="0" fontId="8" fillId="8" borderId="0" xfId="0" applyFont="1" applyFill="1"/>
    <xf numFmtId="0" fontId="6" fillId="2" borderId="0" xfId="0" applyFont="1" applyFill="1"/>
    <xf numFmtId="0" fontId="23" fillId="5" borderId="0" xfId="0" applyFont="1" applyFill="1" applyAlignment="1">
      <alignment horizontal="center" vertical="center"/>
    </xf>
    <xf numFmtId="3" fontId="8" fillId="5" borderId="12" xfId="0" applyNumberFormat="1" applyFont="1" applyFill="1" applyBorder="1"/>
    <xf numFmtId="0" fontId="1" fillId="7" borderId="0" xfId="0" applyFont="1" applyFill="1" applyAlignment="1">
      <alignment horizontal="left"/>
    </xf>
    <xf numFmtId="0" fontId="0" fillId="5" borderId="0" xfId="0" applyFill="1" applyAlignment="1">
      <alignment horizontal="center" wrapText="1"/>
    </xf>
    <xf numFmtId="0" fontId="35" fillId="2" borderId="0" xfId="0" applyFont="1" applyFill="1"/>
    <xf numFmtId="0" fontId="0" fillId="5" borderId="48" xfId="0" applyFill="1" applyBorder="1" applyAlignment="1">
      <alignment horizontal="center"/>
    </xf>
    <xf numFmtId="3" fontId="0" fillId="9" borderId="50" xfId="0" applyNumberFormat="1" applyFill="1" applyBorder="1" applyProtection="1">
      <protection locked="0"/>
    </xf>
    <xf numFmtId="0" fontId="19" fillId="8" borderId="3" xfId="0" applyFont="1" applyFill="1" applyBorder="1" applyAlignment="1">
      <alignment horizontal="center" vertical="center" wrapText="1"/>
    </xf>
    <xf numFmtId="166" fontId="0" fillId="5" borderId="12" xfId="0" applyNumberFormat="1" applyFill="1" applyBorder="1"/>
    <xf numFmtId="0" fontId="1" fillId="5" borderId="0" xfId="0" applyFont="1" applyFill="1" applyAlignment="1">
      <alignment horizontal="center" vertical="center" wrapText="1"/>
    </xf>
    <xf numFmtId="0" fontId="6" fillId="5" borderId="0" xfId="0" applyFont="1" applyFill="1" applyAlignment="1">
      <alignment horizontal="right"/>
    </xf>
    <xf numFmtId="0" fontId="0" fillId="5" borderId="0" xfId="0" quotePrefix="1" applyFill="1" applyAlignment="1">
      <alignment horizontal="right"/>
    </xf>
    <xf numFmtId="3" fontId="0" fillId="5" borderId="20" xfId="0" applyNumberFormat="1" applyFill="1" applyBorder="1"/>
    <xf numFmtId="3" fontId="0" fillId="5" borderId="22" xfId="0" applyNumberFormat="1" applyFill="1" applyBorder="1"/>
    <xf numFmtId="3" fontId="0" fillId="5" borderId="23" xfId="0" applyNumberFormat="1" applyFill="1" applyBorder="1"/>
    <xf numFmtId="0" fontId="9" fillId="7" borderId="0" xfId="0" applyFont="1" applyFill="1"/>
    <xf numFmtId="0" fontId="39" fillId="5" borderId="0" xfId="0" applyFont="1" applyFill="1" applyAlignment="1">
      <alignment vertical="top"/>
    </xf>
    <xf numFmtId="0" fontId="0" fillId="5" borderId="0" xfId="0" applyFill="1" applyAlignment="1">
      <alignment vertical="top"/>
    </xf>
    <xf numFmtId="0" fontId="0" fillId="5" borderId="0" xfId="0" applyFill="1" applyAlignment="1">
      <alignment wrapText="1"/>
    </xf>
    <xf numFmtId="0" fontId="0" fillId="5" borderId="4" xfId="0" applyFill="1" applyBorder="1"/>
    <xf numFmtId="0" fontId="0" fillId="5" borderId="6" xfId="0" applyFill="1" applyBorder="1"/>
    <xf numFmtId="3" fontId="1" fillId="5" borderId="15" xfId="0" applyNumberFormat="1" applyFont="1" applyFill="1" applyBorder="1"/>
    <xf numFmtId="0" fontId="19" fillId="5" borderId="1" xfId="0" applyFont="1" applyFill="1" applyBorder="1" applyAlignment="1">
      <alignment horizontal="center" vertical="center" wrapText="1"/>
    </xf>
    <xf numFmtId="0" fontId="19" fillId="5" borderId="2" xfId="0" applyFont="1" applyFill="1" applyBorder="1" applyAlignment="1">
      <alignment horizontal="center" vertical="center" wrapText="1"/>
    </xf>
    <xf numFmtId="3" fontId="34" fillId="5" borderId="3" xfId="0" applyNumberFormat="1" applyFont="1" applyFill="1" applyBorder="1"/>
    <xf numFmtId="0" fontId="0" fillId="5" borderId="16" xfId="0" applyFill="1" applyBorder="1" applyAlignment="1">
      <alignment horizontal="center"/>
    </xf>
    <xf numFmtId="0" fontId="0" fillId="5" borderId="56" xfId="0" applyFill="1" applyBorder="1" applyAlignment="1">
      <alignment horizontal="center"/>
    </xf>
    <xf numFmtId="0" fontId="37" fillId="5" borderId="64" xfId="0" applyFont="1" applyFill="1" applyBorder="1" applyAlignment="1">
      <alignment horizontal="center" vertical="center" wrapText="1"/>
    </xf>
    <xf numFmtId="0" fontId="36" fillId="5" borderId="0" xfId="0" applyFont="1" applyFill="1" applyAlignment="1">
      <alignment horizontal="left" vertical="top" wrapText="1"/>
    </xf>
    <xf numFmtId="0" fontId="1" fillId="5" borderId="0" xfId="0" applyFont="1" applyFill="1" applyAlignment="1">
      <alignment horizontal="right"/>
    </xf>
    <xf numFmtId="0" fontId="0" fillId="5" borderId="39" xfId="0" applyFill="1" applyBorder="1" applyAlignment="1">
      <alignment horizontal="left"/>
    </xf>
    <xf numFmtId="0" fontId="19" fillId="8" borderId="59" xfId="0" applyFont="1" applyFill="1" applyBorder="1" applyAlignment="1">
      <alignment horizontal="center" vertical="center" wrapText="1"/>
    </xf>
    <xf numFmtId="0" fontId="0" fillId="5" borderId="46" xfId="0" applyFill="1" applyBorder="1" applyAlignment="1">
      <alignment horizontal="center"/>
    </xf>
    <xf numFmtId="1" fontId="0" fillId="5" borderId="12" xfId="0" applyNumberFormat="1" applyFill="1" applyBorder="1" applyAlignment="1">
      <alignment horizontal="center" vertical="center"/>
    </xf>
    <xf numFmtId="4" fontId="0" fillId="5" borderId="35" xfId="0" applyNumberFormat="1" applyFill="1" applyBorder="1"/>
    <xf numFmtId="0" fontId="0" fillId="5" borderId="47" xfId="0" applyFill="1" applyBorder="1" applyAlignment="1">
      <alignment horizontal="left"/>
    </xf>
    <xf numFmtId="1" fontId="0" fillId="9" borderId="40" xfId="0" applyNumberFormat="1" applyFill="1" applyBorder="1" applyProtection="1">
      <protection locked="0"/>
    </xf>
    <xf numFmtId="1" fontId="0" fillId="5" borderId="40" xfId="0" applyNumberFormat="1" applyFill="1" applyBorder="1"/>
    <xf numFmtId="1" fontId="0" fillId="5" borderId="40" xfId="0" applyNumberFormat="1" applyFill="1" applyBorder="1" applyProtection="1">
      <protection locked="0"/>
    </xf>
    <xf numFmtId="1" fontId="0" fillId="4" borderId="40" xfId="0" applyNumberFormat="1" applyFill="1" applyBorder="1" applyProtection="1">
      <protection locked="0"/>
    </xf>
    <xf numFmtId="1" fontId="0" fillId="5" borderId="40" xfId="0" applyNumberFormat="1" applyFill="1" applyBorder="1" applyAlignment="1">
      <alignment horizontal="center" vertical="center"/>
    </xf>
    <xf numFmtId="4" fontId="0" fillId="5" borderId="41" xfId="0" applyNumberFormat="1" applyFill="1" applyBorder="1"/>
    <xf numFmtId="0" fontId="41" fillId="5" borderId="0" xfId="0" applyFont="1" applyFill="1"/>
    <xf numFmtId="0" fontId="1" fillId="5" borderId="0" xfId="0" applyFont="1" applyFill="1" applyAlignment="1">
      <alignment horizontal="right" vertical="center" wrapText="1"/>
    </xf>
    <xf numFmtId="0" fontId="0" fillId="5" borderId="0" xfId="0" applyFill="1" applyAlignment="1">
      <alignment horizontal="right" wrapText="1"/>
    </xf>
    <xf numFmtId="0" fontId="6" fillId="5" borderId="22" xfId="0" applyFont="1" applyFill="1" applyBorder="1"/>
    <xf numFmtId="0" fontId="1" fillId="5" borderId="17" xfId="0" applyFont="1" applyFill="1" applyBorder="1" applyAlignment="1">
      <alignment horizontal="right"/>
    </xf>
    <xf numFmtId="0" fontId="1" fillId="5" borderId="17" xfId="0" applyFont="1" applyFill="1" applyBorder="1"/>
    <xf numFmtId="0" fontId="1" fillId="5" borderId="18" xfId="0" applyFont="1" applyFill="1" applyBorder="1" applyAlignment="1">
      <alignment horizontal="right"/>
    </xf>
    <xf numFmtId="0" fontId="0" fillId="5" borderId="17" xfId="0" applyFill="1" applyBorder="1" applyAlignment="1">
      <alignment horizontal="right"/>
    </xf>
    <xf numFmtId="0" fontId="0" fillId="5" borderId="18" xfId="0" applyFill="1" applyBorder="1" applyAlignment="1">
      <alignment horizontal="right"/>
    </xf>
    <xf numFmtId="0" fontId="0" fillId="5" borderId="20" xfId="0" applyFill="1" applyBorder="1" applyAlignment="1">
      <alignment horizontal="right"/>
    </xf>
    <xf numFmtId="0" fontId="0" fillId="5" borderId="22" xfId="0" applyFill="1" applyBorder="1" applyAlignment="1">
      <alignment horizontal="right"/>
    </xf>
    <xf numFmtId="0" fontId="1" fillId="5" borderId="22" xfId="0" applyFont="1" applyFill="1" applyBorder="1" applyAlignment="1">
      <alignment horizontal="right"/>
    </xf>
    <xf numFmtId="2" fontId="8" fillId="5" borderId="12" xfId="0" applyNumberFormat="1" applyFont="1" applyFill="1" applyBorder="1"/>
    <xf numFmtId="166" fontId="8" fillId="7" borderId="12" xfId="0" applyNumberFormat="1" applyFont="1" applyFill="1" applyBorder="1"/>
    <xf numFmtId="0" fontId="22" fillId="5" borderId="0" xfId="0" applyFont="1" applyFill="1"/>
    <xf numFmtId="0" fontId="43" fillId="5" borderId="0" xfId="0" applyFont="1" applyFill="1"/>
    <xf numFmtId="0" fontId="1" fillId="5" borderId="16" xfId="0" applyFont="1" applyFill="1" applyBorder="1" applyAlignment="1">
      <alignment wrapText="1"/>
    </xf>
    <xf numFmtId="0" fontId="0" fillId="5" borderId="17" xfId="0" applyFill="1" applyBorder="1" applyAlignment="1">
      <alignment wrapText="1"/>
    </xf>
    <xf numFmtId="0" fontId="0" fillId="5" borderId="18" xfId="0" applyFill="1" applyBorder="1" applyAlignment="1">
      <alignment wrapText="1"/>
    </xf>
    <xf numFmtId="0" fontId="1" fillId="5" borderId="16" xfId="0" applyFont="1" applyFill="1" applyBorder="1"/>
    <xf numFmtId="0" fontId="0" fillId="5" borderId="19" xfId="0" applyFill="1" applyBorder="1" applyAlignment="1">
      <alignment wrapText="1"/>
    </xf>
    <xf numFmtId="0" fontId="0" fillId="5" borderId="20" xfId="0" applyFill="1" applyBorder="1" applyAlignment="1">
      <alignment wrapText="1"/>
    </xf>
    <xf numFmtId="3" fontId="8" fillId="5" borderId="0" xfId="0" applyNumberFormat="1" applyFont="1" applyFill="1" applyAlignment="1">
      <alignment wrapText="1"/>
    </xf>
    <xf numFmtId="3" fontId="6" fillId="5" borderId="20" xfId="0" applyNumberFormat="1" applyFont="1" applyFill="1" applyBorder="1" applyAlignment="1">
      <alignment wrapText="1"/>
    </xf>
    <xf numFmtId="3" fontId="6" fillId="5" borderId="0" xfId="0" applyNumberFormat="1" applyFont="1" applyFill="1" applyAlignment="1">
      <alignment wrapText="1"/>
    </xf>
    <xf numFmtId="3" fontId="0" fillId="5" borderId="22" xfId="0" applyNumberFormat="1" applyFill="1" applyBorder="1" applyAlignment="1">
      <alignment wrapText="1"/>
    </xf>
    <xf numFmtId="3" fontId="0" fillId="5" borderId="23" xfId="0" applyNumberFormat="1" applyFill="1" applyBorder="1" applyAlignment="1">
      <alignment wrapText="1"/>
    </xf>
    <xf numFmtId="2" fontId="0" fillId="5" borderId="22" xfId="0" applyNumberFormat="1" applyFill="1" applyBorder="1"/>
    <xf numFmtId="4" fontId="0" fillId="5" borderId="0" xfId="0" applyNumberFormat="1" applyFill="1"/>
    <xf numFmtId="0" fontId="0" fillId="13" borderId="0" xfId="0" applyFill="1"/>
    <xf numFmtId="10" fontId="0" fillId="5" borderId="0" xfId="1" applyNumberFormat="1" applyFont="1" applyFill="1" applyBorder="1"/>
    <xf numFmtId="10" fontId="0" fillId="5" borderId="22" xfId="1" applyNumberFormat="1" applyFont="1" applyFill="1" applyBorder="1"/>
    <xf numFmtId="0" fontId="45" fillId="5" borderId="0" xfId="0" applyFont="1" applyFill="1"/>
    <xf numFmtId="4" fontId="6" fillId="5" borderId="0" xfId="0" applyNumberFormat="1" applyFont="1" applyFill="1"/>
    <xf numFmtId="4" fontId="0" fillId="12" borderId="0" xfId="0" applyNumberFormat="1" applyFill="1" applyAlignment="1">
      <alignment horizontal="right"/>
    </xf>
    <xf numFmtId="4" fontId="0" fillId="5" borderId="0" xfId="0" applyNumberFormat="1" applyFill="1" applyAlignment="1">
      <alignment horizontal="right"/>
    </xf>
    <xf numFmtId="4" fontId="0" fillId="5" borderId="20" xfId="0" applyNumberFormat="1" applyFill="1" applyBorder="1" applyAlignment="1">
      <alignment horizontal="right"/>
    </xf>
    <xf numFmtId="4" fontId="0" fillId="5" borderId="23" xfId="0" applyNumberFormat="1" applyFill="1" applyBorder="1" applyAlignment="1">
      <alignment horizontal="right"/>
    </xf>
    <xf numFmtId="166" fontId="6" fillId="5" borderId="0" xfId="0" applyNumberFormat="1" applyFont="1" applyFill="1"/>
    <xf numFmtId="166" fontId="0" fillId="5" borderId="22" xfId="0" applyNumberFormat="1" applyFill="1" applyBorder="1"/>
    <xf numFmtId="166" fontId="1" fillId="5" borderId="51" xfId="0" applyNumberFormat="1" applyFont="1" applyFill="1" applyBorder="1"/>
    <xf numFmtId="0" fontId="1" fillId="5" borderId="0" xfId="0" applyFont="1" applyFill="1" applyAlignment="1">
      <alignment horizontal="center"/>
    </xf>
    <xf numFmtId="4" fontId="0" fillId="5" borderId="0" xfId="0" applyNumberFormat="1" applyFill="1" applyAlignment="1">
      <alignment horizontal="center"/>
    </xf>
    <xf numFmtId="0" fontId="26" fillId="5" borderId="0" xfId="0" applyFont="1" applyFill="1"/>
    <xf numFmtId="0" fontId="0" fillId="8" borderId="0" xfId="0" applyFill="1" applyAlignment="1">
      <alignment horizontal="center"/>
    </xf>
    <xf numFmtId="4" fontId="0" fillId="8" borderId="0" xfId="0" applyNumberFormat="1" applyFill="1"/>
    <xf numFmtId="4" fontId="0" fillId="8" borderId="0" xfId="0" applyNumberFormat="1" applyFill="1" applyAlignment="1">
      <alignment horizontal="center"/>
    </xf>
    <xf numFmtId="0" fontId="49" fillId="5" borderId="17" xfId="0" applyFont="1" applyFill="1" applyBorder="1" applyAlignment="1">
      <alignment horizontal="center"/>
    </xf>
    <xf numFmtId="3" fontId="0" fillId="5" borderId="0" xfId="0" applyNumberFormat="1" applyFill="1" applyAlignment="1">
      <alignment horizontal="center"/>
    </xf>
    <xf numFmtId="1" fontId="0" fillId="5" borderId="0" xfId="0" applyNumberFormat="1" applyFill="1" applyAlignment="1">
      <alignment horizontal="left"/>
    </xf>
    <xf numFmtId="0" fontId="7" fillId="8" borderId="0" xfId="0" applyFont="1" applyFill="1"/>
    <xf numFmtId="0" fontId="50" fillId="5" borderId="0" xfId="0" applyFont="1" applyFill="1" applyAlignment="1">
      <alignment horizontal="center"/>
    </xf>
    <xf numFmtId="3" fontId="50" fillId="5" borderId="0" xfId="0" applyNumberFormat="1" applyFont="1" applyFill="1" applyAlignment="1">
      <alignment horizontal="center"/>
    </xf>
    <xf numFmtId="0" fontId="6" fillId="5" borderId="0" xfId="0" applyFont="1" applyFill="1" applyAlignment="1">
      <alignment horizontal="center"/>
    </xf>
    <xf numFmtId="3" fontId="0" fillId="5" borderId="0" xfId="5" applyNumberFormat="1" applyFont="1" applyFill="1" applyAlignment="1">
      <alignment horizontal="center"/>
    </xf>
    <xf numFmtId="0" fontId="0" fillId="5" borderId="20" xfId="0" applyFill="1" applyBorder="1" applyAlignment="1">
      <alignment horizontal="center"/>
    </xf>
    <xf numFmtId="2" fontId="0" fillId="5" borderId="20" xfId="0" applyNumberFormat="1" applyFill="1" applyBorder="1" applyAlignment="1">
      <alignment horizontal="center"/>
    </xf>
    <xf numFmtId="2" fontId="0" fillId="5" borderId="23" xfId="0" applyNumberFormat="1" applyFill="1" applyBorder="1" applyAlignment="1">
      <alignment horizontal="center"/>
    </xf>
    <xf numFmtId="166" fontId="0" fillId="5" borderId="12" xfId="0" applyNumberFormat="1" applyFill="1" applyBorder="1" applyAlignment="1">
      <alignment horizontal="center"/>
    </xf>
    <xf numFmtId="0" fontId="51" fillId="5" borderId="0" xfId="0" applyFont="1" applyFill="1"/>
    <xf numFmtId="0" fontId="52" fillId="5" borderId="0" xfId="0" applyFont="1" applyFill="1"/>
    <xf numFmtId="4" fontId="8" fillId="5" borderId="0" xfId="0" applyNumberFormat="1" applyFont="1" applyFill="1" applyAlignment="1">
      <alignment horizontal="center" wrapText="1"/>
    </xf>
    <xf numFmtId="0" fontId="46" fillId="5" borderId="0" xfId="0" applyFont="1" applyFill="1" applyAlignment="1">
      <alignment horizontal="center" vertical="top" wrapText="1"/>
    </xf>
    <xf numFmtId="3" fontId="8" fillId="5" borderId="0" xfId="0" applyNumberFormat="1" applyFont="1" applyFill="1" applyAlignment="1">
      <alignment horizontal="center" wrapText="1"/>
    </xf>
    <xf numFmtId="3" fontId="6" fillId="5" borderId="0" xfId="0" applyNumberFormat="1" applyFont="1" applyFill="1" applyAlignment="1">
      <alignment horizontal="center" wrapText="1"/>
    </xf>
    <xf numFmtId="3" fontId="0" fillId="5" borderId="0" xfId="0" applyNumberFormat="1" applyFill="1" applyAlignment="1">
      <alignment horizontal="center" wrapText="1"/>
    </xf>
    <xf numFmtId="1" fontId="6" fillId="5" borderId="0" xfId="0" applyNumberFormat="1" applyFont="1" applyFill="1" applyAlignment="1">
      <alignment horizontal="center"/>
    </xf>
    <xf numFmtId="0" fontId="0" fillId="5" borderId="18" xfId="0" applyFill="1" applyBorder="1" applyAlignment="1">
      <alignment horizontal="center"/>
    </xf>
    <xf numFmtId="169" fontId="0" fillId="5" borderId="20" xfId="1" applyNumberFormat="1" applyFont="1" applyFill="1" applyBorder="1" applyAlignment="1">
      <alignment horizontal="center"/>
    </xf>
    <xf numFmtId="169" fontId="0" fillId="5" borderId="23" xfId="1" applyNumberFormat="1" applyFont="1" applyFill="1" applyBorder="1" applyAlignment="1">
      <alignment horizontal="center"/>
    </xf>
    <xf numFmtId="3" fontId="34" fillId="5" borderId="0" xfId="0" applyNumberFormat="1" applyFont="1" applyFill="1" applyAlignment="1">
      <alignment horizontal="center"/>
    </xf>
    <xf numFmtId="166" fontId="8" fillId="7" borderId="15" xfId="0" applyNumberFormat="1" applyFont="1" applyFill="1" applyBorder="1"/>
    <xf numFmtId="0" fontId="8" fillId="5" borderId="22" xfId="0" applyFont="1" applyFill="1" applyBorder="1"/>
    <xf numFmtId="0" fontId="34" fillId="5" borderId="22" xfId="0" applyFont="1" applyFill="1" applyBorder="1" applyAlignment="1">
      <alignment horizontal="right"/>
    </xf>
    <xf numFmtId="166" fontId="1" fillId="5" borderId="0" xfId="0" applyNumberFormat="1" applyFont="1" applyFill="1"/>
    <xf numFmtId="0" fontId="20" fillId="5" borderId="15" xfId="0" applyFont="1" applyFill="1" applyBorder="1" applyAlignment="1">
      <alignment horizontal="center" vertical="center"/>
    </xf>
    <xf numFmtId="0" fontId="20" fillId="5" borderId="24" xfId="0" applyFont="1" applyFill="1" applyBorder="1" applyAlignment="1">
      <alignment horizontal="center" vertical="center" wrapText="1"/>
    </xf>
    <xf numFmtId="0" fontId="20" fillId="5" borderId="4" xfId="0" applyFont="1" applyFill="1" applyBorder="1" applyAlignment="1">
      <alignment horizontal="center" vertical="center"/>
    </xf>
    <xf numFmtId="0" fontId="20" fillId="5" borderId="9" xfId="0" applyFont="1" applyFill="1" applyBorder="1" applyAlignment="1">
      <alignment horizontal="center" vertical="center" wrapText="1"/>
    </xf>
    <xf numFmtId="166" fontId="0" fillId="5" borderId="1" xfId="0" applyNumberFormat="1" applyFill="1" applyBorder="1" applyAlignment="1">
      <alignment horizontal="center"/>
    </xf>
    <xf numFmtId="0" fontId="20" fillId="5" borderId="69" xfId="0" applyFont="1" applyFill="1" applyBorder="1" applyAlignment="1">
      <alignment horizontal="center" vertical="center"/>
    </xf>
    <xf numFmtId="0" fontId="20" fillId="5" borderId="70" xfId="0" applyFont="1" applyFill="1" applyBorder="1" applyAlignment="1">
      <alignment horizontal="center" vertical="center"/>
    </xf>
    <xf numFmtId="0" fontId="20" fillId="5" borderId="73" xfId="0" applyFont="1" applyFill="1" applyBorder="1" applyAlignment="1">
      <alignment horizontal="center" vertical="center" wrapText="1"/>
    </xf>
    <xf numFmtId="0" fontId="20" fillId="5" borderId="74" xfId="0" applyFont="1" applyFill="1" applyBorder="1" applyAlignment="1">
      <alignment horizontal="center" vertical="center" wrapText="1"/>
    </xf>
    <xf numFmtId="166" fontId="0" fillId="5" borderId="45" xfId="0" applyNumberFormat="1" applyFill="1" applyBorder="1" applyAlignment="1">
      <alignment horizontal="center"/>
    </xf>
    <xf numFmtId="166" fontId="0" fillId="5" borderId="41" xfId="0" applyNumberFormat="1" applyFill="1" applyBorder="1" applyAlignment="1">
      <alignment horizontal="center"/>
    </xf>
    <xf numFmtId="0" fontId="41" fillId="5" borderId="19" xfId="0" applyFont="1" applyFill="1" applyBorder="1"/>
    <xf numFmtId="0" fontId="26" fillId="5" borderId="0" xfId="0" applyFont="1" applyFill="1" applyAlignment="1">
      <alignment vertical="center"/>
    </xf>
    <xf numFmtId="0" fontId="0" fillId="5" borderId="0" xfId="0" applyFill="1" applyAlignment="1">
      <alignment vertical="center" wrapText="1"/>
    </xf>
    <xf numFmtId="0" fontId="8" fillId="5" borderId="19" xfId="0" applyFont="1" applyFill="1" applyBorder="1"/>
    <xf numFmtId="4" fontId="8" fillId="5" borderId="13" xfId="0" applyNumberFormat="1" applyFont="1" applyFill="1" applyBorder="1" applyAlignment="1">
      <alignment horizontal="center"/>
    </xf>
    <xf numFmtId="4" fontId="8" fillId="5" borderId="24" xfId="0" applyNumberFormat="1" applyFont="1" applyFill="1" applyBorder="1" applyAlignment="1">
      <alignment horizontal="center"/>
    </xf>
    <xf numFmtId="0" fontId="1" fillId="5" borderId="13" xfId="0" applyFont="1" applyFill="1" applyBorder="1" applyAlignment="1">
      <alignment horizontal="center"/>
    </xf>
    <xf numFmtId="0" fontId="34" fillId="5" borderId="0" xfId="0" applyFont="1" applyFill="1" applyAlignment="1">
      <alignment horizontal="left"/>
    </xf>
    <xf numFmtId="3" fontId="0" fillId="5" borderId="12" xfId="0" applyNumberFormat="1" applyFill="1" applyBorder="1" applyAlignment="1">
      <alignment horizontal="center"/>
    </xf>
    <xf numFmtId="3" fontId="34" fillId="5" borderId="12" xfId="0" applyNumberFormat="1" applyFont="1" applyFill="1" applyBorder="1" applyAlignment="1">
      <alignment horizontal="center"/>
    </xf>
    <xf numFmtId="3" fontId="1" fillId="5" borderId="12" xfId="0" applyNumberFormat="1" applyFont="1" applyFill="1" applyBorder="1" applyAlignment="1">
      <alignment horizontal="center"/>
    </xf>
    <xf numFmtId="0" fontId="0" fillId="5" borderId="12" xfId="0" applyFill="1" applyBorder="1"/>
    <xf numFmtId="0" fontId="26" fillId="5" borderId="76" xfId="0" applyFont="1" applyFill="1" applyBorder="1" applyAlignment="1">
      <alignment horizontal="right" vertical="center"/>
    </xf>
    <xf numFmtId="0" fontId="0" fillId="5" borderId="19" xfId="0" applyFill="1" applyBorder="1" applyAlignment="1">
      <alignment horizontal="left" vertical="top" wrapText="1"/>
    </xf>
    <xf numFmtId="0" fontId="0" fillId="5" borderId="21" xfId="0" applyFill="1" applyBorder="1" applyAlignment="1">
      <alignment horizontal="left" vertical="top" wrapText="1"/>
    </xf>
    <xf numFmtId="0" fontId="0" fillId="5" borderId="0" xfId="0" applyFill="1" applyAlignment="1">
      <alignment horizontal="left" vertical="top" wrapText="1"/>
    </xf>
    <xf numFmtId="0" fontId="1" fillId="5" borderId="12" xfId="0" applyFont="1" applyFill="1" applyBorder="1" applyAlignment="1">
      <alignment horizontal="center" vertical="center"/>
    </xf>
    <xf numFmtId="4" fontId="0" fillId="5" borderId="12" xfId="0" applyNumberFormat="1" applyFill="1" applyBorder="1" applyAlignment="1">
      <alignment horizontal="center" vertical="center"/>
    </xf>
    <xf numFmtId="165" fontId="1" fillId="5" borderId="12" xfId="0" applyNumberFormat="1" applyFont="1" applyFill="1" applyBorder="1" applyAlignment="1">
      <alignment horizontal="center" vertical="center"/>
    </xf>
    <xf numFmtId="0" fontId="8" fillId="5" borderId="19" xfId="0" applyFont="1" applyFill="1" applyBorder="1" applyAlignment="1">
      <alignment horizontal="left"/>
    </xf>
    <xf numFmtId="0" fontId="8" fillId="5" borderId="21" xfId="0" applyFont="1" applyFill="1" applyBorder="1"/>
    <xf numFmtId="0" fontId="0" fillId="5" borderId="13" xfId="0" applyFill="1" applyBorder="1" applyAlignment="1">
      <alignment horizontal="center" wrapText="1"/>
    </xf>
    <xf numFmtId="3" fontId="8" fillId="5" borderId="0" xfId="0" applyNumberFormat="1" applyFont="1" applyFill="1" applyAlignment="1">
      <alignment horizontal="center"/>
    </xf>
    <xf numFmtId="169" fontId="8" fillId="5" borderId="0" xfId="1" applyNumberFormat="1" applyFont="1" applyFill="1" applyAlignment="1">
      <alignment horizontal="center"/>
    </xf>
    <xf numFmtId="3" fontId="8" fillId="5" borderId="20" xfId="0" applyNumberFormat="1" applyFont="1" applyFill="1" applyBorder="1" applyAlignment="1">
      <alignment wrapText="1"/>
    </xf>
    <xf numFmtId="0" fontId="0" fillId="5" borderId="12" xfId="0" applyFill="1" applyBorder="1" applyAlignment="1" applyProtection="1">
      <alignment horizontal="center" vertical="center"/>
      <protection locked="0"/>
    </xf>
    <xf numFmtId="0" fontId="6" fillId="5" borderId="12" xfId="0" applyFont="1" applyFill="1" applyBorder="1" applyAlignment="1" applyProtection="1">
      <alignment horizontal="center" vertical="center"/>
      <protection locked="0"/>
    </xf>
    <xf numFmtId="0" fontId="8" fillId="5" borderId="12" xfId="0" applyFont="1" applyFill="1" applyBorder="1" applyAlignment="1" applyProtection="1">
      <alignment horizontal="center" vertical="center"/>
      <protection locked="0"/>
    </xf>
    <xf numFmtId="2" fontId="0" fillId="4" borderId="12" xfId="0" applyNumberFormat="1" applyFill="1" applyBorder="1" applyProtection="1">
      <protection locked="0"/>
    </xf>
    <xf numFmtId="3" fontId="0" fillId="0" borderId="50" xfId="0" applyNumberFormat="1" applyBorder="1"/>
    <xf numFmtId="3" fontId="7" fillId="0" borderId="50" xfId="0" applyNumberFormat="1" applyFont="1" applyBorder="1"/>
    <xf numFmtId="3" fontId="0" fillId="0" borderId="0" xfId="0" applyNumberFormat="1"/>
    <xf numFmtId="3" fontId="0" fillId="5" borderId="50" xfId="0" applyNumberFormat="1" applyFill="1" applyBorder="1"/>
    <xf numFmtId="166" fontId="0" fillId="4" borderId="12" xfId="0" applyNumberFormat="1" applyFill="1" applyBorder="1" applyProtection="1">
      <protection locked="0"/>
    </xf>
    <xf numFmtId="166" fontId="0" fillId="4" borderId="1" xfId="0" applyNumberFormat="1" applyFill="1" applyBorder="1" applyProtection="1">
      <protection locked="0"/>
    </xf>
    <xf numFmtId="166" fontId="0" fillId="4" borderId="34" xfId="0" applyNumberFormat="1" applyFill="1" applyBorder="1" applyProtection="1">
      <protection locked="0"/>
    </xf>
    <xf numFmtId="166" fontId="0" fillId="4" borderId="35" xfId="0" applyNumberFormat="1" applyFill="1" applyBorder="1" applyProtection="1">
      <protection locked="0"/>
    </xf>
    <xf numFmtId="0" fontId="0" fillId="4" borderId="12" xfId="0" applyFill="1" applyBorder="1" applyAlignment="1" applyProtection="1">
      <alignment horizontal="center"/>
      <protection locked="0"/>
    </xf>
    <xf numFmtId="0" fontId="0" fillId="4" borderId="12" xfId="0" applyFill="1" applyBorder="1" applyAlignment="1" applyProtection="1">
      <alignment horizontal="center" vertical="center"/>
      <protection locked="0"/>
    </xf>
    <xf numFmtId="3" fontId="0" fillId="4" borderId="12" xfId="0" applyNumberFormat="1" applyFill="1" applyBorder="1" applyProtection="1">
      <protection locked="0"/>
    </xf>
    <xf numFmtId="3" fontId="0" fillId="4" borderId="12" xfId="0" applyNumberFormat="1" applyFill="1" applyBorder="1" applyAlignment="1" applyProtection="1">
      <alignment horizontal="center"/>
      <protection locked="0"/>
    </xf>
    <xf numFmtId="169" fontId="8" fillId="5" borderId="13" xfId="1" applyNumberFormat="1" applyFont="1" applyFill="1" applyBorder="1" applyAlignment="1">
      <alignment horizontal="center"/>
    </xf>
    <xf numFmtId="169" fontId="8" fillId="5" borderId="24" xfId="1" applyNumberFormat="1" applyFont="1" applyFill="1" applyBorder="1" applyAlignment="1">
      <alignment horizontal="center"/>
    </xf>
    <xf numFmtId="1" fontId="0" fillId="0" borderId="12" xfId="0" applyNumberFormat="1" applyBorder="1"/>
    <xf numFmtId="0" fontId="19" fillId="8" borderId="46" xfId="0" applyFont="1" applyFill="1" applyBorder="1" applyAlignment="1">
      <alignment horizontal="left" vertical="center"/>
    </xf>
    <xf numFmtId="0" fontId="19" fillId="8" borderId="33" xfId="0" applyFont="1" applyFill="1" applyBorder="1" applyAlignment="1">
      <alignment horizontal="center" vertical="center" wrapText="1"/>
    </xf>
    <xf numFmtId="0" fontId="19" fillId="8" borderId="33" xfId="0" applyFont="1" applyFill="1" applyBorder="1" applyAlignment="1">
      <alignment horizontal="center" vertical="center"/>
    </xf>
    <xf numFmtId="165" fontId="0" fillId="5" borderId="12" xfId="0" applyNumberFormat="1" applyFill="1" applyBorder="1"/>
    <xf numFmtId="165" fontId="0" fillId="5" borderId="35" xfId="0" applyNumberFormat="1" applyFill="1" applyBorder="1"/>
    <xf numFmtId="2" fontId="0" fillId="5" borderId="35" xfId="0" applyNumberFormat="1" applyFill="1" applyBorder="1" applyAlignment="1">
      <alignment wrapText="1"/>
    </xf>
    <xf numFmtId="165" fontId="0" fillId="5" borderId="40" xfId="0" applyNumberFormat="1" applyFill="1" applyBorder="1"/>
    <xf numFmtId="165" fontId="0" fillId="5" borderId="41" xfId="0" applyNumberFormat="1" applyFill="1" applyBorder="1"/>
    <xf numFmtId="2" fontId="0" fillId="5" borderId="41" xfId="0" applyNumberFormat="1" applyFill="1" applyBorder="1" applyAlignment="1">
      <alignment wrapText="1"/>
    </xf>
    <xf numFmtId="0" fontId="19" fillId="8" borderId="59" xfId="0" applyFont="1" applyFill="1" applyBorder="1" applyAlignment="1">
      <alignment horizontal="center" vertical="center"/>
    </xf>
    <xf numFmtId="2" fontId="0" fillId="5" borderId="38" xfId="0" applyNumberFormat="1" applyFill="1" applyBorder="1"/>
    <xf numFmtId="2" fontId="0" fillId="5" borderId="44" xfId="0" applyNumberFormat="1" applyFill="1" applyBorder="1"/>
    <xf numFmtId="0" fontId="19" fillId="8" borderId="32" xfId="0" applyFont="1" applyFill="1" applyBorder="1" applyAlignment="1">
      <alignment horizontal="center"/>
    </xf>
    <xf numFmtId="2" fontId="0" fillId="5" borderId="12" xfId="0" applyNumberFormat="1" applyFill="1" applyBorder="1"/>
    <xf numFmtId="171" fontId="0" fillId="5" borderId="12" xfId="0" applyNumberFormat="1" applyFill="1" applyBorder="1"/>
    <xf numFmtId="171" fontId="0" fillId="5" borderId="40" xfId="0" applyNumberFormat="1" applyFill="1" applyBorder="1"/>
    <xf numFmtId="0" fontId="19" fillId="14" borderId="0" xfId="0" applyFont="1" applyFill="1"/>
    <xf numFmtId="0" fontId="0" fillId="5" borderId="0" xfId="0" applyFill="1" applyProtection="1">
      <protection hidden="1"/>
    </xf>
    <xf numFmtId="0" fontId="0" fillId="5" borderId="20" xfId="0" applyFill="1" applyBorder="1" applyAlignment="1">
      <alignment horizontal="center" wrapText="1"/>
    </xf>
    <xf numFmtId="2" fontId="0" fillId="2" borderId="12" xfId="0" applyNumberFormat="1" applyFill="1" applyBorder="1" applyAlignment="1" applyProtection="1">
      <alignment horizontal="right"/>
      <protection locked="0"/>
    </xf>
    <xf numFmtId="2" fontId="0" fillId="0" borderId="12" xfId="0" applyNumberFormat="1" applyBorder="1" applyAlignment="1">
      <alignment horizontal="right"/>
    </xf>
    <xf numFmtId="171" fontId="0" fillId="5" borderId="20" xfId="0" applyNumberFormat="1" applyFill="1" applyBorder="1"/>
    <xf numFmtId="0" fontId="1" fillId="5" borderId="20" xfId="0" applyFont="1" applyFill="1" applyBorder="1"/>
    <xf numFmtId="2" fontId="1" fillId="5" borderId="12" xfId="0" applyNumberFormat="1" applyFont="1" applyFill="1" applyBorder="1" applyAlignment="1">
      <alignment horizontal="right"/>
    </xf>
    <xf numFmtId="0" fontId="0" fillId="5" borderId="72" xfId="0" applyFill="1" applyBorder="1"/>
    <xf numFmtId="2" fontId="1" fillId="5" borderId="0" xfId="0" applyNumberFormat="1" applyFont="1" applyFill="1" applyAlignment="1">
      <alignment horizontal="right"/>
    </xf>
    <xf numFmtId="0" fontId="0" fillId="5" borderId="21" xfId="0" applyFill="1" applyBorder="1" applyAlignment="1">
      <alignment horizontal="right"/>
    </xf>
    <xf numFmtId="1" fontId="0" fillId="5" borderId="12" xfId="0" applyNumberFormat="1" applyFill="1" applyBorder="1"/>
    <xf numFmtId="0" fontId="8" fillId="0" borderId="12" xfId="0" applyFont="1" applyBorder="1"/>
    <xf numFmtId="0" fontId="8" fillId="0" borderId="12" xfId="0" applyFont="1" applyBorder="1" applyAlignment="1">
      <alignment vertical="center" wrapText="1"/>
    </xf>
    <xf numFmtId="0" fontId="8" fillId="0" borderId="12" xfId="0" applyFont="1" applyBorder="1" applyAlignment="1">
      <alignment wrapText="1"/>
    </xf>
    <xf numFmtId="0" fontId="8" fillId="0" borderId="0" xfId="0" applyFont="1" applyAlignment="1" applyProtection="1">
      <alignment horizontal="left" wrapText="1"/>
      <protection hidden="1"/>
    </xf>
    <xf numFmtId="0" fontId="6" fillId="0" borderId="0" xfId="0" applyFont="1" applyAlignment="1" applyProtection="1">
      <alignment horizontal="left" wrapText="1"/>
      <protection hidden="1"/>
    </xf>
    <xf numFmtId="0" fontId="8" fillId="5" borderId="0" xfId="0" applyFont="1" applyFill="1" applyAlignment="1">
      <alignment wrapText="1"/>
    </xf>
    <xf numFmtId="0" fontId="8" fillId="5" borderId="0" xfId="0" applyFont="1" applyFill="1" applyAlignment="1">
      <alignment horizontal="left" wrapText="1"/>
    </xf>
    <xf numFmtId="0" fontId="0" fillId="5" borderId="0" xfId="0" applyFill="1" applyAlignment="1">
      <alignment horizontal="left" wrapText="1"/>
    </xf>
    <xf numFmtId="0" fontId="0" fillId="5" borderId="0" xfId="0" applyFill="1" applyAlignment="1">
      <alignment horizontal="left" vertical="center" wrapText="1"/>
    </xf>
    <xf numFmtId="0" fontId="8" fillId="5"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14" fillId="6" borderId="0" xfId="0" applyFont="1" applyFill="1" applyAlignment="1">
      <alignment horizontal="left" wrapText="1"/>
    </xf>
    <xf numFmtId="0" fontId="33" fillId="0" borderId="0" xfId="0" applyFont="1" applyAlignment="1">
      <alignment horizontal="center" vertical="center" wrapText="1"/>
    </xf>
    <xf numFmtId="0" fontId="14" fillId="5" borderId="0" xfId="0" applyFont="1" applyFill="1" applyAlignment="1">
      <alignment horizontal="left" vertical="top" wrapText="1"/>
    </xf>
    <xf numFmtId="0" fontId="8" fillId="5" borderId="0" xfId="0" applyFont="1" applyFill="1" applyAlignment="1">
      <alignment horizontal="left" vertical="top" wrapText="1"/>
    </xf>
    <xf numFmtId="0" fontId="1" fillId="7" borderId="0" xfId="0" applyFont="1" applyFill="1" applyAlignment="1">
      <alignment horizontal="right"/>
    </xf>
    <xf numFmtId="0" fontId="1" fillId="7" borderId="20" xfId="0" applyFont="1" applyFill="1" applyBorder="1" applyAlignment="1">
      <alignment horizontal="right"/>
    </xf>
    <xf numFmtId="0" fontId="0" fillId="9" borderId="0" xfId="0" applyFill="1" applyAlignment="1" applyProtection="1">
      <alignment horizontal="left"/>
      <protection locked="0"/>
    </xf>
    <xf numFmtId="0" fontId="0" fillId="9" borderId="48" xfId="0" applyFill="1" applyBorder="1" applyAlignment="1" applyProtection="1">
      <alignment horizontal="left"/>
      <protection locked="0"/>
    </xf>
    <xf numFmtId="0" fontId="0" fillId="4" borderId="26" xfId="0" applyFill="1" applyBorder="1" applyAlignment="1" applyProtection="1">
      <alignment horizontal="left"/>
      <protection locked="0"/>
    </xf>
    <xf numFmtId="165" fontId="8" fillId="9" borderId="26" xfId="0" applyNumberFormat="1" applyFont="1" applyFill="1" applyBorder="1" applyAlignment="1" applyProtection="1">
      <alignment horizontal="left"/>
      <protection locked="0"/>
    </xf>
    <xf numFmtId="165" fontId="8" fillId="9" borderId="49" xfId="0" applyNumberFormat="1" applyFont="1" applyFill="1" applyBorder="1" applyAlignment="1" applyProtection="1">
      <alignment horizontal="left"/>
      <protection locked="0"/>
    </xf>
    <xf numFmtId="0" fontId="0" fillId="9" borderId="26" xfId="0" applyFill="1" applyBorder="1" applyAlignment="1" applyProtection="1">
      <alignment horizontal="left"/>
      <protection locked="0"/>
    </xf>
    <xf numFmtId="0" fontId="0" fillId="9" borderId="49" xfId="0" applyFill="1" applyBorder="1" applyAlignment="1" applyProtection="1">
      <alignment horizontal="left"/>
      <protection locked="0"/>
    </xf>
    <xf numFmtId="0" fontId="0" fillId="9" borderId="26" xfId="0" applyFill="1" applyBorder="1" applyAlignment="1" applyProtection="1">
      <alignment horizontal="center"/>
      <protection locked="0"/>
    </xf>
    <xf numFmtId="0" fontId="0" fillId="9" borderId="76" xfId="0" applyFill="1" applyBorder="1" applyAlignment="1">
      <alignment horizontal="center" vertical="center" wrapText="1"/>
    </xf>
    <xf numFmtId="10" fontId="0" fillId="9" borderId="48" xfId="0" applyNumberFormat="1" applyFill="1" applyBorder="1" applyAlignment="1" applyProtection="1">
      <alignment horizontal="left"/>
      <protection locked="0"/>
    </xf>
    <xf numFmtId="166" fontId="0" fillId="5" borderId="12" xfId="0" applyNumberFormat="1" applyFill="1" applyBorder="1" applyAlignment="1">
      <alignment horizontal="center"/>
    </xf>
    <xf numFmtId="0" fontId="0" fillId="5" borderId="12" xfId="0" applyFill="1" applyBorder="1" applyAlignment="1">
      <alignment horizontal="center"/>
    </xf>
    <xf numFmtId="0" fontId="23" fillId="8" borderId="0" xfId="0" applyFont="1" applyFill="1" applyAlignment="1">
      <alignment horizontal="center" vertical="center"/>
    </xf>
    <xf numFmtId="14" fontId="0" fillId="9" borderId="26" xfId="0" applyNumberFormat="1" applyFill="1" applyBorder="1" applyAlignment="1" applyProtection="1">
      <alignment horizontal="left"/>
      <protection locked="0"/>
    </xf>
    <xf numFmtId="14" fontId="0" fillId="9" borderId="49" xfId="0" applyNumberFormat="1" applyFill="1" applyBorder="1" applyAlignment="1" applyProtection="1">
      <alignment horizontal="left"/>
      <protection locked="0"/>
    </xf>
    <xf numFmtId="0" fontId="8" fillId="5" borderId="65" xfId="0" applyFont="1" applyFill="1" applyBorder="1" applyAlignment="1">
      <alignment horizontal="left" wrapText="1"/>
    </xf>
    <xf numFmtId="0" fontId="23" fillId="8" borderId="30" xfId="0" applyFont="1" applyFill="1" applyBorder="1" applyAlignment="1">
      <alignment horizontal="center" vertical="center" wrapText="1"/>
    </xf>
    <xf numFmtId="0" fontId="23" fillId="8" borderId="31" xfId="0" applyFont="1" applyFill="1" applyBorder="1" applyAlignment="1">
      <alignment horizontal="center" vertical="center"/>
    </xf>
    <xf numFmtId="0" fontId="23" fillId="8" borderId="32" xfId="0" applyFont="1" applyFill="1" applyBorder="1" applyAlignment="1">
      <alignment horizontal="center" vertical="center"/>
    </xf>
    <xf numFmtId="0" fontId="23" fillId="8" borderId="33" xfId="0" applyFont="1" applyFill="1" applyBorder="1" applyAlignment="1">
      <alignment horizontal="center" vertical="center"/>
    </xf>
    <xf numFmtId="0" fontId="23" fillId="8" borderId="34"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12" xfId="0" applyFont="1" applyFill="1" applyBorder="1" applyAlignment="1">
      <alignment horizontal="center" vertical="center"/>
    </xf>
    <xf numFmtId="0" fontId="23" fillId="8" borderId="35" xfId="0" applyFont="1" applyFill="1" applyBorder="1" applyAlignment="1">
      <alignment horizontal="center" vertical="center"/>
    </xf>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3" fillId="8" borderId="18" xfId="0" applyFont="1" applyFill="1" applyBorder="1" applyAlignment="1">
      <alignment horizontal="center" vertical="center"/>
    </xf>
    <xf numFmtId="0" fontId="23" fillId="8" borderId="21" xfId="0" applyFont="1" applyFill="1" applyBorder="1" applyAlignment="1">
      <alignment horizontal="center" vertical="center"/>
    </xf>
    <xf numFmtId="0" fontId="23" fillId="8" borderId="22" xfId="0" applyFont="1" applyFill="1" applyBorder="1" applyAlignment="1">
      <alignment horizontal="center" vertical="center"/>
    </xf>
    <xf numFmtId="0" fontId="23" fillId="8" borderId="23" xfId="0" applyFon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9" fillId="8" borderId="15"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9" fillId="8" borderId="9" xfId="0" applyFont="1" applyFill="1" applyBorder="1" applyAlignment="1">
      <alignment horizontal="center" vertical="center" wrapText="1"/>
    </xf>
    <xf numFmtId="0" fontId="19" fillId="8" borderId="24" xfId="0" applyFont="1" applyFill="1" applyBorder="1" applyAlignment="1">
      <alignment horizontal="center" vertical="center" wrapText="1"/>
    </xf>
    <xf numFmtId="3" fontId="0" fillId="0" borderId="1" xfId="0" applyNumberFormat="1" applyBorder="1" applyAlignment="1">
      <alignment horizontal="center"/>
    </xf>
    <xf numFmtId="3" fontId="0" fillId="0" borderId="3" xfId="0" applyNumberFormat="1" applyBorder="1" applyAlignment="1">
      <alignment horizontal="center"/>
    </xf>
    <xf numFmtId="0" fontId="7" fillId="5" borderId="0" xfId="0" applyFont="1" applyFill="1" applyAlignment="1">
      <alignment horizontal="right"/>
    </xf>
    <xf numFmtId="0" fontId="7" fillId="5" borderId="65" xfId="0" applyFont="1" applyFill="1" applyBorder="1" applyAlignment="1">
      <alignment horizontal="right"/>
    </xf>
    <xf numFmtId="0" fontId="19" fillId="10" borderId="4" xfId="0" applyFont="1" applyFill="1" applyBorder="1" applyAlignment="1">
      <alignment horizontal="center" vertical="center"/>
    </xf>
    <xf numFmtId="0" fontId="19" fillId="10" borderId="6" xfId="0" applyFont="1" applyFill="1" applyBorder="1" applyAlignment="1">
      <alignment horizontal="center" vertical="center"/>
    </xf>
    <xf numFmtId="0" fontId="19" fillId="10" borderId="7"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9" xfId="0" applyFont="1" applyFill="1" applyBorder="1" applyAlignment="1">
      <alignment horizontal="center" vertical="center"/>
    </xf>
    <xf numFmtId="0" fontId="19" fillId="10" borderId="11" xfId="0" applyFont="1" applyFill="1" applyBorder="1" applyAlignment="1">
      <alignment horizontal="center" vertical="center"/>
    </xf>
    <xf numFmtId="0" fontId="19" fillId="11" borderId="4"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19" fillId="11" borderId="7"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5" borderId="19" xfId="0" applyFill="1" applyBorder="1" applyAlignment="1">
      <alignment horizontal="left" vertical="top" wrapText="1"/>
    </xf>
    <xf numFmtId="0" fontId="0" fillId="5" borderId="0" xfId="0" applyFill="1" applyAlignment="1">
      <alignment horizontal="left" vertical="top" wrapText="1"/>
    </xf>
    <xf numFmtId="0" fontId="0" fillId="5" borderId="20" xfId="0" applyFill="1" applyBorder="1" applyAlignment="1">
      <alignment horizontal="left" vertical="top" wrapText="1"/>
    </xf>
    <xf numFmtId="0" fontId="0" fillId="5" borderId="21" xfId="0" applyFill="1" applyBorder="1" applyAlignment="1">
      <alignment horizontal="left" vertical="top" wrapText="1"/>
    </xf>
    <xf numFmtId="0" fontId="0" fillId="5" borderId="22" xfId="0" applyFill="1" applyBorder="1" applyAlignment="1">
      <alignment horizontal="left" vertical="top" wrapText="1"/>
    </xf>
    <xf numFmtId="0" fontId="0" fillId="5" borderId="23" xfId="0" applyFill="1" applyBorder="1" applyAlignment="1">
      <alignment horizontal="left" vertical="top" wrapText="1"/>
    </xf>
    <xf numFmtId="0" fontId="34" fillId="5" borderId="2" xfId="0" applyFont="1" applyFill="1" applyBorder="1" applyAlignment="1">
      <alignment horizontal="right"/>
    </xf>
    <xf numFmtId="0" fontId="34" fillId="5" borderId="3" xfId="0" applyFont="1" applyFill="1" applyBorder="1" applyAlignment="1">
      <alignment horizontal="right"/>
    </xf>
    <xf numFmtId="3" fontId="0" fillId="9" borderId="1" xfId="0" applyNumberFormat="1" applyFill="1" applyBorder="1" applyAlignment="1" applyProtection="1">
      <alignment horizontal="center"/>
      <protection locked="0"/>
    </xf>
    <xf numFmtId="3" fontId="0" fillId="9" borderId="3" xfId="0" applyNumberFormat="1" applyFill="1" applyBorder="1" applyAlignment="1" applyProtection="1">
      <alignment horizontal="center"/>
      <protection locked="0"/>
    </xf>
    <xf numFmtId="0" fontId="0" fillId="5" borderId="17" xfId="0" applyFill="1" applyBorder="1" applyAlignment="1">
      <alignment horizontal="center" wrapText="1"/>
    </xf>
    <xf numFmtId="0" fontId="0" fillId="5" borderId="0" xfId="0" applyFill="1" applyAlignment="1">
      <alignment horizontal="center"/>
    </xf>
    <xf numFmtId="0" fontId="0" fillId="5" borderId="10" xfId="0" applyFill="1" applyBorder="1" applyAlignment="1">
      <alignment horizontal="center"/>
    </xf>
    <xf numFmtId="0" fontId="0" fillId="5" borderId="17" xfId="0" applyFill="1" applyBorder="1" applyAlignment="1">
      <alignment horizontal="center"/>
    </xf>
    <xf numFmtId="3" fontId="0" fillId="5" borderId="1" xfId="0" applyNumberFormat="1" applyFill="1" applyBorder="1" applyAlignment="1">
      <alignment horizontal="center"/>
    </xf>
    <xf numFmtId="3" fontId="0" fillId="5" borderId="3" xfId="0" applyNumberFormat="1" applyFill="1" applyBorder="1" applyAlignment="1">
      <alignment horizontal="center"/>
    </xf>
    <xf numFmtId="0" fontId="8" fillId="5" borderId="21" xfId="0" applyFont="1" applyFill="1" applyBorder="1" applyAlignment="1">
      <alignment horizontal="right"/>
    </xf>
    <xf numFmtId="0" fontId="8" fillId="5" borderId="57" xfId="0" applyFont="1" applyFill="1" applyBorder="1" applyAlignment="1">
      <alignment horizontal="right"/>
    </xf>
    <xf numFmtId="166" fontId="0" fillId="9" borderId="1" xfId="0" applyNumberFormat="1" applyFill="1" applyBorder="1" applyAlignment="1" applyProtection="1">
      <alignment horizontal="center"/>
      <protection locked="0"/>
    </xf>
    <xf numFmtId="166" fontId="0" fillId="9" borderId="3" xfId="0" applyNumberFormat="1" applyFill="1" applyBorder="1" applyAlignment="1" applyProtection="1">
      <alignment horizontal="center"/>
      <protection locked="0"/>
    </xf>
    <xf numFmtId="166" fontId="0" fillId="9" borderId="38" xfId="0" applyNumberFormat="1" applyFill="1" applyBorder="1" applyAlignment="1" applyProtection="1">
      <alignment horizontal="center"/>
      <protection locked="0"/>
    </xf>
    <xf numFmtId="168" fontId="0" fillId="9" borderId="42" xfId="0" applyNumberFormat="1" applyFill="1" applyBorder="1" applyAlignment="1" applyProtection="1">
      <alignment horizontal="center"/>
      <protection locked="0"/>
    </xf>
    <xf numFmtId="168" fontId="0" fillId="9" borderId="43" xfId="0" applyNumberFormat="1" applyFill="1" applyBorder="1" applyAlignment="1" applyProtection="1">
      <alignment horizontal="center"/>
      <protection locked="0"/>
    </xf>
    <xf numFmtId="168" fontId="0" fillId="9" borderId="44" xfId="0" applyNumberFormat="1" applyFill="1" applyBorder="1" applyAlignment="1" applyProtection="1">
      <alignment horizontal="center"/>
      <protection locked="0"/>
    </xf>
    <xf numFmtId="0" fontId="8" fillId="5" borderId="19" xfId="0" applyFont="1" applyFill="1" applyBorder="1" applyAlignment="1">
      <alignment horizontal="left" vertical="top" wrapText="1"/>
    </xf>
    <xf numFmtId="0" fontId="8" fillId="5" borderId="20" xfId="0" applyFont="1" applyFill="1" applyBorder="1" applyAlignment="1">
      <alignment horizontal="left" vertical="top" wrapText="1"/>
    </xf>
    <xf numFmtId="0" fontId="37" fillId="5" borderId="52" xfId="0" applyFont="1" applyFill="1" applyBorder="1" applyAlignment="1">
      <alignment horizontal="center" vertical="center" wrapText="1"/>
    </xf>
    <xf numFmtId="0" fontId="37" fillId="5" borderId="53" xfId="0" applyFont="1" applyFill="1" applyBorder="1" applyAlignment="1">
      <alignment horizontal="center" vertical="center" wrapText="1"/>
    </xf>
    <xf numFmtId="0" fontId="37" fillId="5" borderId="60" xfId="0" applyFont="1" applyFill="1" applyBorder="1" applyAlignment="1">
      <alignment horizontal="center" vertical="center" wrapText="1"/>
    </xf>
    <xf numFmtId="0" fontId="37" fillId="5" borderId="54" xfId="0" applyFont="1" applyFill="1" applyBorder="1" applyAlignment="1">
      <alignment horizontal="center" vertical="center" wrapText="1"/>
    </xf>
    <xf numFmtId="0" fontId="37" fillId="5" borderId="0" xfId="0" applyFont="1" applyFill="1" applyAlignment="1">
      <alignment horizontal="center" vertical="center" wrapText="1"/>
    </xf>
    <xf numFmtId="0" fontId="37" fillId="5" borderId="55" xfId="0" applyFont="1" applyFill="1" applyBorder="1" applyAlignment="1">
      <alignment horizontal="center" vertical="center" wrapText="1"/>
    </xf>
    <xf numFmtId="0" fontId="37" fillId="5" borderId="61" xfId="0" applyFont="1" applyFill="1" applyBorder="1" applyAlignment="1">
      <alignment horizontal="center" vertical="center" wrapText="1"/>
    </xf>
    <xf numFmtId="0" fontId="37" fillId="5" borderId="62" xfId="0" applyFont="1" applyFill="1" applyBorder="1" applyAlignment="1">
      <alignment horizontal="center" vertical="center" wrapText="1"/>
    </xf>
    <xf numFmtId="0" fontId="37" fillId="5" borderId="63" xfId="0" applyFont="1" applyFill="1" applyBorder="1" applyAlignment="1">
      <alignment horizontal="center" vertical="center" wrapText="1"/>
    </xf>
    <xf numFmtId="0" fontId="23" fillId="8" borderId="19" xfId="0" applyFont="1" applyFill="1" applyBorder="1" applyAlignment="1">
      <alignment horizontal="center" vertical="center"/>
    </xf>
    <xf numFmtId="0" fontId="23" fillId="8" borderId="20" xfId="0" applyFont="1" applyFill="1" applyBorder="1" applyAlignment="1">
      <alignment horizontal="center" vertical="center"/>
    </xf>
    <xf numFmtId="0" fontId="0" fillId="5" borderId="19" xfId="0" applyFill="1" applyBorder="1" applyAlignment="1">
      <alignment horizontal="right"/>
    </xf>
    <xf numFmtId="0" fontId="0" fillId="5" borderId="8" xfId="0" applyFill="1" applyBorder="1" applyAlignment="1">
      <alignment horizontal="right"/>
    </xf>
    <xf numFmtId="0" fontId="8" fillId="5" borderId="72" xfId="0" applyFont="1" applyFill="1" applyBorder="1" applyAlignment="1">
      <alignment horizontal="center" vertical="top" wrapText="1"/>
    </xf>
    <xf numFmtId="0" fontId="0" fillId="5" borderId="71" xfId="0" applyFill="1" applyBorder="1" applyAlignment="1">
      <alignment horizontal="center" vertical="top" wrapText="1"/>
    </xf>
    <xf numFmtId="0" fontId="0" fillId="5" borderId="7" xfId="0" applyFill="1" applyBorder="1" applyAlignment="1">
      <alignment horizontal="center" vertical="top" wrapText="1"/>
    </xf>
    <xf numFmtId="0" fontId="0" fillId="5" borderId="13" xfId="0" applyFill="1" applyBorder="1" applyAlignment="1">
      <alignment horizontal="center" vertical="top" wrapText="1"/>
    </xf>
    <xf numFmtId="0" fontId="0" fillId="5" borderId="58" xfId="0" applyFill="1" applyBorder="1" applyAlignment="1">
      <alignment horizontal="center"/>
    </xf>
    <xf numFmtId="0" fontId="0" fillId="5" borderId="31" xfId="0" applyFill="1" applyBorder="1" applyAlignment="1">
      <alignment horizontal="center"/>
    </xf>
    <xf numFmtId="0" fontId="0" fillId="5" borderId="59" xfId="0" applyFill="1" applyBorder="1" applyAlignment="1">
      <alignment horizontal="center"/>
    </xf>
    <xf numFmtId="0" fontId="20" fillId="5" borderId="30" xfId="0" applyFont="1" applyFill="1" applyBorder="1" applyAlignment="1">
      <alignment horizontal="center" vertical="center" wrapText="1"/>
    </xf>
    <xf numFmtId="0" fontId="20" fillId="5" borderId="33"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20" fillId="5" borderId="1" xfId="0" applyFont="1" applyFill="1" applyBorder="1" applyAlignment="1">
      <alignment horizontal="center" vertical="center" wrapText="1"/>
    </xf>
    <xf numFmtId="2" fontId="1" fillId="5" borderId="0" xfId="0" applyNumberFormat="1" applyFont="1" applyFill="1" applyAlignment="1">
      <alignment horizontal="center"/>
    </xf>
    <xf numFmtId="0" fontId="1" fillId="5" borderId="0" xfId="0" applyFont="1" applyFill="1" applyAlignment="1">
      <alignment horizontal="left"/>
    </xf>
    <xf numFmtId="0" fontId="0" fillId="5" borderId="0" xfId="0" applyFill="1" applyAlignment="1">
      <alignment horizontal="center" wrapText="1"/>
    </xf>
    <xf numFmtId="2" fontId="0" fillId="2" borderId="12" xfId="0" applyNumberFormat="1" applyFill="1" applyBorder="1" applyAlignment="1" applyProtection="1">
      <alignment horizontal="right"/>
      <protection locked="0"/>
    </xf>
    <xf numFmtId="0" fontId="0" fillId="5" borderId="10" xfId="0" applyFill="1" applyBorder="1" applyAlignment="1">
      <alignment horizontal="center" wrapText="1"/>
    </xf>
    <xf numFmtId="0" fontId="8" fillId="5" borderId="12" xfId="0" applyFont="1" applyFill="1" applyBorder="1" applyAlignment="1">
      <alignment horizontal="left"/>
    </xf>
    <xf numFmtId="0" fontId="8" fillId="2" borderId="12" xfId="0" applyFont="1" applyFill="1" applyBorder="1" applyAlignment="1" applyProtection="1">
      <alignment horizontal="left"/>
      <protection locked="0"/>
    </xf>
    <xf numFmtId="0" fontId="8" fillId="2" borderId="12" xfId="0" applyFont="1" applyFill="1" applyBorder="1" applyAlignment="1" applyProtection="1">
      <alignment horizontal="right"/>
      <protection locked="0"/>
    </xf>
    <xf numFmtId="0" fontId="8" fillId="2" borderId="12" xfId="0" applyFont="1" applyFill="1" applyBorder="1" applyAlignment="1">
      <alignment horizontal="right"/>
    </xf>
    <xf numFmtId="0" fontId="0" fillId="5" borderId="0" xfId="0" applyFill="1" applyAlignment="1">
      <alignment horizontal="center" vertical="center"/>
    </xf>
    <xf numFmtId="0" fontId="0" fillId="4" borderId="12" xfId="0" applyFill="1" applyBorder="1" applyAlignment="1" applyProtection="1">
      <alignment horizontal="center" vertical="center" wrapText="1"/>
      <protection locked="0"/>
    </xf>
    <xf numFmtId="0" fontId="0" fillId="5" borderId="0" xfId="0" applyFill="1" applyAlignment="1">
      <alignment horizontal="center" vertical="center" wrapText="1"/>
    </xf>
    <xf numFmtId="0" fontId="8" fillId="5" borderId="0" xfId="0" applyFont="1" applyFill="1" applyAlignment="1">
      <alignment horizontal="center" vertical="center" wrapText="1"/>
    </xf>
    <xf numFmtId="0" fontId="8" fillId="5" borderId="0" xfId="0" applyFont="1" applyFill="1" applyAlignment="1">
      <alignment horizontal="center" vertical="center"/>
    </xf>
    <xf numFmtId="0" fontId="1" fillId="5" borderId="0" xfId="0" applyFont="1" applyFill="1" applyAlignment="1">
      <alignment horizontal="right"/>
    </xf>
    <xf numFmtId="0" fontId="0" fillId="5" borderId="0" xfId="0" applyFill="1" applyAlignment="1">
      <alignment horizontal="left"/>
    </xf>
    <xf numFmtId="0" fontId="0" fillId="4" borderId="1" xfId="0" applyFill="1" applyBorder="1" applyAlignment="1" applyProtection="1">
      <alignment horizontal="left"/>
      <protection locked="0"/>
    </xf>
    <xf numFmtId="0" fontId="0" fillId="4" borderId="3" xfId="0" applyFill="1" applyBorder="1" applyAlignment="1" applyProtection="1">
      <alignment horizontal="left"/>
      <protection locked="0"/>
    </xf>
    <xf numFmtId="0" fontId="0" fillId="5" borderId="10" xfId="0" applyFill="1" applyBorder="1" applyAlignment="1">
      <alignment horizontal="center" vertical="center"/>
    </xf>
    <xf numFmtId="0" fontId="0" fillId="5" borderId="17"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7" xfId="0" applyFill="1" applyBorder="1" applyAlignment="1">
      <alignment horizontal="left" vertical="center"/>
    </xf>
    <xf numFmtId="0" fontId="0" fillId="5" borderId="0" xfId="0" applyFill="1" applyAlignment="1">
      <alignment horizontal="left" vertical="center"/>
    </xf>
    <xf numFmtId="0" fontId="34" fillId="5" borderId="0" xfId="0" applyFont="1" applyFill="1" applyAlignment="1">
      <alignment horizontal="right" vertical="top"/>
    </xf>
    <xf numFmtId="0" fontId="0" fillId="5" borderId="8" xfId="0" applyFill="1" applyBorder="1" applyAlignment="1">
      <alignment horizontal="left"/>
    </xf>
    <xf numFmtId="0" fontId="0" fillId="4" borderId="12" xfId="0" applyFill="1" applyBorder="1" applyAlignment="1" applyProtection="1">
      <alignment horizontal="left"/>
      <protection locked="0"/>
    </xf>
    <xf numFmtId="3" fontId="34" fillId="5" borderId="0" xfId="0" applyNumberFormat="1" applyFont="1" applyFill="1" applyAlignment="1">
      <alignment horizontal="right" vertical="top" wrapText="1"/>
    </xf>
    <xf numFmtId="3" fontId="34" fillId="5" borderId="22" xfId="0" applyNumberFormat="1" applyFont="1" applyFill="1" applyBorder="1" applyAlignment="1">
      <alignment horizontal="right" vertical="top" wrapText="1"/>
    </xf>
    <xf numFmtId="0" fontId="39" fillId="5" borderId="17" xfId="0" applyFont="1" applyFill="1" applyBorder="1" applyAlignment="1">
      <alignment horizontal="left" wrapText="1"/>
    </xf>
    <xf numFmtId="0" fontId="39" fillId="5" borderId="0" xfId="0" applyFont="1" applyFill="1" applyAlignment="1">
      <alignment horizontal="left" wrapText="1"/>
    </xf>
    <xf numFmtId="0" fontId="39" fillId="5" borderId="17" xfId="0" applyFont="1" applyFill="1" applyBorder="1" applyAlignment="1">
      <alignment horizontal="left" vertical="top" wrapText="1"/>
    </xf>
    <xf numFmtId="0" fontId="39" fillId="5" borderId="0" xfId="0" applyFont="1" applyFill="1" applyAlignment="1">
      <alignment horizontal="left" vertical="top" wrapText="1"/>
    </xf>
    <xf numFmtId="0" fontId="19" fillId="8" borderId="46" xfId="0" applyFont="1" applyFill="1" applyBorder="1" applyAlignment="1">
      <alignment horizontal="center" vertical="center"/>
    </xf>
    <xf numFmtId="0" fontId="19" fillId="8" borderId="75" xfId="0" applyFont="1" applyFill="1" applyBorder="1" applyAlignment="1">
      <alignment horizontal="center" vertical="center"/>
    </xf>
    <xf numFmtId="0" fontId="19" fillId="8" borderId="31" xfId="0" applyFont="1" applyFill="1" applyBorder="1" applyAlignment="1">
      <alignment horizontal="center" vertical="center"/>
    </xf>
    <xf numFmtId="0" fontId="0" fillId="5" borderId="34" xfId="0" applyFill="1" applyBorder="1" applyAlignment="1">
      <alignment horizontal="left" wrapText="1"/>
    </xf>
    <xf numFmtId="0" fontId="0" fillId="5" borderId="12" xfId="0" applyFill="1" applyBorder="1" applyAlignment="1">
      <alignment horizontal="left" wrapText="1"/>
    </xf>
    <xf numFmtId="0" fontId="0" fillId="5" borderId="45" xfId="0" applyFill="1" applyBorder="1" applyAlignment="1">
      <alignment horizontal="left" wrapText="1"/>
    </xf>
    <xf numFmtId="0" fontId="0" fillId="5" borderId="40" xfId="0" applyFill="1" applyBorder="1" applyAlignment="1">
      <alignment horizontal="left" wrapText="1"/>
    </xf>
    <xf numFmtId="0" fontId="1" fillId="5" borderId="66" xfId="0" applyFont="1" applyFill="1" applyBorder="1" applyAlignment="1">
      <alignment horizontal="center" vertical="center"/>
    </xf>
    <xf numFmtId="0" fontId="1" fillId="5" borderId="67" xfId="0" applyFont="1" applyFill="1" applyBorder="1" applyAlignment="1">
      <alignment horizontal="center" vertical="center"/>
    </xf>
    <xf numFmtId="0" fontId="1" fillId="5" borderId="68" xfId="0" applyFont="1" applyFill="1" applyBorder="1" applyAlignment="1">
      <alignment horizontal="center" vertical="center"/>
    </xf>
    <xf numFmtId="0" fontId="6" fillId="5" borderId="0" xfId="0" applyFont="1" applyFill="1" applyAlignment="1">
      <alignment horizontal="center" vertical="center" wrapText="1"/>
    </xf>
    <xf numFmtId="0" fontId="0" fillId="5" borderId="13" xfId="0" applyFill="1" applyBorder="1" applyAlignment="1">
      <alignment horizontal="center" vertical="center" wrapText="1"/>
    </xf>
    <xf numFmtId="0" fontId="0" fillId="5" borderId="24" xfId="0" applyFill="1" applyBorder="1" applyAlignment="1">
      <alignment horizontal="center" vertical="center" wrapText="1"/>
    </xf>
    <xf numFmtId="0" fontId="55" fillId="8" borderId="0" xfId="0" applyFont="1" applyFill="1" applyAlignment="1">
      <alignment horizontal="center" wrapText="1"/>
    </xf>
    <xf numFmtId="0" fontId="0" fillId="0" borderId="12" xfId="0" applyBorder="1"/>
  </cellXfs>
  <cellStyles count="6">
    <cellStyle name="Comma 2" xfId="5" xr:uid="{32EE72F8-5BC8-48F6-A0C4-D7968A68D384}"/>
    <cellStyle name="Normal" xfId="0" builtinId="0"/>
    <cellStyle name="Normal 2" xfId="2" xr:uid="{5E735C1D-244E-47E3-AA4F-496F10730E48}"/>
    <cellStyle name="Normal 2 2" xfId="3" xr:uid="{ECA57C6E-2DBD-4CC6-86B4-073BABB32511}"/>
    <cellStyle name="Normal 3" xfId="4" xr:uid="{E7636EFE-26EA-43C3-82CE-C4135949759B}"/>
    <cellStyle name="Percent" xfId="1" builtinId="5"/>
  </cellStyles>
  <dxfs count="0"/>
  <tableStyles count="1" defaultTableStyle="TableStyleMedium2" defaultPivotStyle="PivotStyleLight16">
    <tableStyle name="Table Style 1" pivot="0" count="0" xr9:uid="{396239EE-691C-49B2-BDED-C5D15DCEE3F2}"/>
  </tableStyles>
  <colors>
    <mruColors>
      <color rgb="FF00837B"/>
      <color rgb="FF00CC66"/>
      <color rgb="FFCCFF99"/>
      <color rgb="FF00FF99"/>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Profil annuel du carbone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181861159740442"/>
          <c:y val="0.23430133301081432"/>
          <c:w val="0.79929466322018883"/>
          <c:h val="0.61816627260435419"/>
        </c:manualLayout>
      </c:layout>
      <c:barChart>
        <c:barDir val="col"/>
        <c:grouping val="stacked"/>
        <c:varyColors val="0"/>
        <c:ser>
          <c:idx val="0"/>
          <c:order val="0"/>
          <c:tx>
            <c:strRef>
              <c:f>'Carbon Summary'!$C$3</c:f>
              <c:strCache>
                <c:ptCount val="1"/>
                <c:pt idx="0">
                  <c:v>Émissions</c:v>
                </c:pt>
              </c:strCache>
            </c:strRef>
          </c:tx>
          <c:spPr>
            <a:solidFill>
              <a:schemeClr val="accent1"/>
            </a:solidFill>
            <a:ln>
              <a:noFill/>
            </a:ln>
            <a:effectLst/>
          </c:spPr>
          <c:invertIfNegative val="0"/>
          <c:cat>
            <c:strRef>
              <c:f>'Carbon Summary'!$B$4:$B$6</c:f>
              <c:strCache>
                <c:ptCount val="3"/>
                <c:pt idx="0">
                  <c:v>Direct (Champ d’application 1)</c:v>
                </c:pt>
                <c:pt idx="1">
                  <c:v>Indirecte: Énergie (Champ d’application 2)</c:v>
                </c:pt>
                <c:pt idx="2">
                  <c:v>Indirecte: Autre (Champ d’application 3)</c:v>
                </c:pt>
              </c:strCache>
            </c:strRef>
          </c:cat>
          <c:val>
            <c:numRef>
              <c:f>'Carbon Summary'!$C$4:$C$6</c:f>
              <c:numCache>
                <c:formatCode>#,##0</c:formatCode>
                <c:ptCount val="3"/>
                <c:pt idx="0">
                  <c:v>#N/A</c:v>
                </c:pt>
                <c:pt idx="1">
                  <c:v>#N/A</c:v>
                </c:pt>
                <c:pt idx="2">
                  <c:v>0</c:v>
                </c:pt>
              </c:numCache>
            </c:numRef>
          </c:val>
          <c:extLst>
            <c:ext xmlns:c16="http://schemas.microsoft.com/office/drawing/2014/chart" uri="{C3380CC4-5D6E-409C-BE32-E72D297353CC}">
              <c16:uniqueId val="{00000000-B4EF-4333-AF15-76B8A1F2860B}"/>
            </c:ext>
          </c:extLst>
        </c:ser>
        <c:ser>
          <c:idx val="1"/>
          <c:order val="1"/>
          <c:tx>
            <c:strRef>
              <c:f>'Carbon Summary'!$D$3</c:f>
              <c:strCache>
                <c:ptCount val="1"/>
                <c:pt idx="0">
                  <c:v>Biogaz</c:v>
                </c:pt>
              </c:strCache>
            </c:strRef>
          </c:tx>
          <c:spPr>
            <a:solidFill>
              <a:schemeClr val="accent2">
                <a:lumMod val="75000"/>
              </a:schemeClr>
            </a:solidFill>
            <a:ln>
              <a:noFill/>
            </a:ln>
            <a:effectLst/>
          </c:spPr>
          <c:invertIfNegative val="0"/>
          <c:cat>
            <c:strRef>
              <c:f>'Carbon Summary'!$B$4:$B$6</c:f>
              <c:strCache>
                <c:ptCount val="3"/>
                <c:pt idx="0">
                  <c:v>Direct (Champ d’application 1)</c:v>
                </c:pt>
                <c:pt idx="1">
                  <c:v>Indirecte: Énergie (Champ d’application 2)</c:v>
                </c:pt>
                <c:pt idx="2">
                  <c:v>Indirecte: Autre (Champ d’application 3)</c:v>
                </c:pt>
              </c:strCache>
            </c:strRef>
          </c:cat>
          <c:val>
            <c:numRef>
              <c:f>'Carbon Summary'!$D$4:$D$6</c:f>
              <c:numCache>
                <c:formatCode>#,##0</c:formatCode>
                <c:ptCount val="3"/>
                <c:pt idx="0">
                  <c:v>#N/A</c:v>
                </c:pt>
              </c:numCache>
            </c:numRef>
          </c:val>
          <c:extLst>
            <c:ext xmlns:c16="http://schemas.microsoft.com/office/drawing/2014/chart" uri="{C3380CC4-5D6E-409C-BE32-E72D297353CC}">
              <c16:uniqueId val="{00000001-B4EF-4333-AF15-76B8A1F2860B}"/>
            </c:ext>
          </c:extLst>
        </c:ser>
        <c:ser>
          <c:idx val="2"/>
          <c:order val="2"/>
          <c:tx>
            <c:strRef>
              <c:f>'Carbon Summary'!$E$3</c:f>
              <c:strCache>
                <c:ptCount val="1"/>
                <c:pt idx="0">
                  <c:v>Biomasse</c:v>
                </c:pt>
              </c:strCache>
            </c:strRef>
          </c:tx>
          <c:spPr>
            <a:solidFill>
              <a:schemeClr val="accent2"/>
            </a:solidFill>
            <a:ln>
              <a:noFill/>
            </a:ln>
            <a:effectLst/>
          </c:spPr>
          <c:invertIfNegative val="0"/>
          <c:cat>
            <c:strRef>
              <c:f>'Carbon Summary'!$B$4:$B$6</c:f>
              <c:strCache>
                <c:ptCount val="3"/>
                <c:pt idx="0">
                  <c:v>Direct (Champ d’application 1)</c:v>
                </c:pt>
                <c:pt idx="1">
                  <c:v>Indirecte: Énergie (Champ d’application 2)</c:v>
                </c:pt>
                <c:pt idx="2">
                  <c:v>Indirecte: Autre (Champ d’application 3)</c:v>
                </c:pt>
              </c:strCache>
            </c:strRef>
          </c:cat>
          <c:val>
            <c:numRef>
              <c:f>'Carbon Summary'!$E$4:$E$6</c:f>
              <c:numCache>
                <c:formatCode>#,##0</c:formatCode>
                <c:ptCount val="3"/>
                <c:pt idx="0">
                  <c:v>0</c:v>
                </c:pt>
              </c:numCache>
            </c:numRef>
          </c:val>
          <c:extLst>
            <c:ext xmlns:c16="http://schemas.microsoft.com/office/drawing/2014/chart" uri="{C3380CC4-5D6E-409C-BE32-E72D297353CC}">
              <c16:uniqueId val="{00000002-B4EF-4333-AF15-76B8A1F2860B}"/>
            </c:ext>
          </c:extLst>
        </c:ser>
        <c:ser>
          <c:idx val="3"/>
          <c:order val="3"/>
          <c:tx>
            <c:strRef>
              <c:f>'Carbon Summary'!$F$3</c:f>
              <c:strCache>
                <c:ptCount val="1"/>
                <c:pt idx="0">
                  <c:v>Produits d'énergie verte</c:v>
                </c:pt>
              </c:strCache>
            </c:strRef>
          </c:tx>
          <c:spPr>
            <a:solidFill>
              <a:schemeClr val="accent6"/>
            </a:solidFill>
            <a:ln>
              <a:noFill/>
            </a:ln>
            <a:effectLst/>
          </c:spPr>
          <c:invertIfNegative val="0"/>
          <c:cat>
            <c:strRef>
              <c:f>'Carbon Summary'!$B$4:$B$6</c:f>
              <c:strCache>
                <c:ptCount val="3"/>
                <c:pt idx="0">
                  <c:v>Direct (Champ d’application 1)</c:v>
                </c:pt>
                <c:pt idx="1">
                  <c:v>Indirecte: Énergie (Champ d’application 2)</c:v>
                </c:pt>
                <c:pt idx="2">
                  <c:v>Indirecte: Autre (Champ d’application 3)</c:v>
                </c:pt>
              </c:strCache>
            </c:strRef>
          </c:cat>
          <c:val>
            <c:numRef>
              <c:f>'Carbon Summary'!$F$4:$F$6</c:f>
              <c:numCache>
                <c:formatCode>#,##0</c:formatCode>
                <c:ptCount val="3"/>
                <c:pt idx="1">
                  <c:v>#N/A</c:v>
                </c:pt>
              </c:numCache>
            </c:numRef>
          </c:val>
          <c:extLst>
            <c:ext xmlns:c16="http://schemas.microsoft.com/office/drawing/2014/chart" uri="{C3380CC4-5D6E-409C-BE32-E72D297353CC}">
              <c16:uniqueId val="{00000001-34DC-4DC5-89E0-AED6282F6264}"/>
            </c:ext>
          </c:extLst>
        </c:ser>
        <c:dLbls>
          <c:showLegendKey val="0"/>
          <c:showVal val="0"/>
          <c:showCatName val="0"/>
          <c:showSerName val="0"/>
          <c:showPercent val="0"/>
          <c:showBubbleSize val="0"/>
        </c:dLbls>
        <c:gapWidth val="150"/>
        <c:overlap val="100"/>
        <c:axId val="728012200"/>
        <c:axId val="728013512"/>
      </c:barChart>
      <c:catAx>
        <c:axId val="72801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28013512"/>
        <c:crosses val="autoZero"/>
        <c:auto val="1"/>
        <c:lblAlgn val="ctr"/>
        <c:lblOffset val="100"/>
        <c:noMultiLvlLbl val="0"/>
      </c:catAx>
      <c:valAx>
        <c:axId val="728013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Émissions de carbone</a:t>
                </a:r>
              </a:p>
              <a:p>
                <a:pPr>
                  <a:defRPr/>
                </a:pPr>
                <a:r>
                  <a:rPr lang="en-CA"/>
                  <a:t>(kg éq. CO</a:t>
                </a:r>
                <a:r>
                  <a:rPr lang="en-CA" baseline="-25000"/>
                  <a:t>2</a:t>
                </a:r>
                <a:r>
                  <a:rPr lang="en-CA"/>
                  <a:t>)</a:t>
                </a:r>
              </a:p>
            </c:rich>
          </c:tx>
          <c:layout>
            <c:manualLayout>
              <c:xMode val="edge"/>
              <c:yMode val="edge"/>
              <c:x val="7.788808777823915E-3"/>
              <c:y val="0.34705905363876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2200"/>
        <c:crosses val="autoZero"/>
        <c:crossBetween val="between"/>
      </c:valAx>
      <c:spPr>
        <a:noFill/>
        <a:ln>
          <a:solidFill>
            <a:schemeClr val="bg1">
              <a:lumMod val="75000"/>
            </a:schemeClr>
          </a:solidFill>
        </a:ln>
        <a:effectLst/>
      </c:spPr>
    </c:plotArea>
    <c:legend>
      <c:legendPos val="t"/>
      <c:layout>
        <c:manualLayout>
          <c:xMode val="edge"/>
          <c:yMode val="edge"/>
          <c:x val="0.18249018535098524"/>
          <c:y val="0.15192820331813792"/>
          <c:w val="0.81750982958200114"/>
          <c:h val="7.69143256224252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Intensité</a:t>
            </a:r>
            <a:r>
              <a:rPr lang="en-US" b="1" baseline="0"/>
              <a:t> d'émissions de carbone annuel</a:t>
            </a:r>
            <a:endParaRPr lang="en-US" b="1"/>
          </a:p>
          <a:p>
            <a:pPr>
              <a:defRPr/>
            </a:pPr>
            <a:r>
              <a:rPr lang="en-US" sz="1200"/>
              <a:t>(kg éq. CO</a:t>
            </a:r>
            <a:r>
              <a:rPr lang="en-US" sz="1200" baseline="-25000"/>
              <a:t>2</a:t>
            </a:r>
            <a:r>
              <a:rPr lang="en-US" sz="1200"/>
              <a:t> / m</a:t>
            </a:r>
            <a:r>
              <a:rPr lang="en-US" sz="1200" baseline="30000"/>
              <a:t>2</a:t>
            </a:r>
            <a:r>
              <a:rPr lang="en-US" sz="1200"/>
              <a:t>)</a:t>
            </a:r>
          </a:p>
        </c:rich>
      </c:tx>
      <c:layout>
        <c:manualLayout>
          <c:xMode val="edge"/>
          <c:yMode val="edge"/>
          <c:x val="0.20388100151283839"/>
          <c:y val="2.7353181261132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101227075862685"/>
          <c:y val="0.27617631243220031"/>
          <c:w val="0.38413178281258054"/>
          <c:h val="0.6422038766852539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E-43F2-968F-ECA04BF2C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E-43F2-968F-ECA04BF2C74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D0E-43F2-968F-ECA04BF2C7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0E-43F2-968F-ECA04BF2C742}"/>
              </c:ext>
            </c:extLst>
          </c:dPt>
          <c:dPt>
            <c:idx val="4"/>
            <c:bubble3D val="0"/>
            <c:spPr>
              <a:solidFill>
                <a:srgbClr val="00837B"/>
              </a:solidFill>
              <a:ln w="19050">
                <a:solidFill>
                  <a:schemeClr val="lt1"/>
                </a:solidFill>
              </a:ln>
              <a:effectLst/>
            </c:spPr>
            <c:extLst>
              <c:ext xmlns:c16="http://schemas.microsoft.com/office/drawing/2014/chart" uri="{C3380CC4-5D6E-409C-BE32-E72D297353CC}">
                <c16:uniqueId val="{00000009-7D0E-43F2-968F-ECA04BF2C742}"/>
              </c:ext>
            </c:extLst>
          </c:dPt>
          <c:dPt>
            <c:idx val="5"/>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B-7D0E-43F2-968F-ECA04BF2C7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'Carbon Summary'!$M$4:$M$9</c:f>
              <c:strCache>
                <c:ptCount val="6"/>
                <c:pt idx="0">
                  <c:v>Combustible</c:v>
                </c:pt>
                <c:pt idx="1">
                  <c:v>Fuite de réfrigérants </c:v>
                </c:pt>
                <c:pt idx="2">
                  <c:v>Électricité</c:v>
                </c:pt>
                <c:pt idx="3">
                  <c:v>Chauffage et refroidissement de quartier</c:v>
                </c:pt>
                <c:pt idx="4">
                  <c:v>Carbone intrinsèque: rénovations</c:v>
                </c:pt>
                <c:pt idx="5">
                  <c:v>Indirecte: autre</c:v>
                </c:pt>
              </c:strCache>
            </c:strRef>
          </c:cat>
          <c:val>
            <c:numRef>
              <c:f>'Carbon Summary'!$P$4:$P$9</c:f>
              <c:numCache>
                <c:formatCode>0.00</c:formatCode>
                <c:ptCount val="6"/>
                <c:pt idx="0">
                  <c:v>#N/A</c:v>
                </c:pt>
                <c:pt idx="1">
                  <c:v>0</c:v>
                </c:pt>
                <c:pt idx="2">
                  <c:v>#N/A</c:v>
                </c:pt>
                <c:pt idx="3">
                  <c:v>0</c:v>
                </c:pt>
                <c:pt idx="4">
                  <c:v>0</c:v>
                </c:pt>
                <c:pt idx="5">
                  <c:v>0</c:v>
                </c:pt>
              </c:numCache>
            </c:numRef>
          </c:val>
          <c:extLst>
            <c:ext xmlns:c16="http://schemas.microsoft.com/office/drawing/2014/chart" uri="{C3380CC4-5D6E-409C-BE32-E72D297353CC}">
              <c16:uniqueId val="{0000000C-7D0E-43F2-968F-ECA04BF2C742}"/>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608704713950639"/>
          <c:y val="0.25625336081574224"/>
          <c:w val="0.34082567745051656"/>
          <c:h val="0.708891794117414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Mesures annuelles de réduction du carbone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'Carbon Summary'!$H$2</c:f>
              <c:strCache>
                <c:ptCount val="1"/>
                <c:pt idx="0">
                  <c:v>Reduction Measures Chart</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7D34-4E3E-B3B1-C0C69EE923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34-4E3E-B3B1-C0C69EE92398}"/>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7D34-4E3E-B3B1-C0C69EE923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34-4E3E-B3B1-C0C69EE92398}"/>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D34-4E3E-B3B1-C0C69EE923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34-4E3E-B3B1-C0C69EE92398}"/>
              </c:ext>
            </c:extLst>
          </c:dPt>
          <c:dPt>
            <c:idx val="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D-4935-4CDA-A254-C3D76B6F6F75}"/>
              </c:ext>
            </c:extLst>
          </c:dPt>
          <c:dPt>
            <c:idx val="7"/>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F-F453-4CF7-B09C-B1A1F8B6C3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'Carbon Summary'!$H$3:$H$10</c:f>
              <c:strCache>
                <c:ptCount val="8"/>
                <c:pt idx="0">
                  <c:v>Biogaz</c:v>
                </c:pt>
                <c:pt idx="1">
                  <c:v>Biomasse</c:v>
                </c:pt>
                <c:pt idx="2">
                  <c:v>Énergie renouvelable privée: électricité</c:v>
                </c:pt>
                <c:pt idx="3">
                  <c:v>Énergie renouvelable privée: solaire thermique</c:v>
                </c:pt>
                <c:pt idx="4">
                  <c:v>Produits d’énergie verte</c:v>
                </c:pt>
                <c:pt idx="5">
                  <c:v>Chauffage vert</c:v>
                </c:pt>
                <c:pt idx="6">
                  <c:v>Énergie verte exportée</c:v>
                </c:pt>
                <c:pt idx="7">
                  <c:v>Crédits de carbone</c:v>
                </c:pt>
              </c:strCache>
            </c:strRef>
          </c:cat>
          <c:val>
            <c:numRef>
              <c:f>'Carbon Summary'!$K$3:$K$10</c:f>
              <c:numCache>
                <c:formatCode>0.0%</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0C-7D34-4E3E-B3B1-C0C69EE9239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644627657628893"/>
          <c:y val="0.14987008326155613"/>
          <c:w val="0.36241030958425241"/>
          <c:h val="0.8154547085845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Fuite de réfrigérants</a:t>
            </a:r>
            <a:r>
              <a:rPr lang="en-US" b="1"/>
              <a:t> </a:t>
            </a:r>
            <a:r>
              <a:rPr lang="en-US" sz="1400" b="0" i="0" u="none" strike="noStrike" baseline="0">
                <a:effectLst/>
              </a:rPr>
              <a:t>(kg éq. CO</a:t>
            </a:r>
            <a:r>
              <a:rPr lang="en-US" sz="1400" b="0" i="0" u="none" strike="noStrike" baseline="-25000">
                <a:effectLst/>
              </a:rPr>
              <a:t>2</a:t>
            </a:r>
            <a:r>
              <a:rPr lang="en-US" sz="1400" b="0" i="0" u="none" strike="noStrike" baseline="0">
                <a:effectLst/>
              </a:rPr>
              <a: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 Summary'!$C$16</c:f>
              <c:strCache>
                <c:ptCount val="1"/>
                <c:pt idx="0">
                  <c:v>PRC20</c:v>
                </c:pt>
              </c:strCache>
            </c:strRef>
          </c:tx>
          <c:spPr>
            <a:solidFill>
              <a:schemeClr val="accent1"/>
            </a:solidFill>
            <a:ln>
              <a:noFill/>
            </a:ln>
            <a:effectLst/>
          </c:spPr>
          <c:invertIfNegative val="0"/>
          <c:cat>
            <c:strRef>
              <c:f>'Carbon Summary'!$B$17:$B$23</c:f>
              <c:strCache>
                <c:ptCount val="7"/>
                <c:pt idx="0">
                  <c:v>R-134a</c:v>
                </c:pt>
                <c:pt idx="1">
                  <c:v>R-32</c:v>
                </c:pt>
                <c:pt idx="2">
                  <c:v>R-404a</c:v>
                </c:pt>
                <c:pt idx="3">
                  <c:v>R-407c</c:v>
                </c:pt>
                <c:pt idx="4">
                  <c:v>R-410a</c:v>
                </c:pt>
                <c:pt idx="5">
                  <c:v>Autre</c:v>
                </c:pt>
                <c:pt idx="6">
                  <c:v>Autre</c:v>
                </c:pt>
              </c:strCache>
            </c:strRef>
          </c:cat>
          <c:val>
            <c:numRef>
              <c:f>'Carbon Summary'!$C$17:$C$23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F6C-4BCD-8053-D1424A13B785}"/>
            </c:ext>
          </c:extLst>
        </c:ser>
        <c:ser>
          <c:idx val="1"/>
          <c:order val="1"/>
          <c:tx>
            <c:strRef>
              <c:f>'Carbon Summary'!$D$16</c:f>
              <c:strCache>
                <c:ptCount val="1"/>
                <c:pt idx="0">
                  <c:v>PRC100</c:v>
                </c:pt>
              </c:strCache>
            </c:strRef>
          </c:tx>
          <c:spPr>
            <a:solidFill>
              <a:schemeClr val="accent2"/>
            </a:solidFill>
            <a:ln>
              <a:noFill/>
            </a:ln>
            <a:effectLst/>
          </c:spPr>
          <c:invertIfNegative val="0"/>
          <c:cat>
            <c:strRef>
              <c:f>'Carbon Summary'!$B$17:$B$23</c:f>
              <c:strCache>
                <c:ptCount val="7"/>
                <c:pt idx="0">
                  <c:v>R-134a</c:v>
                </c:pt>
                <c:pt idx="1">
                  <c:v>R-32</c:v>
                </c:pt>
                <c:pt idx="2">
                  <c:v>R-404a</c:v>
                </c:pt>
                <c:pt idx="3">
                  <c:v>R-407c</c:v>
                </c:pt>
                <c:pt idx="4">
                  <c:v>R-410a</c:v>
                </c:pt>
                <c:pt idx="5">
                  <c:v>Autre</c:v>
                </c:pt>
                <c:pt idx="6">
                  <c:v>Autre</c:v>
                </c:pt>
              </c:strCache>
            </c:strRef>
          </c:cat>
          <c:val>
            <c:numRef>
              <c:f>'Carbon Summary'!$D$17:$D$23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F6C-4BCD-8053-D1424A13B785}"/>
            </c:ext>
          </c:extLst>
        </c:ser>
        <c:dLbls>
          <c:showLegendKey val="0"/>
          <c:showVal val="0"/>
          <c:showCatName val="0"/>
          <c:showSerName val="0"/>
          <c:showPercent val="0"/>
          <c:showBubbleSize val="0"/>
        </c:dLbls>
        <c:gapWidth val="219"/>
        <c:overlap val="-27"/>
        <c:axId val="656929752"/>
        <c:axId val="712090720"/>
      </c:barChart>
      <c:catAx>
        <c:axId val="65692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90720"/>
        <c:crosses val="autoZero"/>
        <c:auto val="1"/>
        <c:lblAlgn val="ctr"/>
        <c:lblOffset val="100"/>
        <c:noMultiLvlLbl val="0"/>
      </c:catAx>
      <c:valAx>
        <c:axId val="71209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Charge de réfrigérants</a:t>
            </a:r>
            <a:r>
              <a:rPr lang="en-US" b="1" baseline="0"/>
              <a:t> </a:t>
            </a:r>
            <a:r>
              <a:rPr lang="en-US" b="0"/>
              <a:t>(kg éq. CO</a:t>
            </a:r>
            <a:r>
              <a:rPr lang="en-US" b="0" baseline="-25000"/>
              <a:t>2</a:t>
            </a:r>
            <a:r>
              <a:rPr lang="en-US" b="0"/>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 Summary'!$C$26</c:f>
              <c:strCache>
                <c:ptCount val="1"/>
                <c:pt idx="0">
                  <c:v>PRC20</c:v>
                </c:pt>
              </c:strCache>
            </c:strRef>
          </c:tx>
          <c:spPr>
            <a:solidFill>
              <a:schemeClr val="accent1"/>
            </a:solidFill>
            <a:ln>
              <a:noFill/>
            </a:ln>
            <a:effectLst/>
          </c:spPr>
          <c:invertIfNegative val="0"/>
          <c:cat>
            <c:strRef>
              <c:f>'Carbon Summary'!$B$27:$B$33</c:f>
              <c:strCache>
                <c:ptCount val="7"/>
                <c:pt idx="0">
                  <c:v>R-134a</c:v>
                </c:pt>
                <c:pt idx="1">
                  <c:v>R-32</c:v>
                </c:pt>
                <c:pt idx="2">
                  <c:v>R-404a</c:v>
                </c:pt>
                <c:pt idx="3">
                  <c:v>R-407c</c:v>
                </c:pt>
                <c:pt idx="4">
                  <c:v>R-410a</c:v>
                </c:pt>
                <c:pt idx="5">
                  <c:v>Autre</c:v>
                </c:pt>
                <c:pt idx="6">
                  <c:v>Autre</c:v>
                </c:pt>
              </c:strCache>
            </c:strRef>
          </c:cat>
          <c:val>
            <c:numRef>
              <c:f>'Carbon Summary'!$C$27:$C$33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66-4EF0-A2E2-2F16052003AE}"/>
            </c:ext>
          </c:extLst>
        </c:ser>
        <c:ser>
          <c:idx val="1"/>
          <c:order val="1"/>
          <c:tx>
            <c:strRef>
              <c:f>'Carbon Summary'!$D$26</c:f>
              <c:strCache>
                <c:ptCount val="1"/>
                <c:pt idx="0">
                  <c:v>PRC100</c:v>
                </c:pt>
              </c:strCache>
            </c:strRef>
          </c:tx>
          <c:spPr>
            <a:solidFill>
              <a:schemeClr val="accent2"/>
            </a:solidFill>
            <a:ln>
              <a:noFill/>
            </a:ln>
            <a:effectLst/>
          </c:spPr>
          <c:invertIfNegative val="0"/>
          <c:cat>
            <c:strRef>
              <c:f>'Carbon Summary'!$B$27:$B$33</c:f>
              <c:strCache>
                <c:ptCount val="7"/>
                <c:pt idx="0">
                  <c:v>R-134a</c:v>
                </c:pt>
                <c:pt idx="1">
                  <c:v>R-32</c:v>
                </c:pt>
                <c:pt idx="2">
                  <c:v>R-404a</c:v>
                </c:pt>
                <c:pt idx="3">
                  <c:v>R-407c</c:v>
                </c:pt>
                <c:pt idx="4">
                  <c:v>R-410a</c:v>
                </c:pt>
                <c:pt idx="5">
                  <c:v>Autre</c:v>
                </c:pt>
                <c:pt idx="6">
                  <c:v>Autre</c:v>
                </c:pt>
              </c:strCache>
            </c:strRef>
          </c:cat>
          <c:val>
            <c:numRef>
              <c:f>'Carbon Summary'!$D$27:$D$33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B166-4EF0-A2E2-2F16052003AE}"/>
            </c:ext>
          </c:extLst>
        </c:ser>
        <c:dLbls>
          <c:showLegendKey val="0"/>
          <c:showVal val="0"/>
          <c:showCatName val="0"/>
          <c:showSerName val="0"/>
          <c:showPercent val="0"/>
          <c:showBubbleSize val="0"/>
        </c:dLbls>
        <c:gapWidth val="219"/>
        <c:overlap val="-27"/>
        <c:axId val="656929752"/>
        <c:axId val="712090720"/>
      </c:barChart>
      <c:catAx>
        <c:axId val="65692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90720"/>
        <c:crosses val="autoZero"/>
        <c:auto val="1"/>
        <c:lblAlgn val="ctr"/>
        <c:lblOffset val="100"/>
        <c:noMultiLvlLbl val="0"/>
      </c:catAx>
      <c:valAx>
        <c:axId val="71209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lvl="2" algn="ctr" rtl="0">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Intensité d'emissions de carbone annuel</a:t>
            </a:r>
            <a:endParaRPr lang="en-CA" sz="1400">
              <a:effectLst/>
            </a:endParaRPr>
          </a:p>
          <a:p>
            <a:pPr lvl="2" algn="ctr" rtl="0">
              <a:defRPr>
                <a:solidFill>
                  <a:sysClr val="windowText" lastClr="000000">
                    <a:lumMod val="65000"/>
                    <a:lumOff val="35000"/>
                  </a:sysClr>
                </a:solidFill>
              </a:defRPr>
            </a:pPr>
            <a:r>
              <a:rPr lang="en-US" sz="1200" b="0" i="0" baseline="0">
                <a:effectLst/>
              </a:rPr>
              <a:t>(kg éq. CO</a:t>
            </a:r>
            <a:r>
              <a:rPr lang="en-US" sz="1200" b="0" i="0" baseline="-25000">
                <a:effectLst/>
              </a:rPr>
              <a:t>2</a:t>
            </a:r>
            <a:r>
              <a:rPr lang="en-US" sz="1200" b="0" i="0" baseline="0">
                <a:effectLst/>
              </a:rPr>
              <a:t> / m</a:t>
            </a:r>
            <a:r>
              <a:rPr lang="en-US" sz="1200" b="0" i="0" baseline="30000">
                <a:effectLst/>
              </a:rPr>
              <a:t>2</a:t>
            </a:r>
            <a:r>
              <a:rPr lang="en-US" sz="1200" b="0" i="0" baseline="0">
                <a:effectLst/>
              </a:rPr>
              <a:t>)</a:t>
            </a:r>
            <a:endParaRPr lang="en-CA" sz="1200">
              <a:effectLst/>
            </a:endParaRPr>
          </a:p>
        </c:rich>
      </c:tx>
      <c:overlay val="0"/>
      <c:spPr>
        <a:noFill/>
        <a:ln>
          <a:noFill/>
        </a:ln>
        <a:effectLst/>
      </c:spPr>
      <c:txPr>
        <a:bodyPr rot="0" spcFirstLastPara="1" vertOverflow="ellipsis" vert="horz" wrap="square" anchor="ctr" anchorCtr="0"/>
        <a:lstStyle/>
        <a:p>
          <a:pPr lvl="2"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5080009711321583E-2"/>
          <c:y val="0.20031164544809002"/>
          <c:w val="0.57326510281834842"/>
          <c:h val="0.7156102096160391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B2-48B3-AA9E-3EBB9DF47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B2-48B3-AA9E-3EBB9DF471F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0B2-48B3-AA9E-3EBB9DF471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B2-48B3-AA9E-3EBB9DF471F8}"/>
              </c:ext>
            </c:extLst>
          </c:dPt>
          <c:dPt>
            <c:idx val="4"/>
            <c:bubble3D val="0"/>
            <c:spPr>
              <a:solidFill>
                <a:srgbClr val="00837B"/>
              </a:solidFill>
              <a:ln w="19050">
                <a:solidFill>
                  <a:schemeClr val="lt1"/>
                </a:solidFill>
              </a:ln>
              <a:effectLst/>
            </c:spPr>
            <c:extLst>
              <c:ext xmlns:c16="http://schemas.microsoft.com/office/drawing/2014/chart" uri="{C3380CC4-5D6E-409C-BE32-E72D297353CC}">
                <c16:uniqueId val="{00000008-736C-47F9-BAAF-ED2F43B5402D}"/>
              </c:ext>
            </c:extLst>
          </c:dPt>
          <c:dPt>
            <c:idx val="5"/>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736C-47F9-BAAF-ED2F43B540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Graphiques!$C$13:$C$18</c:f>
              <c:strCache>
                <c:ptCount val="6"/>
                <c:pt idx="0">
                  <c:v>Combustible</c:v>
                </c:pt>
                <c:pt idx="1">
                  <c:v>Fuite de réfrigérants </c:v>
                </c:pt>
                <c:pt idx="2">
                  <c:v>Électricité</c:v>
                </c:pt>
                <c:pt idx="3">
                  <c:v>Chauffage et refroidissement de quartier</c:v>
                </c:pt>
                <c:pt idx="4">
                  <c:v>Carbone intrinsèque: rénovation</c:v>
                </c:pt>
                <c:pt idx="5">
                  <c:v>Indirecte: autre</c:v>
                </c:pt>
              </c:strCache>
            </c:strRef>
          </c:cat>
          <c:val>
            <c:numRef>
              <c:f>Graphiques!$F$13:$F$18</c:f>
              <c:numCache>
                <c:formatCode>#,##0.00</c:formatCode>
                <c:ptCount val="6"/>
                <c:pt idx="0">
                  <c:v>#N/A</c:v>
                </c:pt>
                <c:pt idx="1">
                  <c:v>0</c:v>
                </c:pt>
                <c:pt idx="2">
                  <c:v>#N/A</c:v>
                </c:pt>
                <c:pt idx="3">
                  <c:v>0</c:v>
                </c:pt>
                <c:pt idx="4">
                  <c:v>0</c:v>
                </c:pt>
                <c:pt idx="5">
                  <c:v>0</c:v>
                </c:pt>
              </c:numCache>
            </c:numRef>
          </c:val>
          <c:extLst>
            <c:ext xmlns:c16="http://schemas.microsoft.com/office/drawing/2014/chart" uri="{C3380CC4-5D6E-409C-BE32-E72D297353CC}">
              <c16:uniqueId val="{00000008-40B2-48B3-AA9E-3EBB9DF471F8}"/>
            </c:ext>
          </c:extLst>
        </c:ser>
        <c:dLbls>
          <c:showLegendKey val="0"/>
          <c:showVal val="0"/>
          <c:showCatName val="0"/>
          <c:showSerName val="0"/>
          <c:showPercent val="0"/>
          <c:showBubbleSize val="0"/>
          <c:showLeaderLines val="1"/>
        </c:dLbls>
        <c:firstSliceAng val="134"/>
      </c:pieChart>
      <c:spPr>
        <a:noFill/>
        <a:ln>
          <a:noFill/>
        </a:ln>
        <a:effectLst/>
      </c:spPr>
    </c:plotArea>
    <c:legend>
      <c:legendPos val="r"/>
      <c:layout>
        <c:manualLayout>
          <c:xMode val="edge"/>
          <c:yMode val="edge"/>
          <c:x val="0.64851184380717264"/>
          <c:y val="0.1969733786680341"/>
          <c:w val="0.33403137547061146"/>
          <c:h val="0.78659904577959083"/>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Profil annuel du carbone</a:t>
            </a:r>
            <a:endParaRPr lang="en-C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14596394936263"/>
          <c:y val="0.27532193806352717"/>
          <c:w val="0.79929466322018883"/>
          <c:h val="0.61816627260435419"/>
        </c:manualLayout>
      </c:layout>
      <c:barChart>
        <c:barDir val="col"/>
        <c:grouping val="stacked"/>
        <c:varyColors val="0"/>
        <c:ser>
          <c:idx val="0"/>
          <c:order val="0"/>
          <c:tx>
            <c:strRef>
              <c:f>Graphiques!$K$12:$K$13</c:f>
              <c:strCache>
                <c:ptCount val="2"/>
                <c:pt idx="0">
                  <c:v>Émissions</c:v>
                </c:pt>
              </c:strCache>
            </c:strRef>
          </c:tx>
          <c:spPr>
            <a:solidFill>
              <a:schemeClr val="accent1"/>
            </a:solidFill>
            <a:ln>
              <a:noFill/>
            </a:ln>
            <a:effectLst/>
          </c:spPr>
          <c:invertIfNegative val="0"/>
          <c:cat>
            <c:strRef>
              <c:f>Graphiques!$J$14:$J$16</c:f>
              <c:strCache>
                <c:ptCount val="3"/>
                <c:pt idx="0">
                  <c:v>Direct (Champ d’application 1)</c:v>
                </c:pt>
                <c:pt idx="1">
                  <c:v>Indirecte: Énergie (Champ d’application 2)</c:v>
                </c:pt>
                <c:pt idx="2">
                  <c:v>Indirecte: Autre (Champ d’application 3)</c:v>
                </c:pt>
              </c:strCache>
            </c:strRef>
          </c:cat>
          <c:val>
            <c:numRef>
              <c:f>Graphiques!$K$14:$K$16</c:f>
              <c:numCache>
                <c:formatCode>#,##0</c:formatCode>
                <c:ptCount val="3"/>
                <c:pt idx="0">
                  <c:v>#N/A</c:v>
                </c:pt>
                <c:pt idx="1">
                  <c:v>#N/A</c:v>
                </c:pt>
                <c:pt idx="2">
                  <c:v>0</c:v>
                </c:pt>
              </c:numCache>
            </c:numRef>
          </c:val>
          <c:extLst>
            <c:ext xmlns:c16="http://schemas.microsoft.com/office/drawing/2014/chart" uri="{C3380CC4-5D6E-409C-BE32-E72D297353CC}">
              <c16:uniqueId val="{00000000-19DA-45CD-8A1C-242DB4CDEA41}"/>
            </c:ext>
          </c:extLst>
        </c:ser>
        <c:ser>
          <c:idx val="1"/>
          <c:order val="1"/>
          <c:tx>
            <c:strRef>
              <c:f>Graphiques!$L$12:$L$13</c:f>
              <c:strCache>
                <c:ptCount val="2"/>
                <c:pt idx="0">
                  <c:v>Biogaz</c:v>
                </c:pt>
              </c:strCache>
            </c:strRef>
          </c:tx>
          <c:spPr>
            <a:solidFill>
              <a:schemeClr val="accent2">
                <a:lumMod val="75000"/>
              </a:schemeClr>
            </a:solidFill>
            <a:ln>
              <a:noFill/>
            </a:ln>
            <a:effectLst/>
          </c:spPr>
          <c:invertIfNegative val="0"/>
          <c:cat>
            <c:strRef>
              <c:f>Graphiques!$J$14:$J$16</c:f>
              <c:strCache>
                <c:ptCount val="3"/>
                <c:pt idx="0">
                  <c:v>Direct (Champ d’application 1)</c:v>
                </c:pt>
                <c:pt idx="1">
                  <c:v>Indirecte: Énergie (Champ d’application 2)</c:v>
                </c:pt>
                <c:pt idx="2">
                  <c:v>Indirecte: Autre (Champ d’application 3)</c:v>
                </c:pt>
              </c:strCache>
            </c:strRef>
          </c:cat>
          <c:val>
            <c:numRef>
              <c:f>Graphiques!$L$14:$L$16</c:f>
              <c:numCache>
                <c:formatCode>#,##0</c:formatCode>
                <c:ptCount val="3"/>
                <c:pt idx="0">
                  <c:v>#N/A</c:v>
                </c:pt>
              </c:numCache>
            </c:numRef>
          </c:val>
          <c:extLst>
            <c:ext xmlns:c16="http://schemas.microsoft.com/office/drawing/2014/chart" uri="{C3380CC4-5D6E-409C-BE32-E72D297353CC}">
              <c16:uniqueId val="{00000001-19DA-45CD-8A1C-242DB4CDEA41}"/>
            </c:ext>
          </c:extLst>
        </c:ser>
        <c:ser>
          <c:idx val="2"/>
          <c:order val="2"/>
          <c:tx>
            <c:strRef>
              <c:f>Graphiques!$M$12:$M$13</c:f>
              <c:strCache>
                <c:ptCount val="2"/>
                <c:pt idx="0">
                  <c:v>Biomasse</c:v>
                </c:pt>
              </c:strCache>
            </c:strRef>
          </c:tx>
          <c:spPr>
            <a:solidFill>
              <a:schemeClr val="accent2"/>
            </a:solidFill>
            <a:ln>
              <a:noFill/>
            </a:ln>
            <a:effectLst/>
          </c:spPr>
          <c:invertIfNegative val="0"/>
          <c:cat>
            <c:strRef>
              <c:f>Graphiques!$J$14:$J$16</c:f>
              <c:strCache>
                <c:ptCount val="3"/>
                <c:pt idx="0">
                  <c:v>Direct (Champ d’application 1)</c:v>
                </c:pt>
                <c:pt idx="1">
                  <c:v>Indirecte: Énergie (Champ d’application 2)</c:v>
                </c:pt>
                <c:pt idx="2">
                  <c:v>Indirecte: Autre (Champ d’application 3)</c:v>
                </c:pt>
              </c:strCache>
            </c:strRef>
          </c:cat>
          <c:val>
            <c:numRef>
              <c:f>Graphiques!$M$14:$M$16</c:f>
              <c:numCache>
                <c:formatCode>#,##0</c:formatCode>
                <c:ptCount val="3"/>
                <c:pt idx="0">
                  <c:v>0</c:v>
                </c:pt>
              </c:numCache>
            </c:numRef>
          </c:val>
          <c:extLst>
            <c:ext xmlns:c16="http://schemas.microsoft.com/office/drawing/2014/chart" uri="{C3380CC4-5D6E-409C-BE32-E72D297353CC}">
              <c16:uniqueId val="{00000002-19DA-45CD-8A1C-242DB4CDEA41}"/>
            </c:ext>
          </c:extLst>
        </c:ser>
        <c:ser>
          <c:idx val="3"/>
          <c:order val="3"/>
          <c:tx>
            <c:strRef>
              <c:f>Graphiques!$N$12:$N$13</c:f>
              <c:strCache>
                <c:ptCount val="2"/>
                <c:pt idx="0">
                  <c:v>Produits d'énergie verte</c:v>
                </c:pt>
              </c:strCache>
            </c:strRef>
          </c:tx>
          <c:spPr>
            <a:solidFill>
              <a:schemeClr val="accent6"/>
            </a:solidFill>
            <a:ln>
              <a:noFill/>
            </a:ln>
            <a:effectLst/>
          </c:spPr>
          <c:invertIfNegative val="0"/>
          <c:cat>
            <c:strRef>
              <c:f>Graphiques!$J$14:$J$16</c:f>
              <c:strCache>
                <c:ptCount val="3"/>
                <c:pt idx="0">
                  <c:v>Direct (Champ d’application 1)</c:v>
                </c:pt>
                <c:pt idx="1">
                  <c:v>Indirecte: Énergie (Champ d’application 2)</c:v>
                </c:pt>
                <c:pt idx="2">
                  <c:v>Indirecte: Autre (Champ d’application 3)</c:v>
                </c:pt>
              </c:strCache>
            </c:strRef>
          </c:cat>
          <c:val>
            <c:numRef>
              <c:f>Graphiques!$N$14:$N$16</c:f>
              <c:numCache>
                <c:formatCode>#,##0</c:formatCode>
                <c:ptCount val="3"/>
                <c:pt idx="1">
                  <c:v>#N/A</c:v>
                </c:pt>
              </c:numCache>
            </c:numRef>
          </c:val>
          <c:extLst>
            <c:ext xmlns:c16="http://schemas.microsoft.com/office/drawing/2014/chart" uri="{C3380CC4-5D6E-409C-BE32-E72D297353CC}">
              <c16:uniqueId val="{00000000-619C-4A6B-89EF-1272EC20D080}"/>
            </c:ext>
          </c:extLst>
        </c:ser>
        <c:dLbls>
          <c:showLegendKey val="0"/>
          <c:showVal val="0"/>
          <c:showCatName val="0"/>
          <c:showSerName val="0"/>
          <c:showPercent val="0"/>
          <c:showBubbleSize val="0"/>
        </c:dLbls>
        <c:gapWidth val="150"/>
        <c:overlap val="100"/>
        <c:axId val="728012200"/>
        <c:axId val="728013512"/>
        <c:extLst>
          <c:ext xmlns:c15="http://schemas.microsoft.com/office/drawing/2012/chart" uri="{02D57815-91ED-43cb-92C2-25804820EDAC}">
            <c15:filteredBarSeries>
              <c15:ser>
                <c:idx val="4"/>
                <c:order val="4"/>
                <c:tx>
                  <c:v>Chauffage Vert</c:v>
                </c:tx>
                <c:spPr>
                  <a:solidFill>
                    <a:schemeClr val="accent5"/>
                  </a:solidFill>
                  <a:ln>
                    <a:noFill/>
                  </a:ln>
                  <a:effectLst/>
                </c:spPr>
                <c:invertIfNegative val="0"/>
                <c:val>
                  <c:numRef>
                    <c:extLst>
                      <c:ext uri="{02D57815-91ED-43cb-92C2-25804820EDAC}">
                        <c15:formulaRef>
                          <c15:sqref>Graphiques!#REF!</c15:sqref>
                        </c15:formulaRef>
                      </c:ext>
                    </c:extLst>
                    <c:numCache>
                      <c:formatCode>General</c:formatCode>
                      <c:ptCount val="1"/>
                      <c:pt idx="0">
                        <c:v>1</c:v>
                      </c:pt>
                    </c:numCache>
                  </c:numRef>
                </c:val>
                <c:extLst>
                  <c:ext xmlns:c16="http://schemas.microsoft.com/office/drawing/2014/chart" uri="{C3380CC4-5D6E-409C-BE32-E72D297353CC}">
                    <c16:uniqueId val="{00000000-7680-4F2A-A27E-D6721DEE0090}"/>
                  </c:ext>
                </c:extLst>
              </c15:ser>
            </c15:filteredBarSeries>
          </c:ext>
        </c:extLst>
      </c:barChart>
      <c:catAx>
        <c:axId val="72801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28013512"/>
        <c:crosses val="autoZero"/>
        <c:auto val="1"/>
        <c:lblAlgn val="ctr"/>
        <c:lblOffset val="100"/>
        <c:noMultiLvlLbl val="0"/>
      </c:catAx>
      <c:valAx>
        <c:axId val="72801351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Émissions de carbone</a:t>
                </a:r>
                <a:endParaRPr lang="en-CA" sz="1000">
                  <a:effectLst/>
                </a:endParaRPr>
              </a:p>
              <a:p>
                <a:pPr>
                  <a:defRPr/>
                </a:pPr>
                <a:r>
                  <a:rPr lang="en-CA" sz="1000" b="0" i="0" baseline="0">
                    <a:effectLst/>
                  </a:rPr>
                  <a:t>(kg éq. CO</a:t>
                </a:r>
                <a:r>
                  <a:rPr lang="en-CA" sz="1000" b="0" i="0" baseline="-25000">
                    <a:effectLst/>
                  </a:rPr>
                  <a:t>2</a:t>
                </a:r>
                <a:r>
                  <a:rPr lang="en-CA" sz="1000" b="0" i="0" baseline="0">
                    <a:effectLst/>
                  </a:rPr>
                  <a:t>)</a:t>
                </a:r>
                <a:endParaRPr lang="en-CA" sz="1000">
                  <a:effectLst/>
                </a:endParaRPr>
              </a:p>
            </c:rich>
          </c:tx>
          <c:layout>
            <c:manualLayout>
              <c:xMode val="edge"/>
              <c:yMode val="edge"/>
              <c:x val="1.2199753511214858E-2"/>
              <c:y val="0.372335735011075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12200"/>
        <c:crosses val="autoZero"/>
        <c:crossBetween val="between"/>
      </c:valAx>
      <c:spPr>
        <a:noFill/>
        <a:ln>
          <a:solidFill>
            <a:schemeClr val="bg1">
              <a:lumMod val="75000"/>
            </a:schemeClr>
          </a:solidFill>
        </a:ln>
        <a:effectLst/>
      </c:spPr>
    </c:plotArea>
    <c:legend>
      <c:legendPos val="t"/>
      <c:layout>
        <c:manualLayout>
          <c:xMode val="edge"/>
          <c:yMode val="edge"/>
          <c:x val="0.18249018535098524"/>
          <c:y val="0.15192820331813792"/>
          <c:w val="0.46886458359029248"/>
          <c:h val="6.86324649742701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Measures</a:t>
            </a:r>
            <a:r>
              <a:rPr lang="en-US" b="1" baseline="0"/>
              <a:t> annuelles de réduction du carbone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Graphiques!$R$12</c:f>
              <c:strCache>
                <c:ptCount val="1"/>
                <c:pt idx="0">
                  <c:v>Mesures de réduction du carbone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C33-4251-B2C9-147C9B264B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3-4251-B2C9-147C9B264BA7}"/>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C33-4251-B2C9-147C9B264B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33-4251-B2C9-147C9B264BA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AC33-4251-B2C9-147C9B264BA7}"/>
              </c:ext>
            </c:extLst>
          </c:dPt>
          <c:dPt>
            <c:idx val="5"/>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AC33-4251-B2C9-147C9B264BA7}"/>
              </c:ext>
            </c:extLst>
          </c:dPt>
          <c:dPt>
            <c:idx val="6"/>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D-AC33-4251-B2C9-147C9B264B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Graphiques!$R$13:$R$19</c:f>
              <c:strCache>
                <c:ptCount val="7"/>
                <c:pt idx="0">
                  <c:v>Biogaz</c:v>
                </c:pt>
                <c:pt idx="1">
                  <c:v>Biomasse</c:v>
                </c:pt>
                <c:pt idx="2">
                  <c:v>Énergie renouvelable privée: électricité</c:v>
                </c:pt>
                <c:pt idx="3">
                  <c:v>Énergie renouvelable privée: solaire thermique</c:v>
                </c:pt>
                <c:pt idx="4">
                  <c:v>Produits d’énergie verte</c:v>
                </c:pt>
                <c:pt idx="5">
                  <c:v>Énergie verte exportée</c:v>
                </c:pt>
                <c:pt idx="6">
                  <c:v>Crédits de carbone</c:v>
                </c:pt>
              </c:strCache>
            </c:strRef>
          </c:cat>
          <c:val>
            <c:numRef>
              <c:f>Graphiques!$U$13:$U$19</c:f>
              <c:numCache>
                <c:formatCode>0.0%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E-AC33-4251-B2C9-147C9B264BA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210441506439442"/>
          <c:y val="0.1817750502440425"/>
          <c:w val="0.34675213590314957"/>
          <c:h val="0.76987618432385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23785</xdr:colOff>
      <xdr:row>1</xdr:row>
      <xdr:rowOff>69559</xdr:rowOff>
    </xdr:from>
    <xdr:to>
      <xdr:col>5</xdr:col>
      <xdr:colOff>3584</xdr:colOff>
      <xdr:row>5</xdr:row>
      <xdr:rowOff>93817</xdr:rowOff>
    </xdr:to>
    <xdr:pic>
      <xdr:nvPicPr>
        <xdr:cNvPr id="2" name="Picture 1">
          <a:extLst>
            <a:ext uri="{FF2B5EF4-FFF2-40B4-BE49-F238E27FC236}">
              <a16:creationId xmlns:a16="http://schemas.microsoft.com/office/drawing/2014/main" id="{C285C3EF-F8FE-4DCA-84E8-8C1F4D2CAB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165" y="252439"/>
          <a:ext cx="894199" cy="904368"/>
        </a:xfrm>
        <a:prstGeom prst="rect">
          <a:avLst/>
        </a:prstGeom>
      </xdr:spPr>
    </xdr:pic>
    <xdr:clientData/>
  </xdr:twoCellAnchor>
  <xdr:twoCellAnchor editAs="oneCell">
    <xdr:from>
      <xdr:col>12</xdr:col>
      <xdr:colOff>436820</xdr:colOff>
      <xdr:row>12</xdr:row>
      <xdr:rowOff>414008</xdr:rowOff>
    </xdr:from>
    <xdr:to>
      <xdr:col>14</xdr:col>
      <xdr:colOff>517963</xdr:colOff>
      <xdr:row>18</xdr:row>
      <xdr:rowOff>60137</xdr:rowOff>
    </xdr:to>
    <xdr:pic>
      <xdr:nvPicPr>
        <xdr:cNvPr id="3" name="Picture 2">
          <a:extLst>
            <a:ext uri="{FF2B5EF4-FFF2-40B4-BE49-F238E27FC236}">
              <a16:creationId xmlns:a16="http://schemas.microsoft.com/office/drawing/2014/main" id="{63BA8D49-E422-4C87-8B22-225DAEB8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6849" y="4089537"/>
          <a:ext cx="1287569" cy="12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400051</xdr:colOff>
      <xdr:row>0</xdr:row>
      <xdr:rowOff>91440</xdr:rowOff>
    </xdr:from>
    <xdr:to>
      <xdr:col>21</xdr:col>
      <xdr:colOff>809624</xdr:colOff>
      <xdr:row>4</xdr:row>
      <xdr:rowOff>168985</xdr:rowOff>
    </xdr:to>
    <xdr:sp macro="" textlink="">
      <xdr:nvSpPr>
        <xdr:cNvPr id="2" name="TextBox 1">
          <a:extLst>
            <a:ext uri="{FF2B5EF4-FFF2-40B4-BE49-F238E27FC236}">
              <a16:creationId xmlns:a16="http://schemas.microsoft.com/office/drawing/2014/main" id="{E9D5BAB9-11A5-4682-8153-5414F894ED99}"/>
            </a:ext>
          </a:extLst>
        </xdr:cNvPr>
        <xdr:cNvSpPr txBox="1"/>
      </xdr:nvSpPr>
      <xdr:spPr>
        <a:xfrm>
          <a:off x="400051" y="91440"/>
          <a:ext cx="12958761" cy="827639"/>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Classeur de la Norme du bâtiment à carbone zéro - Performance v2 </a:t>
          </a:r>
        </a:p>
        <a:p>
          <a:pPr algn="ctr"/>
          <a:r>
            <a:rPr lang="en-US" sz="1800" b="1">
              <a:solidFill>
                <a:sysClr val="windowText" lastClr="000000"/>
              </a:solidFill>
            </a:rPr>
            <a:t>Sommaire</a:t>
          </a:r>
        </a:p>
      </xdr:txBody>
    </xdr:sp>
    <xdr:clientData/>
  </xdr:twoCellAnchor>
  <xdr:twoCellAnchor editAs="oneCell">
    <xdr:from>
      <xdr:col>1</xdr:col>
      <xdr:colOff>19050</xdr:colOff>
      <xdr:row>0</xdr:row>
      <xdr:rowOff>144781</xdr:rowOff>
    </xdr:from>
    <xdr:to>
      <xdr:col>2</xdr:col>
      <xdr:colOff>131445</xdr:colOff>
      <xdr:row>4</xdr:row>
      <xdr:rowOff>135732</xdr:rowOff>
    </xdr:to>
    <xdr:pic>
      <xdr:nvPicPr>
        <xdr:cNvPr id="3" name="Picture 2">
          <a:extLst>
            <a:ext uri="{FF2B5EF4-FFF2-40B4-BE49-F238E27FC236}">
              <a16:creationId xmlns:a16="http://schemas.microsoft.com/office/drawing/2014/main" id="{7FF6ABB3-4ADE-4DF8-9FB3-E367C94E73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144781"/>
          <a:ext cx="702945" cy="743426"/>
        </a:xfrm>
        <a:prstGeom prst="rect">
          <a:avLst/>
        </a:prstGeom>
      </xdr:spPr>
    </xdr:pic>
    <xdr:clientData/>
  </xdr:twoCellAnchor>
  <xdr:twoCellAnchor>
    <xdr:from>
      <xdr:col>0</xdr:col>
      <xdr:colOff>393859</xdr:colOff>
      <xdr:row>27</xdr:row>
      <xdr:rowOff>135311</xdr:rowOff>
    </xdr:from>
    <xdr:to>
      <xdr:col>21</xdr:col>
      <xdr:colOff>440531</xdr:colOff>
      <xdr:row>34</xdr:row>
      <xdr:rowOff>105250</xdr:rowOff>
    </xdr:to>
    <xdr:sp macro="" textlink="">
      <xdr:nvSpPr>
        <xdr:cNvPr id="5" name="Rectangle 4">
          <a:extLst>
            <a:ext uri="{FF2B5EF4-FFF2-40B4-BE49-F238E27FC236}">
              <a16:creationId xmlns:a16="http://schemas.microsoft.com/office/drawing/2014/main" id="{C1275145-0109-4E5F-8506-63BEF54C937F}"/>
            </a:ext>
          </a:extLst>
        </xdr:cNvPr>
        <xdr:cNvSpPr/>
      </xdr:nvSpPr>
      <xdr:spPr>
        <a:xfrm>
          <a:off x="393859" y="5064499"/>
          <a:ext cx="14929485" cy="1517751"/>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400049</xdr:colOff>
      <xdr:row>5</xdr:row>
      <xdr:rowOff>38661</xdr:rowOff>
    </xdr:from>
    <xdr:to>
      <xdr:col>9</xdr:col>
      <xdr:colOff>122465</xdr:colOff>
      <xdr:row>27</xdr:row>
      <xdr:rowOff>47625</xdr:rowOff>
    </xdr:to>
    <xdr:sp macro="" textlink="">
      <xdr:nvSpPr>
        <xdr:cNvPr id="6" name="Rectangle 5">
          <a:extLst>
            <a:ext uri="{FF2B5EF4-FFF2-40B4-BE49-F238E27FC236}">
              <a16:creationId xmlns:a16="http://schemas.microsoft.com/office/drawing/2014/main" id="{C96FE76E-9516-46EA-8DE6-CA32F008D454}"/>
            </a:ext>
          </a:extLst>
        </xdr:cNvPr>
        <xdr:cNvSpPr/>
      </xdr:nvSpPr>
      <xdr:spPr>
        <a:xfrm>
          <a:off x="400049" y="979255"/>
          <a:ext cx="4484916" cy="3890401"/>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406242</xdr:colOff>
      <xdr:row>34</xdr:row>
      <xdr:rowOff>174783</xdr:rowOff>
    </xdr:from>
    <xdr:to>
      <xdr:col>21</xdr:col>
      <xdr:colOff>440531</xdr:colOff>
      <xdr:row>51</xdr:row>
      <xdr:rowOff>170497</xdr:rowOff>
    </xdr:to>
    <xdr:sp macro="" textlink="">
      <xdr:nvSpPr>
        <xdr:cNvPr id="7" name="Rectangle 6">
          <a:extLst>
            <a:ext uri="{FF2B5EF4-FFF2-40B4-BE49-F238E27FC236}">
              <a16:creationId xmlns:a16="http://schemas.microsoft.com/office/drawing/2014/main" id="{E03C4A3E-30B3-4EF9-96F0-8238FB125369}"/>
            </a:ext>
          </a:extLst>
        </xdr:cNvPr>
        <xdr:cNvSpPr/>
      </xdr:nvSpPr>
      <xdr:spPr>
        <a:xfrm>
          <a:off x="406242" y="6651783"/>
          <a:ext cx="14917102" cy="2996089"/>
        </a:xfrm>
        <a:prstGeom prst="rect">
          <a:avLst/>
        </a:prstGeom>
        <a:solidFill>
          <a:srgbClr val="00837B"/>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212687</xdr:colOff>
      <xdr:row>5</xdr:row>
      <xdr:rowOff>87153</xdr:rowOff>
    </xdr:from>
    <xdr:to>
      <xdr:col>21</xdr:col>
      <xdr:colOff>212912</xdr:colOff>
      <xdr:row>12</xdr:row>
      <xdr:rowOff>190500</xdr:rowOff>
    </xdr:to>
    <xdr:sp macro="" textlink="">
      <xdr:nvSpPr>
        <xdr:cNvPr id="14" name="Rectangle 13">
          <a:extLst>
            <a:ext uri="{FF2B5EF4-FFF2-40B4-BE49-F238E27FC236}">
              <a16:creationId xmlns:a16="http://schemas.microsoft.com/office/drawing/2014/main" id="{4ED91DEB-D668-4A0E-AF9E-B908D1179B20}"/>
            </a:ext>
          </a:extLst>
        </xdr:cNvPr>
        <xdr:cNvSpPr/>
      </xdr:nvSpPr>
      <xdr:spPr>
        <a:xfrm>
          <a:off x="5546687" y="983624"/>
          <a:ext cx="9603666" cy="1515288"/>
        </a:xfrm>
        <a:prstGeom prst="rect">
          <a:avLst/>
        </a:prstGeom>
        <a:noFill/>
        <a:ln w="101600">
          <a:solidFill>
            <a:srgbClr val="0083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190498</xdr:colOff>
      <xdr:row>13</xdr:row>
      <xdr:rowOff>81643</xdr:rowOff>
    </xdr:from>
    <xdr:to>
      <xdr:col>12</xdr:col>
      <xdr:colOff>1142999</xdr:colOff>
      <xdr:row>18</xdr:row>
      <xdr:rowOff>95250</xdr:rowOff>
    </xdr:to>
    <xdr:sp macro="" textlink="">
      <xdr:nvSpPr>
        <xdr:cNvPr id="15" name="Rectangle 14">
          <a:extLst>
            <a:ext uri="{FF2B5EF4-FFF2-40B4-BE49-F238E27FC236}">
              <a16:creationId xmlns:a16="http://schemas.microsoft.com/office/drawing/2014/main" id="{C1322057-5CB6-463D-A955-08ECD6C38CFC}"/>
            </a:ext>
          </a:extLst>
        </xdr:cNvPr>
        <xdr:cNvSpPr/>
      </xdr:nvSpPr>
      <xdr:spPr>
        <a:xfrm>
          <a:off x="5538105" y="2585357"/>
          <a:ext cx="4313465" cy="92528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18</xdr:col>
      <xdr:colOff>552769</xdr:colOff>
      <xdr:row>6</xdr:row>
      <xdr:rowOff>130465</xdr:rowOff>
    </xdr:from>
    <xdr:to>
      <xdr:col>20</xdr:col>
      <xdr:colOff>4361</xdr:colOff>
      <xdr:row>11</xdr:row>
      <xdr:rowOff>172512</xdr:rowOff>
    </xdr:to>
    <xdr:pic>
      <xdr:nvPicPr>
        <xdr:cNvPr id="16" name="Picture 15">
          <a:extLst>
            <a:ext uri="{FF2B5EF4-FFF2-40B4-BE49-F238E27FC236}">
              <a16:creationId xmlns:a16="http://schemas.microsoft.com/office/drawing/2014/main" id="{80CD9FBE-4749-46AE-8AF9-59B0512230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31312" y="1240808"/>
          <a:ext cx="1152000" cy="1080000"/>
        </a:xfrm>
        <a:prstGeom prst="rect">
          <a:avLst/>
        </a:prstGeom>
      </xdr:spPr>
    </xdr:pic>
    <xdr:clientData/>
  </xdr:twoCellAnchor>
  <xdr:twoCellAnchor>
    <xdr:from>
      <xdr:col>13</xdr:col>
      <xdr:colOff>49532</xdr:colOff>
      <xdr:row>13</xdr:row>
      <xdr:rowOff>81643</xdr:rowOff>
    </xdr:from>
    <xdr:to>
      <xdr:col>21</xdr:col>
      <xdr:colOff>446247</xdr:colOff>
      <xdr:row>27</xdr:row>
      <xdr:rowOff>53340</xdr:rowOff>
    </xdr:to>
    <xdr:sp macro="" textlink="">
      <xdr:nvSpPr>
        <xdr:cNvPr id="17" name="Rectangle 16">
          <a:extLst>
            <a:ext uri="{FF2B5EF4-FFF2-40B4-BE49-F238E27FC236}">
              <a16:creationId xmlns:a16="http://schemas.microsoft.com/office/drawing/2014/main" id="{A484306B-AFA3-45F9-AEE7-0EA79DDF13A6}"/>
            </a:ext>
          </a:extLst>
        </xdr:cNvPr>
        <xdr:cNvSpPr/>
      </xdr:nvSpPr>
      <xdr:spPr>
        <a:xfrm>
          <a:off x="9914711" y="2585357"/>
          <a:ext cx="5608250" cy="231212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209289</xdr:colOff>
      <xdr:row>35</xdr:row>
      <xdr:rowOff>106756</xdr:rowOff>
    </xdr:from>
    <xdr:to>
      <xdr:col>15</xdr:col>
      <xdr:colOff>487457</xdr:colOff>
      <xdr:row>51</xdr:row>
      <xdr:rowOff>69273</xdr:rowOff>
    </xdr:to>
    <xdr:graphicFrame macro="">
      <xdr:nvGraphicFramePr>
        <xdr:cNvPr id="23" name="Chart 22">
          <a:extLst>
            <a:ext uri="{FF2B5EF4-FFF2-40B4-BE49-F238E27FC236}">
              <a16:creationId xmlns:a16="http://schemas.microsoft.com/office/drawing/2014/main" id="{6B0D595F-3FA1-4C6D-9887-06EFCB090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515770</xdr:colOff>
      <xdr:row>35</xdr:row>
      <xdr:rowOff>93820</xdr:rowOff>
    </xdr:from>
    <xdr:to>
      <xdr:col>8</xdr:col>
      <xdr:colOff>105603</xdr:colOff>
      <xdr:row>51</xdr:row>
      <xdr:rowOff>55720</xdr:rowOff>
    </xdr:to>
    <xdr:graphicFrame macro="">
      <xdr:nvGraphicFramePr>
        <xdr:cNvPr id="22" name="Chart 21">
          <a:extLst>
            <a:ext uri="{FF2B5EF4-FFF2-40B4-BE49-F238E27FC236}">
              <a16:creationId xmlns:a16="http://schemas.microsoft.com/office/drawing/2014/main" id="{BAD6EE0F-679E-4D10-AEFD-41FF6C40A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595858</xdr:colOff>
      <xdr:row>35</xdr:row>
      <xdr:rowOff>92365</xdr:rowOff>
    </xdr:from>
    <xdr:to>
      <xdr:col>21</xdr:col>
      <xdr:colOff>164524</xdr:colOff>
      <xdr:row>51</xdr:row>
      <xdr:rowOff>54883</xdr:rowOff>
    </xdr:to>
    <xdr:graphicFrame macro="">
      <xdr:nvGraphicFramePr>
        <xdr:cNvPr id="24" name="Chart 23">
          <a:extLst>
            <a:ext uri="{FF2B5EF4-FFF2-40B4-BE49-F238E27FC236}">
              <a16:creationId xmlns:a16="http://schemas.microsoft.com/office/drawing/2014/main" id="{3B3FB1B3-A03D-4675-93DF-DAD2DE60B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201454</xdr:colOff>
      <xdr:row>18</xdr:row>
      <xdr:rowOff>174783</xdr:rowOff>
    </xdr:from>
    <xdr:to>
      <xdr:col>12</xdr:col>
      <xdr:colOff>1143000</xdr:colOff>
      <xdr:row>27</xdr:row>
      <xdr:rowOff>41909</xdr:rowOff>
    </xdr:to>
    <xdr:sp macro="" textlink="">
      <xdr:nvSpPr>
        <xdr:cNvPr id="25" name="Rectangle 24">
          <a:extLst>
            <a:ext uri="{FF2B5EF4-FFF2-40B4-BE49-F238E27FC236}">
              <a16:creationId xmlns:a16="http://schemas.microsoft.com/office/drawing/2014/main" id="{AA69A67F-0AE7-41C3-9D27-BA50A1337A65}"/>
            </a:ext>
          </a:extLst>
        </xdr:cNvPr>
        <xdr:cNvSpPr/>
      </xdr:nvSpPr>
      <xdr:spPr>
        <a:xfrm>
          <a:off x="5549061" y="3590176"/>
          <a:ext cx="4302510" cy="1295876"/>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163888</xdr:colOff>
      <xdr:row>68</xdr:row>
      <xdr:rowOff>123373</xdr:rowOff>
    </xdr:from>
    <xdr:to>
      <xdr:col>22</xdr:col>
      <xdr:colOff>115505</xdr:colOff>
      <xdr:row>75</xdr:row>
      <xdr:rowOff>33618</xdr:rowOff>
    </xdr:to>
    <xdr:sp macro="" textlink="">
      <xdr:nvSpPr>
        <xdr:cNvPr id="21" name="TextBox 20">
          <a:extLst>
            <a:ext uri="{FF2B5EF4-FFF2-40B4-BE49-F238E27FC236}">
              <a16:creationId xmlns:a16="http://schemas.microsoft.com/office/drawing/2014/main" id="{93790589-A27E-4840-9CAC-0531A21C02A9}"/>
            </a:ext>
          </a:extLst>
        </xdr:cNvPr>
        <xdr:cNvSpPr txBox="1"/>
      </xdr:nvSpPr>
      <xdr:spPr>
        <a:xfrm>
          <a:off x="10708623" y="12169697"/>
          <a:ext cx="4803764" cy="116530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pie chart</a:t>
          </a:r>
          <a:r>
            <a:rPr lang="en-US" sz="1100" baseline="0"/>
            <a:t> might not work for what we want it to show as the small % in various categories are not displaced nicely and are not easy to check which category they represent. May be better to use a bar chart that is clear on what is the % for each category. </a:t>
          </a:r>
        </a:p>
        <a:p>
          <a:r>
            <a:rPr lang="en-US" sz="1100" baseline="0"/>
            <a:t>I have removed the 0%...the ones that still appear as 0 are the ones that are almost zero (0.00003....etc).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257736</xdr:colOff>
      <xdr:row>0</xdr:row>
      <xdr:rowOff>98947</xdr:rowOff>
    </xdr:from>
    <xdr:to>
      <xdr:col>22</xdr:col>
      <xdr:colOff>227704</xdr:colOff>
      <xdr:row>5</xdr:row>
      <xdr:rowOff>1007</xdr:rowOff>
    </xdr:to>
    <xdr:sp macro="" textlink="">
      <xdr:nvSpPr>
        <xdr:cNvPr id="5" name="TextBox 4">
          <a:extLst>
            <a:ext uri="{FF2B5EF4-FFF2-40B4-BE49-F238E27FC236}">
              <a16:creationId xmlns:a16="http://schemas.microsoft.com/office/drawing/2014/main" id="{055E258B-1BB6-460C-B4A6-4467DEB54C79}"/>
            </a:ext>
          </a:extLst>
        </xdr:cNvPr>
        <xdr:cNvSpPr txBox="1"/>
      </xdr:nvSpPr>
      <xdr:spPr>
        <a:xfrm>
          <a:off x="257736" y="98947"/>
          <a:ext cx="13685968" cy="798531"/>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Classeur de la Norme du bâtiment à carbone zéro - Performance v2 </a:t>
          </a:r>
        </a:p>
        <a:p>
          <a:pPr algn="ctr"/>
          <a:r>
            <a:rPr lang="en-US" sz="1800" b="1">
              <a:solidFill>
                <a:sysClr val="windowText" lastClr="000000"/>
              </a:solidFill>
            </a:rPr>
            <a:t>Carbone intrinsèque</a:t>
          </a:r>
        </a:p>
      </xdr:txBody>
    </xdr:sp>
    <xdr:clientData/>
  </xdr:twoCellAnchor>
  <xdr:twoCellAnchor editAs="oneCell">
    <xdr:from>
      <xdr:col>1</xdr:col>
      <xdr:colOff>33842</xdr:colOff>
      <xdr:row>0</xdr:row>
      <xdr:rowOff>140971</xdr:rowOff>
    </xdr:from>
    <xdr:to>
      <xdr:col>2</xdr:col>
      <xdr:colOff>572957</xdr:colOff>
      <xdr:row>4</xdr:row>
      <xdr:rowOff>131922</xdr:rowOff>
    </xdr:to>
    <xdr:pic>
      <xdr:nvPicPr>
        <xdr:cNvPr id="3" name="Picture 2">
          <a:extLst>
            <a:ext uri="{FF2B5EF4-FFF2-40B4-BE49-F238E27FC236}">
              <a16:creationId xmlns:a16="http://schemas.microsoft.com/office/drawing/2014/main" id="{DEB0719B-082A-45FD-9024-7C5C75072C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783" y="140971"/>
          <a:ext cx="752027" cy="708127"/>
        </a:xfrm>
        <a:prstGeom prst="rect">
          <a:avLst/>
        </a:prstGeom>
      </xdr:spPr>
    </xdr:pic>
    <xdr:clientData/>
  </xdr:twoCellAnchor>
  <xdr:twoCellAnchor editAs="oneCell">
    <xdr:from>
      <xdr:col>10</xdr:col>
      <xdr:colOff>250189</xdr:colOff>
      <xdr:row>9</xdr:row>
      <xdr:rowOff>65933</xdr:rowOff>
    </xdr:from>
    <xdr:to>
      <xdr:col>23</xdr:col>
      <xdr:colOff>129326</xdr:colOff>
      <xdr:row>30</xdr:row>
      <xdr:rowOff>170985</xdr:rowOff>
    </xdr:to>
    <xdr:pic>
      <xdr:nvPicPr>
        <xdr:cNvPr id="4" name="Picture 3">
          <a:extLst>
            <a:ext uri="{FF2B5EF4-FFF2-40B4-BE49-F238E27FC236}">
              <a16:creationId xmlns:a16="http://schemas.microsoft.com/office/drawing/2014/main" id="{21AB90D5-94D6-4F92-8413-AD29C2F19A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85522" y="2045016"/>
          <a:ext cx="7096971" cy="38198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250116</xdr:colOff>
      <xdr:row>0</xdr:row>
      <xdr:rowOff>104663</xdr:rowOff>
    </xdr:from>
    <xdr:to>
      <xdr:col>16</xdr:col>
      <xdr:colOff>1</xdr:colOff>
      <xdr:row>4</xdr:row>
      <xdr:rowOff>141194</xdr:rowOff>
    </xdr:to>
    <xdr:sp macro="" textlink="">
      <xdr:nvSpPr>
        <xdr:cNvPr id="5" name="TextBox 4">
          <a:extLst>
            <a:ext uri="{FF2B5EF4-FFF2-40B4-BE49-F238E27FC236}">
              <a16:creationId xmlns:a16="http://schemas.microsoft.com/office/drawing/2014/main" id="{451AE897-3FAE-4011-A773-1B88B416A00A}"/>
            </a:ext>
          </a:extLst>
        </xdr:cNvPr>
        <xdr:cNvSpPr txBox="1"/>
      </xdr:nvSpPr>
      <xdr:spPr>
        <a:xfrm>
          <a:off x="250116" y="104663"/>
          <a:ext cx="12390120" cy="798531"/>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Classeur de la Norme du bâtiment à carbone zéro - Performance v2 </a:t>
          </a:r>
        </a:p>
        <a:p>
          <a:pPr algn="ctr"/>
          <a:r>
            <a:rPr lang="en-US" sz="1800" b="1">
              <a:solidFill>
                <a:sysClr val="windowText" lastClr="000000"/>
              </a:solidFill>
            </a:rPr>
            <a:t>Électricité</a:t>
          </a:r>
        </a:p>
      </xdr:txBody>
    </xdr:sp>
    <xdr:clientData/>
  </xdr:twoCellAnchor>
  <xdr:twoCellAnchor editAs="oneCell">
    <xdr:from>
      <xdr:col>1</xdr:col>
      <xdr:colOff>19050</xdr:colOff>
      <xdr:row>0</xdr:row>
      <xdr:rowOff>144781</xdr:rowOff>
    </xdr:from>
    <xdr:to>
      <xdr:col>2</xdr:col>
      <xdr:colOff>153072</xdr:colOff>
      <xdr:row>4</xdr:row>
      <xdr:rowOff>93822</xdr:rowOff>
    </xdr:to>
    <xdr:pic>
      <xdr:nvPicPr>
        <xdr:cNvPr id="3" name="Picture 2">
          <a:extLst>
            <a:ext uri="{FF2B5EF4-FFF2-40B4-BE49-F238E27FC236}">
              <a16:creationId xmlns:a16="http://schemas.microsoft.com/office/drawing/2014/main" id="{5EBC48DF-F472-4B49-9E9C-C91BE3410C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44781"/>
          <a:ext cx="739140" cy="7148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5192</xdr:colOff>
      <xdr:row>0</xdr:row>
      <xdr:rowOff>84155</xdr:rowOff>
    </xdr:from>
    <xdr:to>
      <xdr:col>20</xdr:col>
      <xdr:colOff>222250</xdr:colOff>
      <xdr:row>4</xdr:row>
      <xdr:rowOff>173579</xdr:rowOff>
    </xdr:to>
    <xdr:sp macro="" textlink="">
      <xdr:nvSpPr>
        <xdr:cNvPr id="4" name="TextBox 3">
          <a:extLst>
            <a:ext uri="{FF2B5EF4-FFF2-40B4-BE49-F238E27FC236}">
              <a16:creationId xmlns:a16="http://schemas.microsoft.com/office/drawing/2014/main" id="{20778055-FC8D-462B-AD4F-28E2107772E6}"/>
            </a:ext>
          </a:extLst>
        </xdr:cNvPr>
        <xdr:cNvSpPr txBox="1"/>
      </xdr:nvSpPr>
      <xdr:spPr>
        <a:xfrm>
          <a:off x="259192" y="84155"/>
          <a:ext cx="11308391" cy="851424"/>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Classeur de la Norme du bâtiment à carbone zéro - Performance v2 </a:t>
          </a:r>
        </a:p>
        <a:p>
          <a:pPr algn="ctr"/>
          <a:r>
            <a:rPr lang="en-US" sz="1800" b="1">
              <a:solidFill>
                <a:sysClr val="windowText" lastClr="000000"/>
              </a:solidFill>
            </a:rPr>
            <a:t>Autre</a:t>
          </a:r>
          <a:r>
            <a:rPr lang="en-US" sz="1800" b="1" baseline="0">
              <a:solidFill>
                <a:sysClr val="windowText" lastClr="000000"/>
              </a:solidFill>
            </a:rPr>
            <a:t> énergie</a:t>
          </a:r>
          <a:endParaRPr lang="en-US" sz="1800" b="1">
            <a:solidFill>
              <a:sysClr val="windowText" lastClr="000000"/>
            </a:solidFill>
          </a:endParaRPr>
        </a:p>
      </xdr:txBody>
    </xdr:sp>
    <xdr:clientData/>
  </xdr:twoCellAnchor>
  <xdr:twoCellAnchor editAs="oneCell">
    <xdr:from>
      <xdr:col>1</xdr:col>
      <xdr:colOff>82476</xdr:colOff>
      <xdr:row>0</xdr:row>
      <xdr:rowOff>142652</xdr:rowOff>
    </xdr:from>
    <xdr:to>
      <xdr:col>2</xdr:col>
      <xdr:colOff>551779</xdr:colOff>
      <xdr:row>4</xdr:row>
      <xdr:rowOff>143128</xdr:rowOff>
    </xdr:to>
    <xdr:pic>
      <xdr:nvPicPr>
        <xdr:cNvPr id="3" name="Picture 2">
          <a:extLst>
            <a:ext uri="{FF2B5EF4-FFF2-40B4-BE49-F238E27FC236}">
              <a16:creationId xmlns:a16="http://schemas.microsoft.com/office/drawing/2014/main" id="{3B611065-A6C7-4825-A7B6-3D10F18560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1417" y="142652"/>
          <a:ext cx="738244" cy="762476"/>
        </a:xfrm>
        <a:prstGeom prst="rect">
          <a:avLst/>
        </a:prstGeom>
      </xdr:spPr>
    </xdr:pic>
    <xdr:clientData/>
  </xdr:twoCellAnchor>
  <xdr:oneCellAnchor>
    <xdr:from>
      <xdr:col>2</xdr:col>
      <xdr:colOff>179917</xdr:colOff>
      <xdr:row>33</xdr:row>
      <xdr:rowOff>222250</xdr:rowOff>
    </xdr:from>
    <xdr:ext cx="2857500" cy="781240"/>
    <xdr:sp macro="" textlink="">
      <xdr:nvSpPr>
        <xdr:cNvPr id="5" name="TextBox 4">
          <a:extLst>
            <a:ext uri="{FF2B5EF4-FFF2-40B4-BE49-F238E27FC236}">
              <a16:creationId xmlns:a16="http://schemas.microsoft.com/office/drawing/2014/main" id="{9CA11CDD-9FD0-4738-893B-1F5C48C8A87B}"/>
            </a:ext>
          </a:extLst>
        </xdr:cNvPr>
        <xdr:cNvSpPr txBox="1"/>
      </xdr:nvSpPr>
      <xdr:spPr>
        <a:xfrm>
          <a:off x="675217" y="6394450"/>
          <a:ext cx="28575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a:t>Remarque : Les projets utilisant le chauffage vert doivent fournir le facteur d'émission pour le chauffage vert</a:t>
          </a:r>
          <a:r>
            <a:rPr lang="fr-FR" baseline="0"/>
            <a:t> et</a:t>
          </a:r>
          <a:r>
            <a:rPr lang="fr-FR"/>
            <a:t> standard, tel que  déclaré</a:t>
          </a:r>
          <a:r>
            <a:rPr lang="fr-FR" baseline="0"/>
            <a:t> </a:t>
          </a:r>
          <a:r>
            <a:rPr lang="fr-FR"/>
            <a:t>par leur fournisseur.</a:t>
          </a:r>
          <a:endParaRPr lang="en-CA"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268942</xdr:colOff>
      <xdr:row>0</xdr:row>
      <xdr:rowOff>162599</xdr:rowOff>
    </xdr:from>
    <xdr:to>
      <xdr:col>15</xdr:col>
      <xdr:colOff>11206</xdr:colOff>
      <xdr:row>5</xdr:row>
      <xdr:rowOff>78442</xdr:rowOff>
    </xdr:to>
    <xdr:sp macro="" textlink="">
      <xdr:nvSpPr>
        <xdr:cNvPr id="6" name="TextBox 5">
          <a:extLst>
            <a:ext uri="{FF2B5EF4-FFF2-40B4-BE49-F238E27FC236}">
              <a16:creationId xmlns:a16="http://schemas.microsoft.com/office/drawing/2014/main" id="{538A3226-1B1D-49D4-ADCC-8C343E8E8708}"/>
            </a:ext>
          </a:extLst>
        </xdr:cNvPr>
        <xdr:cNvSpPr txBox="1"/>
      </xdr:nvSpPr>
      <xdr:spPr>
        <a:xfrm>
          <a:off x="268942" y="162599"/>
          <a:ext cx="8449235" cy="1002814"/>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      Classeur de la </a:t>
          </a:r>
        </a:p>
        <a:p>
          <a:pPr algn="ctr"/>
          <a:r>
            <a:rPr lang="en-US" sz="2000" b="1"/>
            <a:t>Norme du bâtiment à carbone zéro - Performance v2 </a:t>
          </a:r>
        </a:p>
        <a:p>
          <a:pPr algn="ctr"/>
          <a:r>
            <a:rPr lang="en-US" sz="1800" b="1">
              <a:solidFill>
                <a:sysClr val="windowText" lastClr="000000"/>
              </a:solidFill>
            </a:rPr>
            <a:t>Réfrigérants </a:t>
          </a:r>
        </a:p>
      </xdr:txBody>
    </xdr:sp>
    <xdr:clientData/>
  </xdr:twoCellAnchor>
  <xdr:twoCellAnchor editAs="oneCell">
    <xdr:from>
      <xdr:col>1</xdr:col>
      <xdr:colOff>135815</xdr:colOff>
      <xdr:row>1</xdr:row>
      <xdr:rowOff>117328</xdr:rowOff>
    </xdr:from>
    <xdr:to>
      <xdr:col>3</xdr:col>
      <xdr:colOff>15688</xdr:colOff>
      <xdr:row>4</xdr:row>
      <xdr:rowOff>128225</xdr:rowOff>
    </xdr:to>
    <xdr:pic>
      <xdr:nvPicPr>
        <xdr:cNvPr id="3" name="Picture 2">
          <a:extLst>
            <a:ext uri="{FF2B5EF4-FFF2-40B4-BE49-F238E27FC236}">
              <a16:creationId xmlns:a16="http://schemas.microsoft.com/office/drawing/2014/main" id="{06CB71BB-8F0E-4E7E-AEB7-B0BEAA59A9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7168" y="307828"/>
          <a:ext cx="731520" cy="716868"/>
        </a:xfrm>
        <a:prstGeom prst="rect">
          <a:avLst/>
        </a:prstGeom>
      </xdr:spPr>
    </xdr:pic>
    <xdr:clientData/>
  </xdr:twoCellAnchor>
  <xdr:twoCellAnchor>
    <xdr:from>
      <xdr:col>8</xdr:col>
      <xdr:colOff>95250</xdr:colOff>
      <xdr:row>6</xdr:row>
      <xdr:rowOff>47625</xdr:rowOff>
    </xdr:from>
    <xdr:to>
      <xdr:col>14</xdr:col>
      <xdr:colOff>200025</xdr:colOff>
      <xdr:row>19</xdr:row>
      <xdr:rowOff>161925</xdr:rowOff>
    </xdr:to>
    <xdr:graphicFrame macro="">
      <xdr:nvGraphicFramePr>
        <xdr:cNvPr id="4" name="Chart 3">
          <a:extLst>
            <a:ext uri="{FF2B5EF4-FFF2-40B4-BE49-F238E27FC236}">
              <a16:creationId xmlns:a16="http://schemas.microsoft.com/office/drawing/2014/main" id="{AE3B02FD-74A1-40F9-8A37-A1C0B1BE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21</xdr:row>
      <xdr:rowOff>47625</xdr:rowOff>
    </xdr:from>
    <xdr:to>
      <xdr:col>14</xdr:col>
      <xdr:colOff>200025</xdr:colOff>
      <xdr:row>34</xdr:row>
      <xdr:rowOff>161925</xdr:rowOff>
    </xdr:to>
    <xdr:graphicFrame macro="">
      <xdr:nvGraphicFramePr>
        <xdr:cNvPr id="5" name="Chart 4">
          <a:extLst>
            <a:ext uri="{FF2B5EF4-FFF2-40B4-BE49-F238E27FC236}">
              <a16:creationId xmlns:a16="http://schemas.microsoft.com/office/drawing/2014/main" id="{08B7E429-01C1-448B-BED1-6D0CC5B77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5492</xdr:colOff>
      <xdr:row>0</xdr:row>
      <xdr:rowOff>139962</xdr:rowOff>
    </xdr:from>
    <xdr:to>
      <xdr:col>8</xdr:col>
      <xdr:colOff>11207</xdr:colOff>
      <xdr:row>5</xdr:row>
      <xdr:rowOff>110068</xdr:rowOff>
    </xdr:to>
    <xdr:sp macro="" textlink="">
      <xdr:nvSpPr>
        <xdr:cNvPr id="5" name="TextBox 4">
          <a:extLst>
            <a:ext uri="{FF2B5EF4-FFF2-40B4-BE49-F238E27FC236}">
              <a16:creationId xmlns:a16="http://schemas.microsoft.com/office/drawing/2014/main" id="{0BDB620B-5F2D-466F-9B1E-C8DA1F54B4D1}"/>
            </a:ext>
          </a:extLst>
        </xdr:cNvPr>
        <xdr:cNvSpPr txBox="1"/>
      </xdr:nvSpPr>
      <xdr:spPr>
        <a:xfrm>
          <a:off x="259492" y="139962"/>
          <a:ext cx="7414048" cy="1036906"/>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             Classeur de la </a:t>
          </a:r>
        </a:p>
        <a:p>
          <a:pPr algn="ctr"/>
          <a:r>
            <a:rPr lang="en-US" sz="2000" b="1"/>
            <a:t>Norme du bâtiment à carbone zéro - Performance v2</a:t>
          </a:r>
        </a:p>
        <a:p>
          <a:pPr algn="ctr"/>
          <a:r>
            <a:rPr lang="en-US" sz="1800" b="1">
              <a:solidFill>
                <a:sysClr val="windowText" lastClr="000000"/>
              </a:solidFill>
            </a:rPr>
            <a:t>Autres émissions </a:t>
          </a:r>
        </a:p>
      </xdr:txBody>
    </xdr:sp>
    <xdr:clientData/>
  </xdr:twoCellAnchor>
  <xdr:twoCellAnchor editAs="oneCell">
    <xdr:from>
      <xdr:col>1</xdr:col>
      <xdr:colOff>77881</xdr:colOff>
      <xdr:row>1</xdr:row>
      <xdr:rowOff>135891</xdr:rowOff>
    </xdr:from>
    <xdr:to>
      <xdr:col>2</xdr:col>
      <xdr:colOff>190275</xdr:colOff>
      <xdr:row>4</xdr:row>
      <xdr:rowOff>186856</xdr:rowOff>
    </xdr:to>
    <xdr:pic>
      <xdr:nvPicPr>
        <xdr:cNvPr id="3" name="Picture 2">
          <a:extLst>
            <a:ext uri="{FF2B5EF4-FFF2-40B4-BE49-F238E27FC236}">
              <a16:creationId xmlns:a16="http://schemas.microsoft.com/office/drawing/2014/main" id="{085F9C2B-0A18-4616-9957-88E74FA3CB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1298" y="326391"/>
          <a:ext cx="726227" cy="7282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296172</xdr:colOff>
      <xdr:row>0</xdr:row>
      <xdr:rowOff>190499</xdr:rowOff>
    </xdr:from>
    <xdr:to>
      <xdr:col>10</xdr:col>
      <xdr:colOff>0</xdr:colOff>
      <xdr:row>5</xdr:row>
      <xdr:rowOff>108360</xdr:rowOff>
    </xdr:to>
    <xdr:sp macro="" textlink="">
      <xdr:nvSpPr>
        <xdr:cNvPr id="2" name="TextBox 1">
          <a:extLst>
            <a:ext uri="{FF2B5EF4-FFF2-40B4-BE49-F238E27FC236}">
              <a16:creationId xmlns:a16="http://schemas.microsoft.com/office/drawing/2014/main" id="{122170CB-BF1C-4796-AA33-5268CC76B314}"/>
            </a:ext>
          </a:extLst>
        </xdr:cNvPr>
        <xdr:cNvSpPr txBox="1"/>
      </xdr:nvSpPr>
      <xdr:spPr>
        <a:xfrm>
          <a:off x="296172" y="190499"/>
          <a:ext cx="9819378" cy="870361"/>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Classeur de la Norme du bâtiment à carbone zéro - Performance v2 </a:t>
          </a:r>
          <a:endParaRPr lang="en-US" sz="2000" b="1"/>
        </a:p>
        <a:p>
          <a:pPr algn="ctr"/>
          <a:r>
            <a:rPr lang="en-US" sz="1800" b="1"/>
            <a:t>Facteurs d'émissions</a:t>
          </a:r>
        </a:p>
      </xdr:txBody>
    </xdr:sp>
    <xdr:clientData/>
  </xdr:twoCellAnchor>
  <xdr:twoCellAnchor editAs="oneCell">
    <xdr:from>
      <xdr:col>1</xdr:col>
      <xdr:colOff>133350</xdr:colOff>
      <xdr:row>1</xdr:row>
      <xdr:rowOff>49531</xdr:rowOff>
    </xdr:from>
    <xdr:to>
      <xdr:col>1</xdr:col>
      <xdr:colOff>855345</xdr:colOff>
      <xdr:row>5</xdr:row>
      <xdr:rowOff>57739</xdr:rowOff>
    </xdr:to>
    <xdr:pic>
      <xdr:nvPicPr>
        <xdr:cNvPr id="3" name="Picture 2">
          <a:extLst>
            <a:ext uri="{FF2B5EF4-FFF2-40B4-BE49-F238E27FC236}">
              <a16:creationId xmlns:a16="http://schemas.microsoft.com/office/drawing/2014/main" id="{AC706A98-913F-450F-8B6C-712B3CDBD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240031"/>
          <a:ext cx="725805" cy="7663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584344</xdr:colOff>
      <xdr:row>0</xdr:row>
      <xdr:rowOff>50064</xdr:rowOff>
    </xdr:from>
    <xdr:to>
      <xdr:col>23</xdr:col>
      <xdr:colOff>15875</xdr:colOff>
      <xdr:row>6</xdr:row>
      <xdr:rowOff>155204</xdr:rowOff>
    </xdr:to>
    <xdr:sp macro="" textlink="">
      <xdr:nvSpPr>
        <xdr:cNvPr id="7" name="TextBox 6">
          <a:extLst>
            <a:ext uri="{FF2B5EF4-FFF2-40B4-BE49-F238E27FC236}">
              <a16:creationId xmlns:a16="http://schemas.microsoft.com/office/drawing/2014/main" id="{38BF51AD-E049-421A-9A2F-117D89AB901C}"/>
            </a:ext>
          </a:extLst>
        </xdr:cNvPr>
        <xdr:cNvSpPr txBox="1"/>
      </xdr:nvSpPr>
      <xdr:spPr>
        <a:xfrm>
          <a:off x="584344" y="50064"/>
          <a:ext cx="23450406" cy="1152890"/>
        </a:xfrm>
        <a:prstGeom prst="rect">
          <a:avLst/>
        </a:prstGeom>
        <a:solidFill>
          <a:schemeClr val="lt1"/>
        </a:solidFill>
        <a:ln w="28575" cmpd="sng">
          <a:solidFill>
            <a:srgbClr val="BDBBB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 Classeur de la Norme du bâtiment</a:t>
          </a:r>
          <a:r>
            <a:rPr lang="en-US" sz="2000" b="1" baseline="0"/>
            <a:t> à carbone zéro - Performance v2</a:t>
          </a:r>
          <a:endParaRPr lang="en-US" sz="2000" b="1"/>
        </a:p>
        <a:p>
          <a:pPr algn="ctr"/>
          <a:r>
            <a:rPr lang="en-US" sz="1800" b="1"/>
            <a:t>Graphiques</a:t>
          </a:r>
        </a:p>
        <a:p>
          <a:pPr algn="ctr"/>
          <a:endParaRPr lang="en-US" sz="800" b="1"/>
        </a:p>
        <a:p>
          <a:pPr algn="ctr"/>
          <a:r>
            <a:rPr lang="en-US" sz="1600" b="1">
              <a:solidFill>
                <a:srgbClr val="00837B"/>
              </a:solidFill>
              <a:latin typeface="+mn-lt"/>
              <a:ea typeface="+mn-ea"/>
              <a:cs typeface="+mn-cs"/>
            </a:rPr>
            <a:t>[ Cet onglet est</a:t>
          </a:r>
          <a:r>
            <a:rPr lang="en-US" sz="1600" b="1" baseline="0">
              <a:solidFill>
                <a:srgbClr val="00837B"/>
              </a:solidFill>
              <a:latin typeface="+mn-lt"/>
              <a:ea typeface="+mn-ea"/>
              <a:cs typeface="+mn-cs"/>
            </a:rPr>
            <a:t> offert aux</a:t>
          </a:r>
          <a:r>
            <a:rPr lang="en-US" sz="1600" b="1">
              <a:solidFill>
                <a:srgbClr val="00837B"/>
              </a:solidFill>
              <a:latin typeface="+mn-lt"/>
              <a:ea typeface="+mn-ea"/>
              <a:cs typeface="+mn-cs"/>
            </a:rPr>
            <a:t> requérants pour modifier les graphiques visuels à leurs propres buts ] </a:t>
          </a:r>
        </a:p>
        <a:p>
          <a:pPr algn="ctr"/>
          <a:endParaRPr lang="en-US" sz="1600" b="1">
            <a:solidFill>
              <a:srgbClr val="00837B"/>
            </a:solidFill>
            <a:latin typeface="+mn-lt"/>
            <a:ea typeface="+mn-ea"/>
            <a:cs typeface="+mn-cs"/>
          </a:endParaRPr>
        </a:p>
        <a:p>
          <a:pPr algn="ctr"/>
          <a:endParaRPr lang="en-US" sz="1800" b="1"/>
        </a:p>
      </xdr:txBody>
    </xdr:sp>
    <xdr:clientData/>
  </xdr:twoCellAnchor>
  <xdr:twoCellAnchor editAs="oneCell">
    <xdr:from>
      <xdr:col>1</xdr:col>
      <xdr:colOff>103736</xdr:colOff>
      <xdr:row>0</xdr:row>
      <xdr:rowOff>162099</xdr:rowOff>
    </xdr:from>
    <xdr:to>
      <xdr:col>2</xdr:col>
      <xdr:colOff>362001</xdr:colOff>
      <xdr:row>5</xdr:row>
      <xdr:rowOff>762</xdr:rowOff>
    </xdr:to>
    <xdr:pic>
      <xdr:nvPicPr>
        <xdr:cNvPr id="3" name="Picture 2">
          <a:extLst>
            <a:ext uri="{FF2B5EF4-FFF2-40B4-BE49-F238E27FC236}">
              <a16:creationId xmlns:a16="http://schemas.microsoft.com/office/drawing/2014/main" id="{1E1EC588-DFB7-481A-AD81-F6F9777050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336" y="162099"/>
          <a:ext cx="757375" cy="741633"/>
        </a:xfrm>
        <a:prstGeom prst="rect">
          <a:avLst/>
        </a:prstGeom>
      </xdr:spPr>
    </xdr:pic>
    <xdr:clientData/>
  </xdr:twoCellAnchor>
  <xdr:twoCellAnchor>
    <xdr:from>
      <xdr:col>2</xdr:col>
      <xdr:colOff>424254</xdr:colOff>
      <xdr:row>20</xdr:row>
      <xdr:rowOff>20507</xdr:rowOff>
    </xdr:from>
    <xdr:to>
      <xdr:col>5</xdr:col>
      <xdr:colOff>1861457</xdr:colOff>
      <xdr:row>38</xdr:row>
      <xdr:rowOff>47613</xdr:rowOff>
    </xdr:to>
    <xdr:graphicFrame macro="">
      <xdr:nvGraphicFramePr>
        <xdr:cNvPr id="4" name="Chart 3">
          <a:extLst>
            <a:ext uri="{FF2B5EF4-FFF2-40B4-BE49-F238E27FC236}">
              <a16:creationId xmlns:a16="http://schemas.microsoft.com/office/drawing/2014/main" id="{D98E6F50-8D1C-476F-8DC1-DE3ED271B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220309</xdr:colOff>
      <xdr:row>20</xdr:row>
      <xdr:rowOff>134468</xdr:rowOff>
    </xdr:from>
    <xdr:to>
      <xdr:col>13</xdr:col>
      <xdr:colOff>1101986</xdr:colOff>
      <xdr:row>37</xdr:row>
      <xdr:rowOff>18601</xdr:rowOff>
    </xdr:to>
    <xdr:graphicFrame macro="">
      <xdr:nvGraphicFramePr>
        <xdr:cNvPr id="11" name="Chart 10">
          <a:extLst>
            <a:ext uri="{FF2B5EF4-FFF2-40B4-BE49-F238E27FC236}">
              <a16:creationId xmlns:a16="http://schemas.microsoft.com/office/drawing/2014/main" id="{9464D9D2-BB73-4AA5-8F36-3E63963A9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715575</xdr:colOff>
      <xdr:row>21</xdr:row>
      <xdr:rowOff>178654</xdr:rowOff>
    </xdr:from>
    <xdr:to>
      <xdr:col>20</xdr:col>
      <xdr:colOff>1217936</xdr:colOff>
      <xdr:row>38</xdr:row>
      <xdr:rowOff>6708</xdr:rowOff>
    </xdr:to>
    <xdr:graphicFrame macro="">
      <xdr:nvGraphicFramePr>
        <xdr:cNvPr id="13" name="Chart 12">
          <a:extLst>
            <a:ext uri="{FF2B5EF4-FFF2-40B4-BE49-F238E27FC236}">
              <a16:creationId xmlns:a16="http://schemas.microsoft.com/office/drawing/2014/main" id="{B4A78FC1-D446-442D-B075-E80A09838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26AD-1A56-4E65-95AA-F6C48BD01AD6}">
  <sheetPr>
    <tabColor rgb="FF00837B"/>
  </sheetPr>
  <dimension ref="A1:R116"/>
  <sheetViews>
    <sheetView showRowColHeaders="0" tabSelected="1" zoomScale="90" zoomScaleNormal="90" workbookViewId="0">
      <selection activeCell="C27" sqref="C27"/>
    </sheetView>
  </sheetViews>
  <sheetFormatPr defaultColWidth="8.85546875" defaultRowHeight="15" x14ac:dyDescent="0.25"/>
  <cols>
    <col min="1" max="1" width="5.28515625" style="27" customWidth="1"/>
    <col min="2" max="2" width="4.7109375" style="27" customWidth="1"/>
    <col min="3" max="3" width="8.85546875" style="27"/>
    <col min="4" max="4" width="1.28515625" style="27" customWidth="1"/>
    <col min="5" max="5" width="3.140625" style="27" customWidth="1"/>
    <col min="6" max="6" width="2.28515625" style="27" customWidth="1"/>
    <col min="7" max="8" width="8.85546875" style="27"/>
    <col min="9" max="9" width="8.85546875" style="27" customWidth="1"/>
    <col min="10" max="14" width="8.85546875" style="27"/>
    <col min="15" max="15" width="13.42578125" style="27" customWidth="1"/>
    <col min="16" max="16" width="8.28515625" style="27" customWidth="1"/>
    <col min="17" max="17" width="6.5703125" style="27" customWidth="1"/>
    <col min="18" max="16384" width="8.85546875" style="27"/>
  </cols>
  <sheetData>
    <row r="1" spans="1:18" x14ac:dyDescent="0.25">
      <c r="A1" s="29"/>
      <c r="B1" s="29"/>
      <c r="C1" s="29"/>
      <c r="D1" s="29"/>
      <c r="E1" s="29"/>
      <c r="F1" s="29"/>
      <c r="G1" s="29"/>
      <c r="H1" s="29"/>
      <c r="I1" s="29"/>
      <c r="J1" s="29"/>
      <c r="K1" s="29"/>
      <c r="L1" s="29"/>
      <c r="M1" s="29"/>
      <c r="N1" s="29"/>
      <c r="O1" s="29"/>
      <c r="P1" s="29"/>
      <c r="Q1" s="29"/>
    </row>
    <row r="2" spans="1:18" x14ac:dyDescent="0.25">
      <c r="A2" s="29"/>
      <c r="Q2" s="29"/>
    </row>
    <row r="3" spans="1:18" ht="26.25" x14ac:dyDescent="0.25">
      <c r="A3" s="29"/>
      <c r="F3" s="321" t="s">
        <v>271</v>
      </c>
      <c r="G3" s="321"/>
      <c r="H3" s="321"/>
      <c r="I3" s="321"/>
      <c r="J3" s="321"/>
      <c r="K3" s="321"/>
      <c r="L3" s="321"/>
      <c r="M3" s="321"/>
      <c r="N3" s="321"/>
      <c r="O3" s="321"/>
      <c r="P3" s="84"/>
      <c r="Q3" s="85"/>
    </row>
    <row r="4" spans="1:18" x14ac:dyDescent="0.25">
      <c r="A4" s="29"/>
      <c r="F4" s="321"/>
      <c r="G4" s="321"/>
      <c r="H4" s="321"/>
      <c r="I4" s="321"/>
      <c r="J4" s="321"/>
      <c r="K4" s="321"/>
      <c r="L4" s="321"/>
      <c r="M4" s="321"/>
      <c r="N4" s="321"/>
      <c r="O4" s="321"/>
      <c r="Q4" s="29"/>
    </row>
    <row r="5" spans="1:18" x14ac:dyDescent="0.25">
      <c r="A5" s="29"/>
      <c r="F5" s="321"/>
      <c r="G5" s="321"/>
      <c r="H5" s="321"/>
      <c r="I5" s="321"/>
      <c r="J5" s="321"/>
      <c r="K5" s="321"/>
      <c r="L5" s="321"/>
      <c r="M5" s="321"/>
      <c r="N5" s="321"/>
      <c r="O5" s="321"/>
      <c r="Q5" s="29"/>
    </row>
    <row r="6" spans="1:18" ht="24" customHeight="1" x14ac:dyDescent="0.25">
      <c r="A6" s="29"/>
      <c r="C6" s="86" t="s">
        <v>80</v>
      </c>
      <c r="Q6" s="29"/>
    </row>
    <row r="7" spans="1:18" ht="15.75" x14ac:dyDescent="0.25">
      <c r="A7" s="29"/>
      <c r="C7" s="86" t="s">
        <v>403</v>
      </c>
      <c r="Q7" s="29"/>
    </row>
    <row r="8" spans="1:18" x14ac:dyDescent="0.25">
      <c r="A8" s="29"/>
      <c r="Q8" s="29"/>
    </row>
    <row r="9" spans="1:18" ht="22.15" customHeight="1" x14ac:dyDescent="0.25">
      <c r="A9" s="29"/>
      <c r="B9" s="322" t="s">
        <v>40</v>
      </c>
      <c r="C9" s="322"/>
      <c r="D9" s="322"/>
      <c r="E9" s="322"/>
      <c r="F9" s="322"/>
      <c r="G9" s="322"/>
      <c r="H9" s="322"/>
      <c r="I9" s="322"/>
      <c r="J9" s="322"/>
      <c r="K9" s="322"/>
      <c r="L9" s="322"/>
      <c r="M9" s="322"/>
      <c r="N9" s="322"/>
      <c r="O9" s="322"/>
      <c r="P9" s="322"/>
      <c r="Q9" s="87"/>
    </row>
    <row r="10" spans="1:18" ht="135.75" customHeight="1" x14ac:dyDescent="0.25">
      <c r="A10" s="29"/>
      <c r="B10" s="323" t="s">
        <v>272</v>
      </c>
      <c r="C10" s="323"/>
      <c r="D10" s="323"/>
      <c r="E10" s="323"/>
      <c r="F10" s="323"/>
      <c r="G10" s="323"/>
      <c r="H10" s="323"/>
      <c r="I10" s="323"/>
      <c r="J10" s="323"/>
      <c r="K10" s="323"/>
      <c r="L10" s="323"/>
      <c r="M10" s="323"/>
      <c r="N10" s="323"/>
      <c r="O10" s="323"/>
      <c r="P10" s="323"/>
      <c r="Q10" s="87"/>
    </row>
    <row r="11" spans="1:18" ht="5.45" customHeight="1" x14ac:dyDescent="0.25">
      <c r="A11" s="29"/>
      <c r="B11" s="88"/>
      <c r="C11" s="88"/>
      <c r="D11" s="88"/>
      <c r="E11" s="88"/>
      <c r="F11" s="88"/>
      <c r="G11" s="88"/>
      <c r="H11" s="88"/>
      <c r="I11" s="88"/>
      <c r="J11" s="88"/>
      <c r="K11" s="88"/>
      <c r="L11" s="88"/>
      <c r="M11" s="88"/>
      <c r="N11" s="88"/>
      <c r="O11" s="88"/>
      <c r="P11" s="88"/>
      <c r="Q11" s="29"/>
    </row>
    <row r="12" spans="1:18" ht="16.149999999999999" customHeight="1" x14ac:dyDescent="0.25">
      <c r="A12" s="29"/>
      <c r="B12" s="89"/>
      <c r="C12" s="89"/>
      <c r="D12" s="89"/>
      <c r="E12" s="89"/>
      <c r="F12" s="89"/>
      <c r="G12" s="89"/>
      <c r="H12" s="89"/>
      <c r="I12" s="89"/>
      <c r="J12" s="89"/>
      <c r="K12" s="89"/>
      <c r="L12" s="89"/>
      <c r="M12" s="89"/>
      <c r="N12" s="89"/>
      <c r="O12" s="89"/>
      <c r="P12" s="89"/>
      <c r="Q12" s="29"/>
    </row>
    <row r="13" spans="1:18" ht="39" customHeight="1" x14ac:dyDescent="0.35">
      <c r="A13" s="29"/>
      <c r="B13" s="89"/>
      <c r="C13" s="320" t="s">
        <v>81</v>
      </c>
      <c r="D13" s="320"/>
      <c r="E13" s="320"/>
      <c r="F13" s="320"/>
      <c r="G13" s="320"/>
      <c r="H13" s="320"/>
      <c r="I13" s="320"/>
      <c r="J13" s="320"/>
      <c r="K13" s="320"/>
      <c r="L13" s="320"/>
      <c r="M13" s="320"/>
      <c r="N13" s="320"/>
      <c r="O13" s="320"/>
      <c r="P13" s="320"/>
      <c r="Q13" s="90"/>
    </row>
    <row r="14" spans="1:18" ht="16.149999999999999" customHeight="1" x14ac:dyDescent="0.25">
      <c r="A14" s="29"/>
      <c r="B14" s="89"/>
      <c r="C14" s="89"/>
      <c r="D14" s="89"/>
      <c r="E14" s="89"/>
      <c r="F14" s="89"/>
      <c r="G14" s="89"/>
      <c r="H14" s="89"/>
      <c r="I14" s="89"/>
      <c r="J14" s="89"/>
      <c r="K14" s="89"/>
      <c r="L14" s="89"/>
      <c r="M14" s="89"/>
      <c r="N14" s="89"/>
      <c r="O14" s="89"/>
      <c r="P14" s="89"/>
      <c r="Q14" s="29"/>
    </row>
    <row r="15" spans="1:18" ht="18" customHeight="1" x14ac:dyDescent="0.25">
      <c r="A15" s="29"/>
      <c r="B15" s="89"/>
      <c r="C15" s="91" t="s">
        <v>39</v>
      </c>
      <c r="D15" s="92" t="s">
        <v>85</v>
      </c>
      <c r="E15" s="89"/>
      <c r="F15" s="89"/>
      <c r="G15" s="89"/>
      <c r="H15" s="89"/>
      <c r="I15" s="89"/>
      <c r="J15" s="89"/>
      <c r="K15" s="89"/>
      <c r="L15" s="89"/>
      <c r="M15" s="89"/>
      <c r="N15" s="89"/>
      <c r="O15" s="89"/>
      <c r="P15" s="89"/>
      <c r="Q15" s="29"/>
      <c r="R15" s="2"/>
    </row>
    <row r="16" spans="1:18" ht="18" customHeight="1" x14ac:dyDescent="0.25">
      <c r="A16" s="29"/>
      <c r="B16" s="89"/>
      <c r="C16" s="91" t="s">
        <v>39</v>
      </c>
      <c r="D16" s="92" t="s">
        <v>82</v>
      </c>
      <c r="E16" s="89"/>
      <c r="F16" s="89"/>
      <c r="G16" s="89"/>
      <c r="H16" s="89"/>
      <c r="I16" s="89"/>
      <c r="J16" s="89"/>
      <c r="K16" s="89"/>
      <c r="L16" s="89"/>
      <c r="M16" s="89"/>
      <c r="N16" s="89"/>
      <c r="O16" s="89"/>
      <c r="P16" s="89"/>
      <c r="Q16" s="29"/>
      <c r="R16" s="2"/>
    </row>
    <row r="17" spans="1:17" ht="18" customHeight="1" x14ac:dyDescent="0.25">
      <c r="A17" s="29"/>
      <c r="B17" s="89"/>
      <c r="C17" s="91" t="s">
        <v>39</v>
      </c>
      <c r="D17" s="92" t="s">
        <v>83</v>
      </c>
      <c r="E17" s="89"/>
      <c r="F17" s="89"/>
      <c r="G17" s="89"/>
      <c r="H17" s="89"/>
      <c r="I17" s="89"/>
      <c r="J17" s="89"/>
      <c r="K17" s="89"/>
      <c r="L17" s="89"/>
      <c r="M17" s="89"/>
      <c r="N17" s="89"/>
      <c r="O17" s="89"/>
      <c r="P17" s="89"/>
      <c r="Q17" s="29"/>
    </row>
    <row r="18" spans="1:17" ht="18" customHeight="1" x14ac:dyDescent="0.25">
      <c r="A18" s="29"/>
      <c r="B18" s="89"/>
      <c r="C18" s="91" t="s">
        <v>39</v>
      </c>
      <c r="D18" s="92" t="s">
        <v>84</v>
      </c>
      <c r="E18" s="89"/>
      <c r="F18" s="89"/>
      <c r="G18" s="89"/>
      <c r="H18" s="89"/>
      <c r="I18" s="89"/>
      <c r="J18" s="89"/>
      <c r="K18" s="89"/>
      <c r="L18" s="89"/>
      <c r="M18" s="89"/>
      <c r="N18" s="89"/>
      <c r="O18" s="89"/>
      <c r="P18" s="89"/>
      <c r="Q18" s="29"/>
    </row>
    <row r="19" spans="1:17" x14ac:dyDescent="0.25">
      <c r="A19" s="29"/>
      <c r="B19" s="89"/>
      <c r="C19" s="89"/>
      <c r="D19" s="89"/>
      <c r="E19" s="89"/>
      <c r="F19" s="89"/>
      <c r="G19" s="89"/>
      <c r="H19" s="89"/>
      <c r="I19" s="89"/>
      <c r="J19" s="89"/>
      <c r="K19" s="89"/>
      <c r="L19" s="89"/>
      <c r="M19" s="89"/>
      <c r="N19" s="89"/>
      <c r="O19" s="89"/>
      <c r="P19" s="89"/>
      <c r="Q19" s="29"/>
    </row>
    <row r="20" spans="1:17" x14ac:dyDescent="0.25">
      <c r="A20" s="29"/>
      <c r="B20" s="29"/>
      <c r="C20" s="29"/>
      <c r="D20" s="29"/>
      <c r="E20" s="29"/>
      <c r="F20" s="29"/>
      <c r="G20" s="29"/>
      <c r="H20" s="29"/>
      <c r="I20" s="29"/>
      <c r="J20" s="29"/>
      <c r="K20" s="29"/>
      <c r="L20" s="29"/>
      <c r="M20" s="29"/>
      <c r="N20" s="29"/>
      <c r="O20" s="29"/>
      <c r="P20" s="29"/>
      <c r="Q20" s="29"/>
    </row>
    <row r="21" spans="1:17" ht="23.25" x14ac:dyDescent="0.35">
      <c r="A21" s="29"/>
      <c r="B21" s="93" t="s">
        <v>86</v>
      </c>
      <c r="Q21" s="29"/>
    </row>
    <row r="22" spans="1:17" ht="4.9000000000000004" customHeight="1" x14ac:dyDescent="0.25">
      <c r="A22" s="29"/>
      <c r="Q22" s="29"/>
    </row>
    <row r="23" spans="1:17" x14ac:dyDescent="0.25">
      <c r="A23" s="29"/>
      <c r="B23" s="30" t="s">
        <v>38</v>
      </c>
      <c r="C23" s="13" t="s">
        <v>38</v>
      </c>
      <c r="D23" s="94"/>
      <c r="E23" s="27" t="s">
        <v>87</v>
      </c>
      <c r="Q23" s="29"/>
    </row>
    <row r="24" spans="1:17" x14ac:dyDescent="0.25">
      <c r="A24" s="29"/>
      <c r="B24" s="30" t="s">
        <v>41</v>
      </c>
      <c r="C24" s="95" t="s">
        <v>41</v>
      </c>
      <c r="Q24" s="29"/>
    </row>
    <row r="25" spans="1:17" s="9" customFormat="1" ht="21" customHeight="1" x14ac:dyDescent="0.25">
      <c r="A25" s="33"/>
      <c r="B25" s="96" t="s">
        <v>97</v>
      </c>
      <c r="C25" s="33"/>
      <c r="D25" s="97"/>
      <c r="E25" s="33"/>
      <c r="F25" s="33"/>
      <c r="G25" s="33"/>
      <c r="H25" s="33"/>
      <c r="I25" s="33"/>
      <c r="J25" s="33"/>
      <c r="K25" s="33"/>
      <c r="L25" s="33"/>
      <c r="M25" s="33"/>
      <c r="N25" s="33"/>
      <c r="O25" s="33"/>
      <c r="P25" s="33"/>
      <c r="Q25" s="33"/>
    </row>
    <row r="26" spans="1:17" ht="6" customHeight="1" x14ac:dyDescent="0.25">
      <c r="A26" s="29"/>
      <c r="B26" s="1"/>
      <c r="D26" s="1"/>
      <c r="Q26" s="29"/>
    </row>
    <row r="27" spans="1:17" ht="15.6" customHeight="1" x14ac:dyDescent="0.25">
      <c r="A27" s="29"/>
      <c r="C27" s="261"/>
      <c r="E27" s="27" t="s">
        <v>88</v>
      </c>
      <c r="Q27" s="29"/>
    </row>
    <row r="28" spans="1:17" ht="4.9000000000000004" customHeight="1" x14ac:dyDescent="0.25">
      <c r="A28" s="29"/>
      <c r="Q28" s="29"/>
    </row>
    <row r="29" spans="1:17" ht="16.149999999999999" customHeight="1" x14ac:dyDescent="0.25">
      <c r="A29" s="29"/>
      <c r="C29" s="261"/>
      <c r="E29" s="27" t="s">
        <v>89</v>
      </c>
      <c r="Q29" s="29"/>
    </row>
    <row r="30" spans="1:17" ht="16.149999999999999" customHeight="1" x14ac:dyDescent="0.25">
      <c r="A30" s="29"/>
      <c r="F30" s="27" t="s">
        <v>90</v>
      </c>
      <c r="Q30" s="29"/>
    </row>
    <row r="31" spans="1:17" ht="16.149999999999999" customHeight="1" x14ac:dyDescent="0.25">
      <c r="A31" s="29"/>
      <c r="F31" s="27" t="s">
        <v>91</v>
      </c>
      <c r="Q31" s="29"/>
    </row>
    <row r="32" spans="1:17" ht="16.149999999999999" customHeight="1" x14ac:dyDescent="0.25">
      <c r="A32" s="29"/>
      <c r="F32" s="27" t="s">
        <v>92</v>
      </c>
      <c r="Q32" s="29"/>
    </row>
    <row r="33" spans="1:17" ht="16.149999999999999" customHeight="1" x14ac:dyDescent="0.25">
      <c r="A33" s="29"/>
      <c r="F33" s="27" t="s">
        <v>93</v>
      </c>
      <c r="Q33" s="29"/>
    </row>
    <row r="34" spans="1:17" ht="4.9000000000000004" customHeight="1" x14ac:dyDescent="0.25">
      <c r="A34" s="29"/>
      <c r="Q34" s="29"/>
    </row>
    <row r="35" spans="1:17" ht="16.149999999999999" customHeight="1" x14ac:dyDescent="0.25">
      <c r="A35" s="29"/>
      <c r="C35" s="261"/>
      <c r="E35" s="27" t="s">
        <v>94</v>
      </c>
      <c r="Q35" s="29"/>
    </row>
    <row r="36" spans="1:17" ht="4.9000000000000004" customHeight="1" x14ac:dyDescent="0.25">
      <c r="A36" s="29"/>
      <c r="Q36" s="29"/>
    </row>
    <row r="37" spans="1:17" ht="16.149999999999999" customHeight="1" x14ac:dyDescent="0.25">
      <c r="A37" s="29"/>
      <c r="C37" s="261"/>
      <c r="E37" s="27" t="s">
        <v>95</v>
      </c>
      <c r="Q37" s="29"/>
    </row>
    <row r="38" spans="1:17" ht="16.149999999999999" customHeight="1" x14ac:dyDescent="0.25">
      <c r="A38" s="29"/>
      <c r="F38" s="27" t="s">
        <v>96</v>
      </c>
      <c r="Q38" s="29"/>
    </row>
    <row r="39" spans="1:17" ht="30.6" customHeight="1" x14ac:dyDescent="0.25">
      <c r="A39" s="29"/>
      <c r="F39" s="315" t="s">
        <v>273</v>
      </c>
      <c r="G39" s="315"/>
      <c r="H39" s="315"/>
      <c r="I39" s="315"/>
      <c r="J39" s="315"/>
      <c r="K39" s="315"/>
      <c r="L39" s="315"/>
      <c r="M39" s="315"/>
      <c r="N39" s="315"/>
      <c r="O39" s="315"/>
      <c r="P39" s="315"/>
      <c r="Q39" s="29"/>
    </row>
    <row r="40" spans="1:17" ht="4.9000000000000004" customHeight="1" x14ac:dyDescent="0.25">
      <c r="A40" s="29"/>
      <c r="Q40" s="29"/>
    </row>
    <row r="41" spans="1:17" s="9" customFormat="1" ht="21" customHeight="1" x14ac:dyDescent="0.25">
      <c r="A41" s="34"/>
      <c r="B41" s="96" t="s">
        <v>98</v>
      </c>
      <c r="C41" s="98"/>
      <c r="D41" s="99"/>
      <c r="E41" s="34"/>
      <c r="F41" s="34"/>
      <c r="G41" s="34"/>
      <c r="H41" s="34"/>
      <c r="I41" s="34"/>
      <c r="J41" s="34"/>
      <c r="K41" s="34"/>
      <c r="L41" s="34"/>
      <c r="M41" s="34"/>
      <c r="N41" s="34"/>
      <c r="O41" s="34"/>
      <c r="P41" s="34"/>
      <c r="Q41" s="34"/>
    </row>
    <row r="42" spans="1:17" ht="6" customHeight="1" x14ac:dyDescent="0.25">
      <c r="A42" s="29"/>
      <c r="B42" s="1"/>
      <c r="D42" s="1"/>
      <c r="Q42" s="29"/>
    </row>
    <row r="43" spans="1:17" ht="16.899999999999999" customHeight="1" x14ac:dyDescent="0.25">
      <c r="A43" s="29"/>
      <c r="C43" s="100" t="s">
        <v>99</v>
      </c>
      <c r="D43" s="101"/>
      <c r="E43" s="101"/>
      <c r="F43" s="101"/>
      <c r="G43" s="101"/>
      <c r="H43" s="101"/>
      <c r="I43" s="101"/>
      <c r="J43" s="101"/>
      <c r="K43" s="101"/>
      <c r="L43" s="101"/>
      <c r="M43" s="101"/>
      <c r="N43" s="101"/>
      <c r="O43" s="101"/>
      <c r="P43" s="101"/>
      <c r="Q43" s="29"/>
    </row>
    <row r="44" spans="1:17" ht="31.15" customHeight="1" x14ac:dyDescent="0.25">
      <c r="A44" s="29"/>
      <c r="C44" s="316" t="s">
        <v>100</v>
      </c>
      <c r="D44" s="316"/>
      <c r="E44" s="316"/>
      <c r="F44" s="316"/>
      <c r="G44" s="316"/>
      <c r="H44" s="316"/>
      <c r="I44" s="316"/>
      <c r="J44" s="316"/>
      <c r="K44" s="316"/>
      <c r="L44" s="316"/>
      <c r="M44" s="316"/>
      <c r="N44" s="316"/>
      <c r="O44" s="316"/>
      <c r="P44" s="316"/>
      <c r="Q44" s="29"/>
    </row>
    <row r="45" spans="1:17" ht="27.6" customHeight="1" x14ac:dyDescent="0.25">
      <c r="A45" s="29"/>
      <c r="C45" s="261"/>
      <c r="E45" s="314" t="s">
        <v>101</v>
      </c>
      <c r="F45" s="314"/>
      <c r="G45" s="314"/>
      <c r="H45" s="314"/>
      <c r="I45" s="314"/>
      <c r="J45" s="314"/>
      <c r="K45" s="314"/>
      <c r="L45" s="314"/>
      <c r="M45" s="314"/>
      <c r="N45" s="314"/>
      <c r="O45" s="314"/>
      <c r="P45" s="314"/>
      <c r="Q45" s="102"/>
    </row>
    <row r="46" spans="1:17" ht="4.9000000000000004" customHeight="1" x14ac:dyDescent="0.25">
      <c r="A46" s="29"/>
      <c r="Q46" s="29"/>
    </row>
    <row r="47" spans="1:17" ht="16.149999999999999" customHeight="1" x14ac:dyDescent="0.25">
      <c r="A47" s="29"/>
      <c r="C47" s="261"/>
      <c r="E47" s="314" t="s">
        <v>102</v>
      </c>
      <c r="F47" s="314"/>
      <c r="G47" s="314"/>
      <c r="H47" s="314"/>
      <c r="I47" s="314"/>
      <c r="J47" s="314"/>
      <c r="K47" s="314"/>
      <c r="L47" s="314"/>
      <c r="M47" s="314"/>
      <c r="N47" s="314"/>
      <c r="O47" s="314"/>
      <c r="P47" s="314"/>
      <c r="Q47" s="29"/>
    </row>
    <row r="48" spans="1:17" ht="4.9000000000000004" customHeight="1" x14ac:dyDescent="0.25">
      <c r="A48" s="29"/>
      <c r="Q48" s="29"/>
    </row>
    <row r="49" spans="1:17" ht="44.45" customHeight="1" x14ac:dyDescent="0.25">
      <c r="A49" s="29"/>
      <c r="C49" s="261"/>
      <c r="E49" s="314" t="s">
        <v>103</v>
      </c>
      <c r="F49" s="314"/>
      <c r="G49" s="314"/>
      <c r="H49" s="314"/>
      <c r="I49" s="314"/>
      <c r="J49" s="314"/>
      <c r="K49" s="314"/>
      <c r="L49" s="314"/>
      <c r="M49" s="314"/>
      <c r="N49" s="314"/>
      <c r="O49" s="314"/>
      <c r="P49" s="314"/>
      <c r="Q49" s="29"/>
    </row>
    <row r="50" spans="1:17" ht="4.9000000000000004" customHeight="1" x14ac:dyDescent="0.25">
      <c r="A50" s="29"/>
      <c r="Q50" s="29"/>
    </row>
    <row r="51" spans="1:17" ht="27.6" customHeight="1" x14ac:dyDescent="0.25">
      <c r="A51" s="29"/>
      <c r="C51" s="261"/>
      <c r="E51" s="314" t="s">
        <v>104</v>
      </c>
      <c r="F51" s="314"/>
      <c r="G51" s="314"/>
      <c r="H51" s="314"/>
      <c r="I51" s="314"/>
      <c r="J51" s="314"/>
      <c r="K51" s="314"/>
      <c r="L51" s="314"/>
      <c r="M51" s="314"/>
      <c r="N51" s="314"/>
      <c r="O51" s="314"/>
      <c r="P51" s="314"/>
      <c r="Q51" s="29"/>
    </row>
    <row r="52" spans="1:17" ht="24" customHeight="1" x14ac:dyDescent="0.25">
      <c r="A52" s="29"/>
      <c r="C52" s="316" t="s">
        <v>105</v>
      </c>
      <c r="D52" s="316"/>
      <c r="E52" s="316"/>
      <c r="F52" s="316"/>
      <c r="G52" s="316"/>
      <c r="H52" s="316"/>
      <c r="I52" s="316"/>
      <c r="J52" s="316"/>
      <c r="K52" s="316"/>
      <c r="L52" s="316"/>
      <c r="M52" s="316"/>
      <c r="N52" s="316"/>
      <c r="O52" s="316"/>
      <c r="P52" s="316"/>
      <c r="Q52" s="29"/>
    </row>
    <row r="53" spans="1:17" ht="27.6" customHeight="1" x14ac:dyDescent="0.25">
      <c r="A53" s="29"/>
      <c r="C53" s="261"/>
      <c r="E53" s="314" t="s">
        <v>106</v>
      </c>
      <c r="F53" s="314"/>
      <c r="G53" s="314"/>
      <c r="H53" s="314"/>
      <c r="I53" s="314"/>
      <c r="J53" s="314"/>
      <c r="K53" s="314"/>
      <c r="L53" s="314"/>
      <c r="M53" s="314"/>
      <c r="N53" s="314"/>
      <c r="O53" s="314"/>
      <c r="P53" s="314"/>
      <c r="Q53" s="102"/>
    </row>
    <row r="54" spans="1:17" ht="4.9000000000000004" customHeight="1" x14ac:dyDescent="0.25">
      <c r="A54" s="29"/>
      <c r="Q54" s="29"/>
    </row>
    <row r="55" spans="1:17" ht="44.45" customHeight="1" x14ac:dyDescent="0.25">
      <c r="A55" s="29"/>
      <c r="C55" s="261"/>
      <c r="E55" s="314" t="s">
        <v>103</v>
      </c>
      <c r="F55" s="314"/>
      <c r="G55" s="314"/>
      <c r="H55" s="314"/>
      <c r="I55" s="314"/>
      <c r="J55" s="314"/>
      <c r="K55" s="314"/>
      <c r="L55" s="314"/>
      <c r="M55" s="314"/>
      <c r="N55" s="314"/>
      <c r="O55" s="314"/>
      <c r="P55" s="314"/>
      <c r="Q55" s="29"/>
    </row>
    <row r="56" spans="1:17" ht="4.9000000000000004" customHeight="1" x14ac:dyDescent="0.25">
      <c r="A56" s="29"/>
      <c r="Q56" s="29"/>
    </row>
    <row r="57" spans="1:17" ht="27.6" customHeight="1" x14ac:dyDescent="0.25">
      <c r="A57" s="29"/>
      <c r="C57" s="261"/>
      <c r="E57" s="314" t="s">
        <v>107</v>
      </c>
      <c r="F57" s="314"/>
      <c r="G57" s="314"/>
      <c r="H57" s="314"/>
      <c r="I57" s="314"/>
      <c r="J57" s="314"/>
      <c r="K57" s="314"/>
      <c r="L57" s="314"/>
      <c r="M57" s="314"/>
      <c r="N57" s="314"/>
      <c r="O57" s="314"/>
      <c r="P57" s="314"/>
      <c r="Q57" s="29"/>
    </row>
    <row r="58" spans="1:17" ht="6" customHeight="1" x14ac:dyDescent="0.25">
      <c r="A58" s="29"/>
      <c r="B58" s="1"/>
      <c r="D58" s="1"/>
      <c r="Q58" s="29"/>
    </row>
    <row r="59" spans="1:17" ht="16.149999999999999" customHeight="1" x14ac:dyDescent="0.25">
      <c r="A59" s="29"/>
      <c r="C59" s="100" t="s">
        <v>108</v>
      </c>
      <c r="D59" s="101"/>
      <c r="E59" s="101"/>
      <c r="F59" s="101"/>
      <c r="G59" s="101"/>
      <c r="H59" s="101"/>
      <c r="I59" s="101"/>
      <c r="J59" s="101"/>
      <c r="K59" s="101"/>
      <c r="L59" s="101"/>
      <c r="M59" s="101"/>
      <c r="N59" s="101"/>
      <c r="O59" s="101"/>
      <c r="P59" s="101"/>
      <c r="Q59" s="29"/>
    </row>
    <row r="60" spans="1:17" ht="16.149999999999999" customHeight="1" x14ac:dyDescent="0.25">
      <c r="A60" s="29"/>
      <c r="C60" s="243" t="s">
        <v>109</v>
      </c>
      <c r="Q60" s="29"/>
    </row>
    <row r="61" spans="1:17" ht="30.6" customHeight="1" x14ac:dyDescent="0.25">
      <c r="A61" s="29"/>
      <c r="C61" s="316" t="s">
        <v>367</v>
      </c>
      <c r="D61" s="316"/>
      <c r="E61" s="316"/>
      <c r="F61" s="316"/>
      <c r="G61" s="316"/>
      <c r="H61" s="316"/>
      <c r="I61" s="316"/>
      <c r="J61" s="316"/>
      <c r="K61" s="316"/>
      <c r="L61" s="316"/>
      <c r="M61" s="316"/>
      <c r="N61" s="316"/>
      <c r="O61" s="316"/>
      <c r="P61" s="316"/>
      <c r="Q61" s="29"/>
    </row>
    <row r="62" spans="1:17" ht="16.149999999999999" customHeight="1" x14ac:dyDescent="0.25">
      <c r="A62" s="29"/>
      <c r="C62" s="261"/>
      <c r="E62" s="315" t="s">
        <v>110</v>
      </c>
      <c r="F62" s="315"/>
      <c r="G62" s="315"/>
      <c r="H62" s="315"/>
      <c r="I62" s="315"/>
      <c r="J62" s="315"/>
      <c r="K62" s="315"/>
      <c r="L62" s="315"/>
      <c r="M62" s="315"/>
      <c r="N62" s="315"/>
      <c r="O62" s="315"/>
      <c r="P62" s="315"/>
      <c r="Q62" s="102"/>
    </row>
    <row r="63" spans="1:17" ht="4.9000000000000004" customHeight="1" x14ac:dyDescent="0.25">
      <c r="A63" s="29"/>
      <c r="Q63" s="29"/>
    </row>
    <row r="64" spans="1:17" ht="27.6" customHeight="1" x14ac:dyDescent="0.25">
      <c r="A64" s="29"/>
      <c r="C64" s="261"/>
      <c r="E64" s="315" t="s">
        <v>111</v>
      </c>
      <c r="F64" s="315"/>
      <c r="G64" s="315"/>
      <c r="H64" s="315"/>
      <c r="I64" s="315"/>
      <c r="J64" s="315"/>
      <c r="K64" s="315"/>
      <c r="L64" s="315"/>
      <c r="M64" s="315"/>
      <c r="N64" s="315"/>
      <c r="O64" s="315"/>
      <c r="P64" s="315"/>
      <c r="Q64" s="29"/>
    </row>
    <row r="65" spans="1:18" ht="4.9000000000000004" customHeight="1" x14ac:dyDescent="0.25">
      <c r="A65" s="29"/>
      <c r="Q65" s="29"/>
    </row>
    <row r="66" spans="1:18" ht="16.149999999999999" customHeight="1" x14ac:dyDescent="0.25">
      <c r="A66" s="29"/>
      <c r="C66" s="261"/>
      <c r="E66" s="315" t="s">
        <v>112</v>
      </c>
      <c r="F66" s="315"/>
      <c r="G66" s="315"/>
      <c r="H66" s="315"/>
      <c r="I66" s="315"/>
      <c r="J66" s="315"/>
      <c r="K66" s="315"/>
      <c r="L66" s="315"/>
      <c r="M66" s="315"/>
      <c r="N66" s="315"/>
      <c r="O66" s="315"/>
      <c r="P66" s="315"/>
      <c r="Q66" s="29"/>
    </row>
    <row r="67" spans="1:18" ht="4.9000000000000004" customHeight="1" x14ac:dyDescent="0.25">
      <c r="A67" s="29"/>
      <c r="Q67" s="29"/>
    </row>
    <row r="68" spans="1:18" ht="16.149999999999999" customHeight="1" x14ac:dyDescent="0.25">
      <c r="A68" s="29"/>
      <c r="C68" s="261"/>
      <c r="E68" s="315" t="s">
        <v>113</v>
      </c>
      <c r="F68" s="315"/>
      <c r="G68" s="315"/>
      <c r="H68" s="315"/>
      <c r="I68" s="315"/>
      <c r="J68" s="315"/>
      <c r="K68" s="315"/>
      <c r="L68" s="315"/>
      <c r="M68" s="315"/>
      <c r="N68" s="315"/>
      <c r="O68" s="315"/>
      <c r="P68" s="315"/>
      <c r="Q68" s="29"/>
    </row>
    <row r="69" spans="1:18" ht="4.9000000000000004" customHeight="1" x14ac:dyDescent="0.25">
      <c r="A69" s="29"/>
      <c r="Q69" s="29"/>
    </row>
    <row r="70" spans="1:18" ht="19.5" customHeight="1" x14ac:dyDescent="0.25">
      <c r="A70" s="29"/>
      <c r="C70" s="105" t="s">
        <v>114</v>
      </c>
      <c r="Q70" s="29"/>
    </row>
    <row r="71" spans="1:18" ht="26.45" customHeight="1" x14ac:dyDescent="0.25">
      <c r="A71" s="29"/>
      <c r="C71" s="262"/>
      <c r="D71" s="2"/>
      <c r="E71" s="313" t="s">
        <v>115</v>
      </c>
      <c r="F71" s="313"/>
      <c r="G71" s="313"/>
      <c r="H71" s="313"/>
      <c r="I71" s="313"/>
      <c r="J71" s="313"/>
      <c r="K71" s="313"/>
      <c r="L71" s="313"/>
      <c r="M71" s="313"/>
      <c r="N71" s="313"/>
      <c r="O71" s="313"/>
      <c r="P71" s="313"/>
      <c r="Q71" s="103"/>
    </row>
    <row r="72" spans="1:18" ht="4.9000000000000004" customHeight="1" x14ac:dyDescent="0.25">
      <c r="A72" s="29"/>
      <c r="E72" s="2"/>
      <c r="F72" s="2"/>
      <c r="G72" s="2"/>
      <c r="H72" s="2"/>
      <c r="I72" s="2"/>
      <c r="J72" s="2"/>
      <c r="K72" s="2"/>
      <c r="L72" s="2"/>
      <c r="M72" s="2"/>
      <c r="N72" s="2"/>
      <c r="O72" s="2"/>
      <c r="P72" s="2"/>
      <c r="Q72" s="29"/>
    </row>
    <row r="73" spans="1:18" s="7" customFormat="1" ht="16.149999999999999" customHeight="1" x14ac:dyDescent="0.25">
      <c r="A73" s="106"/>
      <c r="C73" s="263"/>
      <c r="E73" s="314" t="s">
        <v>116</v>
      </c>
      <c r="F73" s="314"/>
      <c r="G73" s="314"/>
      <c r="H73" s="314"/>
      <c r="I73" s="314"/>
      <c r="J73" s="314"/>
      <c r="K73" s="314"/>
      <c r="L73" s="314"/>
      <c r="M73" s="314"/>
      <c r="N73" s="314"/>
      <c r="O73" s="314"/>
      <c r="P73" s="314"/>
      <c r="Q73" s="106"/>
    </row>
    <row r="74" spans="1:18" ht="4.9000000000000004" customHeight="1" x14ac:dyDescent="0.25">
      <c r="A74" s="29"/>
      <c r="Q74" s="29"/>
    </row>
    <row r="75" spans="1:18" ht="16.149999999999999" customHeight="1" x14ac:dyDescent="0.25">
      <c r="A75" s="29"/>
      <c r="C75" s="243" t="s">
        <v>117</v>
      </c>
      <c r="D75" s="2"/>
      <c r="E75" s="2"/>
      <c r="F75" s="2"/>
      <c r="G75" s="2"/>
      <c r="H75" s="2"/>
      <c r="I75" s="2"/>
      <c r="J75" s="2"/>
      <c r="K75" s="2"/>
      <c r="L75" s="2"/>
      <c r="M75" s="2"/>
      <c r="N75" s="2"/>
      <c r="O75" s="2"/>
      <c r="P75" s="2"/>
      <c r="Q75" s="29"/>
      <c r="R75" s="2"/>
    </row>
    <row r="76" spans="1:18" ht="26.45" customHeight="1" x14ac:dyDescent="0.25">
      <c r="A76" s="29"/>
      <c r="C76" s="262"/>
      <c r="D76" s="2"/>
      <c r="E76" s="313" t="s">
        <v>118</v>
      </c>
      <c r="F76" s="313"/>
      <c r="G76" s="313"/>
      <c r="H76" s="313"/>
      <c r="I76" s="313"/>
      <c r="J76" s="313"/>
      <c r="K76" s="313"/>
      <c r="L76" s="313"/>
      <c r="M76" s="313"/>
      <c r="N76" s="313"/>
      <c r="O76" s="313"/>
      <c r="P76" s="313"/>
      <c r="Q76" s="103"/>
    </row>
    <row r="77" spans="1:18" ht="4.9000000000000004" customHeight="1" x14ac:dyDescent="0.25">
      <c r="A77" s="29"/>
      <c r="C77" s="2"/>
      <c r="D77" s="2"/>
      <c r="E77" s="2"/>
      <c r="F77" s="2"/>
      <c r="G77" s="2"/>
      <c r="H77" s="2"/>
      <c r="I77" s="2"/>
      <c r="J77" s="2"/>
      <c r="K77" s="2"/>
      <c r="L77" s="2"/>
      <c r="M77" s="2"/>
      <c r="N77" s="2"/>
      <c r="O77" s="2"/>
      <c r="P77" s="2"/>
      <c r="Q77" s="29"/>
    </row>
    <row r="78" spans="1:18" ht="16.149999999999999" customHeight="1" x14ac:dyDescent="0.25">
      <c r="A78" s="29"/>
      <c r="C78" s="262"/>
      <c r="D78" s="2"/>
      <c r="E78" s="314" t="s">
        <v>116</v>
      </c>
      <c r="F78" s="314"/>
      <c r="G78" s="314"/>
      <c r="H78" s="314"/>
      <c r="I78" s="314"/>
      <c r="J78" s="314"/>
      <c r="K78" s="314"/>
      <c r="L78" s="314"/>
      <c r="M78" s="314"/>
      <c r="N78" s="314"/>
      <c r="O78" s="314"/>
      <c r="P78" s="314"/>
      <c r="Q78" s="103"/>
    </row>
    <row r="79" spans="1:18" ht="6" customHeight="1" x14ac:dyDescent="0.25">
      <c r="A79" s="29"/>
      <c r="B79" s="1"/>
      <c r="D79" s="1"/>
      <c r="Q79" s="29"/>
    </row>
    <row r="80" spans="1:18" ht="28.5" customHeight="1" x14ac:dyDescent="0.25">
      <c r="A80" s="29"/>
      <c r="C80" s="261"/>
      <c r="E80" s="311" t="s">
        <v>386</v>
      </c>
      <c r="F80" s="312"/>
      <c r="G80" s="312"/>
      <c r="H80" s="312"/>
      <c r="I80" s="312"/>
      <c r="J80" s="312"/>
      <c r="K80" s="312"/>
      <c r="L80" s="312"/>
      <c r="M80" s="312"/>
      <c r="N80" s="312"/>
      <c r="O80" s="312"/>
      <c r="P80" s="312"/>
      <c r="Q80" s="103"/>
    </row>
    <row r="81" spans="1:18" ht="4.9000000000000004" customHeight="1" x14ac:dyDescent="0.25">
      <c r="A81" s="29"/>
      <c r="E81" s="297"/>
      <c r="F81" s="297"/>
      <c r="G81" s="297"/>
      <c r="H81" s="297"/>
      <c r="I81" s="297"/>
      <c r="J81" s="297"/>
      <c r="K81" s="297"/>
      <c r="L81" s="297"/>
      <c r="M81" s="297"/>
      <c r="N81" s="297"/>
      <c r="O81" s="297"/>
      <c r="P81" s="297"/>
      <c r="Q81" s="29"/>
    </row>
    <row r="82" spans="1:18" ht="16.149999999999999" customHeight="1" x14ac:dyDescent="0.25">
      <c r="A82" s="29"/>
      <c r="C82" s="112" t="s">
        <v>119</v>
      </c>
      <c r="D82" s="107"/>
      <c r="E82" s="107"/>
      <c r="F82" s="107"/>
      <c r="G82" s="107"/>
      <c r="H82" s="107"/>
      <c r="I82" s="107"/>
      <c r="J82" s="107"/>
      <c r="K82" s="107"/>
      <c r="L82" s="107"/>
      <c r="M82" s="107"/>
      <c r="N82" s="107"/>
      <c r="O82" s="107"/>
      <c r="P82" s="107"/>
      <c r="Q82" s="29"/>
      <c r="R82" s="2"/>
    </row>
    <row r="83" spans="1:18" ht="4.9000000000000004" customHeight="1" x14ac:dyDescent="0.25">
      <c r="A83" s="29"/>
      <c r="C83" s="2"/>
      <c r="D83" s="2"/>
      <c r="E83" s="2"/>
      <c r="F83" s="2"/>
      <c r="G83" s="2"/>
      <c r="H83" s="2"/>
      <c r="I83" s="2"/>
      <c r="J83" s="2"/>
      <c r="K83" s="2"/>
      <c r="L83" s="2"/>
      <c r="M83" s="2"/>
      <c r="N83" s="2"/>
      <c r="O83" s="2"/>
      <c r="P83" s="2"/>
      <c r="Q83" s="29"/>
    </row>
    <row r="84" spans="1:18" ht="28.15" customHeight="1" x14ac:dyDescent="0.25">
      <c r="A84" s="29"/>
      <c r="C84" s="262"/>
      <c r="D84" s="2"/>
      <c r="E84" s="314" t="s">
        <v>120</v>
      </c>
      <c r="F84" s="314"/>
      <c r="G84" s="314"/>
      <c r="H84" s="314"/>
      <c r="I84" s="314"/>
      <c r="J84" s="314"/>
      <c r="K84" s="314"/>
      <c r="L84" s="314"/>
      <c r="M84" s="314"/>
      <c r="N84" s="314"/>
      <c r="O84" s="314"/>
      <c r="P84" s="314"/>
      <c r="Q84" s="104"/>
    </row>
    <row r="85" spans="1:18" ht="4.9000000000000004" customHeight="1" x14ac:dyDescent="0.25">
      <c r="A85" s="29"/>
      <c r="C85" s="2"/>
      <c r="D85" s="2"/>
      <c r="E85" s="2"/>
      <c r="F85" s="2"/>
      <c r="G85" s="2"/>
      <c r="H85" s="2"/>
      <c r="I85" s="2"/>
      <c r="J85" s="2"/>
      <c r="K85" s="2"/>
      <c r="L85" s="2"/>
      <c r="M85" s="2"/>
      <c r="N85" s="2"/>
      <c r="O85" s="2"/>
      <c r="P85" s="2"/>
      <c r="Q85" s="29"/>
    </row>
    <row r="86" spans="1:18" ht="26.45" customHeight="1" x14ac:dyDescent="0.25">
      <c r="A86" s="29"/>
      <c r="C86" s="262"/>
      <c r="D86" s="2"/>
      <c r="E86" s="314" t="s">
        <v>121</v>
      </c>
      <c r="F86" s="314"/>
      <c r="G86" s="314"/>
      <c r="H86" s="314"/>
      <c r="I86" s="314"/>
      <c r="J86" s="314"/>
      <c r="K86" s="314"/>
      <c r="L86" s="314"/>
      <c r="M86" s="314"/>
      <c r="N86" s="314"/>
      <c r="O86" s="314"/>
      <c r="P86" s="314"/>
      <c r="Q86" s="29"/>
    </row>
    <row r="87" spans="1:18" ht="4.9000000000000004" customHeight="1" x14ac:dyDescent="0.25">
      <c r="A87" s="29"/>
      <c r="C87" s="2"/>
      <c r="D87" s="2"/>
      <c r="E87" s="2"/>
      <c r="F87" s="2"/>
      <c r="G87" s="2"/>
      <c r="H87" s="2"/>
      <c r="I87" s="2"/>
      <c r="J87" s="2"/>
      <c r="K87" s="2"/>
      <c r="L87" s="2"/>
      <c r="M87" s="2"/>
      <c r="N87" s="2"/>
      <c r="O87" s="2"/>
      <c r="P87" s="2"/>
      <c r="Q87" s="29"/>
    </row>
    <row r="88" spans="1:18" ht="44.45" customHeight="1" x14ac:dyDescent="0.25">
      <c r="A88" s="29"/>
      <c r="C88" s="262"/>
      <c r="D88" s="2"/>
      <c r="E88" s="314" t="s">
        <v>122</v>
      </c>
      <c r="F88" s="314"/>
      <c r="G88" s="314"/>
      <c r="H88" s="314"/>
      <c r="I88" s="314"/>
      <c r="J88" s="314"/>
      <c r="K88" s="314"/>
      <c r="L88" s="314"/>
      <c r="M88" s="314"/>
      <c r="N88" s="314"/>
      <c r="O88" s="314"/>
      <c r="P88" s="314"/>
      <c r="Q88" s="29"/>
    </row>
    <row r="89" spans="1:18" ht="6" customHeight="1" x14ac:dyDescent="0.25">
      <c r="A89" s="29"/>
      <c r="B89" s="1"/>
      <c r="D89" s="1"/>
      <c r="Q89" s="29"/>
    </row>
    <row r="90" spans="1:18" ht="16.149999999999999" customHeight="1" x14ac:dyDescent="0.25">
      <c r="A90" s="29"/>
      <c r="C90" s="100" t="s">
        <v>123</v>
      </c>
      <c r="D90" s="101"/>
      <c r="E90" s="101"/>
      <c r="F90" s="101"/>
      <c r="G90" s="101"/>
      <c r="H90" s="101"/>
      <c r="I90" s="101"/>
      <c r="J90" s="101"/>
      <c r="K90" s="101"/>
      <c r="L90" s="101"/>
      <c r="M90" s="101"/>
      <c r="N90" s="101"/>
      <c r="O90" s="101"/>
      <c r="P90" s="101"/>
      <c r="Q90" s="29"/>
    </row>
    <row r="91" spans="1:18" ht="36.6" customHeight="1" x14ac:dyDescent="0.25">
      <c r="A91" s="29"/>
      <c r="C91" s="317" t="s">
        <v>124</v>
      </c>
      <c r="D91" s="318"/>
      <c r="E91" s="318"/>
      <c r="F91" s="318"/>
      <c r="G91" s="318"/>
      <c r="H91" s="318"/>
      <c r="I91" s="318"/>
      <c r="J91" s="318"/>
      <c r="K91" s="318"/>
      <c r="L91" s="318"/>
      <c r="M91" s="318"/>
      <c r="N91" s="318"/>
      <c r="O91" s="318"/>
      <c r="P91" s="318"/>
      <c r="Q91" s="29"/>
    </row>
    <row r="92" spans="1:18" ht="26.45" customHeight="1" x14ac:dyDescent="0.25">
      <c r="A92" s="29"/>
      <c r="C92" s="261"/>
      <c r="E92" s="315" t="s">
        <v>125</v>
      </c>
      <c r="F92" s="315"/>
      <c r="G92" s="315"/>
      <c r="H92" s="315"/>
      <c r="I92" s="315"/>
      <c r="J92" s="315"/>
      <c r="K92" s="315"/>
      <c r="L92" s="315"/>
      <c r="M92" s="315"/>
      <c r="N92" s="315"/>
      <c r="O92" s="315"/>
      <c r="P92" s="315"/>
      <c r="Q92" s="29"/>
    </row>
    <row r="93" spans="1:18" ht="4.9000000000000004" customHeight="1" x14ac:dyDescent="0.25">
      <c r="A93" s="29"/>
      <c r="Q93" s="29"/>
    </row>
    <row r="94" spans="1:18" ht="26.45" customHeight="1" x14ac:dyDescent="0.25">
      <c r="A94" s="29"/>
      <c r="C94" s="261"/>
      <c r="E94" s="315" t="s">
        <v>126</v>
      </c>
      <c r="F94" s="315"/>
      <c r="G94" s="315"/>
      <c r="H94" s="315"/>
      <c r="I94" s="315"/>
      <c r="J94" s="315"/>
      <c r="K94" s="315"/>
      <c r="L94" s="315"/>
      <c r="M94" s="315"/>
      <c r="N94" s="315"/>
      <c r="O94" s="315"/>
      <c r="P94" s="315"/>
      <c r="Q94" s="29"/>
    </row>
    <row r="95" spans="1:18" ht="4.9000000000000004" customHeight="1" x14ac:dyDescent="0.25">
      <c r="A95" s="29"/>
      <c r="Q95" s="29"/>
    </row>
    <row r="96" spans="1:18" ht="26.45" customHeight="1" x14ac:dyDescent="0.25">
      <c r="A96" s="29"/>
      <c r="C96" s="261"/>
      <c r="E96" s="315" t="s">
        <v>127</v>
      </c>
      <c r="F96" s="315"/>
      <c r="G96" s="315"/>
      <c r="H96" s="315"/>
      <c r="I96" s="315"/>
      <c r="J96" s="315"/>
      <c r="K96" s="315"/>
      <c r="L96" s="315"/>
      <c r="M96" s="315"/>
      <c r="N96" s="315"/>
      <c r="O96" s="315"/>
      <c r="P96" s="315"/>
      <c r="Q96" s="29"/>
    </row>
    <row r="97" spans="1:18" ht="4.9000000000000004" customHeight="1" x14ac:dyDescent="0.25">
      <c r="A97" s="29"/>
      <c r="Q97" s="29"/>
    </row>
    <row r="98" spans="1:18" ht="30.75" customHeight="1" x14ac:dyDescent="0.25">
      <c r="A98" s="29"/>
      <c r="C98" s="261"/>
      <c r="E98" s="315" t="s">
        <v>368</v>
      </c>
      <c r="F98" s="315"/>
      <c r="G98" s="315"/>
      <c r="H98" s="315"/>
      <c r="I98" s="315"/>
      <c r="J98" s="315"/>
      <c r="K98" s="315"/>
      <c r="L98" s="315"/>
      <c r="M98" s="315"/>
      <c r="N98" s="315"/>
      <c r="O98" s="315"/>
      <c r="P98" s="315"/>
      <c r="Q98" s="32"/>
    </row>
    <row r="99" spans="1:18" ht="105" customHeight="1" x14ac:dyDescent="0.25">
      <c r="A99" s="29"/>
      <c r="F99" s="315" t="s">
        <v>369</v>
      </c>
      <c r="G99" s="315"/>
      <c r="H99" s="315"/>
      <c r="I99" s="315"/>
      <c r="J99" s="315"/>
      <c r="K99" s="315"/>
      <c r="L99" s="315"/>
      <c r="M99" s="315"/>
      <c r="N99" s="315"/>
      <c r="O99" s="315"/>
      <c r="P99" s="315"/>
      <c r="Q99" s="29"/>
    </row>
    <row r="100" spans="1:18" ht="4.9000000000000004" customHeight="1" x14ac:dyDescent="0.25">
      <c r="A100" s="29"/>
      <c r="Q100" s="29"/>
    </row>
    <row r="101" spans="1:18" ht="60" customHeight="1" x14ac:dyDescent="0.25">
      <c r="A101" s="29"/>
      <c r="C101" s="261"/>
      <c r="E101" s="319" t="s">
        <v>128</v>
      </c>
      <c r="F101" s="319"/>
      <c r="G101" s="319"/>
      <c r="H101" s="319"/>
      <c r="I101" s="319"/>
      <c r="J101" s="319"/>
      <c r="K101" s="319"/>
      <c r="L101" s="319"/>
      <c r="M101" s="319"/>
      <c r="N101" s="319"/>
      <c r="O101" s="319"/>
      <c r="P101" s="319"/>
      <c r="Q101" s="104"/>
    </row>
    <row r="102" spans="1:18" ht="6" customHeight="1" x14ac:dyDescent="0.25">
      <c r="A102" s="29"/>
      <c r="B102" s="1"/>
      <c r="D102" s="1"/>
      <c r="Q102" s="29"/>
    </row>
    <row r="103" spans="1:18" s="9" customFormat="1" ht="21" customHeight="1" x14ac:dyDescent="0.25">
      <c r="A103" s="34"/>
      <c r="B103" s="96" t="s">
        <v>129</v>
      </c>
      <c r="C103" s="33"/>
      <c r="D103" s="97"/>
      <c r="E103" s="33"/>
      <c r="F103" s="33"/>
      <c r="G103" s="33"/>
      <c r="H103" s="33"/>
      <c r="I103" s="33"/>
      <c r="J103" s="33"/>
      <c r="K103" s="33"/>
      <c r="L103" s="33"/>
      <c r="M103" s="33"/>
      <c r="N103" s="33"/>
      <c r="O103" s="33"/>
      <c r="P103" s="33"/>
      <c r="Q103" s="33"/>
    </row>
    <row r="104" spans="1:18" ht="6" customHeight="1" x14ac:dyDescent="0.25">
      <c r="A104" s="29"/>
      <c r="B104" s="1"/>
      <c r="D104" s="1"/>
      <c r="Q104" s="29"/>
    </row>
    <row r="105" spans="1:18" ht="16.149999999999999" customHeight="1" x14ac:dyDescent="0.25">
      <c r="A105" s="29"/>
      <c r="B105" s="1"/>
      <c r="C105" s="125" t="s">
        <v>130</v>
      </c>
      <c r="D105" s="1"/>
      <c r="Q105" s="29"/>
    </row>
    <row r="106" spans="1:18" ht="44.45" customHeight="1" x14ac:dyDescent="0.25">
      <c r="A106" s="29"/>
      <c r="C106" s="261"/>
      <c r="E106" s="314" t="s">
        <v>131</v>
      </c>
      <c r="F106" s="314"/>
      <c r="G106" s="314"/>
      <c r="H106" s="314"/>
      <c r="I106" s="314"/>
      <c r="J106" s="314"/>
      <c r="K106" s="314"/>
      <c r="L106" s="314"/>
      <c r="M106" s="314"/>
      <c r="N106" s="314"/>
      <c r="O106" s="314"/>
      <c r="P106" s="314"/>
      <c r="Q106" s="32"/>
    </row>
    <row r="107" spans="1:18" ht="4.9000000000000004" customHeight="1" x14ac:dyDescent="0.25">
      <c r="A107" s="29"/>
      <c r="Q107" s="29"/>
    </row>
    <row r="108" spans="1:18" ht="26.45" customHeight="1" x14ac:dyDescent="0.25">
      <c r="A108" s="29"/>
      <c r="C108" s="261"/>
      <c r="E108" s="314" t="s">
        <v>132</v>
      </c>
      <c r="F108" s="314"/>
      <c r="G108" s="314"/>
      <c r="H108" s="314"/>
      <c r="I108" s="314"/>
      <c r="J108" s="314"/>
      <c r="K108" s="314"/>
      <c r="L108" s="314"/>
      <c r="M108" s="314"/>
      <c r="N108" s="314"/>
      <c r="O108" s="314"/>
      <c r="P108" s="314"/>
      <c r="Q108" s="29"/>
      <c r="R108" s="2"/>
    </row>
    <row r="109" spans="1:18" ht="4.9000000000000004" customHeight="1" x14ac:dyDescent="0.25">
      <c r="A109" s="29"/>
      <c r="Q109" s="29"/>
    </row>
    <row r="110" spans="1:18" ht="19.149999999999999" customHeight="1" x14ac:dyDescent="0.25">
      <c r="A110" s="29"/>
      <c r="B110" s="1"/>
      <c r="C110" s="9" t="s">
        <v>133</v>
      </c>
      <c r="D110" s="1"/>
      <c r="Q110" s="29"/>
    </row>
    <row r="111" spans="1:18" ht="16.149999999999999" customHeight="1" x14ac:dyDescent="0.25">
      <c r="A111" s="29"/>
      <c r="C111" s="261"/>
      <c r="E111" s="314" t="s">
        <v>134</v>
      </c>
      <c r="F111" s="314"/>
      <c r="G111" s="314"/>
      <c r="H111" s="314"/>
      <c r="I111" s="314"/>
      <c r="J111" s="314"/>
      <c r="K111" s="314"/>
      <c r="L111" s="314"/>
      <c r="M111" s="314"/>
      <c r="N111" s="314"/>
      <c r="O111" s="314"/>
      <c r="P111" s="314"/>
      <c r="Q111" s="29"/>
    </row>
    <row r="112" spans="1:18" ht="4.9000000000000004" customHeight="1" x14ac:dyDescent="0.25">
      <c r="A112" s="29"/>
      <c r="Q112" s="29"/>
    </row>
    <row r="113" spans="1:18" ht="30" customHeight="1" x14ac:dyDescent="0.25">
      <c r="A113" s="29"/>
      <c r="C113" s="261"/>
      <c r="E113" s="314" t="s">
        <v>135</v>
      </c>
      <c r="F113" s="314"/>
      <c r="G113" s="314"/>
      <c r="H113" s="314"/>
      <c r="I113" s="314"/>
      <c r="J113" s="314"/>
      <c r="K113" s="314"/>
      <c r="L113" s="314"/>
      <c r="M113" s="314"/>
      <c r="N113" s="314"/>
      <c r="O113" s="314"/>
      <c r="P113" s="314"/>
      <c r="Q113" s="29"/>
      <c r="R113" s="2"/>
    </row>
    <row r="114" spans="1:18" ht="4.9000000000000004" customHeight="1" x14ac:dyDescent="0.25">
      <c r="A114" s="29"/>
      <c r="Q114" s="29"/>
    </row>
    <row r="115" spans="1:18" x14ac:dyDescent="0.25">
      <c r="A115" s="29"/>
      <c r="B115" s="29"/>
      <c r="C115" s="29"/>
      <c r="D115" s="29"/>
      <c r="E115" s="29"/>
      <c r="F115" s="29"/>
      <c r="G115" s="29"/>
      <c r="H115" s="29"/>
      <c r="I115" s="29"/>
      <c r="J115" s="29"/>
      <c r="K115" s="29"/>
      <c r="L115" s="29"/>
      <c r="M115" s="29"/>
      <c r="N115" s="29"/>
      <c r="O115" s="29"/>
      <c r="P115" s="29"/>
      <c r="Q115" s="29"/>
    </row>
    <row r="116" spans="1:18" x14ac:dyDescent="0.25">
      <c r="A116" s="29"/>
      <c r="B116" s="29"/>
      <c r="C116" s="29"/>
      <c r="D116" s="29"/>
      <c r="E116" s="29"/>
      <c r="F116" s="29"/>
      <c r="G116" s="29"/>
      <c r="H116" s="29"/>
      <c r="I116" s="29"/>
      <c r="J116" s="29"/>
      <c r="K116" s="29"/>
      <c r="L116" s="29"/>
      <c r="M116" s="29"/>
      <c r="N116" s="29"/>
      <c r="O116" s="29"/>
      <c r="P116" s="29"/>
      <c r="Q116" s="29"/>
    </row>
  </sheetData>
  <sheetProtection algorithmName="SHA-512" hashValue="Fgta7TNJXHstcBUaZxwWPh42QsZsR3l2WFjpq8oNXGus7e8rrji0p0JrgU1DeXXeP+FbkyxUftzBF+3E0PL4Bg==" saltValue="payzKiSaT4d6g5xvuvK6fw==" spinCount="100000" sheet="1" selectLockedCells="1"/>
  <mergeCells count="38">
    <mergeCell ref="E51:P51"/>
    <mergeCell ref="C13:P13"/>
    <mergeCell ref="C52:P52"/>
    <mergeCell ref="E62:P62"/>
    <mergeCell ref="F3:O5"/>
    <mergeCell ref="E49:P49"/>
    <mergeCell ref="B9:P9"/>
    <mergeCell ref="B10:P10"/>
    <mergeCell ref="E45:P45"/>
    <mergeCell ref="E47:P47"/>
    <mergeCell ref="F39:P39"/>
    <mergeCell ref="C44:P44"/>
    <mergeCell ref="E113:P113"/>
    <mergeCell ref="E84:P84"/>
    <mergeCell ref="E86:P86"/>
    <mergeCell ref="C91:P91"/>
    <mergeCell ref="E92:P92"/>
    <mergeCell ref="E98:P98"/>
    <mergeCell ref="F99:P99"/>
    <mergeCell ref="E94:P94"/>
    <mergeCell ref="E96:P96"/>
    <mergeCell ref="E111:P111"/>
    <mergeCell ref="E101:P101"/>
    <mergeCell ref="E106:P106"/>
    <mergeCell ref="E108:P108"/>
    <mergeCell ref="E88:P88"/>
    <mergeCell ref="E80:P80"/>
    <mergeCell ref="E76:P76"/>
    <mergeCell ref="E78:P78"/>
    <mergeCell ref="E53:P53"/>
    <mergeCell ref="E55:P55"/>
    <mergeCell ref="E57:P57"/>
    <mergeCell ref="E66:P66"/>
    <mergeCell ref="E68:P68"/>
    <mergeCell ref="E71:P71"/>
    <mergeCell ref="E73:P73"/>
    <mergeCell ref="E64:P64"/>
    <mergeCell ref="C61:P61"/>
  </mergeCells>
  <dataValidations count="3">
    <dataValidation type="list" allowBlank="1" showInputMessage="1" showErrorMessage="1" sqref="C108" xr:uid="{AD248D2D-C6F5-432A-8A1D-AB0937034199}">
      <formula1>$B$22:$B$24</formula1>
    </dataValidation>
    <dataValidation type="list" allowBlank="1" showInputMessage="1" showErrorMessage="1" sqref="C27 C49 C78 C94 C96 C37 C68 C66 C55 C53 C51 C35 C113 C111 C29 C106 C84:C88 C98 C92 C57 C76 C71:C73 C64 C62 C47 C45 C101 C80" xr:uid="{74D376F3-1989-4115-92D8-C78E358CDDBB}">
      <formula1>$C$22:$C$24</formula1>
    </dataValidation>
    <dataValidation type="list" allowBlank="1" showInputMessage="1" showErrorMessage="1" sqref="D27" xr:uid="{39D69E94-3A69-4631-B5CC-2CBB502256A5}">
      <formula1>$C$23</formula1>
    </dataValidation>
  </dataValidation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B896-815E-4125-8AA4-5754347C1C8A}">
  <dimension ref="B2:D11"/>
  <sheetViews>
    <sheetView showGridLines="0" showRowColHeaders="0" workbookViewId="0">
      <selection activeCell="B5" sqref="B5"/>
    </sheetView>
  </sheetViews>
  <sheetFormatPr defaultRowHeight="15" x14ac:dyDescent="0.25"/>
  <cols>
    <col min="2" max="2" width="19.42578125" customWidth="1"/>
    <col min="3" max="3" width="22.85546875" customWidth="1"/>
    <col min="4" max="4" width="82.28515625" customWidth="1"/>
  </cols>
  <sheetData>
    <row r="2" spans="2:4" ht="45.75" customHeight="1" x14ac:dyDescent="0.35">
      <c r="B2" s="478" t="s">
        <v>377</v>
      </c>
      <c r="C2" s="478"/>
      <c r="D2" s="478"/>
    </row>
    <row r="4" spans="2:4" x14ac:dyDescent="0.25">
      <c r="B4" s="296" t="s">
        <v>373</v>
      </c>
      <c r="C4" s="296" t="s">
        <v>374</v>
      </c>
      <c r="D4" s="296" t="s">
        <v>375</v>
      </c>
    </row>
    <row r="5" spans="2:4" ht="46.5" customHeight="1" x14ac:dyDescent="0.25">
      <c r="B5" s="308" t="s">
        <v>383</v>
      </c>
      <c r="C5" s="308" t="s">
        <v>376</v>
      </c>
      <c r="D5" s="309" t="s">
        <v>381</v>
      </c>
    </row>
    <row r="6" spans="2:4" x14ac:dyDescent="0.25">
      <c r="B6" s="308" t="s">
        <v>383</v>
      </c>
      <c r="C6" s="308" t="s">
        <v>378</v>
      </c>
      <c r="D6" s="308" t="s">
        <v>380</v>
      </c>
    </row>
    <row r="7" spans="2:4" x14ac:dyDescent="0.25">
      <c r="B7" s="308" t="s">
        <v>383</v>
      </c>
      <c r="C7" s="308" t="s">
        <v>378</v>
      </c>
      <c r="D7" s="308" t="s">
        <v>379</v>
      </c>
    </row>
    <row r="8" spans="2:4" x14ac:dyDescent="0.25">
      <c r="B8" s="308" t="s">
        <v>383</v>
      </c>
      <c r="C8" s="308" t="s">
        <v>378</v>
      </c>
      <c r="D8" s="308" t="s">
        <v>385</v>
      </c>
    </row>
    <row r="9" spans="2:4" x14ac:dyDescent="0.25">
      <c r="B9" s="308" t="s">
        <v>398</v>
      </c>
      <c r="C9" s="308" t="s">
        <v>399</v>
      </c>
      <c r="D9" s="308" t="s">
        <v>401</v>
      </c>
    </row>
    <row r="10" spans="2:4" ht="75" x14ac:dyDescent="0.25">
      <c r="B10" s="308" t="s">
        <v>398</v>
      </c>
      <c r="C10" s="308" t="s">
        <v>400</v>
      </c>
      <c r="D10" s="310" t="s">
        <v>402</v>
      </c>
    </row>
    <row r="11" spans="2:4" x14ac:dyDescent="0.25">
      <c r="B11" s="479" t="s">
        <v>404</v>
      </c>
      <c r="C11" s="479" t="s">
        <v>378</v>
      </c>
      <c r="D11" s="479" t="s">
        <v>405</v>
      </c>
    </row>
  </sheetData>
  <sheetProtection algorithmName="SHA-512" hashValue="FO+N3Q2Fq5hHoJsaYqYLAvHk+vSbmjLzLf9AspENNZ8Z2oX1nv82+X2RDvuKr/K/rNf4Lmn2b0dracQGznX+/A==" saltValue="7VDsuA+apmnTdHwTU5Hq1A==" spinCount="100000" sheet="1" objects="1" scenarios="1"/>
  <mergeCells count="1">
    <mergeCell ref="B2:D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65D1-F8D7-486C-B923-B7F5BB6117C1}">
  <sheetPr>
    <tabColor rgb="FFFF0000"/>
  </sheetPr>
  <dimension ref="B1:Q33"/>
  <sheetViews>
    <sheetView topLeftCell="B1" zoomScale="85" zoomScaleNormal="85" workbookViewId="0">
      <selection activeCell="C6" sqref="C6"/>
    </sheetView>
  </sheetViews>
  <sheetFormatPr defaultColWidth="8.85546875" defaultRowHeight="15" x14ac:dyDescent="0.25"/>
  <cols>
    <col min="1" max="1" width="8.85546875" style="27"/>
    <col min="2" max="2" width="37.28515625" style="27" customWidth="1"/>
    <col min="3" max="3" width="11" style="27" bestFit="1" customWidth="1"/>
    <col min="4" max="4" width="20.5703125" style="27" customWidth="1"/>
    <col min="5" max="5" width="11.85546875" style="27" customWidth="1"/>
    <col min="6" max="6" width="16.42578125" style="27" customWidth="1"/>
    <col min="7" max="7" width="8.85546875" style="27"/>
    <col min="8" max="8" width="38" style="27" bestFit="1" customWidth="1"/>
    <col min="9" max="9" width="11.7109375" style="27" customWidth="1"/>
    <col min="10" max="10" width="8.85546875" style="27"/>
    <col min="11" max="11" width="20.140625" style="27" customWidth="1"/>
    <col min="12" max="12" width="8.85546875" style="27"/>
    <col min="13" max="13" width="42.140625" style="27" customWidth="1"/>
    <col min="14" max="14" width="10.85546875" style="27" customWidth="1"/>
    <col min="15" max="15" width="8.85546875" style="27"/>
    <col min="16" max="16" width="19.42578125" style="27" customWidth="1"/>
    <col min="17" max="17" width="8.85546875" style="27"/>
    <col min="18" max="18" width="16.140625" style="27" customWidth="1"/>
    <col min="19" max="19" width="11.5703125" style="27" customWidth="1"/>
    <col min="20" max="20" width="12.5703125" style="27" customWidth="1"/>
    <col min="21" max="16384" width="8.85546875" style="27"/>
  </cols>
  <sheetData>
    <row r="1" spans="2:17" ht="30.75" thickBot="1" x14ac:dyDescent="0.3">
      <c r="I1" s="126" t="s">
        <v>396</v>
      </c>
      <c r="J1" s="27" t="s">
        <v>397</v>
      </c>
    </row>
    <row r="2" spans="2:17" x14ac:dyDescent="0.25">
      <c r="B2" s="166" t="s">
        <v>68</v>
      </c>
      <c r="C2" s="167"/>
      <c r="D2" s="167"/>
      <c r="E2" s="167"/>
      <c r="F2" s="168"/>
      <c r="H2" s="169" t="s">
        <v>69</v>
      </c>
      <c r="I2" s="15"/>
      <c r="J2" s="15"/>
      <c r="K2" s="217" t="s">
        <v>74</v>
      </c>
      <c r="M2" s="169" t="s">
        <v>67</v>
      </c>
      <c r="N2" s="15"/>
      <c r="O2" s="15"/>
      <c r="P2" s="16"/>
    </row>
    <row r="3" spans="2:17" ht="49.5" customHeight="1" x14ac:dyDescent="0.25">
      <c r="B3" s="170"/>
      <c r="C3" s="126" t="s">
        <v>336</v>
      </c>
      <c r="D3" s="126" t="s">
        <v>162</v>
      </c>
      <c r="E3" s="126" t="s">
        <v>163</v>
      </c>
      <c r="F3" s="171" t="s">
        <v>357</v>
      </c>
      <c r="H3" s="17" t="s">
        <v>162</v>
      </c>
      <c r="I3" s="4" t="e">
        <f>D4</f>
        <v>#N/A</v>
      </c>
      <c r="J3" s="180" t="e">
        <f t="shared" ref="J3:J10" si="0">I3/$I$11</f>
        <v>#N/A</v>
      </c>
      <c r="K3" s="218" t="e">
        <f>IF(J3=0,#N/A,J3)</f>
        <v>#N/A</v>
      </c>
      <c r="M3" s="17"/>
      <c r="N3" s="27" t="s">
        <v>53</v>
      </c>
      <c r="O3" s="27" t="s">
        <v>52</v>
      </c>
      <c r="P3" s="205" t="s">
        <v>74</v>
      </c>
    </row>
    <row r="4" spans="2:17" ht="15" customHeight="1" x14ac:dyDescent="0.25">
      <c r="B4" s="249" t="s">
        <v>337</v>
      </c>
      <c r="C4" s="172" t="e">
        <f>Réfrigérants!G19+SUM('Autre énergie'!K29:T29)</f>
        <v>#N/A</v>
      </c>
      <c r="D4" s="172" t="e">
        <f>'Autre énergie'!D25*VLOOKUP(Sommaire!E14,'Facteurs d''émissions'!B8:J21,8,FALSE)</f>
        <v>#N/A</v>
      </c>
      <c r="E4" s="172">
        <f>'Autre énergie'!E25*'Facteurs d''émissions'!D34</f>
        <v>0</v>
      </c>
      <c r="F4" s="173"/>
      <c r="H4" s="17" t="s">
        <v>163</v>
      </c>
      <c r="I4" s="4">
        <f>E4</f>
        <v>0</v>
      </c>
      <c r="J4" s="180" t="e">
        <f t="shared" si="0"/>
        <v>#N/A</v>
      </c>
      <c r="K4" s="218" t="e">
        <f t="shared" ref="K4:K8" si="1">IF(J4=0,#N/A,J4)</f>
        <v>#N/A</v>
      </c>
      <c r="M4" s="17" t="s">
        <v>340</v>
      </c>
      <c r="N4" s="72" t="e">
        <f>O4/Sommaire!$E$19</f>
        <v>#N/A</v>
      </c>
      <c r="O4" s="27" t="e">
        <f>SUM('Autre énergie'!K29:T29)</f>
        <v>#N/A</v>
      </c>
      <c r="P4" s="206" t="e">
        <f>IF(N4=0,#N/A,N4)</f>
        <v>#N/A</v>
      </c>
    </row>
    <row r="5" spans="2:17" ht="15" customHeight="1" x14ac:dyDescent="0.25">
      <c r="B5" s="249" t="s">
        <v>338</v>
      </c>
      <c r="C5" s="172" t="e">
        <f>((Électricité!F11-Électricité!F12)*VLOOKUP(Sommaire!E14,'Facteurs d''émissions'!B8:J21,2,FALSE)/1000)+('Autre énergie'!N41)</f>
        <v>#N/A</v>
      </c>
      <c r="D5" s="174"/>
      <c r="E5" s="174"/>
      <c r="F5" s="260" t="e">
        <f>Électricité!F12*VLOOKUP(Sommaire!$E$14,'Facteurs d''émissions'!B8:J21,2,FALSE)/1000</f>
        <v>#N/A</v>
      </c>
      <c r="H5" s="255" t="s">
        <v>341</v>
      </c>
      <c r="I5" s="4">
        <f>IF(Électricité!K28=0,0,Électricité!M28*VLOOKUP(Sommaire!$E$14,'Facteurs d''émissions'!B8:J21,2,FALSE)/1000)</f>
        <v>0</v>
      </c>
      <c r="J5" s="180" t="e">
        <f t="shared" si="0"/>
        <v>#N/A</v>
      </c>
      <c r="K5" s="218" t="e">
        <f t="shared" si="1"/>
        <v>#N/A</v>
      </c>
      <c r="M5" s="239" t="s">
        <v>353</v>
      </c>
      <c r="N5" s="72" t="e">
        <f>O5/Sommaire!$E$19</f>
        <v>#DIV/0!</v>
      </c>
      <c r="O5" s="74">
        <f>Réfrigérants!G19</f>
        <v>0</v>
      </c>
      <c r="P5" s="206" t="e">
        <f t="shared" ref="P5:P9" si="2">IF(N5=0,#N/A,N5)</f>
        <v>#DIV/0!</v>
      </c>
    </row>
    <row r="6" spans="2:17" ht="15" customHeight="1" thickBot="1" x14ac:dyDescent="0.3">
      <c r="B6" s="250" t="s">
        <v>339</v>
      </c>
      <c r="C6" s="175">
        <f>'Autres émissions'!G18+'Carbone intrinsèque'!I27</f>
        <v>0</v>
      </c>
      <c r="D6" s="175"/>
      <c r="E6" s="175"/>
      <c r="F6" s="176"/>
      <c r="H6" s="255" t="s">
        <v>342</v>
      </c>
      <c r="I6" s="188" t="e">
        <f>('Autre énergie'!F25*277.8)*VLOOKUP(Sommaire!E14,'Facteurs d''émissions'!B8:J21,2,FALSE)/1000</f>
        <v>#N/A</v>
      </c>
      <c r="J6" s="180" t="e">
        <f t="shared" si="0"/>
        <v>#N/A</v>
      </c>
      <c r="K6" s="218" t="e">
        <f t="shared" si="1"/>
        <v>#N/A</v>
      </c>
      <c r="M6" s="17" t="s">
        <v>343</v>
      </c>
      <c r="N6" s="72" t="e">
        <f>O6/Sommaire!$E$19</f>
        <v>#N/A</v>
      </c>
      <c r="O6" s="178" t="e">
        <f>Électricité!F16</f>
        <v>#N/A</v>
      </c>
      <c r="P6" s="206" t="e">
        <f t="shared" si="2"/>
        <v>#N/A</v>
      </c>
    </row>
    <row r="7" spans="2:17" ht="15" customHeight="1" x14ac:dyDescent="0.25">
      <c r="H7" s="255" t="s">
        <v>166</v>
      </c>
      <c r="I7" s="4" t="e">
        <f>Électricité!F12*VLOOKUP(Sommaire!$E$14,'Facteurs d''émissions'!B8:J21,2,FALSE)/1000</f>
        <v>#N/A</v>
      </c>
      <c r="J7" s="180" t="e">
        <f t="shared" si="0"/>
        <v>#N/A</v>
      </c>
      <c r="K7" s="218" t="e">
        <f t="shared" si="1"/>
        <v>#N/A</v>
      </c>
      <c r="M7" s="17" t="s">
        <v>324</v>
      </c>
      <c r="N7" s="72" t="e">
        <f>O7/Sommaire!$E$19</f>
        <v>#DIV/0!</v>
      </c>
      <c r="O7" s="72">
        <f>'Autre énergie'!G41</f>
        <v>0</v>
      </c>
      <c r="P7" s="206" t="e">
        <f t="shared" si="2"/>
        <v>#DIV/0!</v>
      </c>
    </row>
    <row r="8" spans="2:17" x14ac:dyDescent="0.25">
      <c r="B8" s="2"/>
      <c r="H8" s="255" t="s">
        <v>394</v>
      </c>
      <c r="I8" s="4">
        <f>'Autre énergie'!P41</f>
        <v>0</v>
      </c>
      <c r="J8" s="180" t="e">
        <f t="shared" si="0"/>
        <v>#N/A</v>
      </c>
      <c r="K8" s="218" t="e">
        <f t="shared" si="1"/>
        <v>#N/A</v>
      </c>
      <c r="M8" s="17" t="s">
        <v>352</v>
      </c>
      <c r="N8" s="72" t="e">
        <f>O8/Sommaire!$E$19</f>
        <v>#DIV/0!</v>
      </c>
      <c r="O8" s="74">
        <f>'Carbone intrinsèque'!I43</f>
        <v>0</v>
      </c>
      <c r="P8" s="206" t="e">
        <f t="shared" si="2"/>
        <v>#DIV/0!</v>
      </c>
    </row>
    <row r="9" spans="2:17" ht="15.75" thickBot="1" x14ac:dyDescent="0.3">
      <c r="H9" s="239" t="s">
        <v>167</v>
      </c>
      <c r="I9" s="4" t="e">
        <f>Électricité!F17</f>
        <v>#N/A</v>
      </c>
      <c r="J9" s="180" t="e">
        <f t="shared" si="0"/>
        <v>#N/A</v>
      </c>
      <c r="K9" s="218" t="e">
        <f>IF(J9=0,#N/A,J9)</f>
        <v>#N/A</v>
      </c>
      <c r="M9" s="19" t="s">
        <v>344</v>
      </c>
      <c r="N9" s="177" t="e">
        <f>O9/Sommaire!$E$19</f>
        <v>#DIV/0!</v>
      </c>
      <c r="O9" s="121">
        <f>'Autres émissions'!G18</f>
        <v>0</v>
      </c>
      <c r="P9" s="207" t="e">
        <f t="shared" si="2"/>
        <v>#DIV/0!</v>
      </c>
      <c r="Q9" s="2"/>
    </row>
    <row r="10" spans="2:17" ht="15.75" thickBot="1" x14ac:dyDescent="0.3">
      <c r="B10" s="2"/>
      <c r="H10" s="256" t="s">
        <v>168</v>
      </c>
      <c r="I10" s="189" t="e">
        <f>Sommaire!$S$25</f>
        <v>#N/A</v>
      </c>
      <c r="J10" s="181" t="e">
        <f t="shared" si="0"/>
        <v>#N/A</v>
      </c>
      <c r="K10" s="219" t="e">
        <f>IF(J10=0,#N/A,J10)</f>
        <v>#N/A</v>
      </c>
      <c r="M10" s="182" t="s">
        <v>76</v>
      </c>
    </row>
    <row r="11" spans="2:17" x14ac:dyDescent="0.25">
      <c r="H11" s="27" t="s">
        <v>0</v>
      </c>
      <c r="I11" s="4" t="e">
        <f>SUM(I3:I10)</f>
        <v>#N/A</v>
      </c>
      <c r="M11" s="179" t="s">
        <v>73</v>
      </c>
    </row>
    <row r="14" spans="2:17" ht="15.75" thickBot="1" x14ac:dyDescent="0.3"/>
    <row r="15" spans="2:17" x14ac:dyDescent="0.25">
      <c r="B15" s="169" t="s">
        <v>57</v>
      </c>
      <c r="C15" s="15"/>
      <c r="D15" s="16"/>
      <c r="H15" s="2" t="s">
        <v>75</v>
      </c>
    </row>
    <row r="16" spans="2:17" ht="18" x14ac:dyDescent="0.35">
      <c r="B16" s="17" t="s">
        <v>19</v>
      </c>
      <c r="C16" s="27" t="s">
        <v>334</v>
      </c>
      <c r="D16" s="18" t="s">
        <v>335</v>
      </c>
    </row>
    <row r="17" spans="2:4" x14ac:dyDescent="0.25">
      <c r="B17" s="17" t="str">
        <f>Réfrigérants!C11</f>
        <v>R-134a</v>
      </c>
      <c r="C17" s="74" t="str">
        <f>Réfrigérants!F11</f>
        <v/>
      </c>
      <c r="D17" s="120" t="str">
        <f>Réfrigérants!G11</f>
        <v/>
      </c>
    </row>
    <row r="18" spans="2:4" x14ac:dyDescent="0.25">
      <c r="B18" s="17" t="str">
        <f>Réfrigérants!C12</f>
        <v>R-32</v>
      </c>
      <c r="C18" s="74" t="str">
        <f>Réfrigérants!F12</f>
        <v/>
      </c>
      <c r="D18" s="120" t="str">
        <f>Réfrigérants!G12</f>
        <v/>
      </c>
    </row>
    <row r="19" spans="2:4" ht="46.9" customHeight="1" x14ac:dyDescent="0.25">
      <c r="B19" s="17" t="str">
        <f>Réfrigérants!C13</f>
        <v>R-404a</v>
      </c>
      <c r="C19" s="74" t="str">
        <f>Réfrigérants!F13</f>
        <v/>
      </c>
      <c r="D19" s="120" t="str">
        <f>Réfrigérants!G13</f>
        <v/>
      </c>
    </row>
    <row r="20" spans="2:4" x14ac:dyDescent="0.25">
      <c r="B20" s="17" t="str">
        <f>Réfrigérants!C14</f>
        <v>R-407c</v>
      </c>
      <c r="C20" s="74" t="str">
        <f>Réfrigérants!F14</f>
        <v/>
      </c>
      <c r="D20" s="120" t="str">
        <f>Réfrigérants!G14</f>
        <v/>
      </c>
    </row>
    <row r="21" spans="2:4" x14ac:dyDescent="0.25">
      <c r="B21" s="17" t="str">
        <f>Réfrigérants!C15</f>
        <v>R-410a</v>
      </c>
      <c r="C21" s="74" t="str">
        <f>Réfrigérants!F15</f>
        <v/>
      </c>
      <c r="D21" s="120" t="str">
        <f>Réfrigérants!G15</f>
        <v/>
      </c>
    </row>
    <row r="22" spans="2:4" x14ac:dyDescent="0.25">
      <c r="B22" s="17" t="str">
        <f>Réfrigérants!C16</f>
        <v>Autre</v>
      </c>
      <c r="C22" s="74">
        <f>Réfrigérants!F16</f>
        <v>0</v>
      </c>
      <c r="D22" s="120">
        <f>Réfrigérants!G16</f>
        <v>0</v>
      </c>
    </row>
    <row r="23" spans="2:4" ht="15.75" thickBot="1" x14ac:dyDescent="0.3">
      <c r="B23" s="19" t="str">
        <f>Réfrigérants!C17</f>
        <v>Autre</v>
      </c>
      <c r="C23" s="121">
        <f>Réfrigérants!F17</f>
        <v>0</v>
      </c>
      <c r="D23" s="122">
        <f>Réfrigérants!G17</f>
        <v>0</v>
      </c>
    </row>
    <row r="24" spans="2:4" ht="15.75" thickBot="1" x14ac:dyDescent="0.3"/>
    <row r="25" spans="2:4" x14ac:dyDescent="0.25">
      <c r="B25" s="169" t="s">
        <v>58</v>
      </c>
      <c r="C25" s="15"/>
      <c r="D25" s="16"/>
    </row>
    <row r="26" spans="2:4" ht="18" x14ac:dyDescent="0.35">
      <c r="B26" s="17" t="s">
        <v>19</v>
      </c>
      <c r="C26" s="27" t="s">
        <v>334</v>
      </c>
      <c r="D26" s="18" t="s">
        <v>335</v>
      </c>
    </row>
    <row r="27" spans="2:4" x14ac:dyDescent="0.25">
      <c r="B27" s="17" t="str">
        <f>Réfrigérants!C26</f>
        <v>R-134a</v>
      </c>
      <c r="C27" s="74" t="str">
        <f>Réfrigérants!F26</f>
        <v/>
      </c>
      <c r="D27" s="120" t="str">
        <f>Réfrigérants!G26</f>
        <v/>
      </c>
    </row>
    <row r="28" spans="2:4" x14ac:dyDescent="0.25">
      <c r="B28" s="17" t="str">
        <f>Réfrigérants!C27</f>
        <v>R-32</v>
      </c>
      <c r="C28" s="74" t="str">
        <f>Réfrigérants!F27</f>
        <v/>
      </c>
      <c r="D28" s="120" t="str">
        <f>Réfrigérants!G27</f>
        <v/>
      </c>
    </row>
    <row r="29" spans="2:4" x14ac:dyDescent="0.25">
      <c r="B29" s="17" t="str">
        <f>Réfrigérants!C28</f>
        <v>R-404a</v>
      </c>
      <c r="C29" s="74" t="str">
        <f>Réfrigérants!F28</f>
        <v/>
      </c>
      <c r="D29" s="120" t="str">
        <f>Réfrigérants!G28</f>
        <v/>
      </c>
    </row>
    <row r="30" spans="2:4" x14ac:dyDescent="0.25">
      <c r="B30" s="17" t="str">
        <f>Réfrigérants!C29</f>
        <v>R-407c</v>
      </c>
      <c r="C30" s="74" t="str">
        <f>Réfrigérants!F29</f>
        <v/>
      </c>
      <c r="D30" s="120" t="str">
        <f>Réfrigérants!G29</f>
        <v/>
      </c>
    </row>
    <row r="31" spans="2:4" x14ac:dyDescent="0.25">
      <c r="B31" s="17" t="str">
        <f>Réfrigérants!C30</f>
        <v>R-410a</v>
      </c>
      <c r="C31" s="74" t="str">
        <f>Réfrigérants!F30</f>
        <v/>
      </c>
      <c r="D31" s="120" t="str">
        <f>Réfrigérants!G30</f>
        <v/>
      </c>
    </row>
    <row r="32" spans="2:4" x14ac:dyDescent="0.25">
      <c r="B32" s="17" t="str">
        <f>Réfrigérants!C31</f>
        <v>Autre</v>
      </c>
      <c r="C32" s="74">
        <f>Réfrigérants!F31</f>
        <v>0</v>
      </c>
      <c r="D32" s="120">
        <f>Réfrigérants!G31</f>
        <v>0</v>
      </c>
    </row>
    <row r="33" spans="2:4" ht="15.75" thickBot="1" x14ac:dyDescent="0.3">
      <c r="B33" s="19" t="str">
        <f>Réfrigérants!C32</f>
        <v>Autre</v>
      </c>
      <c r="C33" s="121">
        <f>Réfrigérants!F32</f>
        <v>0</v>
      </c>
      <c r="D33" s="122">
        <f>Réfrigérants!G32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F5E4-BD29-49A0-A949-85F8B17EFF76}">
  <sheetPr>
    <tabColor rgb="FFFF0000"/>
  </sheetPr>
  <dimension ref="B1:N10"/>
  <sheetViews>
    <sheetView workbookViewId="0">
      <selection activeCell="F4" sqref="F4"/>
    </sheetView>
  </sheetViews>
  <sheetFormatPr defaultColWidth="8.85546875" defaultRowHeight="15" x14ac:dyDescent="0.25"/>
  <cols>
    <col min="1" max="3" width="8.85546875" style="27"/>
    <col min="4" max="4" width="14.42578125" style="27" customWidth="1"/>
    <col min="5" max="5" width="17.28515625" style="27" customWidth="1"/>
    <col min="6" max="6" width="11.5703125" style="27" customWidth="1"/>
    <col min="7" max="16384" width="8.85546875" style="27"/>
  </cols>
  <sheetData>
    <row r="1" spans="2:14" x14ac:dyDescent="0.25">
      <c r="B1" s="14"/>
      <c r="C1" s="15"/>
      <c r="D1" s="157" t="s">
        <v>37</v>
      </c>
      <c r="E1" s="157" t="s">
        <v>18</v>
      </c>
      <c r="F1" s="158" t="s">
        <v>47</v>
      </c>
    </row>
    <row r="2" spans="2:14" x14ac:dyDescent="0.25">
      <c r="B2" s="17" t="s">
        <v>44</v>
      </c>
      <c r="D2" s="184"/>
      <c r="E2" s="185">
        <f>SUM('Autre énergie'!K25:T25)</f>
        <v>0</v>
      </c>
      <c r="F2" s="186">
        <f>E2*277.778</f>
        <v>0</v>
      </c>
      <c r="I2" s="314" t="s">
        <v>244</v>
      </c>
      <c r="J2" s="314"/>
      <c r="K2" s="314"/>
      <c r="L2" s="314"/>
      <c r="M2" s="314"/>
      <c r="N2" s="314"/>
    </row>
    <row r="3" spans="2:14" x14ac:dyDescent="0.25">
      <c r="B3" s="17" t="s">
        <v>43</v>
      </c>
      <c r="D3" s="184"/>
      <c r="E3" s="185">
        <f>SUM('Autre énergie'!D25:F25)</f>
        <v>0</v>
      </c>
      <c r="F3" s="186">
        <f t="shared" ref="F3:F4" si="0">E3*277.778</f>
        <v>0</v>
      </c>
      <c r="I3" s="314"/>
      <c r="J3" s="314"/>
      <c r="K3" s="314"/>
      <c r="L3" s="314"/>
      <c r="M3" s="314"/>
      <c r="N3" s="314"/>
    </row>
    <row r="4" spans="2:14" x14ac:dyDescent="0.25">
      <c r="B4" s="17" t="s">
        <v>45</v>
      </c>
      <c r="D4" s="184"/>
      <c r="E4" s="185">
        <f>'Autre énergie'!G41</f>
        <v>0</v>
      </c>
      <c r="F4" s="186">
        <f t="shared" si="0"/>
        <v>0</v>
      </c>
      <c r="I4" s="314"/>
      <c r="J4" s="314"/>
      <c r="K4" s="314"/>
      <c r="L4" s="314"/>
      <c r="M4" s="314"/>
      <c r="N4" s="314"/>
    </row>
    <row r="5" spans="2:14" x14ac:dyDescent="0.25">
      <c r="B5" s="17" t="s">
        <v>46</v>
      </c>
      <c r="D5" s="185">
        <f>Électricité!F11</f>
        <v>0</v>
      </c>
      <c r="E5" s="184"/>
      <c r="F5" s="186">
        <f>D5</f>
        <v>0</v>
      </c>
      <c r="I5" s="314"/>
      <c r="J5" s="314"/>
      <c r="K5" s="314"/>
      <c r="L5" s="314"/>
      <c r="M5" s="314"/>
      <c r="N5" s="314"/>
    </row>
    <row r="6" spans="2:14" x14ac:dyDescent="0.25">
      <c r="B6" s="17"/>
      <c r="D6" s="80"/>
      <c r="E6" s="80"/>
      <c r="F6" s="159"/>
      <c r="I6" s="314"/>
      <c r="J6" s="314"/>
      <c r="K6" s="314"/>
      <c r="L6" s="314"/>
      <c r="M6" s="314"/>
      <c r="N6" s="314"/>
    </row>
    <row r="7" spans="2:14" ht="15.75" thickBot="1" x14ac:dyDescent="0.3">
      <c r="B7" s="19"/>
      <c r="C7" s="20"/>
      <c r="D7" s="160"/>
      <c r="E7" s="161" t="s">
        <v>0</v>
      </c>
      <c r="F7" s="187">
        <f>SUM(F2:F5)</f>
        <v>0</v>
      </c>
    </row>
    <row r="9" spans="2:14" x14ac:dyDescent="0.25">
      <c r="E9" s="178">
        <f>D5/277.78</f>
        <v>0</v>
      </c>
    </row>
    <row r="10" spans="2:14" x14ac:dyDescent="0.25">
      <c r="E10" s="27" t="e">
        <f>E9/Sommaire!$E$19</f>
        <v>#DIV/0!</v>
      </c>
    </row>
  </sheetData>
  <mergeCells count="1">
    <mergeCell ref="I2:N6"/>
  </mergeCells>
  <phoneticPr fontId="4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E7C0-BEF7-4E20-991C-E9FD2D16BD8D}">
  <sheetPr>
    <tabColor rgb="FFFF0000"/>
  </sheetPr>
  <dimension ref="B4:J30"/>
  <sheetViews>
    <sheetView workbookViewId="0">
      <selection activeCell="F11" sqref="F11"/>
    </sheetView>
  </sheetViews>
  <sheetFormatPr defaultColWidth="8.85546875" defaultRowHeight="15" x14ac:dyDescent="0.25"/>
  <cols>
    <col min="1" max="7" width="8.85546875" style="27"/>
    <col min="8" max="8" width="23.85546875" style="27" customWidth="1"/>
    <col min="9" max="9" width="8.85546875" style="27"/>
    <col min="10" max="10" width="42.140625" style="27" customWidth="1"/>
    <col min="11" max="16384" width="8.85546875" style="27"/>
  </cols>
  <sheetData>
    <row r="4" spans="2:10" ht="15.75" thickBot="1" x14ac:dyDescent="0.3"/>
    <row r="5" spans="2:10" x14ac:dyDescent="0.25">
      <c r="B5" s="14"/>
      <c r="C5" s="154" t="s">
        <v>17</v>
      </c>
      <c r="D5" s="155"/>
      <c r="E5" s="155"/>
      <c r="F5" s="156" t="s">
        <v>23</v>
      </c>
      <c r="H5" s="1" t="s">
        <v>1</v>
      </c>
      <c r="J5" s="1" t="s">
        <v>72</v>
      </c>
    </row>
    <row r="6" spans="2:10" x14ac:dyDescent="0.25">
      <c r="B6" s="17">
        <v>4</v>
      </c>
      <c r="C6" s="27">
        <v>30</v>
      </c>
      <c r="E6" s="27">
        <v>4</v>
      </c>
      <c r="F6" s="18">
        <v>20</v>
      </c>
      <c r="H6" s="247" t="s">
        <v>33</v>
      </c>
      <c r="J6" s="247" t="s">
        <v>219</v>
      </c>
    </row>
    <row r="7" spans="2:10" x14ac:dyDescent="0.25">
      <c r="B7" s="17">
        <v>5</v>
      </c>
      <c r="C7" s="27">
        <v>32</v>
      </c>
      <c r="E7" s="27">
        <v>5</v>
      </c>
      <c r="F7" s="18">
        <v>22</v>
      </c>
      <c r="H7" s="82" t="s">
        <v>212</v>
      </c>
      <c r="J7" s="247" t="s">
        <v>220</v>
      </c>
    </row>
    <row r="8" spans="2:10" x14ac:dyDescent="0.25">
      <c r="B8" s="17">
        <v>6</v>
      </c>
      <c r="C8" s="27">
        <v>34</v>
      </c>
      <c r="E8" s="27">
        <v>6</v>
      </c>
      <c r="F8" s="18">
        <v>24</v>
      </c>
      <c r="H8" s="82" t="s">
        <v>243</v>
      </c>
      <c r="J8" s="247" t="s">
        <v>186</v>
      </c>
    </row>
    <row r="9" spans="2:10" x14ac:dyDescent="0.25">
      <c r="B9" s="17">
        <v>7</v>
      </c>
      <c r="C9" s="27">
        <v>36</v>
      </c>
      <c r="E9" s="27">
        <v>7</v>
      </c>
      <c r="F9" s="18">
        <v>26</v>
      </c>
      <c r="H9" s="82" t="s">
        <v>31</v>
      </c>
      <c r="J9" s="247" t="s">
        <v>221</v>
      </c>
    </row>
    <row r="10" spans="2:10" ht="15.75" thickBot="1" x14ac:dyDescent="0.3">
      <c r="B10" s="19">
        <v>8</v>
      </c>
      <c r="C10" s="20">
        <v>40</v>
      </c>
      <c r="D10" s="20"/>
      <c r="E10" s="20">
        <v>8</v>
      </c>
      <c r="F10" s="21">
        <v>30</v>
      </c>
      <c r="H10" s="82" t="s">
        <v>213</v>
      </c>
      <c r="J10" s="247" t="s">
        <v>222</v>
      </c>
    </row>
    <row r="11" spans="2:10" x14ac:dyDescent="0.25">
      <c r="H11" s="82" t="s">
        <v>214</v>
      </c>
      <c r="J11" s="247" t="s">
        <v>223</v>
      </c>
    </row>
    <row r="12" spans="2:10" x14ac:dyDescent="0.25">
      <c r="H12" s="82" t="s">
        <v>35</v>
      </c>
      <c r="J12" s="247" t="s">
        <v>224</v>
      </c>
    </row>
    <row r="13" spans="2:10" x14ac:dyDescent="0.25">
      <c r="H13" s="82" t="s">
        <v>30</v>
      </c>
      <c r="J13" s="247" t="s">
        <v>225</v>
      </c>
    </row>
    <row r="14" spans="2:10" x14ac:dyDescent="0.25">
      <c r="H14" s="82" t="s">
        <v>215</v>
      </c>
      <c r="J14" s="247" t="s">
        <v>226</v>
      </c>
    </row>
    <row r="15" spans="2:10" x14ac:dyDescent="0.25">
      <c r="H15" s="82" t="s">
        <v>32</v>
      </c>
      <c r="J15" s="247" t="s">
        <v>227</v>
      </c>
    </row>
    <row r="16" spans="2:10" x14ac:dyDescent="0.25">
      <c r="H16" s="82" t="s">
        <v>216</v>
      </c>
      <c r="J16" s="247" t="s">
        <v>228</v>
      </c>
    </row>
    <row r="17" spans="8:10" x14ac:dyDescent="0.25">
      <c r="H17" s="82" t="s">
        <v>217</v>
      </c>
      <c r="J17" s="247" t="s">
        <v>229</v>
      </c>
    </row>
    <row r="18" spans="8:10" x14ac:dyDescent="0.25">
      <c r="H18" s="82" t="s">
        <v>218</v>
      </c>
      <c r="J18" s="247" t="s">
        <v>230</v>
      </c>
    </row>
    <row r="19" spans="8:10" x14ac:dyDescent="0.25">
      <c r="H19" s="82" t="s">
        <v>186</v>
      </c>
      <c r="J19" s="247" t="s">
        <v>231</v>
      </c>
    </row>
    <row r="20" spans="8:10" x14ac:dyDescent="0.25">
      <c r="J20" s="247" t="s">
        <v>232</v>
      </c>
    </row>
    <row r="21" spans="8:10" x14ac:dyDescent="0.25">
      <c r="J21" s="247" t="s">
        <v>233</v>
      </c>
    </row>
    <row r="22" spans="8:10" x14ac:dyDescent="0.25">
      <c r="J22" s="247" t="s">
        <v>234</v>
      </c>
    </row>
    <row r="23" spans="8:10" x14ac:dyDescent="0.25">
      <c r="J23" s="247" t="s">
        <v>235</v>
      </c>
    </row>
    <row r="24" spans="8:10" x14ac:dyDescent="0.25">
      <c r="J24" s="247" t="s">
        <v>236</v>
      </c>
    </row>
    <row r="25" spans="8:10" x14ac:dyDescent="0.25">
      <c r="J25" s="247" t="s">
        <v>237</v>
      </c>
    </row>
    <row r="26" spans="8:10" x14ac:dyDescent="0.25">
      <c r="J26" s="247" t="s">
        <v>238</v>
      </c>
    </row>
    <row r="27" spans="8:10" x14ac:dyDescent="0.25">
      <c r="J27" s="247" t="s">
        <v>239</v>
      </c>
    </row>
    <row r="28" spans="8:10" x14ac:dyDescent="0.25">
      <c r="J28" s="247" t="s">
        <v>240</v>
      </c>
    </row>
    <row r="29" spans="8:10" x14ac:dyDescent="0.25">
      <c r="J29" s="247" t="s">
        <v>241</v>
      </c>
    </row>
    <row r="30" spans="8:10" x14ac:dyDescent="0.25">
      <c r="J30" s="247"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ACC2C-EA10-468E-AC8B-2375FDA4E1F4}">
  <sheetPr>
    <pageSetUpPr fitToPage="1"/>
  </sheetPr>
  <dimension ref="B1:AI55"/>
  <sheetViews>
    <sheetView showRowColHeaders="0" zoomScale="90" zoomScaleNormal="90" workbookViewId="0">
      <selection activeCell="E9" sqref="E9:G9"/>
    </sheetView>
  </sheetViews>
  <sheetFormatPr defaultColWidth="8.85546875" defaultRowHeight="15" x14ac:dyDescent="0.25"/>
  <cols>
    <col min="1" max="1" width="9.140625" style="27" customWidth="1"/>
    <col min="2" max="3" width="8.85546875" style="27"/>
    <col min="4" max="4" width="30.85546875" style="27" customWidth="1"/>
    <col min="5" max="5" width="14.140625" style="27" customWidth="1"/>
    <col min="6" max="6" width="9" style="27" customWidth="1"/>
    <col min="7" max="7" width="5" style="27" customWidth="1"/>
    <col min="8" max="8" width="4.5703125" style="27" customWidth="1"/>
    <col min="9" max="9" width="3.5703125" style="27" customWidth="1"/>
    <col min="10" max="10" width="5.42578125" style="27" customWidth="1"/>
    <col min="11" max="11" width="37" style="27" customWidth="1"/>
    <col min="12" max="12" width="15" style="27" customWidth="1"/>
    <col min="13" max="13" width="17" style="27" customWidth="1"/>
    <col min="14" max="14" width="2.7109375" style="27" customWidth="1"/>
    <col min="15" max="15" width="4.5703125" style="27" customWidth="1"/>
    <col min="16" max="16" width="11.5703125" style="27" customWidth="1"/>
    <col min="17" max="17" width="7.5703125" style="27" customWidth="1"/>
    <col min="18" max="18" width="40.140625" style="27" customWidth="1"/>
    <col min="19" max="19" width="15" style="27" customWidth="1"/>
    <col min="20" max="20" width="9.85546875" style="27" customWidth="1"/>
    <col min="21" max="21" width="3.7109375" style="27" customWidth="1"/>
    <col min="22" max="22" width="3.5703125" style="27" customWidth="1"/>
    <col min="23" max="23" width="12.140625" style="27" customWidth="1"/>
    <col min="24" max="24" width="2" style="27" customWidth="1"/>
    <col min="25" max="25" width="8.85546875" style="27"/>
    <col min="26" max="26" width="13.140625" style="27" customWidth="1"/>
    <col min="27" max="27" width="28.7109375" style="27" customWidth="1"/>
    <col min="28" max="16384" width="8.85546875" style="27"/>
  </cols>
  <sheetData>
    <row r="1" spans="2:34" ht="14.45" customHeight="1" x14ac:dyDescent="0.25"/>
    <row r="2" spans="2:34" x14ac:dyDescent="0.25">
      <c r="AA2" s="2"/>
    </row>
    <row r="5" spans="2:34" x14ac:dyDescent="0.25">
      <c r="AF5" s="4"/>
      <c r="AH5" s="4"/>
    </row>
    <row r="6" spans="2:34" x14ac:dyDescent="0.25">
      <c r="AB6" s="4"/>
    </row>
    <row r="7" spans="2:34" x14ac:dyDescent="0.25">
      <c r="B7" s="1" t="s">
        <v>141</v>
      </c>
      <c r="C7" s="1"/>
      <c r="AB7" s="3"/>
    </row>
    <row r="8" spans="2:34" ht="20.45" customHeight="1" x14ac:dyDescent="0.25">
      <c r="K8" s="338" t="s">
        <v>136</v>
      </c>
      <c r="L8" s="338"/>
      <c r="M8" s="338"/>
      <c r="N8" s="338"/>
      <c r="O8" s="338"/>
      <c r="P8" s="338"/>
      <c r="Q8" s="338"/>
      <c r="R8" s="338"/>
      <c r="S8" s="108"/>
    </row>
    <row r="9" spans="2:34" ht="15.75" thickBot="1" x14ac:dyDescent="0.3">
      <c r="B9" s="27" t="s">
        <v>142</v>
      </c>
      <c r="E9" s="327"/>
      <c r="F9" s="327"/>
      <c r="G9" s="327"/>
      <c r="H9" s="113"/>
      <c r="I9" s="52"/>
      <c r="K9" s="37" t="s">
        <v>137</v>
      </c>
      <c r="L9" s="37"/>
      <c r="O9" s="38"/>
      <c r="P9" s="38"/>
      <c r="Q9" s="38"/>
      <c r="R9" s="38"/>
      <c r="Z9" s="39"/>
      <c r="AA9" s="38"/>
      <c r="AF9" s="2"/>
    </row>
    <row r="10" spans="2:34" ht="15.75" x14ac:dyDescent="0.25">
      <c r="B10" s="27" t="s">
        <v>143</v>
      </c>
      <c r="E10" s="333"/>
      <c r="F10" s="333"/>
      <c r="G10" s="333"/>
      <c r="H10" s="333"/>
      <c r="I10" s="333"/>
      <c r="K10" s="40" t="s">
        <v>138</v>
      </c>
      <c r="L10" s="40"/>
      <c r="M10" s="3"/>
      <c r="N10" s="3"/>
      <c r="O10" s="3"/>
      <c r="P10" s="3"/>
      <c r="Q10" s="3"/>
      <c r="R10" s="3"/>
      <c r="S10" s="41"/>
    </row>
    <row r="11" spans="2:34" ht="15.75" thickBot="1" x14ac:dyDescent="0.3">
      <c r="B11" s="27" t="s">
        <v>144</v>
      </c>
      <c r="E11" s="333"/>
      <c r="F11" s="333"/>
      <c r="G11" s="333"/>
      <c r="H11" s="333"/>
      <c r="I11" s="333"/>
      <c r="Z11" s="35"/>
      <c r="AF11" s="2"/>
    </row>
    <row r="12" spans="2:34" ht="18.75" thickBot="1" x14ac:dyDescent="0.4">
      <c r="E12" s="333"/>
      <c r="F12" s="333"/>
      <c r="G12" s="333"/>
      <c r="H12" s="333"/>
      <c r="I12" s="333"/>
      <c r="K12" s="80" t="s">
        <v>139</v>
      </c>
      <c r="L12" s="28" t="s">
        <v>54</v>
      </c>
      <c r="M12" s="336" t="e">
        <f>E34+L34-S34</f>
        <v>#N/A</v>
      </c>
      <c r="N12" s="337"/>
      <c r="O12" s="337"/>
      <c r="P12" s="7" t="s">
        <v>140</v>
      </c>
      <c r="R12" s="42" t="e">
        <f>IF((M12)&lt;=0,"Satisfait",IF((M12)&gt;0,"Non satisfait"))</f>
        <v>#N/A</v>
      </c>
      <c r="S12" s="43"/>
      <c r="Z12" s="30"/>
      <c r="AA12" s="44"/>
    </row>
    <row r="13" spans="2:34" ht="15.75" x14ac:dyDescent="0.25">
      <c r="B13" s="27" t="s">
        <v>145</v>
      </c>
      <c r="E13" s="333"/>
      <c r="F13" s="333"/>
      <c r="G13" s="333"/>
      <c r="H13" s="333"/>
      <c r="I13" s="333"/>
      <c r="K13" s="37"/>
      <c r="L13" s="37"/>
      <c r="M13" s="45"/>
      <c r="N13" s="45"/>
      <c r="O13" s="38"/>
      <c r="P13" s="38"/>
      <c r="Q13" s="38"/>
      <c r="R13" s="38"/>
      <c r="S13" s="43"/>
      <c r="AA13" s="38"/>
    </row>
    <row r="14" spans="2:34" x14ac:dyDescent="0.25">
      <c r="B14" s="27" t="s">
        <v>1</v>
      </c>
      <c r="E14" s="326"/>
      <c r="F14" s="326"/>
      <c r="G14" s="326"/>
      <c r="K14" s="46"/>
      <c r="L14" s="46"/>
      <c r="M14" s="47"/>
      <c r="N14" s="47"/>
      <c r="S14" s="38"/>
      <c r="Z14" s="39"/>
      <c r="AA14" s="44"/>
    </row>
    <row r="15" spans="2:34" ht="14.45" customHeight="1" x14ac:dyDescent="0.25">
      <c r="B15" s="27" t="s">
        <v>146</v>
      </c>
      <c r="E15" s="328"/>
      <c r="F15" s="328"/>
      <c r="G15" s="328"/>
      <c r="K15" s="36" t="s">
        <v>153</v>
      </c>
      <c r="L15" s="36"/>
      <c r="P15" s="36" t="s">
        <v>157</v>
      </c>
      <c r="Q15" s="36"/>
      <c r="R15" s="36"/>
      <c r="S15" s="2"/>
      <c r="W15" s="39"/>
      <c r="Y15" s="39"/>
      <c r="Z15" s="39"/>
      <c r="AA15" s="39"/>
      <c r="AB15" s="39"/>
    </row>
    <row r="16" spans="2:34" ht="17.25" x14ac:dyDescent="0.25">
      <c r="B16" s="7" t="s">
        <v>147</v>
      </c>
      <c r="C16" s="7"/>
      <c r="E16" s="331"/>
      <c r="F16" s="331"/>
      <c r="G16" s="332"/>
      <c r="H16" s="2"/>
      <c r="I16" s="2"/>
      <c r="K16" s="7" t="s">
        <v>154</v>
      </c>
      <c r="L16" s="162">
        <f>IF(E19&gt;0,'Energy Summary'!F7/Sommaire!E19,0)</f>
        <v>0</v>
      </c>
      <c r="M16" s="27" t="s">
        <v>55</v>
      </c>
      <c r="P16" s="27" t="s">
        <v>162</v>
      </c>
      <c r="S16" s="109">
        <f>'Autre énergie'!D25*277.78</f>
        <v>0</v>
      </c>
      <c r="T16" s="7" t="s">
        <v>169</v>
      </c>
      <c r="W16" s="39"/>
      <c r="Y16" s="39"/>
      <c r="Z16" s="39"/>
      <c r="AA16" s="39"/>
      <c r="AB16" s="39"/>
    </row>
    <row r="17" spans="2:31" x14ac:dyDescent="0.25">
      <c r="B17" s="27" t="s">
        <v>148</v>
      </c>
      <c r="E17" s="331"/>
      <c r="F17" s="331"/>
      <c r="G17" s="332"/>
      <c r="K17" s="45" t="s">
        <v>155</v>
      </c>
      <c r="L17" s="162">
        <f>Électricité!F30</f>
        <v>0</v>
      </c>
      <c r="M17" s="27" t="s">
        <v>21</v>
      </c>
      <c r="P17" s="27" t="s">
        <v>163</v>
      </c>
      <c r="S17" s="109">
        <f>'Autre énergie'!E25*277.78</f>
        <v>0</v>
      </c>
      <c r="T17" s="7" t="s">
        <v>169</v>
      </c>
      <c r="U17" s="7"/>
      <c r="W17" s="39"/>
      <c r="Y17" s="39"/>
      <c r="Z17" s="39"/>
      <c r="AA17" s="39"/>
      <c r="AB17" s="39"/>
      <c r="AE17" s="8"/>
    </row>
    <row r="18" spans="2:31" x14ac:dyDescent="0.25">
      <c r="B18" s="27" t="s">
        <v>149</v>
      </c>
      <c r="E18" s="331"/>
      <c r="F18" s="331"/>
      <c r="G18" s="332"/>
      <c r="K18" s="45" t="s">
        <v>156</v>
      </c>
      <c r="L18" s="162">
        <f>Électricité!D30</f>
        <v>0</v>
      </c>
      <c r="M18" s="27" t="s">
        <v>21</v>
      </c>
      <c r="U18" s="7"/>
      <c r="W18" s="39"/>
      <c r="Y18" s="39"/>
      <c r="Z18" s="39"/>
      <c r="AA18" s="39"/>
      <c r="AB18" s="39"/>
      <c r="AE18" s="8"/>
    </row>
    <row r="19" spans="2:31" ht="17.25" x14ac:dyDescent="0.25">
      <c r="B19" s="27" t="s">
        <v>150</v>
      </c>
      <c r="E19" s="329"/>
      <c r="F19" s="329"/>
      <c r="G19" s="330"/>
      <c r="H19" s="27" t="s">
        <v>24</v>
      </c>
      <c r="P19" s="45" t="s">
        <v>164</v>
      </c>
      <c r="S19" s="109">
        <f>Électricité!M28</f>
        <v>0</v>
      </c>
      <c r="T19" s="7" t="s">
        <v>170</v>
      </c>
      <c r="U19" s="7"/>
      <c r="W19" s="39"/>
      <c r="X19" s="39"/>
      <c r="Y19" s="39"/>
      <c r="Z19" s="39"/>
      <c r="AC19" s="8"/>
    </row>
    <row r="20" spans="2:31" ht="17.25" customHeight="1" x14ac:dyDescent="0.25">
      <c r="B20" s="27" t="s">
        <v>151</v>
      </c>
      <c r="E20" s="329"/>
      <c r="F20" s="329"/>
      <c r="G20" s="330"/>
      <c r="H20" s="27" t="s">
        <v>24</v>
      </c>
      <c r="K20" s="36" t="s">
        <v>160</v>
      </c>
      <c r="P20" s="45" t="s">
        <v>165</v>
      </c>
      <c r="S20" s="109">
        <f>'Autre énergie'!F25*277.78</f>
        <v>0</v>
      </c>
      <c r="T20" s="7" t="s">
        <v>169</v>
      </c>
      <c r="U20" s="7"/>
      <c r="X20" s="39"/>
      <c r="Z20" s="39"/>
    </row>
    <row r="21" spans="2:31" ht="17.25" customHeight="1" x14ac:dyDescent="0.25">
      <c r="B21" s="7" t="s">
        <v>274</v>
      </c>
      <c r="E21" s="335"/>
      <c r="F21" s="335"/>
      <c r="G21" s="335"/>
      <c r="K21" s="124" t="s">
        <v>161</v>
      </c>
      <c r="L21" s="72"/>
      <c r="P21" s="45" t="s">
        <v>166</v>
      </c>
      <c r="S21" s="109">
        <f>(Électricité!F12)</f>
        <v>0</v>
      </c>
      <c r="T21" s="7" t="s">
        <v>170</v>
      </c>
      <c r="U21" s="7"/>
      <c r="W21" s="49"/>
      <c r="X21" s="39"/>
      <c r="Y21" s="39"/>
      <c r="Z21" s="39"/>
    </row>
    <row r="22" spans="2:31" ht="17.25" customHeight="1" x14ac:dyDescent="0.25">
      <c r="B22" s="7" t="s">
        <v>372</v>
      </c>
      <c r="E22" s="339"/>
      <c r="F22" s="339"/>
      <c r="G22" s="340"/>
      <c r="K22" s="124"/>
      <c r="L22" s="72"/>
      <c r="P22" s="7" t="s">
        <v>167</v>
      </c>
      <c r="S22" s="109">
        <f>(Électricité!O28)</f>
        <v>0</v>
      </c>
      <c r="T22" s="7" t="s">
        <v>170</v>
      </c>
      <c r="U22" s="7"/>
      <c r="W22" s="49"/>
      <c r="X22" s="39"/>
      <c r="Y22" s="39"/>
      <c r="Z22" s="39"/>
    </row>
    <row r="23" spans="2:31" ht="17.25" customHeight="1" x14ac:dyDescent="0.25">
      <c r="B23" s="7"/>
      <c r="E23" s="238"/>
      <c r="F23" s="238"/>
      <c r="G23" s="238"/>
      <c r="K23" s="7" t="s">
        <v>158</v>
      </c>
      <c r="L23" s="264"/>
      <c r="M23" s="7" t="s">
        <v>56</v>
      </c>
      <c r="P23" s="7" t="s">
        <v>394</v>
      </c>
      <c r="S23" s="109">
        <f>'Autre énergie'!G42*277.78</f>
        <v>0</v>
      </c>
      <c r="T23" s="7" t="s">
        <v>169</v>
      </c>
      <c r="U23" s="7"/>
      <c r="W23" s="49"/>
      <c r="X23" s="39"/>
      <c r="Y23" s="39"/>
      <c r="Z23" s="39"/>
    </row>
    <row r="24" spans="2:31" ht="17.25" customHeight="1" x14ac:dyDescent="0.25">
      <c r="B24" s="237"/>
      <c r="C24" s="238"/>
      <c r="D24" s="238"/>
      <c r="E24" s="238"/>
      <c r="F24" s="238"/>
      <c r="G24" s="238"/>
      <c r="W24" s="49"/>
      <c r="X24" s="39"/>
      <c r="Y24" s="39"/>
      <c r="Z24" s="39"/>
    </row>
    <row r="25" spans="2:31" ht="18.600000000000001" customHeight="1" x14ac:dyDescent="0.35">
      <c r="B25" s="248" t="s">
        <v>42</v>
      </c>
      <c r="C25" s="334" t="s">
        <v>152</v>
      </c>
      <c r="D25" s="334"/>
      <c r="E25" s="334"/>
      <c r="F25" s="334"/>
      <c r="G25" s="334"/>
      <c r="K25" s="7" t="s">
        <v>159</v>
      </c>
      <c r="L25" s="264"/>
      <c r="M25" s="7" t="s">
        <v>56</v>
      </c>
      <c r="P25" s="7" t="s">
        <v>168</v>
      </c>
      <c r="S25" s="109" t="e">
        <f>S30+S32</f>
        <v>#N/A</v>
      </c>
      <c r="T25" s="7" t="s">
        <v>140</v>
      </c>
      <c r="U25" s="7"/>
      <c r="W25" s="2"/>
      <c r="X25" s="39"/>
      <c r="Y25" s="39"/>
      <c r="Z25" s="39"/>
    </row>
    <row r="26" spans="2:31" ht="4.1500000000000004" customHeight="1" x14ac:dyDescent="0.25">
      <c r="T26" s="7"/>
      <c r="Z26" s="39"/>
      <c r="AB26" s="2"/>
    </row>
    <row r="27" spans="2:31" ht="3.6" customHeight="1" x14ac:dyDescent="0.25">
      <c r="I27" s="48"/>
      <c r="Z27" s="39"/>
      <c r="AB27" s="2"/>
    </row>
    <row r="28" spans="2:31" ht="16.149999999999999" customHeight="1" x14ac:dyDescent="0.25">
      <c r="Z28" s="39"/>
      <c r="AB28" s="2"/>
    </row>
    <row r="29" spans="2:31" ht="16.149999999999999" customHeight="1" x14ac:dyDescent="0.25">
      <c r="B29" s="22" t="s">
        <v>171</v>
      </c>
      <c r="C29" s="22"/>
      <c r="D29" s="23"/>
      <c r="E29" s="23"/>
      <c r="F29" s="23"/>
      <c r="G29" s="23"/>
      <c r="I29" s="22" t="s">
        <v>108</v>
      </c>
      <c r="J29" s="23"/>
      <c r="K29" s="23"/>
      <c r="L29" s="23"/>
      <c r="M29" s="23"/>
      <c r="N29" s="23"/>
      <c r="P29" s="22" t="s">
        <v>172</v>
      </c>
      <c r="Q29" s="22"/>
      <c r="R29" s="22"/>
      <c r="S29" s="23"/>
      <c r="T29" s="23"/>
      <c r="U29" s="23"/>
      <c r="W29" s="165"/>
      <c r="Z29" s="39"/>
      <c r="AB29" s="2"/>
    </row>
    <row r="30" spans="2:31" ht="16.149999999999999" customHeight="1" x14ac:dyDescent="0.35">
      <c r="B30" s="123" t="s">
        <v>173</v>
      </c>
      <c r="C30" s="24"/>
      <c r="D30" s="23"/>
      <c r="E30" s="163">
        <f>'Carbone intrinsèque'!I42</f>
        <v>0</v>
      </c>
      <c r="F30" s="23" t="s">
        <v>177</v>
      </c>
      <c r="G30" s="23"/>
      <c r="I30" s="24" t="s">
        <v>109</v>
      </c>
      <c r="J30" s="23"/>
      <c r="K30" s="23"/>
      <c r="L30" s="163" t="e">
        <f>SUM('Autre énergie'!K29:T29)+Réfrigérants!G19</f>
        <v>#N/A</v>
      </c>
      <c r="M30" s="23" t="s">
        <v>178</v>
      </c>
      <c r="N30" s="23"/>
      <c r="P30" s="123" t="s">
        <v>349</v>
      </c>
      <c r="Q30" s="24"/>
      <c r="R30" s="24"/>
      <c r="S30" s="163">
        <f>E34</f>
        <v>0</v>
      </c>
      <c r="T30" s="23" t="s">
        <v>178</v>
      </c>
      <c r="U30" s="23"/>
      <c r="W30" s="164"/>
      <c r="Z30" s="2"/>
      <c r="AB30" s="2"/>
      <c r="AC30" s="31"/>
    </row>
    <row r="31" spans="2:31" ht="16.149999999999999" customHeight="1" x14ac:dyDescent="0.35">
      <c r="B31" s="24" t="s">
        <v>174</v>
      </c>
      <c r="C31" s="24"/>
      <c r="D31" s="23"/>
      <c r="E31" s="163">
        <f>'Carbone intrinsèque'!I43</f>
        <v>0</v>
      </c>
      <c r="F31" s="23" t="s">
        <v>177</v>
      </c>
      <c r="G31" s="23"/>
      <c r="I31" s="24" t="s">
        <v>179</v>
      </c>
      <c r="J31" s="23"/>
      <c r="K31" s="23"/>
      <c r="L31" s="221" t="e">
        <f>Électricité!F16+'Autre énergie'!N41</f>
        <v>#N/A</v>
      </c>
      <c r="M31" s="23" t="s">
        <v>178</v>
      </c>
      <c r="N31" s="23"/>
      <c r="P31" s="24" t="s">
        <v>350</v>
      </c>
      <c r="Q31" s="24"/>
      <c r="R31" s="24"/>
      <c r="S31" s="163" t="e">
        <f>MIN(Électricité!F16, Électricité!F17)</f>
        <v>#N/A</v>
      </c>
      <c r="T31" s="23" t="s">
        <v>178</v>
      </c>
      <c r="U31" s="23"/>
      <c r="W31" s="164"/>
      <c r="Z31" s="2"/>
      <c r="AB31" s="2"/>
      <c r="AC31" s="30"/>
    </row>
    <row r="32" spans="2:31" ht="15.75" customHeight="1" x14ac:dyDescent="0.35">
      <c r="B32" s="110"/>
      <c r="C32" s="22" t="s">
        <v>175</v>
      </c>
      <c r="D32" s="110"/>
      <c r="E32" s="163">
        <f>E30+E31</f>
        <v>0</v>
      </c>
      <c r="F32" s="23" t="s">
        <v>177</v>
      </c>
      <c r="G32" s="23"/>
      <c r="I32" s="24" t="s">
        <v>180</v>
      </c>
      <c r="J32" s="23"/>
      <c r="K32" s="23"/>
      <c r="L32" s="163">
        <f>'Autres émissions'!G18</f>
        <v>0</v>
      </c>
      <c r="M32" s="23" t="s">
        <v>178</v>
      </c>
      <c r="N32" s="23"/>
      <c r="P32" s="24" t="s">
        <v>351</v>
      </c>
      <c r="Q32" s="23"/>
      <c r="R32" s="23"/>
      <c r="S32" s="163" t="e">
        <f>L34-S31</f>
        <v>#N/A</v>
      </c>
      <c r="T32" s="23" t="s">
        <v>178</v>
      </c>
      <c r="U32" s="23"/>
      <c r="W32" s="164"/>
      <c r="Z32" s="2"/>
      <c r="AB32" s="2"/>
      <c r="AC32" s="30"/>
    </row>
    <row r="33" spans="2:35" ht="9.75" customHeight="1" thickBot="1" x14ac:dyDescent="0.3">
      <c r="Z33" s="2"/>
      <c r="AB33" s="2"/>
      <c r="AC33" s="30"/>
    </row>
    <row r="34" spans="2:35" ht="18.75" thickBot="1" x14ac:dyDescent="0.4">
      <c r="B34" s="22"/>
      <c r="C34" s="22"/>
      <c r="D34" s="25" t="s">
        <v>176</v>
      </c>
      <c r="E34" s="26">
        <f>'Carbone intrinsèque'!I45</f>
        <v>0</v>
      </c>
      <c r="F34" s="23" t="s">
        <v>178</v>
      </c>
      <c r="G34" s="23"/>
      <c r="I34" s="324" t="s">
        <v>50</v>
      </c>
      <c r="J34" s="324"/>
      <c r="K34" s="325"/>
      <c r="L34" s="26" t="e">
        <f>SUM(L30:L32)</f>
        <v>#N/A</v>
      </c>
      <c r="M34" s="23" t="s">
        <v>178</v>
      </c>
      <c r="N34" s="23"/>
      <c r="P34" s="25"/>
      <c r="Q34" s="51"/>
      <c r="R34" s="51" t="s">
        <v>79</v>
      </c>
      <c r="S34" s="26" t="e">
        <f>SUM(S30:S32)</f>
        <v>#N/A</v>
      </c>
      <c r="T34" s="23" t="s">
        <v>178</v>
      </c>
      <c r="U34" s="23"/>
      <c r="AB34" s="2"/>
      <c r="AD34" s="2"/>
      <c r="AE34" s="30"/>
    </row>
    <row r="35" spans="2:35" x14ac:dyDescent="0.25">
      <c r="Z35" s="11"/>
    </row>
    <row r="36" spans="2:35" x14ac:dyDescent="0.25">
      <c r="Z36" s="4"/>
    </row>
    <row r="37" spans="2:35" x14ac:dyDescent="0.25">
      <c r="W37" s="2"/>
      <c r="Z37" s="12"/>
    </row>
    <row r="38" spans="2:35" ht="8.4499999999999993" customHeight="1" x14ac:dyDescent="0.25"/>
    <row r="39" spans="2:35" ht="16.149999999999999" customHeight="1" x14ac:dyDescent="0.25">
      <c r="W39" s="2"/>
    </row>
    <row r="40" spans="2:35" x14ac:dyDescent="0.25">
      <c r="W40" s="2"/>
    </row>
    <row r="41" spans="2:35" x14ac:dyDescent="0.25">
      <c r="W41" s="2"/>
    </row>
    <row r="43" spans="2:35" x14ac:dyDescent="0.25">
      <c r="Z43"/>
    </row>
    <row r="44" spans="2:35" x14ac:dyDescent="0.25">
      <c r="W44" s="2"/>
      <c r="AD44" s="37"/>
      <c r="AE44" s="5"/>
      <c r="AF44" s="10"/>
      <c r="AI44" s="50"/>
    </row>
    <row r="45" spans="2:35" x14ac:dyDescent="0.25">
      <c r="W45" s="2"/>
      <c r="AD45" s="7"/>
      <c r="AE45" s="5"/>
      <c r="AF45" s="10"/>
      <c r="AI45" s="2"/>
    </row>
    <row r="48" spans="2:35" x14ac:dyDescent="0.25">
      <c r="W48" s="2"/>
    </row>
    <row r="50" spans="23:25" x14ac:dyDescent="0.25">
      <c r="W50" s="2"/>
    </row>
    <row r="55" spans="23:25" x14ac:dyDescent="0.25">
      <c r="Y55" s="80"/>
    </row>
  </sheetData>
  <sheetProtection algorithmName="SHA-512" hashValue="mzl1UmdwmOZ4TxMoqcFc1V4Ia7MxFKrzo2qdYymZ+1fKpNxmbl6JYROk3pQcNfM/ghOkscjKr3l5lDe7Q2PNvQ==" saltValue="nJNnwaoGgY0IOi+GF61F9w==" spinCount="100000" sheet="1" selectLockedCells="1"/>
  <mergeCells count="18">
    <mergeCell ref="M12:O12"/>
    <mergeCell ref="K8:R8"/>
    <mergeCell ref="E10:I10"/>
    <mergeCell ref="E11:I11"/>
    <mergeCell ref="E22:G22"/>
    <mergeCell ref="I34:K34"/>
    <mergeCell ref="E14:G14"/>
    <mergeCell ref="E9:G9"/>
    <mergeCell ref="E15:G15"/>
    <mergeCell ref="E20:G20"/>
    <mergeCell ref="E19:G19"/>
    <mergeCell ref="E18:G18"/>
    <mergeCell ref="E17:G17"/>
    <mergeCell ref="E16:G16"/>
    <mergeCell ref="E12:I12"/>
    <mergeCell ref="E13:I13"/>
    <mergeCell ref="C25:G25"/>
    <mergeCell ref="E21:G21"/>
  </mergeCells>
  <dataValidations count="1">
    <dataValidation type="list" allowBlank="1" showInputMessage="1" showErrorMessage="1" sqref="E15" xr:uid="{E4D05167-E31F-4AC6-A540-3DD082D249AE}">
      <formula1>"4,5,6,7,8"</formula1>
    </dataValidation>
  </dataValidations>
  <pageMargins left="0.7" right="0.7" top="0.75" bottom="0.75" header="0.3" footer="0.3"/>
  <pageSetup scale="24"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719ECC8-A839-4AAE-B2DE-25DD7C50088C}">
          <x14:formula1>
            <xm:f>Targets!$H$6:$H$19</xm:f>
          </x14:formula1>
          <xm:sqref>E14:G14</xm:sqref>
        </x14:dataValidation>
        <x14:dataValidation type="list" allowBlank="1" showInputMessage="1" showErrorMessage="1" xr:uid="{098F5AB6-1043-42A1-B32E-41F236CC5366}">
          <x14:formula1>
            <xm:f>Targets!$J$6:$J$30</xm:f>
          </x14:formula1>
          <xm:sqref>E16:G16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DA92-CF6D-490A-8B4B-ABAD01C4EF26}">
  <dimension ref="B6:W68"/>
  <sheetViews>
    <sheetView showRowColHeaders="0" zoomScale="90" zoomScaleNormal="90" workbookViewId="0">
      <selection activeCell="I10" sqref="I10"/>
    </sheetView>
  </sheetViews>
  <sheetFormatPr defaultColWidth="8.85546875" defaultRowHeight="15" x14ac:dyDescent="0.25"/>
  <cols>
    <col min="1" max="1" width="3.85546875" style="27" customWidth="1"/>
    <col min="2" max="2" width="3.140625" style="27" customWidth="1"/>
    <col min="3" max="3" width="14.5703125" style="27" customWidth="1"/>
    <col min="4" max="4" width="14.7109375" style="27" customWidth="1"/>
    <col min="5" max="5" width="5.85546875" style="27" customWidth="1"/>
    <col min="6" max="7" width="8.85546875" style="27"/>
    <col min="8" max="8" width="22" style="27" customWidth="1"/>
    <col min="9" max="9" width="24" style="27" customWidth="1"/>
    <col min="10" max="10" width="3.85546875" style="27" customWidth="1"/>
    <col min="11" max="11" width="6" style="27" customWidth="1"/>
    <col min="12" max="13" width="8.85546875" style="27"/>
    <col min="14" max="14" width="8" style="27" customWidth="1"/>
    <col min="15" max="16" width="8.85546875" style="27"/>
    <col min="17" max="17" width="8" style="27" customWidth="1"/>
    <col min="18" max="19" width="8.85546875" style="27"/>
    <col min="20" max="20" width="8.140625" style="27" customWidth="1"/>
    <col min="21" max="22" width="8.85546875" style="27"/>
    <col min="23" max="23" width="3.42578125" style="27" customWidth="1"/>
    <col min="24" max="24" width="15.42578125" style="27" customWidth="1"/>
    <col min="25" max="25" width="18.7109375" style="27" customWidth="1"/>
    <col min="26" max="16384" width="8.85546875" style="27"/>
  </cols>
  <sheetData>
    <row r="6" spans="2:23" ht="15.75" thickBot="1" x14ac:dyDescent="0.3"/>
    <row r="7" spans="2:23" ht="15" customHeight="1" x14ac:dyDescent="0.25">
      <c r="B7" s="342" t="s">
        <v>359</v>
      </c>
      <c r="C7" s="343"/>
      <c r="D7" s="344"/>
      <c r="E7" s="344"/>
      <c r="F7" s="344"/>
      <c r="G7" s="344"/>
      <c r="H7" s="344"/>
      <c r="I7" s="344"/>
      <c r="J7" s="345"/>
      <c r="L7" s="350" t="s">
        <v>191</v>
      </c>
      <c r="M7" s="351"/>
      <c r="N7" s="351"/>
      <c r="O7" s="351"/>
      <c r="P7" s="351"/>
      <c r="Q7" s="351"/>
      <c r="R7" s="351"/>
      <c r="S7" s="351"/>
      <c r="T7" s="351"/>
      <c r="U7" s="351"/>
      <c r="V7" s="351"/>
      <c r="W7" s="352"/>
    </row>
    <row r="8" spans="2:23" ht="24.6" customHeight="1" thickBot="1" x14ac:dyDescent="0.3">
      <c r="B8" s="346"/>
      <c r="C8" s="347"/>
      <c r="D8" s="348"/>
      <c r="E8" s="348"/>
      <c r="F8" s="348"/>
      <c r="G8" s="348"/>
      <c r="H8" s="348"/>
      <c r="I8" s="348"/>
      <c r="J8" s="349"/>
      <c r="L8" s="353"/>
      <c r="M8" s="354"/>
      <c r="N8" s="354"/>
      <c r="O8" s="354"/>
      <c r="P8" s="354"/>
      <c r="Q8" s="354"/>
      <c r="R8" s="354"/>
      <c r="S8" s="354"/>
      <c r="T8" s="354"/>
      <c r="U8" s="354"/>
      <c r="V8" s="354"/>
      <c r="W8" s="355"/>
    </row>
    <row r="9" spans="2:23" ht="33" x14ac:dyDescent="0.35">
      <c r="B9" s="53"/>
      <c r="C9" s="356" t="s">
        <v>275</v>
      </c>
      <c r="D9" s="357"/>
      <c r="E9" s="357"/>
      <c r="F9" s="357"/>
      <c r="G9" s="357"/>
      <c r="H9" s="358"/>
      <c r="I9" s="54" t="s">
        <v>276</v>
      </c>
      <c r="J9" s="55"/>
      <c r="L9" s="17"/>
      <c r="W9" s="18"/>
    </row>
    <row r="10" spans="2:23" x14ac:dyDescent="0.25">
      <c r="B10" s="56"/>
      <c r="C10" s="359" t="s">
        <v>192</v>
      </c>
      <c r="D10" s="359" t="s">
        <v>16</v>
      </c>
      <c r="E10" s="57" t="s">
        <v>2</v>
      </c>
      <c r="F10" s="57" t="s">
        <v>195</v>
      </c>
      <c r="H10" s="57"/>
      <c r="I10" s="58"/>
      <c r="J10" s="18"/>
      <c r="L10" s="17"/>
      <c r="W10" s="18"/>
    </row>
    <row r="11" spans="2:23" x14ac:dyDescent="0.25">
      <c r="B11" s="56"/>
      <c r="C11" s="360"/>
      <c r="D11" s="360"/>
      <c r="E11" s="27" t="s">
        <v>3</v>
      </c>
      <c r="F11" s="27" t="s">
        <v>196</v>
      </c>
      <c r="I11" s="58"/>
      <c r="J11" s="18"/>
      <c r="L11" s="17"/>
      <c r="W11" s="18"/>
    </row>
    <row r="12" spans="2:23" x14ac:dyDescent="0.25">
      <c r="B12" s="56"/>
      <c r="C12" s="360"/>
      <c r="D12" s="362"/>
      <c r="E12" s="27" t="s">
        <v>4</v>
      </c>
      <c r="F12" s="27" t="s">
        <v>197</v>
      </c>
      <c r="I12" s="58"/>
      <c r="J12" s="18"/>
      <c r="L12" s="17"/>
      <c r="W12" s="18"/>
    </row>
    <row r="13" spans="2:23" ht="14.45" customHeight="1" x14ac:dyDescent="0.25">
      <c r="B13" s="56"/>
      <c r="C13" s="360"/>
      <c r="D13" s="359" t="s">
        <v>51</v>
      </c>
      <c r="E13" s="27" t="s">
        <v>5</v>
      </c>
      <c r="F13" s="27" t="s">
        <v>198</v>
      </c>
      <c r="I13" s="58"/>
      <c r="J13" s="18"/>
      <c r="L13" s="17"/>
      <c r="W13" s="18"/>
    </row>
    <row r="14" spans="2:23" x14ac:dyDescent="0.25">
      <c r="B14" s="56"/>
      <c r="C14" s="360"/>
      <c r="D14" s="362"/>
      <c r="E14" s="27" t="s">
        <v>6</v>
      </c>
      <c r="F14" s="27" t="s">
        <v>199</v>
      </c>
      <c r="I14" s="58"/>
      <c r="J14" s="18"/>
      <c r="L14" s="17"/>
      <c r="W14" s="18"/>
    </row>
    <row r="15" spans="2:23" x14ac:dyDescent="0.25">
      <c r="B15" s="56"/>
      <c r="C15" s="361"/>
      <c r="D15" s="115"/>
      <c r="E15" s="59"/>
      <c r="F15" s="6" t="s">
        <v>209</v>
      </c>
      <c r="G15" s="6"/>
      <c r="H15" s="60"/>
      <c r="I15" s="61">
        <f>SUM(I10:I14)</f>
        <v>0</v>
      </c>
      <c r="J15" s="18"/>
      <c r="L15" s="17"/>
      <c r="W15" s="18"/>
    </row>
    <row r="16" spans="2:23" x14ac:dyDescent="0.25">
      <c r="B16" s="17"/>
      <c r="C16" s="367" t="s">
        <v>193</v>
      </c>
      <c r="D16" s="368"/>
      <c r="E16" s="27" t="s">
        <v>7</v>
      </c>
      <c r="F16" s="27" t="s">
        <v>200</v>
      </c>
      <c r="I16" s="58"/>
      <c r="J16" s="18"/>
      <c r="L16" s="17"/>
      <c r="W16" s="18"/>
    </row>
    <row r="17" spans="2:23" x14ac:dyDescent="0.25">
      <c r="B17" s="17"/>
      <c r="C17" s="369"/>
      <c r="D17" s="370"/>
      <c r="E17" s="27" t="s">
        <v>8</v>
      </c>
      <c r="F17" s="27" t="s">
        <v>201</v>
      </c>
      <c r="I17" s="58"/>
      <c r="J17" s="18"/>
      <c r="L17" s="17"/>
      <c r="W17" s="18"/>
    </row>
    <row r="18" spans="2:23" x14ac:dyDescent="0.25">
      <c r="B18" s="17"/>
      <c r="C18" s="369"/>
      <c r="D18" s="370"/>
      <c r="E18" s="27" t="s">
        <v>9</v>
      </c>
      <c r="F18" s="27" t="s">
        <v>202</v>
      </c>
      <c r="I18" s="58"/>
      <c r="J18" s="18"/>
      <c r="L18" s="17"/>
      <c r="W18" s="18"/>
    </row>
    <row r="19" spans="2:23" x14ac:dyDescent="0.25">
      <c r="B19" s="17"/>
      <c r="C19" s="369"/>
      <c r="D19" s="370"/>
      <c r="E19" s="27" t="s">
        <v>10</v>
      </c>
      <c r="F19" s="27" t="s">
        <v>203</v>
      </c>
      <c r="I19" s="58"/>
      <c r="J19" s="18"/>
      <c r="L19" s="17"/>
      <c r="W19" s="18"/>
    </row>
    <row r="20" spans="2:23" x14ac:dyDescent="0.25">
      <c r="B20" s="17"/>
      <c r="C20" s="369"/>
      <c r="D20" s="370"/>
      <c r="E20" s="27" t="s">
        <v>11</v>
      </c>
      <c r="F20" s="27" t="s">
        <v>204</v>
      </c>
      <c r="I20" s="58"/>
      <c r="J20" s="18"/>
      <c r="L20" s="17"/>
      <c r="W20" s="18"/>
    </row>
    <row r="21" spans="2:23" x14ac:dyDescent="0.25">
      <c r="B21" s="17"/>
      <c r="C21" s="371"/>
      <c r="D21" s="372"/>
      <c r="E21" s="62"/>
      <c r="F21" s="6" t="s">
        <v>210</v>
      </c>
      <c r="G21" s="63"/>
      <c r="H21" s="60"/>
      <c r="I21" s="61">
        <f>SUM(I16:I20)</f>
        <v>0</v>
      </c>
      <c r="J21" s="18"/>
      <c r="L21" s="17"/>
      <c r="W21" s="18"/>
    </row>
    <row r="22" spans="2:23" x14ac:dyDescent="0.25">
      <c r="B22" s="17"/>
      <c r="C22" s="373" t="s">
        <v>194</v>
      </c>
      <c r="D22" s="374"/>
      <c r="E22" s="57" t="s">
        <v>12</v>
      </c>
      <c r="F22" s="57" t="s">
        <v>205</v>
      </c>
      <c r="G22" s="57"/>
      <c r="H22" s="57"/>
      <c r="I22" s="58"/>
      <c r="J22" s="18"/>
      <c r="L22" s="17"/>
      <c r="W22" s="18"/>
    </row>
    <row r="23" spans="2:23" x14ac:dyDescent="0.25">
      <c r="B23" s="17"/>
      <c r="C23" s="375"/>
      <c r="D23" s="376"/>
      <c r="E23" s="27" t="s">
        <v>13</v>
      </c>
      <c r="F23" s="27" t="s">
        <v>206</v>
      </c>
      <c r="I23" s="58"/>
      <c r="J23" s="18"/>
      <c r="L23" s="17"/>
      <c r="W23" s="18"/>
    </row>
    <row r="24" spans="2:23" x14ac:dyDescent="0.25">
      <c r="B24" s="17"/>
      <c r="C24" s="375"/>
      <c r="D24" s="376"/>
      <c r="E24" s="27" t="s">
        <v>14</v>
      </c>
      <c r="F24" s="27" t="s">
        <v>207</v>
      </c>
      <c r="I24" s="58"/>
      <c r="J24" s="18"/>
      <c r="L24" s="17"/>
      <c r="W24" s="18"/>
    </row>
    <row r="25" spans="2:23" x14ac:dyDescent="0.25">
      <c r="B25" s="17"/>
      <c r="C25" s="375"/>
      <c r="D25" s="376"/>
      <c r="E25" s="27" t="s">
        <v>15</v>
      </c>
      <c r="F25" s="27" t="s">
        <v>208</v>
      </c>
      <c r="I25" s="58"/>
      <c r="J25" s="18"/>
      <c r="L25" s="17"/>
      <c r="W25" s="18"/>
    </row>
    <row r="26" spans="2:23" x14ac:dyDescent="0.25">
      <c r="B26" s="17"/>
      <c r="C26" s="375"/>
      <c r="D26" s="376"/>
      <c r="E26" s="127"/>
      <c r="F26" s="6" t="s">
        <v>211</v>
      </c>
      <c r="G26" s="57"/>
      <c r="H26" s="128"/>
      <c r="I26" s="129">
        <f>SUM(I22:I25)</f>
        <v>0</v>
      </c>
      <c r="J26" s="18"/>
      <c r="L26" s="17"/>
      <c r="W26" s="18"/>
    </row>
    <row r="27" spans="2:23" x14ac:dyDescent="0.25">
      <c r="B27" s="17"/>
      <c r="C27" s="130"/>
      <c r="D27" s="131"/>
      <c r="E27" s="6"/>
      <c r="F27" s="389" t="s">
        <v>287</v>
      </c>
      <c r="G27" s="389"/>
      <c r="H27" s="390"/>
      <c r="I27" s="132">
        <f>I15+I21+I26</f>
        <v>0</v>
      </c>
      <c r="J27" s="18"/>
      <c r="L27" s="17"/>
      <c r="W27" s="18"/>
    </row>
    <row r="28" spans="2:23" ht="9" customHeight="1" x14ac:dyDescent="0.25">
      <c r="B28" s="17"/>
      <c r="C28" s="64"/>
      <c r="D28" s="65"/>
      <c r="I28" s="66"/>
      <c r="J28" s="18"/>
      <c r="L28" s="17"/>
      <c r="W28" s="18"/>
    </row>
    <row r="29" spans="2:23" x14ac:dyDescent="0.25">
      <c r="B29" s="17"/>
      <c r="C29" s="67" t="s">
        <v>370</v>
      </c>
      <c r="D29" s="68"/>
      <c r="I29" s="66"/>
      <c r="J29" s="18"/>
      <c r="L29" s="17"/>
      <c r="W29" s="18"/>
    </row>
    <row r="30" spans="2:23" ht="14.45" customHeight="1" x14ac:dyDescent="0.25">
      <c r="B30" s="17"/>
      <c r="C30" s="377" t="s">
        <v>293</v>
      </c>
      <c r="D30" s="378"/>
      <c r="E30" s="57" t="s">
        <v>20</v>
      </c>
      <c r="F30" s="57" t="s">
        <v>294</v>
      </c>
      <c r="G30" s="57"/>
      <c r="H30" s="57"/>
      <c r="I30" s="58"/>
      <c r="J30" s="18"/>
      <c r="L30" s="17"/>
      <c r="W30" s="18"/>
    </row>
    <row r="31" spans="2:23" x14ac:dyDescent="0.25">
      <c r="B31" s="17"/>
      <c r="C31" s="379"/>
      <c r="D31" s="380"/>
      <c r="E31" s="27" t="s">
        <v>20</v>
      </c>
      <c r="F31" s="27" t="s">
        <v>295</v>
      </c>
      <c r="I31" s="58"/>
      <c r="J31" s="18"/>
      <c r="L31" s="17"/>
      <c r="W31" s="18"/>
    </row>
    <row r="32" spans="2:23" x14ac:dyDescent="0.25">
      <c r="B32" s="17"/>
      <c r="C32" s="379"/>
      <c r="D32" s="380"/>
      <c r="E32" s="64" t="s">
        <v>20</v>
      </c>
      <c r="F32" s="27" t="s">
        <v>296</v>
      </c>
      <c r="H32" s="69"/>
      <c r="I32" s="70"/>
      <c r="J32" s="18"/>
      <c r="L32" s="17"/>
      <c r="W32" s="18"/>
    </row>
    <row r="33" spans="2:23" x14ac:dyDescent="0.25">
      <c r="B33" s="17"/>
      <c r="C33" s="381"/>
      <c r="D33" s="382"/>
      <c r="E33" s="59"/>
      <c r="F33" s="6" t="s">
        <v>297</v>
      </c>
      <c r="G33" s="6"/>
      <c r="H33" s="60"/>
      <c r="I33" s="71">
        <f>SUM(I30:I32)</f>
        <v>0</v>
      </c>
      <c r="J33" s="18"/>
      <c r="L33" s="383" t="s">
        <v>358</v>
      </c>
      <c r="M33" s="384"/>
      <c r="N33" s="384"/>
      <c r="O33" s="384"/>
      <c r="P33" s="384"/>
      <c r="Q33" s="384"/>
      <c r="R33" s="384"/>
      <c r="S33" s="384"/>
      <c r="T33" s="384"/>
      <c r="U33" s="384"/>
      <c r="V33" s="384"/>
      <c r="W33" s="385"/>
    </row>
    <row r="34" spans="2:23" ht="15.75" thickBot="1" x14ac:dyDescent="0.3">
      <c r="B34" s="19"/>
      <c r="C34" s="20"/>
      <c r="D34" s="20"/>
      <c r="E34" s="20"/>
      <c r="F34" s="20"/>
      <c r="G34" s="20"/>
      <c r="H34" s="20"/>
      <c r="I34" s="20"/>
      <c r="J34" s="21"/>
      <c r="L34" s="386"/>
      <c r="M34" s="387"/>
      <c r="N34" s="387"/>
      <c r="O34" s="387"/>
      <c r="P34" s="387"/>
      <c r="Q34" s="387"/>
      <c r="R34" s="387"/>
      <c r="S34" s="387"/>
      <c r="T34" s="387"/>
      <c r="U34" s="387"/>
      <c r="V34" s="387"/>
      <c r="W34" s="388"/>
    </row>
    <row r="36" spans="2:23" ht="4.1500000000000004" customHeight="1" thickBot="1" x14ac:dyDescent="0.3">
      <c r="M36" s="2"/>
    </row>
    <row r="37" spans="2:23" ht="15" customHeight="1" x14ac:dyDescent="0.25">
      <c r="B37" s="350" t="s">
        <v>277</v>
      </c>
      <c r="C37" s="351"/>
      <c r="D37" s="351"/>
      <c r="E37" s="351"/>
      <c r="F37" s="351"/>
      <c r="G37" s="351"/>
      <c r="H37" s="351"/>
      <c r="I37" s="351"/>
      <c r="J37" s="351"/>
      <c r="K37" s="351"/>
      <c r="L37" s="351"/>
      <c r="M37" s="351"/>
      <c r="N37" s="351"/>
      <c r="O37" s="351"/>
      <c r="P37" s="351"/>
      <c r="Q37" s="351"/>
      <c r="R37" s="351"/>
      <c r="S37" s="351"/>
      <c r="T37" s="351"/>
      <c r="U37" s="351"/>
      <c r="V37" s="351"/>
      <c r="W37" s="352"/>
    </row>
    <row r="38" spans="2:23" ht="15" customHeight="1" thickBot="1" x14ac:dyDescent="0.3">
      <c r="B38" s="353"/>
      <c r="C38" s="354"/>
      <c r="D38" s="354"/>
      <c r="E38" s="354"/>
      <c r="F38" s="354"/>
      <c r="G38" s="354"/>
      <c r="H38" s="354"/>
      <c r="I38" s="354"/>
      <c r="J38" s="354"/>
      <c r="K38" s="354"/>
      <c r="L38" s="354"/>
      <c r="M38" s="354"/>
      <c r="N38" s="354"/>
      <c r="O38" s="354"/>
      <c r="P38" s="354"/>
      <c r="Q38" s="354"/>
      <c r="R38" s="354"/>
      <c r="S38" s="354"/>
      <c r="T38" s="354"/>
      <c r="U38" s="354"/>
      <c r="V38" s="354"/>
      <c r="W38" s="355"/>
    </row>
    <row r="39" spans="2:23" ht="15" customHeight="1" x14ac:dyDescent="0.25">
      <c r="B39" s="17"/>
      <c r="C39" s="8"/>
      <c r="D39" s="8"/>
      <c r="E39" s="8"/>
      <c r="F39" s="8"/>
      <c r="G39" s="8"/>
      <c r="H39" s="8"/>
      <c r="I39" s="393" t="s">
        <v>278</v>
      </c>
      <c r="J39" s="9"/>
      <c r="K39" s="9"/>
      <c r="L39" s="393" t="s">
        <v>279</v>
      </c>
      <c r="M39" s="396"/>
      <c r="N39" s="9"/>
      <c r="O39" s="393" t="s">
        <v>280</v>
      </c>
      <c r="P39" s="396"/>
      <c r="Q39" s="15"/>
      <c r="R39" s="393" t="s">
        <v>281</v>
      </c>
      <c r="S39" s="396"/>
      <c r="T39" s="15"/>
      <c r="U39" s="393" t="s">
        <v>282</v>
      </c>
      <c r="V39" s="396"/>
      <c r="W39" s="16"/>
    </row>
    <row r="40" spans="2:23" x14ac:dyDescent="0.25">
      <c r="B40" s="17"/>
      <c r="C40" s="8"/>
      <c r="D40" s="8"/>
      <c r="E40" s="8"/>
      <c r="F40" s="8"/>
      <c r="G40" s="8"/>
      <c r="H40" s="8"/>
      <c r="I40" s="394"/>
      <c r="J40" s="8"/>
      <c r="K40" s="8"/>
      <c r="L40" s="394"/>
      <c r="M40" s="394"/>
      <c r="N40" s="8"/>
      <c r="O40" s="394"/>
      <c r="P40" s="394"/>
      <c r="R40" s="394"/>
      <c r="S40" s="394"/>
      <c r="U40" s="394"/>
      <c r="V40" s="394"/>
      <c r="W40" s="18"/>
    </row>
    <row r="41" spans="2:23" ht="15" customHeight="1" x14ac:dyDescent="0.25">
      <c r="B41" s="17"/>
      <c r="C41" s="8"/>
      <c r="D41" s="8"/>
      <c r="E41" s="8"/>
      <c r="F41" s="8"/>
      <c r="G41" s="8"/>
      <c r="H41" s="8"/>
      <c r="I41" s="395"/>
      <c r="L41" s="395"/>
      <c r="M41" s="395"/>
      <c r="O41" s="395"/>
      <c r="P41" s="395"/>
      <c r="R41" s="395"/>
      <c r="S41" s="395"/>
      <c r="U41" s="395"/>
      <c r="V41" s="395"/>
      <c r="W41" s="18"/>
    </row>
    <row r="42" spans="2:23" ht="17.25" x14ac:dyDescent="0.25">
      <c r="B42" s="17"/>
      <c r="C42" s="7" t="s">
        <v>283</v>
      </c>
      <c r="D42" s="7"/>
      <c r="E42" s="7"/>
      <c r="F42" s="7"/>
      <c r="G42" s="7"/>
      <c r="H42" s="7"/>
      <c r="I42" s="114"/>
      <c r="L42" s="363">
        <f>I47</f>
        <v>0</v>
      </c>
      <c r="M42" s="364"/>
      <c r="N42" s="74"/>
      <c r="O42" s="363">
        <f>L47</f>
        <v>0</v>
      </c>
      <c r="P42" s="364"/>
      <c r="Q42" s="74"/>
      <c r="R42" s="363">
        <f>O47</f>
        <v>0</v>
      </c>
      <c r="S42" s="364"/>
      <c r="T42" s="74"/>
      <c r="U42" s="363">
        <f>R47</f>
        <v>0</v>
      </c>
      <c r="V42" s="364"/>
      <c r="W42" s="18"/>
    </row>
    <row r="43" spans="2:23" ht="30.75" customHeight="1" x14ac:dyDescent="0.25">
      <c r="B43" s="17"/>
      <c r="C43" s="314" t="s">
        <v>284</v>
      </c>
      <c r="D43" s="314"/>
      <c r="E43" s="314"/>
      <c r="F43" s="314"/>
      <c r="G43" s="314"/>
      <c r="H43" s="341"/>
      <c r="I43" s="265">
        <f>I27</f>
        <v>0</v>
      </c>
      <c r="L43" s="74"/>
      <c r="M43" s="74"/>
      <c r="N43" s="74"/>
      <c r="O43" s="74"/>
      <c r="P43" s="74"/>
      <c r="Q43" s="74"/>
      <c r="R43" s="74"/>
      <c r="S43" s="74"/>
      <c r="T43" s="74"/>
      <c r="U43" s="74"/>
      <c r="V43" s="74"/>
      <c r="W43" s="18"/>
    </row>
    <row r="44" spans="2:23" x14ac:dyDescent="0.25">
      <c r="B44" s="17"/>
      <c r="C44" s="365" t="s">
        <v>285</v>
      </c>
      <c r="D44" s="365"/>
      <c r="E44" s="365"/>
      <c r="F44" s="365"/>
      <c r="G44" s="365"/>
      <c r="H44" s="366"/>
      <c r="I44" s="266">
        <f>I42+I43</f>
        <v>0</v>
      </c>
      <c r="L44" s="74"/>
      <c r="M44" s="74"/>
      <c r="N44" s="74"/>
      <c r="O44" s="74"/>
      <c r="P44" s="74"/>
      <c r="Q44" s="74"/>
      <c r="R44" s="74"/>
      <c r="S44" s="74"/>
      <c r="T44" s="74"/>
      <c r="U44" s="74"/>
      <c r="V44" s="74"/>
      <c r="W44" s="18"/>
    </row>
    <row r="45" spans="2:23" x14ac:dyDescent="0.25">
      <c r="B45" s="17"/>
      <c r="C45" s="1" t="s">
        <v>286</v>
      </c>
      <c r="G45" s="73"/>
      <c r="I45" s="114">
        <f>I44/5</f>
        <v>0</v>
      </c>
      <c r="K45" s="69"/>
      <c r="L45" s="391">
        <f>I45</f>
        <v>0</v>
      </c>
      <c r="M45" s="392"/>
      <c r="N45" s="74"/>
      <c r="O45" s="391">
        <f>I45</f>
        <v>0</v>
      </c>
      <c r="P45" s="392"/>
      <c r="Q45" s="74"/>
      <c r="R45" s="391">
        <f>I45</f>
        <v>0</v>
      </c>
      <c r="S45" s="392"/>
      <c r="T45" s="74"/>
      <c r="U45" s="391">
        <f>I45</f>
        <v>0</v>
      </c>
      <c r="V45" s="392"/>
      <c r="W45" s="18"/>
    </row>
    <row r="46" spans="2:23" x14ac:dyDescent="0.25">
      <c r="B46" s="17"/>
      <c r="L46" s="74"/>
      <c r="M46" s="74"/>
      <c r="N46" s="74"/>
      <c r="O46" s="74"/>
      <c r="P46" s="74"/>
      <c r="Q46" s="74"/>
      <c r="R46" s="74"/>
      <c r="S46" s="74"/>
      <c r="T46" s="74"/>
      <c r="U46" s="74"/>
      <c r="V46" s="74"/>
      <c r="W46" s="18"/>
    </row>
    <row r="47" spans="2:23" x14ac:dyDescent="0.25">
      <c r="B47" s="17"/>
      <c r="C47" s="1" t="s">
        <v>288</v>
      </c>
      <c r="I47" s="265">
        <f>I44-I45</f>
        <v>0</v>
      </c>
      <c r="L47" s="363">
        <f>IF(L42-L45&gt;0,L42-L45,0)</f>
        <v>0</v>
      </c>
      <c r="M47" s="364"/>
      <c r="N47" s="267"/>
      <c r="O47" s="363">
        <f>IF(O42-O45&gt;0,O42-O45,0)</f>
        <v>0</v>
      </c>
      <c r="P47" s="364"/>
      <c r="Q47" s="267"/>
      <c r="R47" s="363">
        <f>IF(R42-R45&gt;0,R42-R45,0)</f>
        <v>0</v>
      </c>
      <c r="S47" s="364"/>
      <c r="T47" s="267"/>
      <c r="U47" s="363">
        <f>IF(U42-U45&gt;0,U42-U45,0)</f>
        <v>0</v>
      </c>
      <c r="V47" s="364"/>
      <c r="W47" s="18"/>
    </row>
    <row r="48" spans="2:23" ht="15.75" thickBot="1" x14ac:dyDescent="0.3">
      <c r="B48" s="19"/>
      <c r="C48" s="20"/>
      <c r="D48" s="20"/>
      <c r="E48" s="20"/>
      <c r="F48" s="20"/>
      <c r="G48" s="20"/>
      <c r="H48" s="20"/>
      <c r="I48" s="20"/>
      <c r="J48" s="20"/>
      <c r="K48" s="20"/>
      <c r="L48" s="20"/>
      <c r="M48" s="20"/>
      <c r="N48" s="20"/>
      <c r="O48" s="20"/>
      <c r="P48" s="20"/>
      <c r="Q48" s="20"/>
      <c r="R48" s="20"/>
      <c r="S48" s="20"/>
      <c r="T48" s="20"/>
      <c r="U48" s="20"/>
      <c r="V48" s="20"/>
      <c r="W48" s="21"/>
    </row>
    <row r="49" spans="2:23" ht="19.899999999999999" customHeight="1" x14ac:dyDescent="0.25">
      <c r="C49" s="7" t="s">
        <v>289</v>
      </c>
    </row>
    <row r="50" spans="2:23" ht="18" customHeight="1" x14ac:dyDescent="0.25">
      <c r="C50" s="27" t="s">
        <v>290</v>
      </c>
    </row>
    <row r="54" spans="2:23" x14ac:dyDescent="0.25">
      <c r="B54" s="150" t="s">
        <v>291</v>
      </c>
    </row>
    <row r="55" spans="2:23" ht="66.75" customHeight="1" x14ac:dyDescent="0.25">
      <c r="B55" s="384" t="s">
        <v>292</v>
      </c>
      <c r="C55" s="384"/>
      <c r="D55" s="384"/>
      <c r="E55" s="384"/>
      <c r="F55" s="384"/>
      <c r="G55" s="384"/>
      <c r="H55" s="384"/>
      <c r="I55" s="384"/>
      <c r="J55" s="384"/>
      <c r="K55" s="384"/>
      <c r="L55" s="384"/>
      <c r="M55" s="384"/>
      <c r="N55" s="384"/>
      <c r="O55" s="384"/>
      <c r="P55" s="384"/>
      <c r="Q55" s="384"/>
      <c r="R55" s="384"/>
      <c r="S55" s="384"/>
      <c r="T55" s="384"/>
      <c r="U55" s="384"/>
      <c r="V55" s="384"/>
      <c r="W55" s="384"/>
    </row>
    <row r="56" spans="2:23" ht="15.75" thickBot="1" x14ac:dyDescent="0.3"/>
    <row r="57" spans="2:23" x14ac:dyDescent="0.25">
      <c r="B57" s="350" t="s">
        <v>277</v>
      </c>
      <c r="C57" s="351"/>
      <c r="D57" s="351"/>
      <c r="E57" s="351"/>
      <c r="F57" s="351"/>
      <c r="G57" s="351"/>
      <c r="H57" s="351"/>
      <c r="I57" s="351"/>
      <c r="J57" s="351"/>
      <c r="K57" s="351"/>
      <c r="L57" s="351"/>
      <c r="M57" s="351"/>
      <c r="N57" s="351"/>
      <c r="O57" s="351"/>
      <c r="P57" s="351"/>
      <c r="Q57" s="351"/>
      <c r="R57" s="351"/>
      <c r="S57" s="351"/>
      <c r="T57" s="351"/>
      <c r="U57" s="351"/>
      <c r="V57" s="351"/>
      <c r="W57" s="352"/>
    </row>
    <row r="58" spans="2:23" ht="15.75" thickBot="1" x14ac:dyDescent="0.3">
      <c r="B58" s="353"/>
      <c r="C58" s="354"/>
      <c r="D58" s="354"/>
      <c r="E58" s="354"/>
      <c r="F58" s="354"/>
      <c r="G58" s="354"/>
      <c r="H58" s="354"/>
      <c r="I58" s="354"/>
      <c r="J58" s="354"/>
      <c r="K58" s="354"/>
      <c r="L58" s="354"/>
      <c r="M58" s="354"/>
      <c r="N58" s="354"/>
      <c r="O58" s="354"/>
      <c r="P58" s="354"/>
      <c r="Q58" s="354"/>
      <c r="R58" s="354"/>
      <c r="S58" s="354"/>
      <c r="T58" s="354"/>
      <c r="U58" s="354"/>
      <c r="V58" s="354"/>
      <c r="W58" s="355"/>
    </row>
    <row r="59" spans="2:23" ht="15" customHeight="1" x14ac:dyDescent="0.25">
      <c r="B59" s="17"/>
      <c r="C59" s="8"/>
      <c r="D59" s="8"/>
      <c r="E59" s="8"/>
      <c r="F59" s="8"/>
      <c r="G59" s="8"/>
      <c r="H59" s="8"/>
      <c r="I59" s="393" t="s">
        <v>278</v>
      </c>
      <c r="J59" s="9"/>
      <c r="K59" s="9"/>
      <c r="L59" s="393" t="s">
        <v>279</v>
      </c>
      <c r="M59" s="396"/>
      <c r="N59" s="9"/>
      <c r="O59" s="393" t="s">
        <v>280</v>
      </c>
      <c r="P59" s="396"/>
      <c r="Q59" s="15"/>
      <c r="R59" s="393" t="s">
        <v>281</v>
      </c>
      <c r="S59" s="396"/>
      <c r="T59" s="15"/>
      <c r="U59" s="393" t="s">
        <v>282</v>
      </c>
      <c r="V59" s="396"/>
      <c r="W59" s="16"/>
    </row>
    <row r="60" spans="2:23" x14ac:dyDescent="0.25">
      <c r="B60" s="17"/>
      <c r="C60" s="8"/>
      <c r="D60" s="8"/>
      <c r="E60" s="8"/>
      <c r="F60" s="8"/>
      <c r="G60" s="8"/>
      <c r="H60" s="8"/>
      <c r="I60" s="394"/>
      <c r="J60" s="8"/>
      <c r="K60" s="8"/>
      <c r="L60" s="394"/>
      <c r="M60" s="394"/>
      <c r="N60" s="8"/>
      <c r="O60" s="394"/>
      <c r="P60" s="394"/>
      <c r="R60" s="394"/>
      <c r="S60" s="394"/>
      <c r="U60" s="394"/>
      <c r="V60" s="394"/>
      <c r="W60" s="18"/>
    </row>
    <row r="61" spans="2:23" x14ac:dyDescent="0.25">
      <c r="B61" s="17"/>
      <c r="C61" s="8"/>
      <c r="D61" s="8"/>
      <c r="E61" s="8"/>
      <c r="F61" s="8"/>
      <c r="G61" s="8"/>
      <c r="H61" s="8"/>
      <c r="I61" s="395"/>
      <c r="L61" s="395"/>
      <c r="M61" s="395"/>
      <c r="O61" s="395"/>
      <c r="P61" s="395"/>
      <c r="R61" s="395"/>
      <c r="S61" s="395"/>
      <c r="U61" s="395"/>
      <c r="V61" s="395"/>
      <c r="W61" s="18"/>
    </row>
    <row r="62" spans="2:23" ht="17.25" x14ac:dyDescent="0.25">
      <c r="B62" s="17"/>
      <c r="C62" s="7" t="s">
        <v>283</v>
      </c>
      <c r="D62" s="7"/>
      <c r="E62" s="7"/>
      <c r="F62" s="7"/>
      <c r="G62" s="7"/>
      <c r="H62" s="7"/>
      <c r="I62" s="268">
        <v>80000</v>
      </c>
      <c r="L62" s="397">
        <f>I67</f>
        <v>60000</v>
      </c>
      <c r="M62" s="398"/>
      <c r="N62" s="74"/>
      <c r="O62" s="397">
        <f>L67</f>
        <v>40000</v>
      </c>
      <c r="P62" s="398"/>
      <c r="Q62" s="74"/>
      <c r="R62" s="397">
        <f>O67</f>
        <v>20000</v>
      </c>
      <c r="S62" s="398"/>
      <c r="T62" s="74"/>
      <c r="U62" s="397">
        <f>R67</f>
        <v>0</v>
      </c>
      <c r="V62" s="398"/>
      <c r="W62" s="18"/>
    </row>
    <row r="63" spans="2:23" ht="31.5" customHeight="1" x14ac:dyDescent="0.25">
      <c r="B63" s="17"/>
      <c r="C63" s="314" t="s">
        <v>284</v>
      </c>
      <c r="D63" s="314"/>
      <c r="E63" s="314"/>
      <c r="F63" s="314"/>
      <c r="G63" s="314"/>
      <c r="H63" s="341"/>
      <c r="I63" s="268">
        <v>0</v>
      </c>
      <c r="L63" s="74"/>
      <c r="M63" s="74"/>
      <c r="N63" s="74"/>
      <c r="O63" s="74"/>
      <c r="P63" s="74"/>
      <c r="Q63" s="74"/>
      <c r="R63" s="74"/>
      <c r="S63" s="74"/>
      <c r="T63" s="74"/>
      <c r="U63" s="74"/>
      <c r="V63" s="74"/>
      <c r="W63" s="18"/>
    </row>
    <row r="64" spans="2:23" x14ac:dyDescent="0.25">
      <c r="B64" s="17"/>
      <c r="C64" s="365" t="s">
        <v>285</v>
      </c>
      <c r="D64" s="365"/>
      <c r="E64" s="365"/>
      <c r="F64" s="365"/>
      <c r="G64" s="365"/>
      <c r="H64" s="366"/>
      <c r="I64" s="268">
        <f>I62+I63</f>
        <v>80000</v>
      </c>
      <c r="L64" s="74"/>
      <c r="M64" s="74"/>
      <c r="N64" s="74"/>
      <c r="O64" s="74"/>
      <c r="P64" s="74"/>
      <c r="Q64" s="74"/>
      <c r="R64" s="74"/>
      <c r="S64" s="74"/>
      <c r="T64" s="74"/>
      <c r="U64" s="74"/>
      <c r="V64" s="74"/>
      <c r="W64" s="18"/>
    </row>
    <row r="65" spans="2:23" x14ac:dyDescent="0.25">
      <c r="B65" s="17"/>
      <c r="C65" s="1" t="s">
        <v>286</v>
      </c>
      <c r="G65" s="73"/>
      <c r="I65" s="268">
        <v>20000</v>
      </c>
      <c r="K65" s="69"/>
      <c r="L65" s="397">
        <v>20000</v>
      </c>
      <c r="M65" s="398"/>
      <c r="N65" s="74"/>
      <c r="O65" s="397">
        <v>20000</v>
      </c>
      <c r="P65" s="398"/>
      <c r="Q65" s="74"/>
      <c r="R65" s="397">
        <v>20000</v>
      </c>
      <c r="S65" s="398"/>
      <c r="T65" s="74"/>
      <c r="U65" s="397">
        <v>0</v>
      </c>
      <c r="V65" s="398"/>
      <c r="W65" s="18"/>
    </row>
    <row r="66" spans="2:23" x14ac:dyDescent="0.25">
      <c r="B66" s="17"/>
      <c r="L66" s="74"/>
      <c r="M66" s="74"/>
      <c r="N66" s="74"/>
      <c r="O66" s="74"/>
      <c r="P66" s="74"/>
      <c r="Q66" s="74"/>
      <c r="R66" s="74"/>
      <c r="S66" s="74"/>
      <c r="T66" s="74"/>
      <c r="U66" s="74"/>
      <c r="V66" s="74"/>
      <c r="W66" s="18"/>
    </row>
    <row r="67" spans="2:23" x14ac:dyDescent="0.25">
      <c r="B67" s="17"/>
      <c r="C67" s="1" t="s">
        <v>288</v>
      </c>
      <c r="I67" s="265">
        <f>I64-I65</f>
        <v>60000</v>
      </c>
      <c r="L67" s="363">
        <f>IF(L62-L65&gt;0,L62-L65,0)</f>
        <v>40000</v>
      </c>
      <c r="M67" s="364"/>
      <c r="N67" s="267"/>
      <c r="O67" s="363">
        <f>IF(O62-O65&gt;0,O62-O65,0)</f>
        <v>20000</v>
      </c>
      <c r="P67" s="364"/>
      <c r="Q67" s="267"/>
      <c r="R67" s="363">
        <f>IF(R62-R65&gt;0,R62-R65,0)</f>
        <v>0</v>
      </c>
      <c r="S67" s="364"/>
      <c r="T67" s="267"/>
      <c r="U67" s="363">
        <f>IF(U62-U65&gt;0,U62-U65,0)</f>
        <v>0</v>
      </c>
      <c r="V67" s="364"/>
      <c r="W67" s="18"/>
    </row>
    <row r="68" spans="2:23" ht="15.75" thickBot="1" x14ac:dyDescent="0.3">
      <c r="B68" s="19"/>
      <c r="C68" s="20"/>
      <c r="D68" s="20"/>
      <c r="E68" s="20"/>
      <c r="F68" s="20"/>
      <c r="G68" s="20"/>
      <c r="H68" s="20"/>
      <c r="I68" s="20"/>
      <c r="J68" s="20"/>
      <c r="K68" s="20"/>
      <c r="L68" s="20"/>
      <c r="M68" s="20"/>
      <c r="N68" s="20"/>
      <c r="O68" s="20"/>
      <c r="P68" s="20"/>
      <c r="Q68" s="20"/>
      <c r="R68" s="20"/>
      <c r="S68" s="20"/>
      <c r="T68" s="20"/>
      <c r="U68" s="20"/>
      <c r="V68" s="20"/>
      <c r="W68" s="21"/>
    </row>
  </sheetData>
  <sheetProtection algorithmName="SHA-512" hashValue="Csog98kBqT4zmanumev8ZcsUvGL/YJUVirhYw4Px6CgmV3idH3YhTTmb5jOkY8mNqTySPw1XIxAdti6rb8T9Gg==" saltValue="l1CdhpSyz1SE36wmSBJ2/A==" spinCount="100000" sheet="1" objects="1" scenarios="1" selectLockedCells="1"/>
  <mergeCells count="52">
    <mergeCell ref="C64:H64"/>
    <mergeCell ref="L67:M67"/>
    <mergeCell ref="O67:P67"/>
    <mergeCell ref="R67:S67"/>
    <mergeCell ref="U67:V67"/>
    <mergeCell ref="L65:M65"/>
    <mergeCell ref="O65:P65"/>
    <mergeCell ref="R65:S65"/>
    <mergeCell ref="U65:V65"/>
    <mergeCell ref="B55:W55"/>
    <mergeCell ref="L62:M62"/>
    <mergeCell ref="O62:P62"/>
    <mergeCell ref="R62:S62"/>
    <mergeCell ref="U62:V62"/>
    <mergeCell ref="B57:W58"/>
    <mergeCell ref="I59:I61"/>
    <mergeCell ref="L59:M61"/>
    <mergeCell ref="O59:P61"/>
    <mergeCell ref="R59:S61"/>
    <mergeCell ref="U59:V61"/>
    <mergeCell ref="F27:H27"/>
    <mergeCell ref="U42:V42"/>
    <mergeCell ref="O42:P42"/>
    <mergeCell ref="U45:V45"/>
    <mergeCell ref="U47:V47"/>
    <mergeCell ref="R45:S45"/>
    <mergeCell ref="R47:S47"/>
    <mergeCell ref="L45:M45"/>
    <mergeCell ref="O45:P45"/>
    <mergeCell ref="O47:P47"/>
    <mergeCell ref="L47:M47"/>
    <mergeCell ref="I39:I41"/>
    <mergeCell ref="O39:P41"/>
    <mergeCell ref="R39:S41"/>
    <mergeCell ref="U39:V41"/>
    <mergeCell ref="L39:M41"/>
    <mergeCell ref="C43:H43"/>
    <mergeCell ref="C63:H63"/>
    <mergeCell ref="B7:J8"/>
    <mergeCell ref="L7:W8"/>
    <mergeCell ref="C9:H9"/>
    <mergeCell ref="C10:C15"/>
    <mergeCell ref="D10:D12"/>
    <mergeCell ref="D13:D14"/>
    <mergeCell ref="B37:W38"/>
    <mergeCell ref="L42:M42"/>
    <mergeCell ref="C44:H44"/>
    <mergeCell ref="C16:D21"/>
    <mergeCell ref="C22:D26"/>
    <mergeCell ref="C30:D33"/>
    <mergeCell ref="L33:W34"/>
    <mergeCell ref="R42:S4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07B20-BCD1-4841-BC53-69A57139EB86}">
  <dimension ref="B1:AD47"/>
  <sheetViews>
    <sheetView showRowColHeaders="0" zoomScale="90" zoomScaleNormal="90" workbookViewId="0">
      <selection activeCell="K15" sqref="K15"/>
    </sheetView>
  </sheetViews>
  <sheetFormatPr defaultColWidth="9.140625" defaultRowHeight="15" x14ac:dyDescent="0.25"/>
  <cols>
    <col min="1" max="1" width="4" style="27" customWidth="1"/>
    <col min="2" max="2" width="9.140625" style="27" customWidth="1"/>
    <col min="3" max="3" width="19.42578125" style="27" customWidth="1"/>
    <col min="4" max="4" width="14" style="27" customWidth="1"/>
    <col min="5" max="5" width="18.5703125" style="27" customWidth="1"/>
    <col min="6" max="6" width="16.85546875" style="27" customWidth="1"/>
    <col min="7" max="7" width="14.7109375" style="27" customWidth="1"/>
    <col min="8" max="9" width="4" style="27" customWidth="1"/>
    <col min="10" max="10" width="12" style="27" customWidth="1"/>
    <col min="11" max="13" width="12.5703125" style="27" customWidth="1"/>
    <col min="14" max="15" width="14" style="27" customWidth="1"/>
    <col min="16" max="16" width="4.140625" style="27" customWidth="1"/>
    <col min="17" max="16384" width="9.140625" style="27"/>
  </cols>
  <sheetData>
    <row r="1" spans="2:20" ht="15" customHeight="1" x14ac:dyDescent="0.25"/>
    <row r="2" spans="2:20" ht="15" customHeight="1" x14ac:dyDescent="0.25"/>
    <row r="3" spans="2:20" ht="15" customHeight="1" x14ac:dyDescent="0.25"/>
    <row r="4" spans="2:20" ht="15" customHeight="1" x14ac:dyDescent="0.25"/>
    <row r="5" spans="2:20" ht="15" customHeight="1" x14ac:dyDescent="0.25"/>
    <row r="6" spans="2:20" ht="15.75" thickBot="1" x14ac:dyDescent="0.3"/>
    <row r="7" spans="2:20" ht="15" customHeight="1" x14ac:dyDescent="0.25">
      <c r="B7" s="350" t="s">
        <v>298</v>
      </c>
      <c r="C7" s="351"/>
      <c r="D7" s="351"/>
      <c r="E7" s="351"/>
      <c r="F7" s="351"/>
      <c r="G7" s="352"/>
      <c r="I7" s="350" t="s">
        <v>299</v>
      </c>
      <c r="J7" s="351"/>
      <c r="K7" s="351"/>
      <c r="L7" s="351"/>
      <c r="M7" s="351"/>
      <c r="N7" s="351"/>
      <c r="O7" s="351"/>
      <c r="P7" s="352"/>
    </row>
    <row r="8" spans="2:20" ht="15" customHeight="1" thickBot="1" x14ac:dyDescent="0.3">
      <c r="B8" s="353"/>
      <c r="C8" s="354"/>
      <c r="D8" s="354"/>
      <c r="E8" s="354"/>
      <c r="F8" s="354"/>
      <c r="G8" s="355"/>
      <c r="I8" s="418"/>
      <c r="J8" s="338"/>
      <c r="K8" s="338"/>
      <c r="L8" s="338"/>
      <c r="M8" s="338"/>
      <c r="N8" s="338"/>
      <c r="O8" s="338"/>
      <c r="P8" s="419"/>
    </row>
    <row r="9" spans="2:20" ht="16.149999999999999" customHeight="1" x14ac:dyDescent="0.25">
      <c r="B9" s="17"/>
      <c r="C9" s="1"/>
      <c r="E9" s="4"/>
      <c r="F9" s="224"/>
      <c r="G9" s="18"/>
      <c r="I9" s="17"/>
      <c r="J9" s="117"/>
      <c r="K9" s="431" t="s">
        <v>306</v>
      </c>
      <c r="L9" s="431"/>
      <c r="M9" s="432"/>
      <c r="N9" s="429" t="s">
        <v>307</v>
      </c>
      <c r="O9" s="430"/>
      <c r="P9" s="18"/>
    </row>
    <row r="10" spans="2:20" ht="16.149999999999999" customHeight="1" x14ac:dyDescent="0.25">
      <c r="B10" s="17"/>
      <c r="G10" s="18"/>
      <c r="I10" s="17"/>
      <c r="J10" s="117"/>
      <c r="K10" s="225" t="s">
        <v>59</v>
      </c>
      <c r="L10" s="225" t="s">
        <v>61</v>
      </c>
      <c r="M10" s="227" t="s">
        <v>63</v>
      </c>
      <c r="N10" s="230" t="s">
        <v>64</v>
      </c>
      <c r="O10" s="231" t="s">
        <v>65</v>
      </c>
      <c r="P10" s="18"/>
    </row>
    <row r="11" spans="2:20" ht="16.149999999999999" customHeight="1" x14ac:dyDescent="0.25">
      <c r="B11" s="17"/>
      <c r="C11" s="27" t="s">
        <v>308</v>
      </c>
      <c r="F11" s="116">
        <f>N28</f>
        <v>0</v>
      </c>
      <c r="G11" s="18" t="s">
        <v>37</v>
      </c>
      <c r="I11" s="17"/>
      <c r="J11" s="384" t="s">
        <v>315</v>
      </c>
      <c r="K11" s="425" t="s">
        <v>310</v>
      </c>
      <c r="L11" s="425" t="s">
        <v>311</v>
      </c>
      <c r="M11" s="424" t="s">
        <v>312</v>
      </c>
      <c r="N11" s="423" t="s">
        <v>313</v>
      </c>
      <c r="O11" s="422" t="s">
        <v>314</v>
      </c>
      <c r="P11" s="18"/>
    </row>
    <row r="12" spans="2:20" ht="16.149999999999999" customHeight="1" thickBot="1" x14ac:dyDescent="0.3">
      <c r="B12" s="17"/>
      <c r="C12" s="27" t="s">
        <v>309</v>
      </c>
      <c r="E12" s="119" t="s">
        <v>77</v>
      </c>
      <c r="F12" s="269"/>
      <c r="G12" s="18" t="s">
        <v>37</v>
      </c>
      <c r="I12" s="17"/>
      <c r="J12" s="384"/>
      <c r="K12" s="425"/>
      <c r="L12" s="425"/>
      <c r="M12" s="424"/>
      <c r="N12" s="423"/>
      <c r="O12" s="422"/>
      <c r="P12" s="18"/>
    </row>
    <row r="13" spans="2:20" ht="16.149999999999999" customHeight="1" thickTop="1" x14ac:dyDescent="0.25">
      <c r="B13" s="17"/>
      <c r="C13" s="1" t="s">
        <v>364</v>
      </c>
      <c r="E13" s="4"/>
      <c r="F13" s="190">
        <f>IF(F11-F12&lt;0,0,F11-F12)</f>
        <v>0</v>
      </c>
      <c r="G13" s="18" t="s">
        <v>37</v>
      </c>
      <c r="I13" s="17"/>
      <c r="J13" s="384"/>
      <c r="K13" s="425"/>
      <c r="L13" s="425"/>
      <c r="M13" s="424"/>
      <c r="N13" s="423"/>
      <c r="O13" s="422"/>
      <c r="P13" s="18"/>
    </row>
    <row r="14" spans="2:20" ht="16.149999999999999" customHeight="1" x14ac:dyDescent="0.25">
      <c r="B14" s="17"/>
      <c r="G14" s="18"/>
      <c r="I14" s="17"/>
      <c r="J14" s="117"/>
      <c r="K14" s="226" t="s">
        <v>60</v>
      </c>
      <c r="L14" s="226" t="s">
        <v>62</v>
      </c>
      <c r="M14" s="228" t="s">
        <v>70</v>
      </c>
      <c r="N14" s="232" t="s">
        <v>71</v>
      </c>
      <c r="O14" s="233" t="s">
        <v>66</v>
      </c>
      <c r="P14" s="18"/>
    </row>
    <row r="15" spans="2:20" ht="16.149999999999999" customHeight="1" x14ac:dyDescent="0.25">
      <c r="B15" s="17"/>
      <c r="F15" s="4"/>
      <c r="G15" s="18"/>
      <c r="I15" s="17"/>
      <c r="J15" s="28">
        <v>1</v>
      </c>
      <c r="K15" s="269"/>
      <c r="L15" s="269"/>
      <c r="M15" s="270"/>
      <c r="N15" s="271"/>
      <c r="O15" s="272"/>
      <c r="P15" s="18"/>
      <c r="R15" s="183"/>
      <c r="S15" s="178"/>
      <c r="T15" s="178"/>
    </row>
    <row r="16" spans="2:20" ht="16.149999999999999" customHeight="1" x14ac:dyDescent="0.35">
      <c r="B16" s="17"/>
      <c r="C16" s="27" t="s">
        <v>361</v>
      </c>
      <c r="F16" s="116" t="e">
        <f>F13*VLOOKUP(Sommaire!E14,'Facteurs d''émissions'!B8:J21,2,FALSE)/1000</f>
        <v>#N/A</v>
      </c>
      <c r="G16" s="18" t="s">
        <v>22</v>
      </c>
      <c r="I16" s="17"/>
      <c r="J16" s="28">
        <v>2</v>
      </c>
      <c r="K16" s="269"/>
      <c r="L16" s="269"/>
      <c r="M16" s="270"/>
      <c r="N16" s="271"/>
      <c r="O16" s="272"/>
      <c r="P16" s="18"/>
      <c r="R16" s="178"/>
      <c r="S16" s="178"/>
      <c r="T16" s="178"/>
    </row>
    <row r="17" spans="2:20" ht="16.149999999999999" customHeight="1" thickBot="1" x14ac:dyDescent="0.4">
      <c r="B17" s="17"/>
      <c r="C17" s="27" t="s">
        <v>362</v>
      </c>
      <c r="F17" s="116" t="e">
        <f>(IF(F20="Facteur Marginal",O28*VLOOKUP(Sommaire!E14,'Facteurs d''émissions'!B8:J21,6,FALSE)/1000,O28*VLOOKUP(Sommaire!E14,'Facteurs d''émissions'!B8:J21,2,FALSE)/1000))</f>
        <v>#N/A</v>
      </c>
      <c r="G17" s="18" t="s">
        <v>22</v>
      </c>
      <c r="I17" s="17"/>
      <c r="J17" s="28">
        <v>3</v>
      </c>
      <c r="K17" s="269"/>
      <c r="L17" s="269"/>
      <c r="M17" s="270"/>
      <c r="N17" s="271"/>
      <c r="O17" s="272"/>
      <c r="P17" s="18"/>
      <c r="R17" s="178"/>
      <c r="S17" s="178"/>
      <c r="T17" s="178"/>
    </row>
    <row r="18" spans="2:20" ht="16.149999999999999" customHeight="1" thickTop="1" x14ac:dyDescent="0.35">
      <c r="B18" s="17"/>
      <c r="C18" s="1" t="s">
        <v>363</v>
      </c>
      <c r="F18" s="190" t="e">
        <f>IF(F16-F17&lt;0,0,F16-F17)</f>
        <v>#N/A</v>
      </c>
      <c r="G18" s="18" t="s">
        <v>22</v>
      </c>
      <c r="I18" s="17"/>
      <c r="J18" s="28">
        <v>4</v>
      </c>
      <c r="K18" s="269"/>
      <c r="L18" s="269"/>
      <c r="M18" s="270"/>
      <c r="N18" s="271"/>
      <c r="O18" s="272"/>
      <c r="P18" s="18"/>
      <c r="R18" s="183"/>
      <c r="S18" s="178"/>
      <c r="T18" s="178"/>
    </row>
    <row r="19" spans="2:20" ht="16.149999999999999" customHeight="1" x14ac:dyDescent="0.25">
      <c r="B19" s="17"/>
      <c r="G19" s="18"/>
      <c r="I19" s="17"/>
      <c r="J19" s="28">
        <v>5</v>
      </c>
      <c r="K19" s="269"/>
      <c r="L19" s="269"/>
      <c r="M19" s="270"/>
      <c r="N19" s="271"/>
      <c r="O19" s="272"/>
      <c r="P19" s="18"/>
      <c r="Q19" s="2"/>
      <c r="R19" s="178"/>
      <c r="S19" s="178"/>
      <c r="T19" s="178"/>
    </row>
    <row r="20" spans="2:20" ht="16.149999999999999" customHeight="1" x14ac:dyDescent="0.25">
      <c r="B20" s="17"/>
      <c r="C20" s="27" t="s">
        <v>365</v>
      </c>
      <c r="F20" s="273" t="s">
        <v>384</v>
      </c>
      <c r="G20" s="18"/>
      <c r="I20" s="17"/>
      <c r="J20" s="28">
        <v>6</v>
      </c>
      <c r="K20" s="269"/>
      <c r="L20" s="269"/>
      <c r="M20" s="270"/>
      <c r="N20" s="271"/>
      <c r="O20" s="272"/>
      <c r="P20" s="18"/>
      <c r="R20" s="178"/>
      <c r="S20" s="178"/>
      <c r="T20" s="178"/>
    </row>
    <row r="21" spans="2:20" ht="16.149999999999999" customHeight="1" x14ac:dyDescent="0.25">
      <c r="B21" s="17"/>
      <c r="G21" s="18"/>
      <c r="I21" s="17"/>
      <c r="J21" s="28">
        <v>7</v>
      </c>
      <c r="K21" s="269"/>
      <c r="L21" s="269"/>
      <c r="M21" s="270"/>
      <c r="N21" s="271"/>
      <c r="O21" s="272"/>
      <c r="P21" s="18"/>
      <c r="R21" s="178"/>
      <c r="S21" s="178"/>
      <c r="T21" s="178"/>
    </row>
    <row r="22" spans="2:20" ht="16.149999999999999" customHeight="1" x14ac:dyDescent="0.25">
      <c r="B22" s="17"/>
      <c r="C22" s="409" t="s">
        <v>305</v>
      </c>
      <c r="D22" s="410"/>
      <c r="E22" s="410"/>
      <c r="F22" s="411"/>
      <c r="G22" s="18"/>
      <c r="I22" s="17"/>
      <c r="J22" s="28">
        <v>8</v>
      </c>
      <c r="K22" s="269"/>
      <c r="L22" s="269"/>
      <c r="M22" s="270"/>
      <c r="N22" s="271"/>
      <c r="O22" s="272"/>
      <c r="P22" s="18"/>
      <c r="R22" s="178"/>
      <c r="S22" s="178"/>
      <c r="T22" s="178"/>
    </row>
    <row r="23" spans="2:20" ht="16.149999999999999" customHeight="1" x14ac:dyDescent="0.25">
      <c r="B23" s="17"/>
      <c r="C23" s="412"/>
      <c r="D23" s="413"/>
      <c r="E23" s="413"/>
      <c r="F23" s="414"/>
      <c r="G23" s="18"/>
      <c r="I23" s="17"/>
      <c r="J23" s="28">
        <v>9</v>
      </c>
      <c r="K23" s="269"/>
      <c r="L23" s="269"/>
      <c r="M23" s="270"/>
      <c r="N23" s="271"/>
      <c r="O23" s="272"/>
      <c r="P23" s="18"/>
      <c r="R23" s="178"/>
      <c r="S23" s="178"/>
      <c r="T23" s="178"/>
    </row>
    <row r="24" spans="2:20" ht="16.149999999999999" customHeight="1" x14ac:dyDescent="0.25">
      <c r="B24" s="17"/>
      <c r="C24" s="415"/>
      <c r="D24" s="416"/>
      <c r="E24" s="416"/>
      <c r="F24" s="417"/>
      <c r="G24" s="18"/>
      <c r="I24" s="17"/>
      <c r="J24" s="28">
        <v>10</v>
      </c>
      <c r="K24" s="269"/>
      <c r="L24" s="269"/>
      <c r="M24" s="270"/>
      <c r="N24" s="271"/>
      <c r="O24" s="272"/>
      <c r="P24" s="18"/>
      <c r="R24" s="178"/>
      <c r="S24" s="178"/>
      <c r="T24" s="178"/>
    </row>
    <row r="25" spans="2:20" ht="16.149999999999999" customHeight="1" thickBot="1" x14ac:dyDescent="0.3">
      <c r="B25" s="19"/>
      <c r="C25" s="135"/>
      <c r="D25" s="135"/>
      <c r="E25" s="135"/>
      <c r="F25" s="135"/>
      <c r="G25" s="21"/>
      <c r="I25" s="17"/>
      <c r="J25" s="28">
        <v>11</v>
      </c>
      <c r="K25" s="269"/>
      <c r="L25" s="269"/>
      <c r="M25" s="270"/>
      <c r="N25" s="271"/>
      <c r="O25" s="272"/>
      <c r="P25" s="18"/>
      <c r="R25" s="178"/>
      <c r="S25" s="178"/>
      <c r="T25" s="178"/>
    </row>
    <row r="26" spans="2:20" ht="16.149999999999999" customHeight="1" thickBot="1" x14ac:dyDescent="0.3">
      <c r="I26" s="17"/>
      <c r="J26" s="28">
        <v>12</v>
      </c>
      <c r="K26" s="269"/>
      <c r="L26" s="269"/>
      <c r="M26" s="270"/>
      <c r="N26" s="271"/>
      <c r="O26" s="272"/>
      <c r="P26" s="18"/>
    </row>
    <row r="27" spans="2:20" ht="16.149999999999999" customHeight="1" x14ac:dyDescent="0.25">
      <c r="B27" s="350" t="s">
        <v>300</v>
      </c>
      <c r="C27" s="351"/>
      <c r="D27" s="351"/>
      <c r="E27" s="351"/>
      <c r="F27" s="351"/>
      <c r="G27" s="352"/>
      <c r="I27" s="17"/>
      <c r="N27" s="17"/>
      <c r="O27" s="18"/>
      <c r="P27" s="18"/>
    </row>
    <row r="28" spans="2:20" ht="16.149999999999999" customHeight="1" thickBot="1" x14ac:dyDescent="0.3">
      <c r="B28" s="353"/>
      <c r="C28" s="354"/>
      <c r="D28" s="354"/>
      <c r="E28" s="354"/>
      <c r="F28" s="354"/>
      <c r="G28" s="355"/>
      <c r="I28" s="17"/>
      <c r="J28" s="137" t="s">
        <v>0</v>
      </c>
      <c r="K28" s="208">
        <f>SUM(K15:K26)</f>
        <v>0</v>
      </c>
      <c r="L28" s="208">
        <f>SUM(L15:L26)</f>
        <v>0</v>
      </c>
      <c r="M28" s="229">
        <f>SUM(M15:M26)</f>
        <v>0</v>
      </c>
      <c r="N28" s="234">
        <f>SUM(N15:N26)</f>
        <v>0</v>
      </c>
      <c r="O28" s="235">
        <f>SUM(O15:O26)</f>
        <v>0</v>
      </c>
      <c r="P28" s="18"/>
    </row>
    <row r="29" spans="2:20" ht="16.149999999999999" customHeight="1" x14ac:dyDescent="0.25">
      <c r="B29" s="133"/>
      <c r="C29" s="134"/>
      <c r="D29" s="426" t="s">
        <v>303</v>
      </c>
      <c r="E29" s="427"/>
      <c r="F29" s="426" t="s">
        <v>304</v>
      </c>
      <c r="G29" s="428"/>
      <c r="I29" s="17"/>
      <c r="P29" s="18"/>
    </row>
    <row r="30" spans="2:20" x14ac:dyDescent="0.25">
      <c r="B30" s="420" t="s">
        <v>301</v>
      </c>
      <c r="C30" s="421"/>
      <c r="D30" s="401"/>
      <c r="E30" s="402"/>
      <c r="F30" s="401"/>
      <c r="G30" s="403"/>
      <c r="I30" s="17"/>
      <c r="P30" s="18"/>
    </row>
    <row r="31" spans="2:20" ht="14.45" customHeight="1" thickBot="1" x14ac:dyDescent="0.3">
      <c r="B31" s="399" t="s">
        <v>302</v>
      </c>
      <c r="C31" s="400"/>
      <c r="D31" s="404">
        <v>0</v>
      </c>
      <c r="E31" s="405"/>
      <c r="F31" s="404">
        <v>0</v>
      </c>
      <c r="G31" s="406"/>
      <c r="I31" s="19"/>
      <c r="J31" s="153"/>
      <c r="K31" s="20"/>
      <c r="L31" s="20"/>
      <c r="M31" s="20"/>
      <c r="N31" s="20"/>
      <c r="O31" s="20"/>
      <c r="P31" s="21"/>
    </row>
    <row r="32" spans="2:20" ht="15" customHeight="1" x14ac:dyDescent="0.25">
      <c r="I32" s="14"/>
      <c r="J32" s="15"/>
      <c r="K32" s="15"/>
      <c r="L32" s="15"/>
      <c r="M32" s="15"/>
      <c r="N32" s="15"/>
      <c r="O32" s="15"/>
      <c r="P32" s="16"/>
    </row>
    <row r="33" spans="4:30" ht="16.149999999999999" customHeight="1" x14ac:dyDescent="0.25">
      <c r="I33" s="236" t="s">
        <v>78</v>
      </c>
      <c r="P33" s="18"/>
    </row>
    <row r="34" spans="4:30" ht="16.149999999999999" customHeight="1" x14ac:dyDescent="0.25">
      <c r="I34" s="407" t="s">
        <v>366</v>
      </c>
      <c r="J34" s="323"/>
      <c r="K34" s="323"/>
      <c r="L34" s="323"/>
      <c r="M34" s="323"/>
      <c r="N34" s="323"/>
      <c r="O34" s="323"/>
      <c r="P34" s="408"/>
      <c r="Q34" s="88"/>
      <c r="R34" s="88"/>
      <c r="S34" s="88"/>
      <c r="T34" s="88"/>
      <c r="U34" s="88"/>
      <c r="V34" s="88"/>
      <c r="W34" s="88"/>
      <c r="X34" s="88"/>
      <c r="Y34" s="88"/>
      <c r="Z34" s="88"/>
      <c r="AA34" s="88"/>
      <c r="AB34" s="88"/>
      <c r="AC34" s="88"/>
      <c r="AD34" s="88"/>
    </row>
    <row r="35" spans="4:30" ht="16.149999999999999" customHeight="1" x14ac:dyDescent="0.25">
      <c r="I35" s="407"/>
      <c r="J35" s="323"/>
      <c r="K35" s="323"/>
      <c r="L35" s="323"/>
      <c r="M35" s="323"/>
      <c r="N35" s="323"/>
      <c r="O35" s="323"/>
      <c r="P35" s="408"/>
    </row>
    <row r="36" spans="4:30" ht="16.149999999999999" customHeight="1" x14ac:dyDescent="0.25">
      <c r="I36" s="407"/>
      <c r="J36" s="323"/>
      <c r="K36" s="323"/>
      <c r="L36" s="323"/>
      <c r="M36" s="323"/>
      <c r="N36" s="323"/>
      <c r="O36" s="323"/>
      <c r="P36" s="408"/>
    </row>
    <row r="37" spans="4:30" ht="16.149999999999999" customHeight="1" x14ac:dyDescent="0.25">
      <c r="I37" s="407"/>
      <c r="J37" s="323"/>
      <c r="K37" s="323"/>
      <c r="L37" s="323"/>
      <c r="M37" s="323"/>
      <c r="N37" s="323"/>
      <c r="O37" s="323"/>
      <c r="P37" s="408"/>
    </row>
    <row r="38" spans="4:30" ht="16.149999999999999" customHeight="1" x14ac:dyDescent="0.25">
      <c r="I38" s="407"/>
      <c r="J38" s="323"/>
      <c r="K38" s="323"/>
      <c r="L38" s="323"/>
      <c r="M38" s="323"/>
      <c r="N38" s="323"/>
      <c r="O38" s="323"/>
      <c r="P38" s="408"/>
    </row>
    <row r="39" spans="4:30" ht="16.149999999999999" customHeight="1" x14ac:dyDescent="0.25">
      <c r="I39" s="407"/>
      <c r="J39" s="323"/>
      <c r="K39" s="323"/>
      <c r="L39" s="323"/>
      <c r="M39" s="323"/>
      <c r="N39" s="323"/>
      <c r="O39" s="323"/>
      <c r="P39" s="408"/>
    </row>
    <row r="40" spans="4:30" ht="16.149999999999999" customHeight="1" x14ac:dyDescent="0.25">
      <c r="I40" s="407"/>
      <c r="J40" s="323"/>
      <c r="K40" s="323"/>
      <c r="L40" s="323"/>
      <c r="M40" s="323"/>
      <c r="N40" s="323"/>
      <c r="O40" s="323"/>
      <c r="P40" s="408"/>
    </row>
    <row r="41" spans="4:30" ht="16.149999999999999" customHeight="1" x14ac:dyDescent="0.25">
      <c r="I41" s="407"/>
      <c r="J41" s="323"/>
      <c r="K41" s="323"/>
      <c r="L41" s="323"/>
      <c r="M41" s="323"/>
      <c r="N41" s="323"/>
      <c r="O41" s="323"/>
      <c r="P41" s="408"/>
    </row>
    <row r="42" spans="4:30" ht="34.5" customHeight="1" x14ac:dyDescent="0.25">
      <c r="I42" s="407"/>
      <c r="J42" s="323"/>
      <c r="K42" s="323"/>
      <c r="L42" s="323"/>
      <c r="M42" s="323"/>
      <c r="N42" s="323"/>
      <c r="O42" s="323"/>
      <c r="P42" s="408"/>
    </row>
    <row r="43" spans="4:30" ht="16.149999999999999" customHeight="1" x14ac:dyDescent="0.25">
      <c r="I43" s="407"/>
      <c r="J43" s="323"/>
      <c r="K43" s="323"/>
      <c r="L43" s="323"/>
      <c r="M43" s="323"/>
      <c r="N43" s="323"/>
      <c r="O43" s="323"/>
      <c r="P43" s="408"/>
    </row>
    <row r="44" spans="4:30" x14ac:dyDescent="0.25">
      <c r="I44" s="407"/>
      <c r="J44" s="323"/>
      <c r="K44" s="323"/>
      <c r="L44" s="323"/>
      <c r="M44" s="323"/>
      <c r="N44" s="323"/>
      <c r="O44" s="323"/>
      <c r="P44" s="408"/>
    </row>
    <row r="45" spans="4:30" x14ac:dyDescent="0.25">
      <c r="I45" s="407"/>
      <c r="J45" s="323"/>
      <c r="K45" s="323"/>
      <c r="L45" s="323"/>
      <c r="M45" s="323"/>
      <c r="N45" s="323"/>
      <c r="O45" s="323"/>
      <c r="P45" s="408"/>
    </row>
    <row r="46" spans="4:30" x14ac:dyDescent="0.25">
      <c r="D46" s="111"/>
      <c r="I46" s="407"/>
      <c r="J46" s="323"/>
      <c r="K46" s="323"/>
      <c r="L46" s="323"/>
      <c r="M46" s="323"/>
      <c r="N46" s="323"/>
      <c r="O46" s="323"/>
      <c r="P46" s="408"/>
    </row>
    <row r="47" spans="4:30" ht="15.75" thickBot="1" x14ac:dyDescent="0.3">
      <c r="I47" s="19"/>
      <c r="J47" s="20"/>
      <c r="K47" s="20"/>
      <c r="L47" s="20"/>
      <c r="M47" s="20"/>
      <c r="N47" s="20"/>
      <c r="O47" s="20"/>
      <c r="P47" s="21"/>
    </row>
  </sheetData>
  <sheetProtection algorithmName="SHA-512" hashValue="u5XiqQt6SR/eeOsdTgyPR0KHf8umqUDBUd9Hjc0EIX4XNej5vAaJppYrQ10HnQdbfmURX0eWR53/1oERNssvnA==" saltValue="xSqsYRS39u3/I1Jmc0Z/5w==" spinCount="100000" sheet="1" objects="1" scenarios="1" selectLockedCells="1"/>
  <mergeCells count="21">
    <mergeCell ref="I34:P46"/>
    <mergeCell ref="B27:G28"/>
    <mergeCell ref="C22:F24"/>
    <mergeCell ref="J11:J13"/>
    <mergeCell ref="I7:P8"/>
    <mergeCell ref="B30:C30"/>
    <mergeCell ref="O11:O13"/>
    <mergeCell ref="N11:N13"/>
    <mergeCell ref="M11:M13"/>
    <mergeCell ref="L11:L13"/>
    <mergeCell ref="K11:K13"/>
    <mergeCell ref="B7:G8"/>
    <mergeCell ref="D29:E29"/>
    <mergeCell ref="F29:G29"/>
    <mergeCell ref="N9:O9"/>
    <mergeCell ref="K9:M9"/>
    <mergeCell ref="B31:C31"/>
    <mergeCell ref="D30:E30"/>
    <mergeCell ref="F30:G30"/>
    <mergeCell ref="D31:E31"/>
    <mergeCell ref="F31:G31"/>
  </mergeCells>
  <dataValidations count="1">
    <dataValidation type="list" allowBlank="1" showInputMessage="1" showErrorMessage="1" sqref="F20" xr:uid="{53A64175-4109-496E-AC28-63B8FEA3B297}">
      <formula1>"Facteur Marginal,Facteur Moyen"</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749D-F01D-4AD7-B0EF-E05A9BF85F30}">
  <dimension ref="B1:V48"/>
  <sheetViews>
    <sheetView showRowColHeaders="0" zoomScale="90" zoomScaleNormal="90" workbookViewId="0">
      <selection activeCell="D12" sqref="D12"/>
    </sheetView>
  </sheetViews>
  <sheetFormatPr defaultColWidth="9.140625" defaultRowHeight="15" x14ac:dyDescent="0.25"/>
  <cols>
    <col min="1" max="2" width="3.85546875" style="27" customWidth="1"/>
    <col min="3" max="3" width="15.5703125" style="27" customWidth="1"/>
    <col min="4" max="6" width="10.5703125" style="27" customWidth="1"/>
    <col min="7" max="9" width="3.85546875" style="27" customWidth="1"/>
    <col min="10" max="10" width="15.5703125" style="27" customWidth="1"/>
    <col min="11" max="14" width="9.28515625" style="27" customWidth="1"/>
    <col min="15" max="15" width="9" style="27" hidden="1" customWidth="1"/>
    <col min="16" max="16" width="14.28515625" style="27" bestFit="1" customWidth="1"/>
    <col min="17" max="17" width="9.28515625" style="27" customWidth="1"/>
    <col min="18" max="20" width="10.5703125" style="27" customWidth="1"/>
    <col min="21" max="21" width="3.85546875" style="27" customWidth="1"/>
    <col min="22" max="22" width="4.28515625" style="27" customWidth="1"/>
    <col min="23" max="16384" width="9.140625" style="27"/>
  </cols>
  <sheetData>
    <row r="1" spans="2:22" ht="15" customHeight="1" x14ac:dyDescent="0.25"/>
    <row r="2" spans="2:22" ht="15" customHeight="1" x14ac:dyDescent="0.25"/>
    <row r="3" spans="2:22" ht="15" customHeight="1" x14ac:dyDescent="0.25"/>
    <row r="4" spans="2:22" ht="15" customHeight="1" x14ac:dyDescent="0.25"/>
    <row r="5" spans="2:22" ht="15" customHeight="1" x14ac:dyDescent="0.25"/>
    <row r="6" spans="2:22" ht="15.75" thickBot="1" x14ac:dyDescent="0.3"/>
    <row r="7" spans="2:22" ht="15" customHeight="1" x14ac:dyDescent="0.25">
      <c r="B7" s="350" t="s">
        <v>322</v>
      </c>
      <c r="C7" s="351"/>
      <c r="D7" s="351"/>
      <c r="E7" s="351"/>
      <c r="F7" s="351"/>
      <c r="G7" s="352"/>
      <c r="H7" s="108"/>
      <c r="I7" s="350" t="s">
        <v>323</v>
      </c>
      <c r="J7" s="351"/>
      <c r="K7" s="351"/>
      <c r="L7" s="351"/>
      <c r="M7" s="351"/>
      <c r="N7" s="351"/>
      <c r="O7" s="351"/>
      <c r="P7" s="351"/>
      <c r="Q7" s="351"/>
      <c r="R7" s="351"/>
      <c r="S7" s="351"/>
      <c r="T7" s="351"/>
      <c r="U7" s="352"/>
    </row>
    <row r="8" spans="2:22" ht="18.75" customHeight="1" thickBot="1" x14ac:dyDescent="0.3">
      <c r="B8" s="353"/>
      <c r="C8" s="354"/>
      <c r="D8" s="354"/>
      <c r="E8" s="354"/>
      <c r="F8" s="354"/>
      <c r="G8" s="355"/>
      <c r="H8" s="108"/>
      <c r="I8" s="353"/>
      <c r="J8" s="354"/>
      <c r="K8" s="354"/>
      <c r="L8" s="354"/>
      <c r="M8" s="354"/>
      <c r="N8" s="354"/>
      <c r="O8" s="354"/>
      <c r="P8" s="354"/>
      <c r="Q8" s="354"/>
      <c r="R8" s="338"/>
      <c r="S8" s="338"/>
      <c r="T8" s="338"/>
      <c r="U8" s="355"/>
      <c r="V8" s="108"/>
    </row>
    <row r="9" spans="2:22" ht="18.75" customHeight="1" x14ac:dyDescent="0.3">
      <c r="B9" s="17"/>
      <c r="C9" s="442" t="s">
        <v>315</v>
      </c>
      <c r="D9" s="445" t="s">
        <v>319</v>
      </c>
      <c r="E9" s="445" t="s">
        <v>320</v>
      </c>
      <c r="F9" s="444" t="s">
        <v>321</v>
      </c>
      <c r="G9" s="78"/>
      <c r="H9" s="77"/>
      <c r="I9" s="17"/>
      <c r="J9" s="442" t="s">
        <v>315</v>
      </c>
      <c r="K9" s="444" t="s">
        <v>328</v>
      </c>
      <c r="L9" s="444" t="s">
        <v>329</v>
      </c>
      <c r="M9" s="444" t="s">
        <v>317</v>
      </c>
      <c r="N9" s="444" t="s">
        <v>318</v>
      </c>
      <c r="O9" s="65"/>
      <c r="P9" s="444" t="s">
        <v>330</v>
      </c>
      <c r="Q9" s="444" t="s">
        <v>48</v>
      </c>
      <c r="R9" s="443" t="s">
        <v>327</v>
      </c>
      <c r="S9" s="443" t="s">
        <v>327</v>
      </c>
      <c r="T9" s="443" t="s">
        <v>327</v>
      </c>
      <c r="U9" s="18"/>
    </row>
    <row r="10" spans="2:22" ht="22.5" customHeight="1" x14ac:dyDescent="0.3">
      <c r="B10" s="17"/>
      <c r="C10" s="442"/>
      <c r="D10" s="445"/>
      <c r="E10" s="445"/>
      <c r="F10" s="444"/>
      <c r="G10" s="78"/>
      <c r="H10" s="77"/>
      <c r="I10" s="17"/>
      <c r="J10" s="442"/>
      <c r="K10" s="444"/>
      <c r="L10" s="444"/>
      <c r="M10" s="444"/>
      <c r="N10" s="444"/>
      <c r="O10" s="65"/>
      <c r="P10" s="444"/>
      <c r="Q10" s="444"/>
      <c r="R10" s="443"/>
      <c r="S10" s="443"/>
      <c r="T10" s="443"/>
      <c r="U10" s="18"/>
    </row>
    <row r="11" spans="2:22" ht="17.25" customHeight="1" x14ac:dyDescent="0.25">
      <c r="B11" s="17"/>
      <c r="C11" s="442"/>
      <c r="D11" s="446"/>
      <c r="E11" s="445"/>
      <c r="F11" s="444"/>
      <c r="G11" s="18"/>
      <c r="I11" s="17"/>
      <c r="J11" s="442"/>
      <c r="K11" s="444"/>
      <c r="L11" s="444"/>
      <c r="M11" s="444"/>
      <c r="N11" s="444"/>
      <c r="O11" s="65"/>
      <c r="P11" s="444"/>
      <c r="Q11" s="444"/>
      <c r="R11" s="443"/>
      <c r="S11" s="443"/>
      <c r="T11" s="443"/>
      <c r="U11" s="18"/>
    </row>
    <row r="12" spans="2:22" x14ac:dyDescent="0.25">
      <c r="B12" s="17"/>
      <c r="C12" s="52">
        <v>1</v>
      </c>
      <c r="D12" s="274"/>
      <c r="E12" s="274"/>
      <c r="F12" s="274"/>
      <c r="G12" s="18"/>
      <c r="I12" s="17"/>
      <c r="J12" s="52">
        <v>1</v>
      </c>
      <c r="K12" s="274"/>
      <c r="L12" s="274"/>
      <c r="M12" s="274"/>
      <c r="N12" s="274"/>
      <c r="O12" s="274"/>
      <c r="P12" s="274"/>
      <c r="Q12" s="274"/>
      <c r="R12" s="274"/>
      <c r="S12" s="274"/>
      <c r="T12" s="274"/>
      <c r="U12" s="18"/>
    </row>
    <row r="13" spans="2:22" x14ac:dyDescent="0.25">
      <c r="B13" s="17"/>
      <c r="C13" s="52">
        <v>2</v>
      </c>
      <c r="D13" s="274"/>
      <c r="E13" s="274"/>
      <c r="F13" s="274"/>
      <c r="G13" s="18"/>
      <c r="I13" s="17"/>
      <c r="J13" s="52">
        <v>2</v>
      </c>
      <c r="K13" s="274"/>
      <c r="L13" s="274"/>
      <c r="M13" s="274"/>
      <c r="N13" s="274"/>
      <c r="O13" s="274"/>
      <c r="P13" s="274"/>
      <c r="Q13" s="274"/>
      <c r="R13" s="274"/>
      <c r="S13" s="274"/>
      <c r="T13" s="274"/>
      <c r="U13" s="18"/>
    </row>
    <row r="14" spans="2:22" x14ac:dyDescent="0.25">
      <c r="B14" s="17"/>
      <c r="C14" s="52">
        <v>3</v>
      </c>
      <c r="D14" s="274"/>
      <c r="E14" s="274"/>
      <c r="F14" s="274"/>
      <c r="G14" s="18"/>
      <c r="I14" s="17"/>
      <c r="J14" s="52">
        <v>3</v>
      </c>
      <c r="K14" s="274"/>
      <c r="L14" s="274"/>
      <c r="M14" s="274"/>
      <c r="N14" s="274"/>
      <c r="O14" s="274"/>
      <c r="P14" s="274"/>
      <c r="Q14" s="274"/>
      <c r="R14" s="274"/>
      <c r="S14" s="274"/>
      <c r="T14" s="274"/>
      <c r="U14" s="18"/>
    </row>
    <row r="15" spans="2:22" x14ac:dyDescent="0.25">
      <c r="B15" s="17"/>
      <c r="C15" s="52">
        <v>4</v>
      </c>
      <c r="D15" s="274"/>
      <c r="E15" s="274"/>
      <c r="F15" s="274"/>
      <c r="G15" s="18"/>
      <c r="I15" s="17"/>
      <c r="J15" s="52">
        <v>4</v>
      </c>
      <c r="K15" s="274"/>
      <c r="L15" s="274"/>
      <c r="M15" s="274"/>
      <c r="N15" s="274"/>
      <c r="O15" s="274"/>
      <c r="P15" s="274"/>
      <c r="Q15" s="274"/>
      <c r="R15" s="274"/>
      <c r="S15" s="274"/>
      <c r="T15" s="274"/>
      <c r="U15" s="18"/>
    </row>
    <row r="16" spans="2:22" x14ac:dyDescent="0.25">
      <c r="B16" s="17"/>
      <c r="C16" s="52">
        <v>5</v>
      </c>
      <c r="D16" s="274"/>
      <c r="E16" s="274"/>
      <c r="F16" s="274"/>
      <c r="G16" s="18"/>
      <c r="I16" s="17"/>
      <c r="J16" s="52">
        <v>5</v>
      </c>
      <c r="K16" s="274"/>
      <c r="L16" s="274"/>
      <c r="M16" s="274"/>
      <c r="N16" s="274"/>
      <c r="O16" s="274"/>
      <c r="P16" s="274"/>
      <c r="Q16" s="274"/>
      <c r="R16" s="274"/>
      <c r="S16" s="274"/>
      <c r="T16" s="274"/>
      <c r="U16" s="18"/>
    </row>
    <row r="17" spans="2:21" x14ac:dyDescent="0.25">
      <c r="B17" s="17"/>
      <c r="C17" s="52">
        <v>6</v>
      </c>
      <c r="D17" s="274"/>
      <c r="E17" s="274"/>
      <c r="F17" s="274"/>
      <c r="G17" s="18"/>
      <c r="I17" s="17"/>
      <c r="J17" s="52">
        <v>6</v>
      </c>
      <c r="K17" s="274"/>
      <c r="L17" s="274"/>
      <c r="M17" s="274"/>
      <c r="N17" s="274"/>
      <c r="O17" s="274"/>
      <c r="P17" s="274"/>
      <c r="Q17" s="274"/>
      <c r="R17" s="274"/>
      <c r="S17" s="274"/>
      <c r="T17" s="274"/>
      <c r="U17" s="18"/>
    </row>
    <row r="18" spans="2:21" x14ac:dyDescent="0.25">
      <c r="B18" s="83"/>
      <c r="C18" s="52">
        <v>7</v>
      </c>
      <c r="D18" s="274"/>
      <c r="E18" s="274"/>
      <c r="F18" s="274"/>
      <c r="G18" s="18"/>
      <c r="I18" s="17"/>
      <c r="J18" s="52">
        <v>7</v>
      </c>
      <c r="K18" s="274"/>
      <c r="L18" s="274"/>
      <c r="M18" s="274"/>
      <c r="N18" s="274"/>
      <c r="O18" s="274"/>
      <c r="P18" s="274"/>
      <c r="Q18" s="274"/>
      <c r="R18" s="274"/>
      <c r="S18" s="274"/>
      <c r="T18" s="274"/>
      <c r="U18" s="18"/>
    </row>
    <row r="19" spans="2:21" x14ac:dyDescent="0.25">
      <c r="B19" s="17"/>
      <c r="C19" s="52">
        <v>8</v>
      </c>
      <c r="D19" s="274"/>
      <c r="E19" s="274"/>
      <c r="F19" s="274"/>
      <c r="G19" s="18"/>
      <c r="I19" s="17"/>
      <c r="J19" s="52">
        <v>8</v>
      </c>
      <c r="K19" s="274"/>
      <c r="L19" s="274"/>
      <c r="M19" s="274"/>
      <c r="N19" s="274"/>
      <c r="O19" s="274"/>
      <c r="P19" s="274"/>
      <c r="Q19" s="274"/>
      <c r="R19" s="274"/>
      <c r="S19" s="274"/>
      <c r="T19" s="274"/>
      <c r="U19" s="18"/>
    </row>
    <row r="20" spans="2:21" x14ac:dyDescent="0.25">
      <c r="B20" s="17"/>
      <c r="C20" s="52">
        <v>9</v>
      </c>
      <c r="D20" s="274"/>
      <c r="E20" s="274"/>
      <c r="F20" s="274"/>
      <c r="G20" s="18"/>
      <c r="I20" s="17"/>
      <c r="J20" s="52">
        <v>9</v>
      </c>
      <c r="K20" s="274"/>
      <c r="L20" s="274"/>
      <c r="M20" s="274"/>
      <c r="N20" s="274"/>
      <c r="O20" s="274"/>
      <c r="P20" s="274"/>
      <c r="Q20" s="274"/>
      <c r="R20" s="274"/>
      <c r="S20" s="274"/>
      <c r="T20" s="274"/>
      <c r="U20" s="18"/>
    </row>
    <row r="21" spans="2:21" x14ac:dyDescent="0.25">
      <c r="B21" s="17"/>
      <c r="C21" s="52">
        <v>10</v>
      </c>
      <c r="D21" s="274"/>
      <c r="E21" s="274"/>
      <c r="F21" s="274"/>
      <c r="G21" s="18"/>
      <c r="I21" s="17"/>
      <c r="J21" s="52">
        <v>10</v>
      </c>
      <c r="K21" s="274"/>
      <c r="L21" s="274"/>
      <c r="M21" s="274"/>
      <c r="N21" s="274"/>
      <c r="O21" s="274"/>
      <c r="P21" s="274"/>
      <c r="Q21" s="274"/>
      <c r="R21" s="274"/>
      <c r="S21" s="274"/>
      <c r="T21" s="274"/>
      <c r="U21" s="18"/>
    </row>
    <row r="22" spans="2:21" x14ac:dyDescent="0.25">
      <c r="B22" s="17"/>
      <c r="C22" s="52">
        <v>11</v>
      </c>
      <c r="D22" s="274"/>
      <c r="E22" s="274"/>
      <c r="F22" s="274"/>
      <c r="G22" s="18"/>
      <c r="I22" s="17"/>
      <c r="J22" s="52">
        <v>11</v>
      </c>
      <c r="K22" s="274"/>
      <c r="L22" s="274"/>
      <c r="M22" s="274"/>
      <c r="N22" s="274"/>
      <c r="O22" s="274"/>
      <c r="P22" s="274"/>
      <c r="Q22" s="274"/>
      <c r="R22" s="274"/>
      <c r="S22" s="274"/>
      <c r="T22" s="274"/>
      <c r="U22" s="18"/>
    </row>
    <row r="23" spans="2:21" x14ac:dyDescent="0.25">
      <c r="B23" s="17"/>
      <c r="C23" s="52">
        <v>12</v>
      </c>
      <c r="D23" s="274"/>
      <c r="E23" s="274"/>
      <c r="F23" s="274"/>
      <c r="G23" s="18"/>
      <c r="I23" s="17"/>
      <c r="J23" s="52">
        <v>12</v>
      </c>
      <c r="K23" s="274"/>
      <c r="L23" s="274"/>
      <c r="M23" s="274"/>
      <c r="N23" s="274"/>
      <c r="O23" s="274"/>
      <c r="P23" s="274"/>
      <c r="Q23" s="274"/>
      <c r="R23" s="274"/>
      <c r="S23" s="274"/>
      <c r="T23" s="274"/>
      <c r="U23" s="18"/>
    </row>
    <row r="24" spans="2:21" x14ac:dyDescent="0.25">
      <c r="B24" s="17"/>
      <c r="D24" s="8"/>
      <c r="E24" s="8"/>
      <c r="F24" s="8"/>
      <c r="G24" s="18"/>
      <c r="I24" s="17"/>
      <c r="K24" s="8"/>
      <c r="L24" s="8"/>
      <c r="M24" s="8"/>
      <c r="N24" s="8"/>
      <c r="O24" s="8"/>
      <c r="P24" s="8"/>
      <c r="Q24" s="8"/>
      <c r="R24" s="8"/>
      <c r="S24" s="8"/>
      <c r="T24" s="8"/>
      <c r="U24" s="18"/>
    </row>
    <row r="25" spans="2:21" x14ac:dyDescent="0.25">
      <c r="B25" s="17"/>
      <c r="C25" s="137" t="s">
        <v>49</v>
      </c>
      <c r="D25" s="252">
        <f t="shared" ref="D25" si="0">SUM(D12:D23)</f>
        <v>0</v>
      </c>
      <c r="E25" s="252">
        <f>SUM(E12:E23)/26.137</f>
        <v>0</v>
      </c>
      <c r="F25" s="252">
        <f>SUM(F12:F23)</f>
        <v>0</v>
      </c>
      <c r="G25" s="18"/>
      <c r="I25" s="17"/>
      <c r="J25" s="137" t="s">
        <v>49</v>
      </c>
      <c r="K25" s="252">
        <f>SUM(K12:K23)</f>
        <v>0</v>
      </c>
      <c r="L25" s="252">
        <f>SUM(L12:L23)/26.137</f>
        <v>0</v>
      </c>
      <c r="M25" s="252">
        <f t="shared" ref="M25" si="1">SUM(M12:M23)</f>
        <v>0</v>
      </c>
      <c r="N25" s="252">
        <f>SUM(N12:N23)*0.03829</f>
        <v>0</v>
      </c>
      <c r="O25" s="252"/>
      <c r="P25" s="252">
        <f>SUM(P12:P23)*0.0401976279848</f>
        <v>0</v>
      </c>
      <c r="Q25" s="252">
        <f>SUM(Q12:Q23)*0.02559</f>
        <v>0</v>
      </c>
      <c r="R25" s="252">
        <f>SUM(R12:R23)</f>
        <v>0</v>
      </c>
      <c r="S25" s="252">
        <f>SUM(S12:S23)</f>
        <v>0</v>
      </c>
      <c r="T25" s="252">
        <f>SUM(T12:T23)</f>
        <v>0</v>
      </c>
      <c r="U25" s="18"/>
    </row>
    <row r="26" spans="2:21" ht="15.75" thickBot="1" x14ac:dyDescent="0.3">
      <c r="B26" s="19"/>
      <c r="C26" s="20"/>
      <c r="D26" s="20"/>
      <c r="E26" s="20"/>
      <c r="F26" s="20"/>
      <c r="G26" s="21"/>
      <c r="I26" s="17"/>
      <c r="J26" s="1"/>
      <c r="K26" s="8"/>
      <c r="L26" s="8"/>
      <c r="M26" s="8"/>
      <c r="N26" s="8"/>
      <c r="O26" s="8"/>
      <c r="P26" s="8"/>
      <c r="Q26" s="8"/>
      <c r="R26" s="8"/>
      <c r="S26" s="8"/>
      <c r="T26" s="8"/>
      <c r="U26" s="18"/>
    </row>
    <row r="27" spans="2:21" ht="56.45" customHeight="1" x14ac:dyDescent="0.35">
      <c r="I27" s="17"/>
      <c r="J27" s="152" t="s">
        <v>325</v>
      </c>
      <c r="K27" s="253" t="e">
        <f>VLOOKUP(Sommaire!E14,'Facteurs d''émissions'!B8:J21,8,FALSE)</f>
        <v>#N/A</v>
      </c>
      <c r="L27" s="253" t="e">
        <f>VLOOKUP(Sommaire!E14,'Facteurs d''émissions'!B8:J21,8,FALSE)</f>
        <v>#N/A</v>
      </c>
      <c r="M27" s="253">
        <f>'Facteurs d''émissions'!D34</f>
        <v>95.682124929861544</v>
      </c>
      <c r="N27" s="253">
        <f>'Facteurs d''émissions'!D35</f>
        <v>73.199905976554803</v>
      </c>
      <c r="O27" s="253"/>
      <c r="P27" s="253">
        <f>'Facteurs d''émissions'!D36</f>
        <v>71.209490301936569</v>
      </c>
      <c r="Q27" s="253">
        <f>'Facteurs d''émissions'!D37</f>
        <v>61.153152060175003</v>
      </c>
      <c r="R27" s="274"/>
      <c r="S27" s="274"/>
      <c r="T27" s="274"/>
      <c r="U27" s="18"/>
    </row>
    <row r="28" spans="2:21" x14ac:dyDescent="0.25">
      <c r="B28" s="2"/>
      <c r="I28" s="17"/>
      <c r="J28" s="152"/>
      <c r="K28" s="8"/>
      <c r="L28" s="8"/>
      <c r="M28" s="8"/>
      <c r="N28" s="8"/>
      <c r="O28" s="8"/>
      <c r="P28" s="8"/>
      <c r="Q28" s="8"/>
      <c r="R28" s="8"/>
      <c r="S28" s="8"/>
      <c r="T28" s="8"/>
      <c r="U28" s="18"/>
    </row>
    <row r="29" spans="2:21" ht="45" customHeight="1" x14ac:dyDescent="0.25">
      <c r="B29" s="2"/>
      <c r="I29" s="17"/>
      <c r="J29" s="151" t="s">
        <v>326</v>
      </c>
      <c r="K29" s="254" t="e">
        <f>K25*K27</f>
        <v>#N/A</v>
      </c>
      <c r="L29" s="254" t="e">
        <f t="shared" ref="L29:T29" si="2">L25*L27</f>
        <v>#N/A</v>
      </c>
      <c r="M29" s="254">
        <f t="shared" si="2"/>
        <v>0</v>
      </c>
      <c r="N29" s="254">
        <f t="shared" si="2"/>
        <v>0</v>
      </c>
      <c r="O29" s="254"/>
      <c r="P29" s="254">
        <f t="shared" si="2"/>
        <v>0</v>
      </c>
      <c r="Q29" s="254">
        <f t="shared" si="2"/>
        <v>0</v>
      </c>
      <c r="R29" s="254">
        <f t="shared" si="2"/>
        <v>0</v>
      </c>
      <c r="S29" s="254">
        <f t="shared" si="2"/>
        <v>0</v>
      </c>
      <c r="T29" s="254">
        <f t="shared" si="2"/>
        <v>0</v>
      </c>
      <c r="U29" s="18"/>
    </row>
    <row r="30" spans="2:21" ht="15.75" thickBot="1" x14ac:dyDescent="0.3">
      <c r="B30" s="2"/>
      <c r="I30" s="19"/>
      <c r="J30" s="20"/>
      <c r="K30" s="20"/>
      <c r="L30" s="20"/>
      <c r="M30" s="20"/>
      <c r="N30" s="20"/>
      <c r="O30" s="20"/>
      <c r="P30" s="20"/>
      <c r="Q30" s="20"/>
      <c r="R30" s="20"/>
      <c r="S30" s="20"/>
      <c r="T30" s="20"/>
      <c r="U30" s="21"/>
    </row>
    <row r="31" spans="2:21" ht="15.75" thickBot="1" x14ac:dyDescent="0.3">
      <c r="B31" s="2"/>
    </row>
    <row r="32" spans="2:21" ht="17.25" customHeight="1" x14ac:dyDescent="0.25">
      <c r="B32" s="350" t="s">
        <v>324</v>
      </c>
      <c r="C32" s="351"/>
      <c r="D32" s="351"/>
      <c r="E32" s="351"/>
      <c r="F32" s="351"/>
      <c r="G32" s="351"/>
      <c r="H32" s="351"/>
      <c r="I32" s="351"/>
      <c r="J32" s="351"/>
      <c r="K32" s="351"/>
      <c r="L32" s="351"/>
      <c r="M32" s="351"/>
      <c r="N32" s="351"/>
      <c r="O32" s="351"/>
      <c r="P32" s="351"/>
      <c r="Q32" s="352"/>
    </row>
    <row r="33" spans="2:17" ht="17.25" customHeight="1" thickBot="1" x14ac:dyDescent="0.3">
      <c r="B33" s="353"/>
      <c r="C33" s="354"/>
      <c r="D33" s="354"/>
      <c r="E33" s="354"/>
      <c r="F33" s="354"/>
      <c r="G33" s="354"/>
      <c r="H33" s="354"/>
      <c r="I33" s="354"/>
      <c r="J33" s="354"/>
      <c r="K33" s="354"/>
      <c r="L33" s="354"/>
      <c r="M33" s="354"/>
      <c r="N33" s="354"/>
      <c r="O33" s="354"/>
      <c r="P33" s="354"/>
      <c r="Q33" s="355"/>
    </row>
    <row r="34" spans="2:17" ht="65.25" customHeight="1" x14ac:dyDescent="0.3">
      <c r="B34" s="75"/>
      <c r="C34" s="77"/>
      <c r="D34" s="77"/>
      <c r="E34" s="77"/>
      <c r="F34" s="77"/>
      <c r="G34" s="393" t="s">
        <v>392</v>
      </c>
      <c r="H34" s="393"/>
      <c r="I34" s="393"/>
      <c r="J34" s="435" t="s">
        <v>387</v>
      </c>
      <c r="K34" s="393" t="s">
        <v>388</v>
      </c>
      <c r="L34" s="393"/>
      <c r="N34" s="435" t="s">
        <v>389</v>
      </c>
      <c r="O34" s="393" t="s">
        <v>390</v>
      </c>
      <c r="P34" s="435" t="s">
        <v>391</v>
      </c>
      <c r="Q34" s="298"/>
    </row>
    <row r="35" spans="2:17" ht="42" customHeight="1" x14ac:dyDescent="0.3">
      <c r="B35" s="75"/>
      <c r="C35" s="77"/>
      <c r="D35" s="77"/>
      <c r="E35" s="77"/>
      <c r="F35" s="77"/>
      <c r="G35" s="437"/>
      <c r="H35" s="437"/>
      <c r="I35" s="437"/>
      <c r="J35" s="435"/>
      <c r="K35" s="435"/>
      <c r="L35" s="435"/>
      <c r="N35" s="437"/>
      <c r="O35" s="435"/>
      <c r="P35" s="437"/>
      <c r="Q35" s="298"/>
    </row>
    <row r="36" spans="2:17" ht="17.25" customHeight="1" x14ac:dyDescent="0.25">
      <c r="B36" s="17"/>
      <c r="C36" s="438" t="s">
        <v>393</v>
      </c>
      <c r="D36" s="438"/>
      <c r="E36" s="438"/>
      <c r="F36" s="438"/>
      <c r="G36" s="441"/>
      <c r="H36" s="441"/>
      <c r="I36" s="441"/>
      <c r="J36" s="299"/>
      <c r="N36" s="300">
        <f>G36*J36</f>
        <v>0</v>
      </c>
      <c r="O36" s="300">
        <f>J36*G36</f>
        <v>0</v>
      </c>
      <c r="P36" s="300">
        <f>IF(O36-N36&lt;0,0,O36-N36)</f>
        <v>0</v>
      </c>
      <c r="Q36" s="205"/>
    </row>
    <row r="37" spans="2:17" ht="17.25" customHeight="1" x14ac:dyDescent="0.25">
      <c r="B37" s="17"/>
      <c r="C37" s="438" t="s">
        <v>394</v>
      </c>
      <c r="D37" s="438"/>
      <c r="E37" s="438"/>
      <c r="F37" s="438"/>
      <c r="G37" s="441"/>
      <c r="H37" s="441"/>
      <c r="I37" s="441"/>
      <c r="J37" s="299"/>
      <c r="K37" s="436"/>
      <c r="L37" s="436"/>
      <c r="N37" s="300">
        <f>IF(ISBLANK(K37),G37*J37,G37*K37)</f>
        <v>0</v>
      </c>
      <c r="O37" s="300">
        <f t="shared" ref="O37:O39" si="3">J37*G37</f>
        <v>0</v>
      </c>
      <c r="P37" s="300">
        <f>IF(O37-N37&lt;0,0,O37-N37)</f>
        <v>0</v>
      </c>
      <c r="Q37" s="301"/>
    </row>
    <row r="38" spans="2:17" ht="17.25" customHeight="1" x14ac:dyDescent="0.25">
      <c r="B38" s="17"/>
      <c r="C38" s="439" t="s">
        <v>186</v>
      </c>
      <c r="D38" s="439"/>
      <c r="E38" s="439"/>
      <c r="F38" s="439"/>
      <c r="G38" s="440"/>
      <c r="H38" s="440"/>
      <c r="I38" s="440"/>
      <c r="J38" s="299"/>
      <c r="K38" s="436"/>
      <c r="L38" s="436"/>
      <c r="N38" s="300">
        <f t="shared" ref="N38:N39" si="4">IF(ISBLANK(K38),G38*J38,G38*K38)</f>
        <v>0</v>
      </c>
      <c r="O38" s="300">
        <f t="shared" si="3"/>
        <v>0</v>
      </c>
      <c r="P38" s="300">
        <f>IF(O38-N38&lt;0,0,O38-N38)</f>
        <v>0</v>
      </c>
      <c r="Q38" s="302"/>
    </row>
    <row r="39" spans="2:17" ht="17.25" customHeight="1" x14ac:dyDescent="0.25">
      <c r="B39" s="17"/>
      <c r="C39" s="439" t="s">
        <v>186</v>
      </c>
      <c r="D39" s="439"/>
      <c r="E39" s="439"/>
      <c r="F39" s="439"/>
      <c r="G39" s="440"/>
      <c r="H39" s="440"/>
      <c r="I39" s="440"/>
      <c r="J39" s="299"/>
      <c r="K39" s="436"/>
      <c r="L39" s="436"/>
      <c r="N39" s="300">
        <f t="shared" si="4"/>
        <v>0</v>
      </c>
      <c r="O39" s="300">
        <f t="shared" si="3"/>
        <v>0</v>
      </c>
      <c r="P39" s="300">
        <f>IF(O39-N39&lt;0,0,O39-N39)</f>
        <v>0</v>
      </c>
      <c r="Q39" s="302"/>
    </row>
    <row r="40" spans="2:17" ht="17.25" customHeight="1" x14ac:dyDescent="0.25">
      <c r="B40" s="17"/>
      <c r="C40" s="45"/>
      <c r="D40" s="45"/>
      <c r="E40" s="45"/>
      <c r="F40" s="45"/>
      <c r="G40" s="45"/>
      <c r="H40" s="45"/>
      <c r="N40" s="45"/>
      <c r="P40" s="45"/>
      <c r="Q40" s="302"/>
    </row>
    <row r="41" spans="2:17" x14ac:dyDescent="0.25">
      <c r="B41" s="17"/>
      <c r="C41" s="434" t="s">
        <v>0</v>
      </c>
      <c r="D41" s="434"/>
      <c r="G41" s="433">
        <f>SUM(G36:I39)</f>
        <v>0</v>
      </c>
      <c r="H41" s="433"/>
      <c r="I41" s="433"/>
      <c r="N41" s="303">
        <f>SUM(N36:N39)</f>
        <v>0</v>
      </c>
      <c r="O41" s="303"/>
      <c r="P41" s="303">
        <f>SUM(P36:P39)</f>
        <v>0</v>
      </c>
      <c r="Q41" s="304"/>
    </row>
    <row r="42" spans="2:17" hidden="1" x14ac:dyDescent="0.25">
      <c r="B42" s="17"/>
      <c r="C42" s="3" t="s">
        <v>395</v>
      </c>
      <c r="D42" s="3"/>
      <c r="G42" s="433">
        <f>G37+IF(ISBLANK(K38),0,G38)+IF(ISBLANK(K39),0,G39)</f>
        <v>0</v>
      </c>
      <c r="H42" s="433"/>
      <c r="I42" s="433"/>
      <c r="N42" s="305"/>
      <c r="P42" s="305"/>
      <c r="Q42" s="18"/>
    </row>
    <row r="43" spans="2:17" ht="15.75" thickBot="1" x14ac:dyDescent="0.3">
      <c r="B43" s="306"/>
      <c r="C43" s="20"/>
      <c r="D43" s="20"/>
      <c r="E43" s="20"/>
      <c r="F43" s="20"/>
      <c r="G43" s="20"/>
      <c r="H43" s="20"/>
      <c r="I43" s="20"/>
      <c r="J43" s="20"/>
      <c r="K43" s="20"/>
      <c r="L43" s="20"/>
      <c r="M43" s="20"/>
      <c r="N43" s="20"/>
      <c r="O43" s="20"/>
      <c r="P43" s="20"/>
      <c r="Q43" s="21"/>
    </row>
    <row r="44" spans="2:17" x14ac:dyDescent="0.25">
      <c r="F44" s="2"/>
      <c r="J44" s="118"/>
      <c r="K44" s="2"/>
    </row>
    <row r="45" spans="2:17" x14ac:dyDescent="0.25">
      <c r="J45" s="118"/>
      <c r="K45" s="2"/>
    </row>
    <row r="46" spans="2:17" x14ac:dyDescent="0.25">
      <c r="J46" s="80"/>
    </row>
    <row r="47" spans="2:17" x14ac:dyDescent="0.25">
      <c r="J47" s="2"/>
    </row>
    <row r="48" spans="2:17" x14ac:dyDescent="0.25">
      <c r="J48" s="2"/>
    </row>
  </sheetData>
  <sheetProtection algorithmName="SHA-512" hashValue="dqPGJPKK3xcY2AXI7Yq4t1ZS/JBi+4X/n+2k0kRC0oZhrRAUjBMTuHeSnC36xI7KJEGXsansO2SS1o3BSae/qg==" saltValue="GGUi3+SiU/djvqLJy552iw==" spinCount="100000" sheet="1" selectLockedCells="1"/>
  <mergeCells count="37">
    <mergeCell ref="D9:D11"/>
    <mergeCell ref="B7:G8"/>
    <mergeCell ref="C9:C11"/>
    <mergeCell ref="F9:F11"/>
    <mergeCell ref="E9:E11"/>
    <mergeCell ref="I7:U8"/>
    <mergeCell ref="J9:J11"/>
    <mergeCell ref="T9:T11"/>
    <mergeCell ref="S9:S11"/>
    <mergeCell ref="R9:R11"/>
    <mergeCell ref="Q9:Q11"/>
    <mergeCell ref="P9:P11"/>
    <mergeCell ref="N9:N11"/>
    <mergeCell ref="M9:M11"/>
    <mergeCell ref="L9:L11"/>
    <mergeCell ref="K9:K11"/>
    <mergeCell ref="G37:I37"/>
    <mergeCell ref="G36:I36"/>
    <mergeCell ref="J34:J35"/>
    <mergeCell ref="N34:N35"/>
    <mergeCell ref="P34:P35"/>
    <mergeCell ref="G41:I41"/>
    <mergeCell ref="G42:I42"/>
    <mergeCell ref="B32:Q33"/>
    <mergeCell ref="C41:D41"/>
    <mergeCell ref="O34:O35"/>
    <mergeCell ref="K34:L35"/>
    <mergeCell ref="K37:L37"/>
    <mergeCell ref="K38:L38"/>
    <mergeCell ref="K39:L39"/>
    <mergeCell ref="G34:I35"/>
    <mergeCell ref="C36:F36"/>
    <mergeCell ref="C37:F37"/>
    <mergeCell ref="C38:F38"/>
    <mergeCell ref="C39:F39"/>
    <mergeCell ref="G39:I39"/>
    <mergeCell ref="G38:I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B2D3-DC04-4EF7-BAEA-41EAA640A327}">
  <dimension ref="B1:O37"/>
  <sheetViews>
    <sheetView showRowColHeaders="0" zoomScale="90" zoomScaleNormal="90" workbookViewId="0">
      <selection activeCell="E11" sqref="E11"/>
    </sheetView>
  </sheetViews>
  <sheetFormatPr defaultColWidth="9.140625" defaultRowHeight="15" x14ac:dyDescent="0.25"/>
  <cols>
    <col min="1" max="1" width="4.28515625" style="27" customWidth="1"/>
    <col min="2" max="2" width="3.7109375" style="27" customWidth="1"/>
    <col min="3" max="4" width="9.140625" style="27"/>
    <col min="5" max="5" width="11.140625" style="27" customWidth="1"/>
    <col min="6" max="7" width="12.42578125" style="27" customWidth="1"/>
    <col min="8" max="8" width="4.5703125" style="27" customWidth="1"/>
    <col min="9" max="13" width="9.140625" style="27"/>
    <col min="14" max="14" width="14.42578125" style="27" customWidth="1"/>
    <col min="15" max="15" width="4" style="27" customWidth="1"/>
    <col min="16" max="16384" width="9.140625" style="27"/>
  </cols>
  <sheetData>
    <row r="1" spans="2:15" ht="15" customHeight="1" x14ac:dyDescent="0.25"/>
    <row r="2" spans="2:15" ht="15" customHeight="1" x14ac:dyDescent="0.25"/>
    <row r="3" spans="2:15" ht="15" customHeight="1" x14ac:dyDescent="0.25"/>
    <row r="4" spans="2:15" ht="25.5" customHeight="1" x14ac:dyDescent="0.25"/>
    <row r="5" spans="2:15" ht="15" customHeight="1" x14ac:dyDescent="0.25"/>
    <row r="6" spans="2:15" ht="15.75" thickBot="1" x14ac:dyDescent="0.3"/>
    <row r="7" spans="2:15" ht="15" customHeight="1" x14ac:dyDescent="0.25">
      <c r="B7" s="350" t="s">
        <v>353</v>
      </c>
      <c r="C7" s="351"/>
      <c r="D7" s="351"/>
      <c r="E7" s="351"/>
      <c r="F7" s="351"/>
      <c r="G7" s="351"/>
      <c r="H7" s="352"/>
      <c r="I7" s="14"/>
      <c r="J7" s="15"/>
      <c r="K7" s="15"/>
      <c r="L7" s="15"/>
      <c r="M7" s="15"/>
      <c r="N7" s="15"/>
      <c r="O7" s="16"/>
    </row>
    <row r="8" spans="2:15" ht="15" customHeight="1" thickBot="1" x14ac:dyDescent="0.3">
      <c r="B8" s="353"/>
      <c r="C8" s="354"/>
      <c r="D8" s="354"/>
      <c r="E8" s="354"/>
      <c r="F8" s="354"/>
      <c r="G8" s="354"/>
      <c r="H8" s="355"/>
      <c r="I8" s="17"/>
      <c r="O8" s="18"/>
    </row>
    <row r="9" spans="2:15" ht="18" customHeight="1" x14ac:dyDescent="0.3">
      <c r="B9" s="75"/>
      <c r="C9" s="454" t="s">
        <v>19</v>
      </c>
      <c r="D9" s="454"/>
      <c r="E9" s="444" t="s">
        <v>331</v>
      </c>
      <c r="F9" s="452" t="s">
        <v>332</v>
      </c>
      <c r="G9" s="452" t="s">
        <v>333</v>
      </c>
      <c r="H9" s="78"/>
      <c r="I9" s="17"/>
      <c r="O9" s="18"/>
    </row>
    <row r="10" spans="2:15" x14ac:dyDescent="0.25">
      <c r="B10" s="17"/>
      <c r="C10" s="455"/>
      <c r="D10" s="455"/>
      <c r="E10" s="451"/>
      <c r="F10" s="453"/>
      <c r="G10" s="453"/>
      <c r="H10" s="18"/>
      <c r="I10" s="17"/>
      <c r="O10" s="18"/>
    </row>
    <row r="11" spans="2:15" x14ac:dyDescent="0.25">
      <c r="B11" s="17"/>
      <c r="C11" s="27" t="s">
        <v>25</v>
      </c>
      <c r="E11" s="275"/>
      <c r="F11" s="79" t="str">
        <f>IF(ISBLANK(E11),"",E11*VLOOKUP(C11,'Facteurs d''émissions'!$B$26:$D$30,2,FALSE))</f>
        <v/>
      </c>
      <c r="G11" s="79" t="str">
        <f>IF(ISBLANK(E11),"",E11*VLOOKUP(C11,'Facteurs d''émissions'!$B$26:$D$30,3,FALSE))</f>
        <v/>
      </c>
      <c r="H11" s="18"/>
      <c r="I11" s="17"/>
      <c r="O11" s="18"/>
    </row>
    <row r="12" spans="2:15" x14ac:dyDescent="0.25">
      <c r="B12" s="17"/>
      <c r="C12" s="448" t="s">
        <v>29</v>
      </c>
      <c r="D12" s="448"/>
      <c r="E12" s="275"/>
      <c r="F12" s="79" t="str">
        <f>IF(ISBLANK(E12),"",E12*VLOOKUP(C12,'Facteurs d''émissions'!$B$26:$D$30,2,FALSE))</f>
        <v/>
      </c>
      <c r="G12" s="79" t="str">
        <f>IF(ISBLANK(E12),"",E12*VLOOKUP(C12,'Facteurs d''émissions'!$B$26:$D$30,3,FALSE))</f>
        <v/>
      </c>
      <c r="H12" s="18"/>
      <c r="I12" s="17"/>
      <c r="O12" s="18"/>
    </row>
    <row r="13" spans="2:15" x14ac:dyDescent="0.25">
      <c r="B13" s="17"/>
      <c r="C13" s="448" t="s">
        <v>27</v>
      </c>
      <c r="D13" s="448"/>
      <c r="E13" s="275"/>
      <c r="F13" s="79" t="str">
        <f>IF(ISBLANK(E13),"",E13*VLOOKUP(C13,'Facteurs d''émissions'!$B$26:$D$30,2,FALSE))</f>
        <v/>
      </c>
      <c r="G13" s="79" t="str">
        <f>IF(ISBLANK(E13),"",E13*VLOOKUP(C13,'Facteurs d''émissions'!$B$26:$D$30,3,FALSE))</f>
        <v/>
      </c>
      <c r="H13" s="18"/>
      <c r="I13" s="17"/>
      <c r="O13" s="18"/>
    </row>
    <row r="14" spans="2:15" x14ac:dyDescent="0.25">
      <c r="B14" s="17"/>
      <c r="C14" s="448" t="s">
        <v>26</v>
      </c>
      <c r="D14" s="448"/>
      <c r="E14" s="275"/>
      <c r="F14" s="79" t="str">
        <f>IF(ISBLANK(E14),"",E14*VLOOKUP(C14,'Facteurs d''émissions'!$B$26:$D$30,2,FALSE))</f>
        <v/>
      </c>
      <c r="G14" s="79" t="str">
        <f>IF(ISBLANK(E14),"",E14*VLOOKUP(C14,'Facteurs d''émissions'!$B$26:$D$30,3,FALSE))</f>
        <v/>
      </c>
      <c r="H14" s="18"/>
      <c r="I14" s="17"/>
      <c r="O14" s="18"/>
    </row>
    <row r="15" spans="2:15" x14ac:dyDescent="0.25">
      <c r="B15" s="17"/>
      <c r="C15" s="448" t="s">
        <v>28</v>
      </c>
      <c r="D15" s="448"/>
      <c r="E15" s="275"/>
      <c r="F15" s="79" t="str">
        <f>IF(ISBLANK(E15),"",E15*VLOOKUP(C15,'Facteurs d''émissions'!$B$26:$D$30,2,FALSE))</f>
        <v/>
      </c>
      <c r="G15" s="79" t="str">
        <f>IF(ISBLANK(E15),"",E15*VLOOKUP(C15,'Facteurs d''émissions'!$B$26:$D$30,3,FALSE))</f>
        <v/>
      </c>
      <c r="H15" s="18"/>
      <c r="I15" s="17"/>
      <c r="O15" s="18"/>
    </row>
    <row r="16" spans="2:15" x14ac:dyDescent="0.25">
      <c r="B16" s="17"/>
      <c r="C16" s="449" t="s">
        <v>186</v>
      </c>
      <c r="D16" s="450"/>
      <c r="E16" s="275"/>
      <c r="F16" s="275"/>
      <c r="G16" s="275"/>
      <c r="H16" s="18"/>
      <c r="I16" s="17"/>
      <c r="O16" s="18"/>
    </row>
    <row r="17" spans="2:15" x14ac:dyDescent="0.25">
      <c r="B17" s="17"/>
      <c r="C17" s="449" t="s">
        <v>186</v>
      </c>
      <c r="D17" s="450"/>
      <c r="E17" s="275"/>
      <c r="F17" s="275"/>
      <c r="G17" s="275"/>
      <c r="H17" s="18"/>
      <c r="I17" s="17"/>
      <c r="O17" s="18"/>
    </row>
    <row r="18" spans="2:15" x14ac:dyDescent="0.25">
      <c r="B18" s="17"/>
      <c r="C18" s="28"/>
      <c r="D18" s="28"/>
      <c r="E18" s="28"/>
      <c r="F18" s="28"/>
      <c r="G18" s="28"/>
      <c r="H18" s="18"/>
      <c r="I18" s="17"/>
      <c r="O18" s="18"/>
    </row>
    <row r="19" spans="2:15" x14ac:dyDescent="0.25">
      <c r="B19" s="17"/>
      <c r="C19" s="447" t="s">
        <v>0</v>
      </c>
      <c r="D19" s="447"/>
      <c r="E19" s="61">
        <f>SUM(E11:E17)</f>
        <v>0</v>
      </c>
      <c r="F19" s="61">
        <f>SUM(F11:F17)</f>
        <v>0</v>
      </c>
      <c r="G19" s="61">
        <f>SUM(G11:G17)</f>
        <v>0</v>
      </c>
      <c r="H19" s="18"/>
      <c r="I19" s="17"/>
      <c r="O19" s="18"/>
    </row>
    <row r="20" spans="2:15" ht="15.75" thickBot="1" x14ac:dyDescent="0.3">
      <c r="B20" s="19"/>
      <c r="C20" s="20"/>
      <c r="D20" s="20"/>
      <c r="E20" s="20"/>
      <c r="F20" s="20"/>
      <c r="G20" s="20"/>
      <c r="H20" s="21"/>
      <c r="I20" s="19"/>
      <c r="J20" s="20"/>
      <c r="K20" s="20"/>
      <c r="L20" s="20"/>
      <c r="M20" s="20"/>
      <c r="N20" s="20"/>
      <c r="O20" s="21"/>
    </row>
    <row r="21" spans="2:15" ht="15.75" thickBot="1" x14ac:dyDescent="0.3"/>
    <row r="22" spans="2:15" ht="15" customHeight="1" x14ac:dyDescent="0.25">
      <c r="B22" s="350" t="s">
        <v>354</v>
      </c>
      <c r="C22" s="351"/>
      <c r="D22" s="351"/>
      <c r="E22" s="351"/>
      <c r="F22" s="351"/>
      <c r="G22" s="351"/>
      <c r="H22" s="352"/>
      <c r="I22" s="14"/>
      <c r="J22" s="15"/>
      <c r="K22" s="15"/>
      <c r="L22" s="15"/>
      <c r="M22" s="15"/>
      <c r="N22" s="15"/>
      <c r="O22" s="16"/>
    </row>
    <row r="23" spans="2:15" ht="15.75" thickBot="1" x14ac:dyDescent="0.3">
      <c r="B23" s="353"/>
      <c r="C23" s="354"/>
      <c r="D23" s="354"/>
      <c r="E23" s="354"/>
      <c r="F23" s="354"/>
      <c r="G23" s="354"/>
      <c r="H23" s="355"/>
      <c r="I23" s="17"/>
      <c r="O23" s="18"/>
    </row>
    <row r="24" spans="2:15" ht="18.75" customHeight="1" x14ac:dyDescent="0.3">
      <c r="B24" s="75"/>
      <c r="C24" s="454" t="s">
        <v>19</v>
      </c>
      <c r="D24" s="454"/>
      <c r="E24" s="444" t="s">
        <v>331</v>
      </c>
      <c r="F24" s="452" t="s">
        <v>332</v>
      </c>
      <c r="G24" s="452" t="s">
        <v>333</v>
      </c>
      <c r="H24" s="78"/>
      <c r="I24" s="17"/>
      <c r="O24" s="18"/>
    </row>
    <row r="25" spans="2:15" x14ac:dyDescent="0.25">
      <c r="B25" s="17"/>
      <c r="C25" s="455"/>
      <c r="D25" s="455"/>
      <c r="E25" s="451"/>
      <c r="F25" s="453"/>
      <c r="G25" s="453"/>
      <c r="H25" s="18"/>
      <c r="I25" s="17"/>
      <c r="O25" s="18"/>
    </row>
    <row r="26" spans="2:15" x14ac:dyDescent="0.25">
      <c r="B26" s="17"/>
      <c r="C26" s="27" t="s">
        <v>25</v>
      </c>
      <c r="E26" s="275"/>
      <c r="F26" s="79" t="str">
        <f>IF(ISBLANK(E26),"",E26*VLOOKUP(C26,'Facteurs d''émissions'!$B$26:$D$30,2,FALSE))</f>
        <v/>
      </c>
      <c r="G26" s="79" t="str">
        <f>IF(ISBLANK(E26),"",E26*VLOOKUP(C26,'Facteurs d''émissions'!$B$26:$D$30,3,FALSE))</f>
        <v/>
      </c>
      <c r="H26" s="18"/>
      <c r="I26" s="17"/>
      <c r="O26" s="18"/>
    </row>
    <row r="27" spans="2:15" x14ac:dyDescent="0.25">
      <c r="B27" s="17"/>
      <c r="C27" s="448" t="s">
        <v>29</v>
      </c>
      <c r="D27" s="448"/>
      <c r="E27" s="275"/>
      <c r="F27" s="79" t="str">
        <f>IF(ISBLANK(E27),"",E27*VLOOKUP(C27,'Facteurs d''émissions'!$B$26:$D$30,2,FALSE))</f>
        <v/>
      </c>
      <c r="G27" s="79" t="str">
        <f>IF(ISBLANK(E27),"",E27*VLOOKUP(C27,'Facteurs d''émissions'!$B$26:$D$30,3,FALSE))</f>
        <v/>
      </c>
      <c r="H27" s="18"/>
      <c r="I27" s="17"/>
      <c r="O27" s="18"/>
    </row>
    <row r="28" spans="2:15" x14ac:dyDescent="0.25">
      <c r="B28" s="17"/>
      <c r="C28" s="448" t="s">
        <v>27</v>
      </c>
      <c r="D28" s="448"/>
      <c r="E28" s="275"/>
      <c r="F28" s="79" t="str">
        <f>IF(ISBLANK(E28),"",E28*VLOOKUP(C28,'Facteurs d''émissions'!$B$26:$D$30,2,FALSE))</f>
        <v/>
      </c>
      <c r="G28" s="79" t="str">
        <f>IF(ISBLANK(E28),"",E28*VLOOKUP(C28,'Facteurs d''émissions'!$B$26:$D$30,3,FALSE))</f>
        <v/>
      </c>
      <c r="H28" s="18"/>
      <c r="I28" s="17"/>
      <c r="O28" s="18"/>
    </row>
    <row r="29" spans="2:15" x14ac:dyDescent="0.25">
      <c r="B29" s="17"/>
      <c r="C29" s="448" t="s">
        <v>26</v>
      </c>
      <c r="D29" s="448"/>
      <c r="E29" s="275"/>
      <c r="F29" s="79" t="str">
        <f>IF(ISBLANK(E29),"",E29*VLOOKUP(C29,'Facteurs d''émissions'!$B$26:$D$30,2,FALSE))</f>
        <v/>
      </c>
      <c r="G29" s="79" t="str">
        <f>IF(ISBLANK(E29),"",E29*VLOOKUP(C29,'Facteurs d''émissions'!$B$26:$D$30,3,FALSE))</f>
        <v/>
      </c>
      <c r="H29" s="18"/>
      <c r="I29" s="17"/>
      <c r="O29" s="18"/>
    </row>
    <row r="30" spans="2:15" x14ac:dyDescent="0.25">
      <c r="B30" s="17"/>
      <c r="C30" s="448" t="s">
        <v>28</v>
      </c>
      <c r="D30" s="448"/>
      <c r="E30" s="275"/>
      <c r="F30" s="79" t="str">
        <f>IF(ISBLANK(E30),"",E30*VLOOKUP(C30,'Facteurs d''émissions'!$B$26:$D$30,2,FALSE))</f>
        <v/>
      </c>
      <c r="G30" s="79" t="str">
        <f>IF(ISBLANK(E30),"",E30*VLOOKUP(C30,'Facteurs d''émissions'!$B$26:$D$30,3,FALSE))</f>
        <v/>
      </c>
      <c r="H30" s="18"/>
      <c r="I30" s="17"/>
      <c r="O30" s="18"/>
    </row>
    <row r="31" spans="2:15" x14ac:dyDescent="0.25">
      <c r="B31" s="17"/>
      <c r="C31" s="449" t="s">
        <v>186</v>
      </c>
      <c r="D31" s="450"/>
      <c r="E31" s="275"/>
      <c r="F31" s="275"/>
      <c r="G31" s="275"/>
      <c r="H31" s="18"/>
      <c r="I31" s="17"/>
      <c r="O31" s="18"/>
    </row>
    <row r="32" spans="2:15" x14ac:dyDescent="0.25">
      <c r="B32" s="17"/>
      <c r="C32" s="449" t="s">
        <v>186</v>
      </c>
      <c r="D32" s="450"/>
      <c r="E32" s="275"/>
      <c r="F32" s="275"/>
      <c r="G32" s="275"/>
      <c r="H32" s="18"/>
      <c r="I32" s="17"/>
      <c r="O32" s="18"/>
    </row>
    <row r="33" spans="2:15" x14ac:dyDescent="0.25">
      <c r="B33" s="17"/>
      <c r="C33" s="28"/>
      <c r="D33" s="28"/>
      <c r="E33" s="28"/>
      <c r="F33" s="28"/>
      <c r="G33" s="28"/>
      <c r="H33" s="18"/>
      <c r="I33" s="17"/>
      <c r="O33" s="18"/>
    </row>
    <row r="34" spans="2:15" x14ac:dyDescent="0.25">
      <c r="B34" s="17"/>
      <c r="C34" s="447" t="s">
        <v>0</v>
      </c>
      <c r="D34" s="447"/>
      <c r="E34" s="61">
        <f>SUM(E26:E32)</f>
        <v>0</v>
      </c>
      <c r="F34" s="61">
        <f>SUM(F26:F32)</f>
        <v>0</v>
      </c>
      <c r="G34" s="61">
        <f>SUM(G26:G32)</f>
        <v>0</v>
      </c>
      <c r="H34" s="18"/>
      <c r="I34" s="17"/>
      <c r="O34" s="18"/>
    </row>
    <row r="35" spans="2:15" ht="15.75" thickBot="1" x14ac:dyDescent="0.3">
      <c r="B35" s="19"/>
      <c r="C35" s="20"/>
      <c r="D35" s="20"/>
      <c r="E35" s="20"/>
      <c r="F35" s="20"/>
      <c r="G35" s="20"/>
      <c r="H35" s="21"/>
      <c r="I35" s="19"/>
      <c r="J35" s="20"/>
      <c r="K35" s="20"/>
      <c r="L35" s="20"/>
      <c r="M35" s="20"/>
      <c r="N35" s="20"/>
      <c r="O35" s="21"/>
    </row>
    <row r="37" spans="2:15" x14ac:dyDescent="0.25">
      <c r="C37" s="2"/>
    </row>
  </sheetData>
  <sheetProtection algorithmName="SHA-512" hashValue="T9woTSceIpJA5zgjfLeWovSBbLyzK0IftUvDGZ7WTwZ/XagRByT2tdnZp4tGynuF8wSNLpnqAv81nwvcjAc08A==" saltValue="NAzOVsVYleLgsNUmbrtx2g==" spinCount="100000" sheet="1" objects="1" scenarios="1" selectLockedCells="1"/>
  <mergeCells count="24">
    <mergeCell ref="B22:H23"/>
    <mergeCell ref="C16:D16"/>
    <mergeCell ref="C17:D17"/>
    <mergeCell ref="C19:D19"/>
    <mergeCell ref="B7:H8"/>
    <mergeCell ref="E9:E10"/>
    <mergeCell ref="F9:F10"/>
    <mergeCell ref="G9:G10"/>
    <mergeCell ref="C12:D12"/>
    <mergeCell ref="C13:D13"/>
    <mergeCell ref="C14:D14"/>
    <mergeCell ref="C15:D15"/>
    <mergeCell ref="C9:D10"/>
    <mergeCell ref="E24:E25"/>
    <mergeCell ref="F24:F25"/>
    <mergeCell ref="G24:G25"/>
    <mergeCell ref="C27:D27"/>
    <mergeCell ref="C24:D25"/>
    <mergeCell ref="C34:D34"/>
    <mergeCell ref="C28:D28"/>
    <mergeCell ref="C29:D29"/>
    <mergeCell ref="C30:D30"/>
    <mergeCell ref="C31:D31"/>
    <mergeCell ref="C32:D32"/>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B25-CF48-4EDC-A578-5F2AF9DE5C17}">
  <dimension ref="B1:H19"/>
  <sheetViews>
    <sheetView showRowColHeaders="0" zoomScale="90" zoomScaleNormal="90" workbookViewId="0">
      <selection activeCell="C15" sqref="C15:D15"/>
    </sheetView>
  </sheetViews>
  <sheetFormatPr defaultColWidth="9.140625" defaultRowHeight="15" x14ac:dyDescent="0.25"/>
  <cols>
    <col min="1" max="1" width="3.7109375" style="27" customWidth="1"/>
    <col min="2" max="2" width="9.140625" style="27"/>
    <col min="3" max="3" width="14.28515625" style="27" customWidth="1"/>
    <col min="4" max="4" width="18.5703125" style="27" customWidth="1"/>
    <col min="5" max="7" width="17.7109375" style="27" customWidth="1"/>
    <col min="8" max="8" width="13.140625" style="27" customWidth="1"/>
    <col min="9" max="16384" width="9.140625" style="27"/>
  </cols>
  <sheetData>
    <row r="1" spans="2:8" ht="15" customHeight="1" x14ac:dyDescent="0.25"/>
    <row r="2" spans="2:8" ht="15" customHeight="1" x14ac:dyDescent="0.25"/>
    <row r="3" spans="2:8" ht="15" customHeight="1" x14ac:dyDescent="0.25"/>
    <row r="4" spans="2:8" ht="23.25" customHeight="1" x14ac:dyDescent="0.25"/>
    <row r="5" spans="2:8" ht="15" customHeight="1" x14ac:dyDescent="0.25"/>
    <row r="6" spans="2:8" ht="15.75" thickBot="1" x14ac:dyDescent="0.3"/>
    <row r="7" spans="2:8" ht="15" customHeight="1" x14ac:dyDescent="0.25">
      <c r="B7" s="350" t="s">
        <v>181</v>
      </c>
      <c r="C7" s="351"/>
      <c r="D7" s="351"/>
      <c r="E7" s="351"/>
      <c r="F7" s="351"/>
      <c r="G7" s="351"/>
      <c r="H7" s="352"/>
    </row>
    <row r="8" spans="2:8" ht="15" customHeight="1" thickBot="1" x14ac:dyDescent="0.3">
      <c r="B8" s="353"/>
      <c r="C8" s="354"/>
      <c r="D8" s="354"/>
      <c r="E8" s="354"/>
      <c r="F8" s="354"/>
      <c r="G8" s="354"/>
      <c r="H8" s="355"/>
    </row>
    <row r="9" spans="2:8" ht="18" customHeight="1" x14ac:dyDescent="0.3">
      <c r="B9" s="75"/>
      <c r="C9" s="455" t="s">
        <v>19</v>
      </c>
      <c r="D9" s="455"/>
      <c r="E9" s="444" t="s">
        <v>187</v>
      </c>
      <c r="F9" s="444" t="s">
        <v>188</v>
      </c>
      <c r="G9" s="452" t="s">
        <v>270</v>
      </c>
      <c r="H9" s="78"/>
    </row>
    <row r="10" spans="2:8" x14ac:dyDescent="0.25">
      <c r="B10" s="17"/>
      <c r="C10" s="455"/>
      <c r="D10" s="455"/>
      <c r="E10" s="451"/>
      <c r="F10" s="453"/>
      <c r="G10" s="453"/>
      <c r="H10" s="18"/>
    </row>
    <row r="11" spans="2:8" x14ac:dyDescent="0.25">
      <c r="B11" s="17"/>
      <c r="C11" s="448" t="s">
        <v>182</v>
      </c>
      <c r="D11" s="457"/>
      <c r="E11" s="244" t="e">
        <f>Électricité!N28*VLOOKUP(Sommaire!E14,'Facteurs d''émissions'!B8:J21,3,FALSE)/1000</f>
        <v>#N/A</v>
      </c>
      <c r="F11" s="276" t="s">
        <v>189</v>
      </c>
      <c r="G11" s="244" t="str">
        <f t="shared" ref="G11:G16" si="0">IF(F11="Oui",E11,"")</f>
        <v/>
      </c>
      <c r="H11" s="18"/>
    </row>
    <row r="12" spans="2:8" x14ac:dyDescent="0.25">
      <c r="B12" s="17"/>
      <c r="C12" s="448" t="s">
        <v>183</v>
      </c>
      <c r="D12" s="457"/>
      <c r="E12" s="276"/>
      <c r="F12" s="276" t="s">
        <v>189</v>
      </c>
      <c r="G12" s="244" t="str">
        <f t="shared" si="0"/>
        <v/>
      </c>
      <c r="H12" s="18"/>
    </row>
    <row r="13" spans="2:8" x14ac:dyDescent="0.25">
      <c r="B13" s="17"/>
      <c r="C13" s="28" t="s">
        <v>184</v>
      </c>
      <c r="D13" s="28"/>
      <c r="E13" s="276"/>
      <c r="F13" s="276" t="s">
        <v>189</v>
      </c>
      <c r="G13" s="244" t="str">
        <f t="shared" si="0"/>
        <v/>
      </c>
      <c r="H13" s="18"/>
    </row>
    <row r="14" spans="2:8" x14ac:dyDescent="0.25">
      <c r="B14" s="17"/>
      <c r="C14" s="28" t="s">
        <v>185</v>
      </c>
      <c r="D14" s="28"/>
      <c r="E14" s="276"/>
      <c r="F14" s="276" t="s">
        <v>189</v>
      </c>
      <c r="G14" s="244" t="str">
        <f t="shared" si="0"/>
        <v/>
      </c>
      <c r="H14" s="18"/>
    </row>
    <row r="15" spans="2:8" x14ac:dyDescent="0.25">
      <c r="B15" s="17"/>
      <c r="C15" s="458" t="s">
        <v>186</v>
      </c>
      <c r="D15" s="458"/>
      <c r="E15" s="276"/>
      <c r="F15" s="276" t="s">
        <v>189</v>
      </c>
      <c r="G15" s="244" t="str">
        <f t="shared" si="0"/>
        <v/>
      </c>
      <c r="H15" s="18"/>
    </row>
    <row r="16" spans="2:8" x14ac:dyDescent="0.25">
      <c r="B16" s="17"/>
      <c r="C16" s="458" t="s">
        <v>186</v>
      </c>
      <c r="D16" s="458"/>
      <c r="E16" s="276"/>
      <c r="F16" s="276" t="s">
        <v>189</v>
      </c>
      <c r="G16" s="244" t="str">
        <f t="shared" si="0"/>
        <v/>
      </c>
      <c r="H16" s="18"/>
    </row>
    <row r="17" spans="2:8" x14ac:dyDescent="0.25">
      <c r="B17" s="17"/>
      <c r="C17" s="448"/>
      <c r="D17" s="448"/>
      <c r="E17" s="74"/>
      <c r="F17" s="74"/>
      <c r="G17" s="74"/>
      <c r="H17" s="18"/>
    </row>
    <row r="18" spans="2:8" x14ac:dyDescent="0.25">
      <c r="B18" s="17"/>
      <c r="C18" s="456" t="s">
        <v>190</v>
      </c>
      <c r="D18" s="456"/>
      <c r="E18" s="245" t="e">
        <f>SUM(E11:E16)</f>
        <v>#N/A</v>
      </c>
      <c r="F18" s="459" t="s">
        <v>269</v>
      </c>
      <c r="G18" s="246">
        <f>SUM(G11:G16)</f>
        <v>0</v>
      </c>
      <c r="H18" s="18"/>
    </row>
    <row r="19" spans="2:8" ht="15.75" thickBot="1" x14ac:dyDescent="0.3">
      <c r="B19" s="19"/>
      <c r="C19" s="222"/>
      <c r="D19" s="223"/>
      <c r="E19" s="222"/>
      <c r="F19" s="460"/>
      <c r="G19" s="20"/>
      <c r="H19" s="21"/>
    </row>
  </sheetData>
  <sheetProtection algorithmName="SHA-512" hashValue="mg3Yu3MArHK1YmLh1rPSAz9tv1GHioBtInErrkJPkR0i7guIYJaEfSIJUC5Nhm1j2k0L8oMUCPm13kww1Mn5hQ==" saltValue="wskvGZVFtLw9b/gol6ACMg==" spinCount="100000" sheet="1" objects="1" scenarios="1" selectLockedCells="1"/>
  <mergeCells count="12">
    <mergeCell ref="C18:D18"/>
    <mergeCell ref="B7:H8"/>
    <mergeCell ref="E9:E10"/>
    <mergeCell ref="F9:F10"/>
    <mergeCell ref="C12:D12"/>
    <mergeCell ref="G9:G10"/>
    <mergeCell ref="C9:D10"/>
    <mergeCell ref="C11:D11"/>
    <mergeCell ref="C15:D15"/>
    <mergeCell ref="C16:D16"/>
    <mergeCell ref="C17:D17"/>
    <mergeCell ref="F18:F19"/>
  </mergeCells>
  <dataValidations count="1">
    <dataValidation type="list" allowBlank="1" showInputMessage="1" showErrorMessage="1" sqref="F11:F16" xr:uid="{EBB1DD45-B536-41B5-8289-B98604B6E6F5}">
      <formula1>"Oui,Non"</formula1>
    </dataValidation>
  </dataValidations>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CEB9-007A-4E0E-BF19-3FF92C4679BE}">
  <dimension ref="B6:L41"/>
  <sheetViews>
    <sheetView showRowColHeaders="0" zoomScale="90" zoomScaleNormal="90" workbookViewId="0">
      <selection activeCell="C21" sqref="C21"/>
    </sheetView>
  </sheetViews>
  <sheetFormatPr defaultColWidth="9.140625" defaultRowHeight="15" x14ac:dyDescent="0.25"/>
  <cols>
    <col min="1" max="1" width="4.5703125" style="27" customWidth="1"/>
    <col min="2" max="2" width="25.85546875" style="27" customWidth="1"/>
    <col min="3" max="4" width="21" style="27" customWidth="1"/>
    <col min="5" max="5" width="20.5703125" style="27" bestFit="1" customWidth="1"/>
    <col min="6" max="6" width="15.5703125" style="27" hidden="1" customWidth="1"/>
    <col min="7" max="7" width="19.5703125" style="27" bestFit="1" customWidth="1"/>
    <col min="8" max="10" width="21" style="27" customWidth="1"/>
    <col min="11" max="16384" width="9.140625" style="27"/>
  </cols>
  <sheetData>
    <row r="6" spans="2:12" ht="15.75" thickBot="1" x14ac:dyDescent="0.3">
      <c r="J6" s="1"/>
      <c r="K6" s="1"/>
      <c r="L6" s="1"/>
    </row>
    <row r="7" spans="2:12" ht="78" customHeight="1" x14ac:dyDescent="0.25">
      <c r="B7" s="140"/>
      <c r="C7" s="81" t="s">
        <v>245</v>
      </c>
      <c r="D7" s="81" t="s">
        <v>246</v>
      </c>
      <c r="E7" s="81" t="s">
        <v>247</v>
      </c>
      <c r="F7" s="81" t="s">
        <v>36</v>
      </c>
      <c r="G7" s="81" t="s">
        <v>248</v>
      </c>
      <c r="H7" s="81" t="s">
        <v>249</v>
      </c>
      <c r="I7" s="81" t="s">
        <v>250</v>
      </c>
      <c r="J7" s="139" t="s">
        <v>251</v>
      </c>
    </row>
    <row r="8" spans="2:12" x14ac:dyDescent="0.25">
      <c r="B8" s="138" t="s">
        <v>252</v>
      </c>
      <c r="C8" s="283">
        <v>27</v>
      </c>
      <c r="D8" s="283">
        <f>E8-C8</f>
        <v>1</v>
      </c>
      <c r="E8" s="283">
        <v>28</v>
      </c>
      <c r="F8" s="279">
        <v>109.23</v>
      </c>
      <c r="G8" s="279">
        <f>F8*3412.14/1000</f>
        <v>372.7080522</v>
      </c>
      <c r="H8" s="307">
        <v>1912</v>
      </c>
      <c r="I8" s="141">
        <f>H8*26.137/1000</f>
        <v>49.973944000000003</v>
      </c>
      <c r="J8" s="142">
        <f>I8*9.48043</f>
        <v>473.77447791592004</v>
      </c>
    </row>
    <row r="9" spans="2:12" x14ac:dyDescent="0.25">
      <c r="B9" s="138" t="s">
        <v>214</v>
      </c>
      <c r="C9" s="283">
        <v>690</v>
      </c>
      <c r="D9" s="283">
        <f t="shared" ref="D9:D20" si="0">E9-C9</f>
        <v>40</v>
      </c>
      <c r="E9" s="283">
        <v>730</v>
      </c>
      <c r="F9" s="279">
        <v>155.93</v>
      </c>
      <c r="G9" s="279">
        <f t="shared" ref="G9:G20" si="1">F9*3412.14/1000</f>
        <v>532.05499020000002</v>
      </c>
      <c r="H9" s="307">
        <v>1912</v>
      </c>
      <c r="I9" s="141">
        <f t="shared" ref="I9:I21" si="2">H9*26.137/1000</f>
        <v>49.973944000000003</v>
      </c>
      <c r="J9" s="142">
        <f t="shared" ref="J9:J21" si="3">I9*9.48043</f>
        <v>473.77447791592004</v>
      </c>
    </row>
    <row r="10" spans="2:12" x14ac:dyDescent="0.25">
      <c r="B10" s="76" t="s">
        <v>316</v>
      </c>
      <c r="C10" s="283">
        <v>300</v>
      </c>
      <c r="D10" s="283">
        <f t="shared" si="0"/>
        <v>10</v>
      </c>
      <c r="E10" s="283">
        <v>310</v>
      </c>
      <c r="F10" s="279">
        <v>203.35</v>
      </c>
      <c r="G10" s="279">
        <f t="shared" si="1"/>
        <v>693.85866899999996</v>
      </c>
      <c r="H10" s="307">
        <v>1912</v>
      </c>
      <c r="I10" s="141">
        <f t="shared" si="2"/>
        <v>49.973944000000003</v>
      </c>
      <c r="J10" s="142">
        <f t="shared" si="3"/>
        <v>473.77447791592004</v>
      </c>
    </row>
    <row r="11" spans="2:12" x14ac:dyDescent="0.25">
      <c r="B11" s="138" t="s">
        <v>213</v>
      </c>
      <c r="C11" s="283">
        <v>300</v>
      </c>
      <c r="D11" s="283">
        <f t="shared" si="0"/>
        <v>10</v>
      </c>
      <c r="E11" s="283">
        <v>310</v>
      </c>
      <c r="F11" s="279">
        <v>178.56</v>
      </c>
      <c r="G11" s="279">
        <f t="shared" si="1"/>
        <v>609.27171840000005</v>
      </c>
      <c r="H11" s="307">
        <v>1912</v>
      </c>
      <c r="I11" s="141">
        <f t="shared" si="2"/>
        <v>49.973944000000003</v>
      </c>
      <c r="J11" s="142">
        <f t="shared" si="3"/>
        <v>473.77447791592004</v>
      </c>
    </row>
    <row r="12" spans="2:12" x14ac:dyDescent="0.25">
      <c r="B12" s="138" t="s">
        <v>215</v>
      </c>
      <c r="C12" s="283">
        <v>1.2</v>
      </c>
      <c r="D12" s="283">
        <f t="shared" si="0"/>
        <v>0.30000000000000004</v>
      </c>
      <c r="E12" s="283">
        <v>1.5</v>
      </c>
      <c r="F12" s="279">
        <v>96.52</v>
      </c>
      <c r="G12" s="279">
        <f t="shared" si="1"/>
        <v>329.33975279999999</v>
      </c>
      <c r="H12" s="307">
        <v>1898</v>
      </c>
      <c r="I12" s="141">
        <f t="shared" si="2"/>
        <v>49.608025999999995</v>
      </c>
      <c r="J12" s="142">
        <f t="shared" si="3"/>
        <v>470.30541793117999</v>
      </c>
    </row>
    <row r="13" spans="2:12" x14ac:dyDescent="0.25">
      <c r="B13" s="138" t="s">
        <v>30</v>
      </c>
      <c r="C13" s="283">
        <v>26</v>
      </c>
      <c r="D13" s="283">
        <f t="shared" si="0"/>
        <v>3</v>
      </c>
      <c r="E13" s="283">
        <v>29</v>
      </c>
      <c r="F13" s="279">
        <v>120.3</v>
      </c>
      <c r="G13" s="279">
        <f t="shared" si="1"/>
        <v>410.48044199999998</v>
      </c>
      <c r="H13" s="307">
        <v>1899</v>
      </c>
      <c r="I13" s="141">
        <f t="shared" si="2"/>
        <v>49.634163000000001</v>
      </c>
      <c r="J13" s="142">
        <f t="shared" si="3"/>
        <v>470.55320793009003</v>
      </c>
    </row>
    <row r="14" spans="2:12" x14ac:dyDescent="0.25">
      <c r="B14" s="138" t="s">
        <v>31</v>
      </c>
      <c r="C14" s="283">
        <v>1.2</v>
      </c>
      <c r="D14" s="283">
        <f t="shared" si="0"/>
        <v>0</v>
      </c>
      <c r="E14" s="283">
        <v>1.2</v>
      </c>
      <c r="F14" s="279">
        <v>0</v>
      </c>
      <c r="G14" s="279">
        <f t="shared" si="1"/>
        <v>0</v>
      </c>
      <c r="H14" s="307">
        <v>1897</v>
      </c>
      <c r="I14" s="141">
        <f t="shared" si="2"/>
        <v>49.581889000000004</v>
      </c>
      <c r="J14" s="142">
        <f t="shared" si="3"/>
        <v>470.05762793227007</v>
      </c>
    </row>
    <row r="15" spans="2:12" x14ac:dyDescent="0.25">
      <c r="B15" s="138" t="s">
        <v>32</v>
      </c>
      <c r="C15" s="283">
        <v>670</v>
      </c>
      <c r="D15" s="283">
        <f t="shared" si="0"/>
        <v>60</v>
      </c>
      <c r="E15" s="283">
        <v>730</v>
      </c>
      <c r="F15" s="279">
        <v>133.18</v>
      </c>
      <c r="G15" s="279">
        <f t="shared" si="1"/>
        <v>454.4288052</v>
      </c>
      <c r="H15" s="307">
        <v>1840</v>
      </c>
      <c r="I15" s="141">
        <f t="shared" si="2"/>
        <v>48.092080000000003</v>
      </c>
      <c r="J15" s="142">
        <f t="shared" si="3"/>
        <v>455.93359799440003</v>
      </c>
    </row>
    <row r="16" spans="2:12" x14ac:dyDescent="0.25">
      <c r="B16" s="138" t="s">
        <v>33</v>
      </c>
      <c r="C16" s="283">
        <v>620</v>
      </c>
      <c r="D16" s="283">
        <f t="shared" si="0"/>
        <v>60</v>
      </c>
      <c r="E16" s="283">
        <v>680</v>
      </c>
      <c r="F16" s="279">
        <v>136.25</v>
      </c>
      <c r="G16" s="279">
        <f t="shared" si="1"/>
        <v>464.90407500000003</v>
      </c>
      <c r="H16" s="307">
        <v>1939</v>
      </c>
      <c r="I16" s="141">
        <f t="shared" si="2"/>
        <v>50.679643000000006</v>
      </c>
      <c r="J16" s="142">
        <f t="shared" si="3"/>
        <v>480.46480788649006</v>
      </c>
    </row>
    <row r="17" spans="2:10" x14ac:dyDescent="0.25">
      <c r="B17" s="138" t="s">
        <v>212</v>
      </c>
      <c r="C17" s="283">
        <v>18</v>
      </c>
      <c r="D17" s="283">
        <f t="shared" si="0"/>
        <v>1</v>
      </c>
      <c r="E17" s="283">
        <v>19</v>
      </c>
      <c r="F17" s="279">
        <v>122.77</v>
      </c>
      <c r="G17" s="279">
        <f t="shared" si="1"/>
        <v>418.90842779999997</v>
      </c>
      <c r="H17" s="307">
        <v>1937</v>
      </c>
      <c r="I17" s="141">
        <f t="shared" si="2"/>
        <v>50.627369000000002</v>
      </c>
      <c r="J17" s="142">
        <f t="shared" si="3"/>
        <v>479.96922788867005</v>
      </c>
    </row>
    <row r="18" spans="2:10" x14ac:dyDescent="0.25">
      <c r="B18" s="138" t="s">
        <v>34</v>
      </c>
      <c r="C18" s="283">
        <v>100</v>
      </c>
      <c r="D18" s="283">
        <f t="shared" si="0"/>
        <v>20</v>
      </c>
      <c r="E18" s="283">
        <v>120</v>
      </c>
      <c r="F18" s="279">
        <v>246.97</v>
      </c>
      <c r="G18" s="279">
        <f t="shared" si="1"/>
        <v>842.6962158</v>
      </c>
      <c r="H18" s="307">
        <v>1912</v>
      </c>
      <c r="I18" s="141">
        <f t="shared" si="2"/>
        <v>49.973944000000003</v>
      </c>
      <c r="J18" s="142">
        <f t="shared" si="3"/>
        <v>473.77447791592004</v>
      </c>
    </row>
    <row r="19" spans="2:10" x14ac:dyDescent="0.25">
      <c r="B19" s="138" t="s">
        <v>218</v>
      </c>
      <c r="C19" s="283">
        <v>170</v>
      </c>
      <c r="D19" s="283">
        <f t="shared" si="0"/>
        <v>0</v>
      </c>
      <c r="E19" s="283">
        <v>170</v>
      </c>
      <c r="F19" s="279">
        <v>246.97</v>
      </c>
      <c r="G19" s="279">
        <f t="shared" si="1"/>
        <v>842.6962158</v>
      </c>
      <c r="H19" s="307">
        <v>1912</v>
      </c>
      <c r="I19" s="141">
        <f t="shared" si="2"/>
        <v>49.973944000000003</v>
      </c>
      <c r="J19" s="142">
        <f t="shared" si="3"/>
        <v>473.77447791592004</v>
      </c>
    </row>
    <row r="20" spans="2:10" x14ac:dyDescent="0.25">
      <c r="B20" s="138" t="s">
        <v>35</v>
      </c>
      <c r="C20" s="283">
        <v>850</v>
      </c>
      <c r="D20" s="283">
        <f t="shared" si="0"/>
        <v>20</v>
      </c>
      <c r="E20" s="283">
        <v>870</v>
      </c>
      <c r="F20" s="279">
        <v>246.97</v>
      </c>
      <c r="G20" s="279">
        <f t="shared" si="1"/>
        <v>842.6962158</v>
      </c>
      <c r="H20" s="307">
        <v>1912</v>
      </c>
      <c r="I20" s="141">
        <f t="shared" si="2"/>
        <v>49.973944000000003</v>
      </c>
      <c r="J20" s="142">
        <f t="shared" si="3"/>
        <v>473.77447791592004</v>
      </c>
    </row>
    <row r="21" spans="2:10" ht="15.75" thickBot="1" x14ac:dyDescent="0.3">
      <c r="B21" s="143" t="s">
        <v>186</v>
      </c>
      <c r="C21" s="144"/>
      <c r="D21" s="145">
        <f t="shared" ref="D21" si="4">E21-C21</f>
        <v>0</v>
      </c>
      <c r="E21" s="144"/>
      <c r="F21" s="146"/>
      <c r="G21" s="147"/>
      <c r="H21" s="144"/>
      <c r="I21" s="148">
        <f t="shared" si="2"/>
        <v>0</v>
      </c>
      <c r="J21" s="149">
        <f t="shared" si="3"/>
        <v>0</v>
      </c>
    </row>
    <row r="22" spans="2:10" ht="14.45" customHeight="1" x14ac:dyDescent="0.25">
      <c r="B22" s="461" t="s">
        <v>382</v>
      </c>
      <c r="C22" s="461"/>
      <c r="D22" s="461"/>
      <c r="E22" s="461"/>
      <c r="F22" s="461"/>
      <c r="G22" s="461"/>
      <c r="H22" s="461"/>
      <c r="I22" s="461"/>
      <c r="J22" s="461"/>
    </row>
    <row r="23" spans="2:10" ht="29.25" customHeight="1" x14ac:dyDescent="0.25">
      <c r="B23" s="462"/>
      <c r="C23" s="462"/>
      <c r="D23" s="462"/>
      <c r="E23" s="462"/>
      <c r="F23" s="462"/>
      <c r="G23" s="462"/>
      <c r="H23" s="462"/>
      <c r="I23" s="462"/>
      <c r="J23" s="462"/>
    </row>
    <row r="24" spans="2:10" ht="15.75" thickBot="1" x14ac:dyDescent="0.3"/>
    <row r="25" spans="2:10" ht="33" x14ac:dyDescent="0.25">
      <c r="B25" s="280" t="s">
        <v>253</v>
      </c>
      <c r="C25" s="81" t="s">
        <v>254</v>
      </c>
      <c r="D25" s="281" t="s">
        <v>255</v>
      </c>
      <c r="G25" s="465" t="s">
        <v>263</v>
      </c>
      <c r="H25" s="466"/>
      <c r="I25" s="467"/>
      <c r="J25" s="282" t="s">
        <v>258</v>
      </c>
    </row>
    <row r="26" spans="2:10" x14ac:dyDescent="0.25">
      <c r="B26" s="138" t="s">
        <v>25</v>
      </c>
      <c r="C26" s="283">
        <v>3830</v>
      </c>
      <c r="D26" s="284">
        <v>1430</v>
      </c>
      <c r="G26" s="468" t="s">
        <v>264</v>
      </c>
      <c r="H26" s="469"/>
      <c r="I26" s="469"/>
      <c r="J26" s="285">
        <v>83.919716109855784</v>
      </c>
    </row>
    <row r="27" spans="2:10" x14ac:dyDescent="0.25">
      <c r="B27" s="138" t="s">
        <v>29</v>
      </c>
      <c r="C27" s="283">
        <v>2330</v>
      </c>
      <c r="D27" s="284">
        <v>675</v>
      </c>
      <c r="G27" s="468" t="s">
        <v>265</v>
      </c>
      <c r="H27" s="469"/>
      <c r="I27" s="469"/>
      <c r="J27" s="285">
        <v>83.919716109855784</v>
      </c>
    </row>
    <row r="28" spans="2:10" ht="15" customHeight="1" x14ac:dyDescent="0.25">
      <c r="B28" s="138" t="s">
        <v>27</v>
      </c>
      <c r="C28" s="283">
        <v>6010</v>
      </c>
      <c r="D28" s="284">
        <v>3921.6</v>
      </c>
      <c r="G28" s="468" t="s">
        <v>266</v>
      </c>
      <c r="H28" s="469"/>
      <c r="I28" s="469"/>
      <c r="J28" s="285">
        <v>16.292974022231995</v>
      </c>
    </row>
    <row r="29" spans="2:10" ht="15" customHeight="1" x14ac:dyDescent="0.25">
      <c r="B29" s="138" t="s">
        <v>26</v>
      </c>
      <c r="C29" s="283">
        <v>4115</v>
      </c>
      <c r="D29" s="284">
        <v>1773.85</v>
      </c>
      <c r="G29" s="468" t="s">
        <v>267</v>
      </c>
      <c r="H29" s="469"/>
      <c r="I29" s="469"/>
      <c r="J29" s="285">
        <v>70.005762727286509</v>
      </c>
    </row>
    <row r="30" spans="2:10" ht="15.75" customHeight="1" thickBot="1" x14ac:dyDescent="0.3">
      <c r="B30" s="143" t="s">
        <v>28</v>
      </c>
      <c r="C30" s="286">
        <v>4340</v>
      </c>
      <c r="D30" s="287">
        <v>2087.5</v>
      </c>
      <c r="G30" s="470" t="s">
        <v>268</v>
      </c>
      <c r="H30" s="471"/>
      <c r="I30" s="471"/>
      <c r="J30" s="288">
        <v>46.717899334253346</v>
      </c>
    </row>
    <row r="31" spans="2:10" ht="36" customHeight="1" x14ac:dyDescent="0.25">
      <c r="B31" s="463" t="s">
        <v>256</v>
      </c>
      <c r="C31" s="463"/>
      <c r="D31" s="463"/>
      <c r="G31" s="463" t="s">
        <v>262</v>
      </c>
      <c r="H31" s="463"/>
      <c r="I31" s="463"/>
      <c r="J31" s="463"/>
    </row>
    <row r="32" spans="2:10" ht="15.75" thickBot="1" x14ac:dyDescent="0.3">
      <c r="B32" s="464"/>
      <c r="C32" s="464"/>
      <c r="D32" s="464"/>
    </row>
    <row r="33" spans="2:4" ht="18" x14ac:dyDescent="0.35">
      <c r="B33" s="280" t="s">
        <v>257</v>
      </c>
      <c r="C33" s="292" t="s">
        <v>371</v>
      </c>
      <c r="D33" s="289" t="s">
        <v>258</v>
      </c>
    </row>
    <row r="34" spans="2:4" ht="15" customHeight="1" x14ac:dyDescent="0.25">
      <c r="B34" s="138" t="s">
        <v>163</v>
      </c>
      <c r="C34" s="293"/>
      <c r="D34" s="290">
        <v>95.682124929861544</v>
      </c>
    </row>
    <row r="35" spans="2:4" ht="15" customHeight="1" x14ac:dyDescent="0.25">
      <c r="B35" s="138" t="s">
        <v>259</v>
      </c>
      <c r="C35" s="294">
        <f>2804/1000</f>
        <v>2.8039999999999998</v>
      </c>
      <c r="D35" s="290">
        <v>73.199905976554803</v>
      </c>
    </row>
    <row r="36" spans="2:4" ht="15" customHeight="1" x14ac:dyDescent="0.25">
      <c r="B36" s="138" t="s">
        <v>260</v>
      </c>
      <c r="C36" s="294">
        <f>2763/1000</f>
        <v>2.7629999999999999</v>
      </c>
      <c r="D36" s="290">
        <v>71.209490301936569</v>
      </c>
    </row>
    <row r="37" spans="2:4" ht="15" customHeight="1" thickBot="1" x14ac:dyDescent="0.3">
      <c r="B37" s="143" t="s">
        <v>261</v>
      </c>
      <c r="C37" s="295">
        <f>548/1000</f>
        <v>0.54800000000000004</v>
      </c>
      <c r="D37" s="291">
        <v>61.153152060175003</v>
      </c>
    </row>
    <row r="38" spans="2:4" ht="28.9" customHeight="1" x14ac:dyDescent="0.25">
      <c r="B38" s="463" t="s">
        <v>262</v>
      </c>
      <c r="C38" s="463"/>
    </row>
    <row r="39" spans="2:4" ht="15" customHeight="1" x14ac:dyDescent="0.25">
      <c r="B39" s="464"/>
      <c r="C39" s="464"/>
    </row>
    <row r="40" spans="2:4" ht="14.45" customHeight="1" x14ac:dyDescent="0.25">
      <c r="B40" s="464"/>
      <c r="C40" s="464"/>
    </row>
    <row r="41" spans="2:4" x14ac:dyDescent="0.25">
      <c r="B41" s="136"/>
      <c r="C41" s="136"/>
      <c r="D41" s="136"/>
    </row>
  </sheetData>
  <sheetProtection algorithmName="SHA-512" hashValue="4Ez6tcO/9uV48n1KAO535LlB73RX0MP30qYNJeKs4gSr4/4fTr1irhCt29CPK84yYpA27esYAWyMZufpBAS/zg==" saltValue="F6k9YV7PeRA+4xZF5c1frg==" spinCount="100000" sheet="1" selectLockedCells="1"/>
  <mergeCells count="10">
    <mergeCell ref="B22:J23"/>
    <mergeCell ref="B31:D32"/>
    <mergeCell ref="B38:C40"/>
    <mergeCell ref="G31:J31"/>
    <mergeCell ref="G25:I25"/>
    <mergeCell ref="G26:I26"/>
    <mergeCell ref="G27:I27"/>
    <mergeCell ref="G28:I28"/>
    <mergeCell ref="G29:I29"/>
    <mergeCell ref="G30:I3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C029F-25ED-4244-A138-8B79B9429315}">
  <sheetPr>
    <tabColor rgb="FF0070C0"/>
  </sheetPr>
  <dimension ref="B6:AM115"/>
  <sheetViews>
    <sheetView zoomScale="60" zoomScaleNormal="60" workbookViewId="0"/>
  </sheetViews>
  <sheetFormatPr defaultColWidth="8.85546875" defaultRowHeight="15" x14ac:dyDescent="0.25"/>
  <cols>
    <col min="1" max="1" width="8.85546875" style="27"/>
    <col min="2" max="2" width="7.28515625" style="27" customWidth="1"/>
    <col min="3" max="3" width="14.5703125" style="27" customWidth="1"/>
    <col min="4" max="4" width="18.140625" style="27" customWidth="1"/>
    <col min="5" max="5" width="14.5703125" style="27" customWidth="1"/>
    <col min="6" max="6" width="29.7109375" style="27" customWidth="1"/>
    <col min="7" max="7" width="7.28515625" style="27" customWidth="1"/>
    <col min="8" max="8" width="6.7109375" style="27" customWidth="1"/>
    <col min="9" max="9" width="7.28515625" style="27" customWidth="1"/>
    <col min="10" max="10" width="41.5703125" style="52" customWidth="1"/>
    <col min="11" max="11" width="20.5703125" style="52" customWidth="1"/>
    <col min="12" max="12" width="14.5703125" style="52" customWidth="1"/>
    <col min="13" max="13" width="18.28515625" style="52" customWidth="1"/>
    <col min="14" max="14" width="20.7109375" style="52" customWidth="1"/>
    <col min="15" max="15" width="7.28515625" style="27" customWidth="1"/>
    <col min="16" max="16" width="6.7109375" style="27" customWidth="1"/>
    <col min="17" max="17" width="7.28515625" style="178" customWidth="1"/>
    <col min="18" max="18" width="40.28515625" style="178" customWidth="1"/>
    <col min="19" max="19" width="12.28515625" style="192" customWidth="1"/>
    <col min="20" max="20" width="14" style="192" customWidth="1"/>
    <col min="21" max="21" width="19.140625" style="192" customWidth="1"/>
    <col min="22" max="22" width="5.28515625" style="52" customWidth="1"/>
    <col min="23" max="23" width="7.28515625" style="27" customWidth="1"/>
    <col min="24" max="25" width="8.85546875" style="27"/>
    <col min="26" max="26" width="11.7109375" style="27" customWidth="1"/>
    <col min="27" max="27" width="9.85546875" style="27" customWidth="1"/>
    <col min="28" max="28" width="11" style="27" customWidth="1"/>
    <col min="29" max="16384" width="8.85546875" style="27"/>
  </cols>
  <sheetData>
    <row r="6" spans="2:39" x14ac:dyDescent="0.25">
      <c r="M6" s="191"/>
      <c r="N6" s="191"/>
    </row>
    <row r="7" spans="2:39" ht="23.25" x14ac:dyDescent="0.35">
      <c r="B7" s="193"/>
    </row>
    <row r="9" spans="2:39" ht="15.75" thickBot="1" x14ac:dyDescent="0.3">
      <c r="B9" s="29"/>
      <c r="C9" s="29"/>
      <c r="D9" s="29"/>
      <c r="E9" s="29"/>
      <c r="F9" s="29"/>
      <c r="G9" s="29"/>
      <c r="I9" s="29"/>
      <c r="J9" s="194"/>
      <c r="K9" s="194"/>
      <c r="L9" s="194"/>
      <c r="M9" s="194"/>
      <c r="N9" s="194"/>
      <c r="O9" s="29"/>
      <c r="Q9" s="195"/>
      <c r="R9" s="195"/>
      <c r="S9" s="196"/>
      <c r="T9" s="196"/>
      <c r="U9" s="196"/>
      <c r="V9" s="194"/>
      <c r="W9" s="29"/>
    </row>
    <row r="10" spans="2:39" ht="23.45" customHeight="1" thickBot="1" x14ac:dyDescent="0.3">
      <c r="B10" s="29"/>
      <c r="C10" s="472" t="s">
        <v>346</v>
      </c>
      <c r="D10" s="473"/>
      <c r="E10" s="473"/>
      <c r="F10" s="474"/>
      <c r="G10" s="29"/>
      <c r="I10" s="29"/>
      <c r="J10" s="472" t="s">
        <v>355</v>
      </c>
      <c r="K10" s="473"/>
      <c r="L10" s="473"/>
      <c r="M10" s="473"/>
      <c r="N10" s="473"/>
      <c r="O10" s="29"/>
      <c r="Q10" s="29"/>
      <c r="R10" s="472" t="s">
        <v>356</v>
      </c>
      <c r="S10" s="473"/>
      <c r="T10" s="473"/>
      <c r="U10" s="473"/>
      <c r="V10" s="474"/>
      <c r="W10" s="29"/>
    </row>
    <row r="11" spans="2:39" ht="29.25" customHeight="1" x14ac:dyDescent="0.25">
      <c r="B11" s="29"/>
      <c r="F11" s="257" t="s">
        <v>348</v>
      </c>
      <c r="G11" s="29"/>
      <c r="I11" s="29"/>
      <c r="J11" s="197"/>
      <c r="K11" s="197"/>
      <c r="L11" s="197"/>
      <c r="M11" s="197"/>
      <c r="N11" s="197"/>
      <c r="O11" s="29"/>
      <c r="Q11" s="29"/>
      <c r="R11" s="27"/>
      <c r="S11" s="475"/>
      <c r="T11" s="444" t="s">
        <v>360</v>
      </c>
      <c r="U11" s="476" t="s">
        <v>348</v>
      </c>
      <c r="V11" s="27"/>
      <c r="W11" s="29"/>
    </row>
    <row r="12" spans="2:39" ht="19.5" customHeight="1" x14ac:dyDescent="0.25">
      <c r="B12" s="29"/>
      <c r="D12" s="3"/>
      <c r="E12" s="191" t="s">
        <v>347</v>
      </c>
      <c r="F12" s="242" t="s">
        <v>347</v>
      </c>
      <c r="G12" s="29"/>
      <c r="I12" s="29"/>
      <c r="J12" s="191"/>
      <c r="K12" s="444" t="s">
        <v>336</v>
      </c>
      <c r="L12" s="444" t="s">
        <v>162</v>
      </c>
      <c r="M12" s="444" t="s">
        <v>163</v>
      </c>
      <c r="N12" s="444" t="s">
        <v>357</v>
      </c>
      <c r="O12" s="29"/>
      <c r="Q12" s="29"/>
      <c r="R12" s="1" t="s">
        <v>157</v>
      </c>
      <c r="S12" s="475"/>
      <c r="T12" s="444"/>
      <c r="U12" s="477"/>
      <c r="V12" s="27"/>
      <c r="W12" s="29"/>
    </row>
    <row r="13" spans="2:39" ht="36.75" customHeight="1" x14ac:dyDescent="0.25">
      <c r="B13" s="29"/>
      <c r="C13" s="27" t="s">
        <v>340</v>
      </c>
      <c r="E13" s="192" t="e">
        <f>SUM('Autre énergie'!$K$29:$T$29)/Sommaire!$E$19</f>
        <v>#N/A</v>
      </c>
      <c r="F13" s="240" t="e">
        <f>IF(E13=0,#N/A,E13)</f>
        <v>#N/A</v>
      </c>
      <c r="G13" s="29"/>
      <c r="I13" s="29"/>
      <c r="J13" s="212"/>
      <c r="K13" s="444"/>
      <c r="L13" s="444"/>
      <c r="M13" s="444"/>
      <c r="N13" s="444"/>
      <c r="O13" s="29"/>
      <c r="Q13" s="29"/>
      <c r="R13" s="27" t="s">
        <v>162</v>
      </c>
      <c r="S13" s="258">
        <f>'Autre énergie'!L47*VLOOKUP(Sommaire!M26,'Facteurs d''émissions'!J18:R31,8,FALSE)</f>
        <v>0</v>
      </c>
      <c r="T13" s="259" t="e">
        <f t="shared" ref="T13:T19" si="0">S13/$S$20</f>
        <v>#N/A</v>
      </c>
      <c r="U13" s="277" t="e">
        <f t="shared" ref="U13:U19" si="1">IF(T13=0,#N/A,T13)</f>
        <v>#N/A</v>
      </c>
      <c r="V13" s="27"/>
      <c r="W13" s="29"/>
    </row>
    <row r="14" spans="2:39" ht="14.45" customHeight="1" x14ac:dyDescent="0.25">
      <c r="B14" s="29"/>
      <c r="C14" s="7" t="s">
        <v>353</v>
      </c>
      <c r="E14" s="192" t="e">
        <f>Réfrigérants!G19/Sommaire!$E$19</f>
        <v>#DIV/0!</v>
      </c>
      <c r="F14" s="240" t="e">
        <f t="shared" ref="F14:F18" si="2">IF(E14=0,#N/A,E14)</f>
        <v>#DIV/0!</v>
      </c>
      <c r="G14" s="29"/>
      <c r="I14" s="29"/>
      <c r="J14" s="251" t="s">
        <v>337</v>
      </c>
      <c r="K14" s="213" t="e">
        <f>Réfrigérants!G19+SUM('Autre énergie'!K29:T29)</f>
        <v>#N/A</v>
      </c>
      <c r="L14" s="213" t="e">
        <f>'Autre énergie'!D25*VLOOKUP(Sommaire!E14,'Facteurs d''émissions'!B8:J21,8,FALSE)</f>
        <v>#N/A</v>
      </c>
      <c r="M14" s="213">
        <f>'Autre énergie'!E25*'Facteurs d''émissions'!D34</f>
        <v>0</v>
      </c>
      <c r="N14" s="214"/>
      <c r="O14" s="29"/>
      <c r="Q14" s="29"/>
      <c r="R14" s="27" t="s">
        <v>163</v>
      </c>
      <c r="S14" s="258">
        <f>'Autre énergie'!E25*'Facteurs d''émissions'!D34</f>
        <v>0</v>
      </c>
      <c r="T14" s="259" t="e">
        <f t="shared" si="0"/>
        <v>#N/A</v>
      </c>
      <c r="U14" s="277" t="e">
        <f t="shared" si="1"/>
        <v>#N/A</v>
      </c>
      <c r="V14" s="27"/>
      <c r="W14" s="29"/>
    </row>
    <row r="15" spans="2:39" ht="14.45" customHeight="1" x14ac:dyDescent="0.25">
      <c r="B15" s="29"/>
      <c r="C15" s="27" t="s">
        <v>343</v>
      </c>
      <c r="E15" s="192" t="e">
        <f>Électricité!F16/Sommaire!$E$19</f>
        <v>#N/A</v>
      </c>
      <c r="F15" s="240" t="e">
        <f t="shared" si="2"/>
        <v>#N/A</v>
      </c>
      <c r="G15" s="29"/>
      <c r="I15" s="29"/>
      <c r="J15" s="251" t="s">
        <v>338</v>
      </c>
      <c r="K15" s="213" t="e">
        <f>((Électricité!F11-Électricité!F12)*VLOOKUP(Sommaire!E14,'Facteurs d''émissions'!B8:J21,2,FALSE)/1000)+('Autre énergie'!N41)</f>
        <v>#N/A</v>
      </c>
      <c r="L15" s="214"/>
      <c r="M15" s="214"/>
      <c r="N15" s="213" t="e">
        <f>Électricité!F12*VLOOKUP(Sommaire!$E$14,'Facteurs d''émissions'!B8:I21,2,FALSE)/1000</f>
        <v>#N/A</v>
      </c>
      <c r="O15" s="29"/>
      <c r="Q15" s="29"/>
      <c r="R15" s="45" t="s">
        <v>341</v>
      </c>
      <c r="S15" s="258" t="e">
        <f>Électricité!M28*VLOOKUP(Sommaire!$E$14,'Facteurs d''émissions'!B8:J21,2,FALSE)/1000</f>
        <v>#N/A</v>
      </c>
      <c r="T15" s="259" t="e">
        <f t="shared" si="0"/>
        <v>#N/A</v>
      </c>
      <c r="U15" s="277" t="e">
        <f t="shared" si="1"/>
        <v>#N/A</v>
      </c>
      <c r="V15" s="27"/>
      <c r="W15" s="29"/>
    </row>
    <row r="16" spans="2:39" ht="14.45" customHeight="1" x14ac:dyDescent="0.25">
      <c r="B16" s="29"/>
      <c r="C16" s="27" t="s">
        <v>324</v>
      </c>
      <c r="E16" s="192" t="e">
        <f>SUM('Autre énergie'!#REF!)/Sommaire!$E$19</f>
        <v>#REF!</v>
      </c>
      <c r="F16" s="240" t="e">
        <f t="shared" si="2"/>
        <v>#REF!</v>
      </c>
      <c r="G16" s="29"/>
      <c r="I16" s="29"/>
      <c r="J16" s="251" t="s">
        <v>339</v>
      </c>
      <c r="K16" s="213">
        <f>'Autres émissions'!G18+'Carbone intrinsèque'!I27</f>
        <v>0</v>
      </c>
      <c r="L16" s="215"/>
      <c r="M16" s="215"/>
      <c r="N16" s="215"/>
      <c r="O16" s="29"/>
      <c r="Q16" s="29"/>
      <c r="R16" s="45" t="s">
        <v>342</v>
      </c>
      <c r="S16" s="258" t="e">
        <f>('Autre énergie'!F25*277.8)*VLOOKUP(Sommaire!E14,'Facteurs d''émissions'!B8:J21,2,FALSE)/1000</f>
        <v>#N/A</v>
      </c>
      <c r="T16" s="259" t="e">
        <f t="shared" si="0"/>
        <v>#N/A</v>
      </c>
      <c r="U16" s="277" t="e">
        <f t="shared" si="1"/>
        <v>#N/A</v>
      </c>
      <c r="V16" s="27"/>
      <c r="W16" s="29"/>
      <c r="AL16" s="3"/>
      <c r="AM16" s="28"/>
    </row>
    <row r="17" spans="2:39" ht="14.45" customHeight="1" x14ac:dyDescent="0.25">
      <c r="B17" s="29"/>
      <c r="C17" s="27" t="s">
        <v>345</v>
      </c>
      <c r="E17" s="192" t="e">
        <f>'Carbone intrinsèque'!I43/Sommaire!$E$19</f>
        <v>#DIV/0!</v>
      </c>
      <c r="F17" s="240" t="e">
        <f t="shared" si="2"/>
        <v>#DIV/0!</v>
      </c>
      <c r="G17" s="29"/>
      <c r="I17" s="29"/>
      <c r="K17" s="198"/>
      <c r="L17" s="198"/>
      <c r="M17" s="198"/>
      <c r="N17" s="198"/>
      <c r="O17" s="29"/>
      <c r="Q17" s="29"/>
      <c r="R17" s="45" t="s">
        <v>166</v>
      </c>
      <c r="S17" s="258" t="e">
        <f>Électricité!F12*VLOOKUP(Sommaire!$E$14,'Facteurs d''émissions'!B8:J21,2,FALSE)/1000</f>
        <v>#N/A</v>
      </c>
      <c r="T17" s="259" t="e">
        <f t="shared" si="0"/>
        <v>#N/A</v>
      </c>
      <c r="U17" s="277" t="e">
        <f t="shared" si="1"/>
        <v>#N/A</v>
      </c>
      <c r="V17" s="27"/>
      <c r="W17" s="29"/>
      <c r="AL17" s="28"/>
      <c r="AM17" s="199"/>
    </row>
    <row r="18" spans="2:39" ht="14.45" customHeight="1" x14ac:dyDescent="0.25">
      <c r="B18" s="29"/>
      <c r="C18" s="27" t="s">
        <v>344</v>
      </c>
      <c r="E18" s="192" t="e">
        <f>'Autres émissions'!G18/Sommaire!$E$19</f>
        <v>#DIV/0!</v>
      </c>
      <c r="F18" s="241" t="e">
        <f t="shared" si="2"/>
        <v>#DIV/0!</v>
      </c>
      <c r="G18" s="29"/>
      <c r="I18" s="29"/>
      <c r="K18" s="198"/>
      <c r="L18" s="198"/>
      <c r="M18" s="198"/>
      <c r="N18" s="198"/>
      <c r="O18" s="29"/>
      <c r="Q18" s="29"/>
      <c r="R18" s="7" t="s">
        <v>167</v>
      </c>
      <c r="S18" s="258" t="e">
        <f>Électricité!F17</f>
        <v>#N/A</v>
      </c>
      <c r="T18" s="259" t="e">
        <f t="shared" si="0"/>
        <v>#N/A</v>
      </c>
      <c r="U18" s="277" t="e">
        <f t="shared" si="1"/>
        <v>#N/A</v>
      </c>
      <c r="V18" s="27"/>
      <c r="W18" s="29"/>
      <c r="AL18" s="28"/>
      <c r="AM18" s="199"/>
    </row>
    <row r="19" spans="2:39" ht="14.45" customHeight="1" x14ac:dyDescent="0.25">
      <c r="B19" s="29"/>
      <c r="C19" s="210"/>
      <c r="G19" s="29"/>
      <c r="I19" s="29"/>
      <c r="K19" s="198"/>
      <c r="L19" s="198"/>
      <c r="M19" s="198"/>
      <c r="N19" s="198"/>
      <c r="O19" s="29"/>
      <c r="Q19" s="29"/>
      <c r="R19" s="7" t="s">
        <v>168</v>
      </c>
      <c r="S19" s="258" t="e">
        <f>Sommaire!$S$25</f>
        <v>#N/A</v>
      </c>
      <c r="T19" s="259" t="e">
        <f t="shared" si="0"/>
        <v>#N/A</v>
      </c>
      <c r="U19" s="278" t="e">
        <f t="shared" si="1"/>
        <v>#N/A</v>
      </c>
      <c r="V19" s="27"/>
      <c r="W19" s="29"/>
      <c r="AL19" s="28"/>
      <c r="AM19" s="199"/>
    </row>
    <row r="20" spans="2:39" ht="14.45" customHeight="1" x14ac:dyDescent="0.25">
      <c r="B20" s="29"/>
      <c r="G20" s="29"/>
      <c r="I20" s="29"/>
      <c r="K20" s="198"/>
      <c r="L20" s="198"/>
      <c r="M20" s="198"/>
      <c r="N20" s="198"/>
      <c r="O20" s="29"/>
      <c r="Q20" s="29"/>
      <c r="R20" s="137" t="s">
        <v>0</v>
      </c>
      <c r="S20" s="220" t="e">
        <f>SUM(S13:S19)</f>
        <v>#N/A</v>
      </c>
      <c r="T20" s="216"/>
      <c r="U20" s="203"/>
      <c r="W20" s="29"/>
      <c r="AL20" s="28"/>
      <c r="AM20" s="199"/>
    </row>
    <row r="21" spans="2:39" x14ac:dyDescent="0.25">
      <c r="B21" s="29"/>
      <c r="G21" s="29"/>
      <c r="I21" s="29"/>
      <c r="K21" s="198"/>
      <c r="L21" s="198"/>
      <c r="M21" s="198"/>
      <c r="N21" s="198"/>
      <c r="O21" s="29"/>
      <c r="Q21" s="29"/>
      <c r="R21" s="27"/>
      <c r="S21" s="52"/>
      <c r="T21" s="52"/>
      <c r="U21" s="52"/>
      <c r="W21" s="29"/>
    </row>
    <row r="22" spans="2:39" x14ac:dyDescent="0.25">
      <c r="B22" s="29"/>
      <c r="G22" s="29"/>
      <c r="I22" s="29"/>
      <c r="K22" s="198"/>
      <c r="L22" s="198"/>
      <c r="M22" s="198"/>
      <c r="N22" s="198"/>
      <c r="O22" s="29"/>
      <c r="Q22" s="29"/>
      <c r="R22" s="27"/>
      <c r="S22" s="52"/>
      <c r="T22" s="52"/>
      <c r="U22" s="52"/>
      <c r="W22" s="29"/>
    </row>
    <row r="23" spans="2:39" x14ac:dyDescent="0.25">
      <c r="B23" s="29"/>
      <c r="G23" s="29"/>
      <c r="I23" s="29"/>
      <c r="K23" s="198"/>
      <c r="L23" s="198"/>
      <c r="M23" s="198"/>
      <c r="N23" s="198"/>
      <c r="O23" s="200"/>
      <c r="Q23" s="29"/>
      <c r="R23" s="27"/>
      <c r="S23" s="52"/>
      <c r="T23" s="52"/>
      <c r="U23" s="52"/>
      <c r="W23" s="29"/>
    </row>
    <row r="24" spans="2:39" x14ac:dyDescent="0.25">
      <c r="B24" s="29"/>
      <c r="G24" s="29"/>
      <c r="I24" s="29"/>
      <c r="K24" s="198"/>
      <c r="L24" s="198"/>
      <c r="M24" s="198"/>
      <c r="N24" s="198"/>
      <c r="O24" s="29"/>
      <c r="Q24" s="29"/>
      <c r="R24" s="27"/>
      <c r="S24" s="52"/>
      <c r="T24" s="52"/>
      <c r="U24" s="52"/>
      <c r="W24" s="29"/>
    </row>
    <row r="25" spans="2:39" x14ac:dyDescent="0.25">
      <c r="B25" s="29"/>
      <c r="G25" s="29"/>
      <c r="I25" s="29"/>
      <c r="K25" s="198"/>
      <c r="L25" s="198"/>
      <c r="M25" s="198"/>
      <c r="N25" s="198"/>
      <c r="O25" s="29"/>
      <c r="Q25" s="29"/>
      <c r="R25" s="27"/>
      <c r="S25" s="52"/>
      <c r="T25" s="52"/>
      <c r="U25" s="52"/>
      <c r="W25" s="29"/>
    </row>
    <row r="26" spans="2:39" x14ac:dyDescent="0.25">
      <c r="B26" s="29"/>
      <c r="G26" s="29"/>
      <c r="I26" s="29"/>
      <c r="K26" s="198"/>
      <c r="L26" s="198"/>
      <c r="M26" s="198"/>
      <c r="N26" s="198"/>
      <c r="O26" s="29"/>
      <c r="Q26" s="29"/>
      <c r="R26" s="27"/>
      <c r="S26" s="52"/>
      <c r="T26" s="52"/>
      <c r="U26" s="52"/>
      <c r="W26" s="29"/>
    </row>
    <row r="27" spans="2:39" x14ac:dyDescent="0.25">
      <c r="B27" s="29"/>
      <c r="G27" s="29"/>
      <c r="I27" s="29"/>
      <c r="J27" s="201"/>
      <c r="K27" s="202"/>
      <c r="L27" s="202"/>
      <c r="M27" s="202"/>
      <c r="N27" s="202"/>
      <c r="O27" s="29"/>
      <c r="Q27" s="195"/>
      <c r="R27" s="27"/>
      <c r="S27" s="52"/>
      <c r="T27" s="52"/>
      <c r="U27" s="52"/>
      <c r="W27" s="29"/>
    </row>
    <row r="28" spans="2:39" x14ac:dyDescent="0.25">
      <c r="B28" s="29"/>
      <c r="G28" s="29"/>
      <c r="I28" s="29"/>
      <c r="O28" s="29"/>
      <c r="Q28" s="29"/>
      <c r="R28" s="27"/>
      <c r="S28" s="52"/>
      <c r="T28" s="52"/>
      <c r="U28" s="52"/>
      <c r="W28" s="29"/>
    </row>
    <row r="29" spans="2:39" x14ac:dyDescent="0.25">
      <c r="B29" s="29"/>
      <c r="G29" s="29"/>
      <c r="I29" s="29"/>
      <c r="O29" s="29"/>
      <c r="Q29" s="29"/>
      <c r="R29" s="27"/>
      <c r="S29" s="52"/>
      <c r="T29" s="52"/>
      <c r="U29" s="52"/>
      <c r="W29" s="29"/>
    </row>
    <row r="30" spans="2:39" x14ac:dyDescent="0.25">
      <c r="B30" s="29"/>
      <c r="G30" s="29"/>
      <c r="I30" s="29"/>
      <c r="O30" s="29"/>
      <c r="Q30" s="29"/>
      <c r="R30" s="27"/>
      <c r="S30" s="52"/>
      <c r="T30" s="52"/>
      <c r="U30" s="52"/>
      <c r="W30" s="29"/>
    </row>
    <row r="31" spans="2:39" x14ac:dyDescent="0.25">
      <c r="B31" s="29"/>
      <c r="G31" s="29"/>
      <c r="I31" s="29"/>
      <c r="O31" s="29"/>
      <c r="Q31" s="29"/>
      <c r="R31" s="27"/>
      <c r="S31" s="52"/>
      <c r="T31" s="52"/>
      <c r="U31" s="52"/>
      <c r="W31" s="29"/>
    </row>
    <row r="32" spans="2:39" x14ac:dyDescent="0.25">
      <c r="B32" s="29"/>
      <c r="G32" s="29"/>
      <c r="I32" s="29"/>
      <c r="N32" s="203"/>
      <c r="O32" s="29"/>
      <c r="Q32" s="29"/>
      <c r="R32" s="27"/>
      <c r="S32" s="52"/>
      <c r="T32" s="52"/>
      <c r="U32" s="52"/>
      <c r="W32" s="29"/>
    </row>
    <row r="33" spans="2:23" x14ac:dyDescent="0.25">
      <c r="B33" s="29"/>
      <c r="G33" s="29"/>
      <c r="I33" s="29"/>
      <c r="O33" s="29"/>
      <c r="Q33" s="29"/>
      <c r="R33" s="27"/>
      <c r="S33" s="52"/>
      <c r="T33" s="52"/>
      <c r="U33" s="52"/>
      <c r="W33" s="29"/>
    </row>
    <row r="34" spans="2:23" x14ac:dyDescent="0.25">
      <c r="B34" s="29"/>
      <c r="G34" s="29"/>
      <c r="I34" s="29"/>
      <c r="O34" s="29"/>
      <c r="Q34" s="29"/>
      <c r="R34" s="27"/>
      <c r="S34" s="52"/>
      <c r="T34" s="52"/>
      <c r="U34" s="52"/>
      <c r="W34" s="29"/>
    </row>
    <row r="35" spans="2:23" x14ac:dyDescent="0.25">
      <c r="B35" s="29"/>
      <c r="G35" s="29"/>
      <c r="I35" s="29"/>
      <c r="O35" s="29"/>
      <c r="Q35" s="29"/>
      <c r="R35" s="27"/>
      <c r="S35" s="52"/>
      <c r="T35" s="52"/>
      <c r="U35" s="52"/>
      <c r="W35" s="29"/>
    </row>
    <row r="36" spans="2:23" x14ac:dyDescent="0.25">
      <c r="B36" s="29"/>
      <c r="G36" s="29"/>
      <c r="I36" s="29"/>
      <c r="O36" s="29"/>
      <c r="Q36" s="29"/>
      <c r="R36" s="27"/>
      <c r="S36" s="52"/>
      <c r="T36" s="52"/>
      <c r="U36" s="52"/>
      <c r="W36" s="29"/>
    </row>
    <row r="37" spans="2:23" x14ac:dyDescent="0.25">
      <c r="B37" s="29"/>
      <c r="G37" s="29"/>
      <c r="I37" s="29"/>
      <c r="O37" s="29"/>
      <c r="Q37" s="29"/>
      <c r="R37" s="27"/>
      <c r="S37" s="52"/>
      <c r="T37" s="52"/>
      <c r="U37" s="52"/>
      <c r="W37" s="29"/>
    </row>
    <row r="38" spans="2:23" x14ac:dyDescent="0.25">
      <c r="B38" s="29"/>
      <c r="G38" s="29"/>
      <c r="I38" s="29"/>
      <c r="O38" s="29"/>
      <c r="Q38" s="29"/>
      <c r="R38" s="27"/>
      <c r="S38" s="52"/>
      <c r="T38" s="52"/>
      <c r="U38" s="52"/>
      <c r="W38" s="29"/>
    </row>
    <row r="39" spans="2:23" x14ac:dyDescent="0.25">
      <c r="B39" s="29"/>
      <c r="C39" s="209"/>
      <c r="G39" s="29"/>
      <c r="I39" s="29"/>
      <c r="O39" s="29"/>
      <c r="Q39" s="29"/>
      <c r="R39" s="27"/>
      <c r="S39" s="52"/>
      <c r="T39" s="52"/>
      <c r="U39" s="52"/>
      <c r="W39" s="29"/>
    </row>
    <row r="40" spans="2:23" x14ac:dyDescent="0.25">
      <c r="B40" s="29"/>
      <c r="C40" s="29"/>
      <c r="D40" s="29"/>
      <c r="E40" s="29"/>
      <c r="F40" s="29"/>
      <c r="G40" s="29"/>
      <c r="I40" s="29"/>
      <c r="J40" s="194"/>
      <c r="K40" s="194"/>
      <c r="L40" s="194"/>
      <c r="M40" s="194"/>
      <c r="N40" s="194"/>
      <c r="O40" s="29"/>
      <c r="Q40" s="29"/>
      <c r="R40" s="29"/>
      <c r="S40" s="194"/>
      <c r="T40" s="194"/>
      <c r="U40" s="194"/>
      <c r="V40" s="194"/>
      <c r="W40" s="29"/>
    </row>
    <row r="41" spans="2:23" x14ac:dyDescent="0.25">
      <c r="Q41" s="27"/>
      <c r="R41" s="27"/>
      <c r="S41" s="52"/>
      <c r="T41" s="52"/>
      <c r="U41" s="52"/>
    </row>
    <row r="42" spans="2:23" x14ac:dyDescent="0.25">
      <c r="Q42" s="27"/>
      <c r="R42" s="27"/>
      <c r="S42" s="52"/>
      <c r="T42" s="52"/>
      <c r="U42" s="52"/>
    </row>
    <row r="43" spans="2:23" x14ac:dyDescent="0.25">
      <c r="Q43" s="27"/>
      <c r="R43" s="27"/>
      <c r="S43" s="52"/>
      <c r="T43" s="52"/>
      <c r="U43" s="52"/>
    </row>
    <row r="44" spans="2:23" x14ac:dyDescent="0.25">
      <c r="Q44" s="27"/>
      <c r="R44" s="27"/>
      <c r="S44" s="52"/>
      <c r="T44" s="52"/>
      <c r="U44" s="52"/>
    </row>
    <row r="45" spans="2:23" x14ac:dyDescent="0.25">
      <c r="Q45" s="27"/>
      <c r="R45" s="27"/>
      <c r="S45" s="52"/>
      <c r="T45" s="52"/>
      <c r="U45" s="52"/>
    </row>
    <row r="46" spans="2:23" x14ac:dyDescent="0.25">
      <c r="Q46" s="27"/>
      <c r="R46" s="27"/>
      <c r="S46" s="52"/>
      <c r="T46" s="52"/>
      <c r="U46" s="52"/>
    </row>
    <row r="47" spans="2:23" x14ac:dyDescent="0.25">
      <c r="Q47" s="27"/>
      <c r="R47" s="27"/>
      <c r="S47" s="52"/>
      <c r="T47" s="52"/>
      <c r="U47" s="52"/>
    </row>
    <row r="48" spans="2:23" x14ac:dyDescent="0.25">
      <c r="Q48" s="27"/>
      <c r="R48" s="27"/>
      <c r="S48" s="52"/>
      <c r="T48" s="52"/>
      <c r="U48" s="52"/>
    </row>
    <row r="49" spans="11:21" x14ac:dyDescent="0.25">
      <c r="Q49" s="27"/>
      <c r="R49" s="27"/>
      <c r="S49" s="52"/>
      <c r="T49" s="52"/>
      <c r="U49" s="52"/>
    </row>
    <row r="50" spans="11:21" x14ac:dyDescent="0.25">
      <c r="K50" s="211"/>
      <c r="L50" s="211"/>
      <c r="M50" s="211"/>
      <c r="N50" s="211"/>
      <c r="Q50" s="27"/>
      <c r="R50" s="27"/>
      <c r="S50" s="52"/>
      <c r="T50" s="52"/>
      <c r="U50" s="52"/>
    </row>
    <row r="51" spans="11:21" x14ac:dyDescent="0.25">
      <c r="K51" s="198"/>
      <c r="L51" s="198"/>
      <c r="M51" s="198"/>
      <c r="N51" s="198"/>
      <c r="Q51" s="27"/>
      <c r="R51" s="27"/>
      <c r="S51" s="52"/>
      <c r="T51" s="52"/>
      <c r="U51" s="52"/>
    </row>
    <row r="52" spans="11:21" x14ac:dyDescent="0.25">
      <c r="K52" s="198"/>
      <c r="L52" s="198"/>
      <c r="M52" s="198"/>
      <c r="N52" s="198"/>
      <c r="Q52" s="27"/>
      <c r="R52" s="27"/>
      <c r="S52" s="52"/>
      <c r="T52" s="52"/>
      <c r="U52" s="52"/>
    </row>
    <row r="53" spans="11:21" x14ac:dyDescent="0.25">
      <c r="K53" s="198"/>
      <c r="L53" s="198"/>
      <c r="M53" s="198"/>
      <c r="N53" s="198"/>
      <c r="Q53" s="27"/>
      <c r="R53" s="27"/>
      <c r="S53" s="52"/>
      <c r="T53" s="52"/>
      <c r="U53" s="52"/>
    </row>
    <row r="54" spans="11:21" x14ac:dyDescent="0.25">
      <c r="K54" s="198"/>
      <c r="L54" s="198"/>
      <c r="M54" s="198"/>
      <c r="N54" s="198"/>
      <c r="Q54" s="27"/>
      <c r="R54" s="27"/>
      <c r="S54" s="52"/>
      <c r="T54" s="52"/>
      <c r="U54" s="52"/>
    </row>
    <row r="55" spans="11:21" x14ac:dyDescent="0.25">
      <c r="K55" s="198"/>
      <c r="L55" s="198"/>
      <c r="M55" s="198"/>
      <c r="N55" s="198"/>
      <c r="Q55" s="27"/>
      <c r="R55" s="27"/>
      <c r="S55" s="52"/>
      <c r="T55" s="52"/>
      <c r="U55" s="52"/>
    </row>
    <row r="56" spans="11:21" x14ac:dyDescent="0.25">
      <c r="K56" s="198"/>
      <c r="L56" s="198"/>
      <c r="M56" s="198"/>
      <c r="N56" s="198"/>
      <c r="Q56" s="27"/>
      <c r="R56" s="27"/>
      <c r="S56" s="52"/>
      <c r="T56" s="52"/>
      <c r="U56" s="52"/>
    </row>
    <row r="57" spans="11:21" x14ac:dyDescent="0.25">
      <c r="K57" s="198"/>
      <c r="L57" s="198"/>
      <c r="M57" s="198"/>
      <c r="N57" s="198"/>
      <c r="Q57" s="27"/>
      <c r="R57" s="27"/>
      <c r="S57" s="52"/>
      <c r="T57" s="52"/>
      <c r="U57" s="52"/>
    </row>
    <row r="58" spans="11:21" x14ac:dyDescent="0.25">
      <c r="K58" s="198"/>
      <c r="L58" s="198"/>
      <c r="M58" s="198"/>
      <c r="N58" s="198"/>
      <c r="Q58" s="27"/>
      <c r="R58" s="27"/>
      <c r="S58" s="52"/>
      <c r="T58" s="52"/>
      <c r="U58" s="52"/>
    </row>
    <row r="59" spans="11:21" x14ac:dyDescent="0.25">
      <c r="K59" s="198"/>
      <c r="L59" s="198"/>
      <c r="M59" s="198"/>
      <c r="N59" s="198"/>
      <c r="Q59" s="27"/>
      <c r="R59" s="27"/>
      <c r="S59" s="52"/>
      <c r="T59" s="52"/>
      <c r="U59" s="52"/>
    </row>
    <row r="60" spans="11:21" x14ac:dyDescent="0.25">
      <c r="K60" s="198"/>
      <c r="L60" s="198"/>
      <c r="M60" s="198"/>
      <c r="N60" s="198"/>
      <c r="Q60" s="27"/>
      <c r="R60" s="27"/>
      <c r="S60" s="52"/>
      <c r="T60" s="52"/>
      <c r="U60" s="52"/>
    </row>
    <row r="61" spans="11:21" x14ac:dyDescent="0.25">
      <c r="K61" s="198"/>
      <c r="L61" s="198"/>
      <c r="M61" s="198"/>
      <c r="N61" s="198"/>
      <c r="Q61" s="27"/>
      <c r="R61" s="27"/>
      <c r="S61" s="52"/>
      <c r="T61" s="52"/>
      <c r="U61" s="52"/>
    </row>
    <row r="62" spans="11:21" x14ac:dyDescent="0.25">
      <c r="K62" s="198"/>
      <c r="L62" s="198"/>
      <c r="M62" s="198"/>
      <c r="N62" s="198"/>
      <c r="Q62" s="27"/>
      <c r="R62" s="27"/>
      <c r="S62" s="52"/>
      <c r="T62" s="52"/>
      <c r="U62" s="52"/>
    </row>
    <row r="63" spans="11:21" x14ac:dyDescent="0.25">
      <c r="K63" s="198"/>
      <c r="L63" s="198"/>
      <c r="M63" s="198"/>
      <c r="N63" s="198"/>
      <c r="Q63" s="27"/>
      <c r="R63" s="27"/>
      <c r="S63" s="52"/>
      <c r="T63" s="52"/>
      <c r="U63" s="52"/>
    </row>
    <row r="64" spans="11:21" x14ac:dyDescent="0.25">
      <c r="K64" s="198"/>
      <c r="L64" s="198"/>
      <c r="M64" s="198"/>
      <c r="N64" s="198"/>
      <c r="Q64" s="27"/>
      <c r="R64" s="27"/>
      <c r="S64" s="52"/>
      <c r="T64" s="52"/>
      <c r="U64" s="52"/>
    </row>
    <row r="65" spans="11:21" x14ac:dyDescent="0.25">
      <c r="K65" s="198"/>
      <c r="L65" s="198"/>
      <c r="M65" s="198"/>
      <c r="N65" s="198"/>
      <c r="Q65" s="27"/>
      <c r="R65" s="27"/>
      <c r="S65" s="52"/>
      <c r="T65" s="52"/>
      <c r="U65" s="52"/>
    </row>
    <row r="66" spans="11:21" x14ac:dyDescent="0.25">
      <c r="K66" s="198"/>
      <c r="L66" s="198"/>
      <c r="M66" s="198"/>
      <c r="N66" s="198"/>
      <c r="Q66" s="27"/>
      <c r="R66" s="27"/>
      <c r="S66" s="52"/>
      <c r="T66" s="52"/>
      <c r="U66" s="52"/>
    </row>
    <row r="67" spans="11:21" x14ac:dyDescent="0.25">
      <c r="K67" s="198"/>
      <c r="L67" s="198"/>
      <c r="M67" s="198"/>
      <c r="N67" s="198"/>
      <c r="Q67" s="27"/>
      <c r="R67" s="27"/>
      <c r="S67" s="52"/>
      <c r="T67" s="52"/>
      <c r="U67" s="52"/>
    </row>
    <row r="68" spans="11:21" x14ac:dyDescent="0.25">
      <c r="K68" s="198"/>
      <c r="L68" s="198"/>
      <c r="M68" s="198"/>
      <c r="N68" s="198"/>
      <c r="Q68" s="27"/>
      <c r="R68" s="27"/>
      <c r="S68" s="52"/>
      <c r="T68" s="52"/>
      <c r="U68" s="52"/>
    </row>
    <row r="69" spans="11:21" x14ac:dyDescent="0.25">
      <c r="K69" s="198"/>
      <c r="L69" s="198"/>
      <c r="M69" s="198"/>
      <c r="N69" s="198"/>
      <c r="Q69" s="27"/>
      <c r="R69" s="27"/>
      <c r="S69" s="52"/>
      <c r="T69" s="52"/>
      <c r="U69" s="52"/>
    </row>
    <row r="70" spans="11:21" x14ac:dyDescent="0.25">
      <c r="K70" s="198"/>
      <c r="L70" s="198"/>
      <c r="M70" s="198"/>
      <c r="N70" s="198"/>
      <c r="Q70" s="27"/>
      <c r="R70" s="27"/>
      <c r="S70" s="52"/>
      <c r="T70" s="52"/>
      <c r="U70" s="52"/>
    </row>
    <row r="71" spans="11:21" x14ac:dyDescent="0.25">
      <c r="K71" s="198"/>
      <c r="L71" s="198"/>
      <c r="M71" s="198"/>
      <c r="N71" s="198"/>
      <c r="Q71" s="27"/>
      <c r="R71" s="27"/>
      <c r="S71" s="52"/>
      <c r="T71" s="52"/>
      <c r="U71" s="52"/>
    </row>
    <row r="72" spans="11:21" x14ac:dyDescent="0.25">
      <c r="K72" s="198"/>
      <c r="L72" s="198"/>
      <c r="M72" s="198"/>
      <c r="N72" s="198"/>
      <c r="Q72" s="27"/>
      <c r="R72" s="27"/>
      <c r="S72" s="52"/>
      <c r="T72" s="52"/>
      <c r="U72" s="52"/>
    </row>
    <row r="73" spans="11:21" x14ac:dyDescent="0.25">
      <c r="K73" s="198"/>
      <c r="L73" s="198"/>
      <c r="M73" s="198"/>
      <c r="N73" s="198"/>
      <c r="Q73" s="27"/>
      <c r="R73" s="27"/>
      <c r="S73" s="52"/>
      <c r="T73" s="52"/>
      <c r="U73" s="52"/>
    </row>
    <row r="74" spans="11:21" x14ac:dyDescent="0.25">
      <c r="K74" s="198"/>
      <c r="L74" s="198"/>
      <c r="M74" s="198"/>
      <c r="N74" s="198"/>
      <c r="Q74" s="27"/>
      <c r="R74" s="27"/>
      <c r="S74" s="52"/>
      <c r="T74" s="52"/>
      <c r="U74" s="52"/>
    </row>
    <row r="75" spans="11:21" x14ac:dyDescent="0.25">
      <c r="K75" s="198"/>
      <c r="L75" s="198"/>
      <c r="M75" s="198"/>
      <c r="N75" s="198"/>
      <c r="Q75" s="27"/>
      <c r="R75" s="27"/>
      <c r="S75" s="52"/>
      <c r="T75" s="52"/>
      <c r="U75" s="52"/>
    </row>
    <row r="76" spans="11:21" x14ac:dyDescent="0.25">
      <c r="K76" s="198"/>
      <c r="L76" s="198"/>
      <c r="M76" s="198"/>
      <c r="N76" s="198"/>
    </row>
    <row r="77" spans="11:21" x14ac:dyDescent="0.25">
      <c r="K77" s="198"/>
      <c r="L77" s="198"/>
      <c r="M77" s="198"/>
      <c r="N77" s="198"/>
    </row>
    <row r="78" spans="11:21" x14ac:dyDescent="0.25">
      <c r="K78" s="198"/>
      <c r="L78" s="198"/>
      <c r="M78" s="198"/>
      <c r="N78" s="198"/>
    </row>
    <row r="79" spans="11:21" x14ac:dyDescent="0.25">
      <c r="K79" s="198"/>
      <c r="L79" s="198"/>
      <c r="M79" s="198"/>
      <c r="N79" s="198"/>
    </row>
    <row r="80" spans="11:21" x14ac:dyDescent="0.25">
      <c r="K80" s="198"/>
      <c r="L80" s="198"/>
      <c r="M80" s="198"/>
      <c r="N80" s="198"/>
    </row>
    <row r="81" spans="11:14" x14ac:dyDescent="0.25">
      <c r="K81" s="198"/>
      <c r="L81" s="198"/>
      <c r="M81" s="198"/>
      <c r="N81" s="198"/>
    </row>
    <row r="82" spans="11:14" x14ac:dyDescent="0.25">
      <c r="K82" s="198"/>
      <c r="L82" s="198"/>
      <c r="M82" s="198"/>
      <c r="N82" s="198"/>
    </row>
    <row r="83" spans="11:14" x14ac:dyDescent="0.25">
      <c r="K83" s="198"/>
      <c r="L83" s="198"/>
      <c r="M83" s="198"/>
      <c r="N83" s="198"/>
    </row>
    <row r="84" spans="11:14" x14ac:dyDescent="0.25">
      <c r="K84" s="198"/>
      <c r="L84" s="198"/>
      <c r="M84" s="198"/>
      <c r="N84" s="198"/>
    </row>
    <row r="85" spans="11:14" x14ac:dyDescent="0.25">
      <c r="K85" s="198"/>
      <c r="L85" s="198"/>
      <c r="M85" s="198"/>
      <c r="N85" s="198"/>
    </row>
    <row r="86" spans="11:14" x14ac:dyDescent="0.25">
      <c r="K86" s="198"/>
      <c r="L86" s="198"/>
      <c r="M86" s="198"/>
      <c r="N86" s="198"/>
    </row>
    <row r="87" spans="11:14" x14ac:dyDescent="0.25">
      <c r="K87" s="198"/>
      <c r="L87" s="198"/>
      <c r="M87" s="198"/>
      <c r="N87" s="198"/>
    </row>
    <row r="88" spans="11:14" x14ac:dyDescent="0.25">
      <c r="K88" s="198"/>
      <c r="L88" s="198"/>
      <c r="M88" s="198"/>
      <c r="N88" s="198"/>
    </row>
    <row r="89" spans="11:14" x14ac:dyDescent="0.25">
      <c r="K89" s="198"/>
      <c r="L89" s="198"/>
      <c r="M89" s="198"/>
      <c r="N89" s="198"/>
    </row>
    <row r="90" spans="11:14" x14ac:dyDescent="0.25">
      <c r="K90" s="198"/>
      <c r="L90" s="198"/>
      <c r="M90" s="198"/>
      <c r="N90" s="198"/>
    </row>
    <row r="91" spans="11:14" x14ac:dyDescent="0.25">
      <c r="K91" s="198"/>
      <c r="L91" s="198"/>
      <c r="M91" s="198"/>
      <c r="N91" s="198"/>
    </row>
    <row r="92" spans="11:14" x14ac:dyDescent="0.25">
      <c r="K92" s="198"/>
      <c r="L92" s="198"/>
      <c r="M92" s="198"/>
      <c r="N92" s="198"/>
    </row>
    <row r="93" spans="11:14" x14ac:dyDescent="0.25">
      <c r="K93" s="198"/>
      <c r="L93" s="198"/>
      <c r="M93" s="198"/>
      <c r="N93" s="198"/>
    </row>
    <row r="94" spans="11:14" x14ac:dyDescent="0.25">
      <c r="K94" s="198"/>
      <c r="L94" s="198"/>
      <c r="M94" s="198"/>
      <c r="N94" s="198"/>
    </row>
    <row r="95" spans="11:14" x14ac:dyDescent="0.25">
      <c r="K95" s="198"/>
      <c r="L95" s="198"/>
      <c r="M95" s="198"/>
      <c r="N95" s="198"/>
    </row>
    <row r="96" spans="11:14" x14ac:dyDescent="0.25">
      <c r="K96" s="198"/>
      <c r="L96" s="198"/>
      <c r="M96" s="198"/>
      <c r="N96" s="198"/>
    </row>
    <row r="97" spans="11:14" x14ac:dyDescent="0.25">
      <c r="K97" s="198"/>
      <c r="L97" s="198"/>
      <c r="M97" s="198"/>
      <c r="N97" s="198"/>
    </row>
    <row r="98" spans="11:14" x14ac:dyDescent="0.25">
      <c r="K98" s="198"/>
      <c r="L98" s="198"/>
      <c r="M98" s="198"/>
      <c r="N98" s="198"/>
    </row>
    <row r="99" spans="11:14" x14ac:dyDescent="0.25">
      <c r="K99" s="198"/>
      <c r="L99" s="198"/>
      <c r="M99" s="198"/>
      <c r="N99" s="198"/>
    </row>
    <row r="100" spans="11:14" x14ac:dyDescent="0.25">
      <c r="K100" s="198"/>
      <c r="L100" s="198"/>
      <c r="M100" s="198"/>
      <c r="N100" s="198"/>
    </row>
    <row r="101" spans="11:14" x14ac:dyDescent="0.25">
      <c r="K101" s="198"/>
      <c r="L101" s="198"/>
      <c r="M101" s="198"/>
      <c r="N101" s="198"/>
    </row>
    <row r="102" spans="11:14" x14ac:dyDescent="0.25">
      <c r="K102" s="198"/>
      <c r="L102" s="198"/>
      <c r="M102" s="198"/>
      <c r="N102" s="198"/>
    </row>
    <row r="103" spans="11:14" x14ac:dyDescent="0.25">
      <c r="K103" s="198"/>
      <c r="L103" s="198"/>
      <c r="M103" s="198"/>
      <c r="N103" s="198"/>
    </row>
    <row r="104" spans="11:14" x14ac:dyDescent="0.25">
      <c r="K104" s="198"/>
      <c r="L104" s="198"/>
      <c r="M104" s="198"/>
      <c r="N104" s="198"/>
    </row>
    <row r="105" spans="11:14" x14ac:dyDescent="0.25">
      <c r="K105" s="198"/>
      <c r="L105" s="198"/>
      <c r="M105" s="198"/>
      <c r="N105" s="198"/>
    </row>
    <row r="106" spans="11:14" x14ac:dyDescent="0.25">
      <c r="K106" s="198"/>
      <c r="L106" s="198"/>
      <c r="M106" s="198"/>
      <c r="N106" s="198"/>
    </row>
    <row r="107" spans="11:14" x14ac:dyDescent="0.25">
      <c r="K107" s="198"/>
      <c r="L107" s="198"/>
      <c r="M107" s="198"/>
      <c r="N107" s="198"/>
    </row>
    <row r="108" spans="11:14" x14ac:dyDescent="0.25">
      <c r="K108" s="198"/>
      <c r="L108" s="198"/>
      <c r="M108" s="198"/>
      <c r="N108" s="198"/>
    </row>
    <row r="109" spans="11:14" x14ac:dyDescent="0.25">
      <c r="K109" s="198"/>
      <c r="L109" s="198"/>
      <c r="M109" s="198"/>
      <c r="N109" s="198"/>
    </row>
    <row r="110" spans="11:14" x14ac:dyDescent="0.25">
      <c r="K110" s="198"/>
      <c r="L110" s="198"/>
      <c r="M110" s="198"/>
      <c r="N110" s="198"/>
    </row>
    <row r="111" spans="11:14" x14ac:dyDescent="0.25">
      <c r="K111" s="204"/>
      <c r="L111" s="198"/>
      <c r="M111" s="198"/>
      <c r="N111" s="198"/>
    </row>
    <row r="115" spans="11:14" x14ac:dyDescent="0.25">
      <c r="K115" s="192"/>
      <c r="L115" s="192"/>
      <c r="M115" s="192"/>
      <c r="N115" s="192"/>
    </row>
  </sheetData>
  <mergeCells count="10">
    <mergeCell ref="C10:F10"/>
    <mergeCell ref="J10:N10"/>
    <mergeCell ref="S11:S12"/>
    <mergeCell ref="T11:T12"/>
    <mergeCell ref="R10:V10"/>
    <mergeCell ref="U11:U12"/>
    <mergeCell ref="K12:K13"/>
    <mergeCell ref="L12:L13"/>
    <mergeCell ref="M12:M13"/>
    <mergeCell ref="N12:N13"/>
  </mergeCells>
  <phoneticPr fontId="42"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Zero Carbon Document" ma:contentTypeID="0x010100D7BE796B0D26C74D97ABF9653C81EEC50900EF3BD69FB4D1064F95ED9ECA2D44F90E" ma:contentTypeVersion="4" ma:contentTypeDescription="" ma:contentTypeScope="" ma:versionID="39bf1683842cbf34386231780fedd1d4">
  <xsd:schema xmlns:xsd="http://www.w3.org/2001/XMLSchema" xmlns:xs="http://www.w3.org/2001/XMLSchema" xmlns:p="http://schemas.microsoft.com/office/2006/metadata/properties" xmlns:ns2="4f90aed1-ee1c-4862-8caa-1345e996d9c1" targetNamespace="http://schemas.microsoft.com/office/2006/metadata/properties" ma:root="true" ma:fieldsID="ddfa441dbbc9e1c7833be3130696c0fc" ns2:_="">
    <xsd:import namespace="4f90aed1-ee1c-4862-8caa-1345e996d9c1"/>
    <xsd:element name="properties">
      <xsd:complexType>
        <xsd:sequence>
          <xsd:element name="documentManagement">
            <xsd:complexType>
              <xsd:all>
                <xsd:element ref="ns2:mf81416f5a5d4ae89d72b7154a90f9e2"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0aed1-ee1c-4862-8caa-1345e996d9c1" elementFormDefault="qualified">
    <xsd:import namespace="http://schemas.microsoft.com/office/2006/documentManagement/types"/>
    <xsd:import namespace="http://schemas.microsoft.com/office/infopath/2007/PartnerControls"/>
    <xsd:element name="mf81416f5a5d4ae89d72b7154a90f9e2" ma:index="8" nillable="true" ma:taxonomy="true" ma:internalName="mf81416f5a5d4ae89d72b7154a90f9e2" ma:taxonomyFieldName="Logical_x0020_Architecture" ma:displayName="Logical Architecture" ma:default="" ma:fieldId="{6f81416f-5a5d-4ae8-9d72-b7154a90f9e2}" ma:sspId="b7db25c2-f5f0-4a0b-a02c-73fa9a4e2da6" ma:termSetId="53dabd98-2894-4d5e-98f0-fe6834a00762"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8938bb3a-515c-4431-a3f4-78affdda3253}" ma:internalName="TaxCatchAll" ma:showField="CatchAllData" ma:web="635ecd9b-6a52-46fc-aa27-eb24cfccd1b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938bb3a-515c-4431-a3f4-78affdda3253}" ma:internalName="TaxCatchAllLabel" ma:readOnly="true" ma:showField="CatchAllDataLabel" ma:web="635ecd9b-6a52-46fc-aa27-eb24cfccd1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f90aed1-ee1c-4862-8caa-1345e996d9c1" xsi:nil="true"/>
    <mf81416f5a5d4ae89d72b7154a90f9e2 xmlns="4f90aed1-ee1c-4862-8caa-1345e996d9c1">
      <Terms xmlns="http://schemas.microsoft.com/office/infopath/2007/PartnerControls"/>
    </mf81416f5a5d4ae89d72b7154a90f9e2>
  </documentManagement>
</p:properties>
</file>

<file path=customXml/item4.xml><?xml version="1.0" encoding="utf-8"?>
<?mso-contentType ?>
<SharedContentType xmlns="Microsoft.SharePoint.Taxonomy.ContentTypeSync" SourceId="b7db25c2-f5f0-4a0b-a02c-73fa9a4e2da6" ContentTypeId="0x010100D7BE796B0D26C74D97ABF9653C81EEC509" PreviousValue="false" LastSyncTimeStamp="2021-11-17T00:41:46.01Z"/>
</file>

<file path=customXml/itemProps1.xml><?xml version="1.0" encoding="utf-8"?>
<ds:datastoreItem xmlns:ds="http://schemas.openxmlformats.org/officeDocument/2006/customXml" ds:itemID="{C8F7B3E9-C46E-4EA1-AFE8-484E88F63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0aed1-ee1c-4862-8caa-1345e996d9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810825-3902-401E-AD51-4E4C03D6DE05}">
  <ds:schemaRefs>
    <ds:schemaRef ds:uri="http://schemas.microsoft.com/sharepoint/v3/contenttype/forms"/>
  </ds:schemaRefs>
</ds:datastoreItem>
</file>

<file path=customXml/itemProps3.xml><?xml version="1.0" encoding="utf-8"?>
<ds:datastoreItem xmlns:ds="http://schemas.openxmlformats.org/officeDocument/2006/customXml" ds:itemID="{CB50AB43-8529-4DEE-9EB9-475F0541EB07}">
  <ds:schemaRefs>
    <ds:schemaRef ds:uri="http://schemas.microsoft.com/office/2006/metadata/properties"/>
    <ds:schemaRef ds:uri="http://schemas.microsoft.com/office/infopath/2007/PartnerControls"/>
    <ds:schemaRef ds:uri="4f90aed1-ee1c-4862-8caa-1345e996d9c1"/>
  </ds:schemaRefs>
</ds:datastoreItem>
</file>

<file path=customXml/itemProps4.xml><?xml version="1.0" encoding="utf-8"?>
<ds:datastoreItem xmlns:ds="http://schemas.openxmlformats.org/officeDocument/2006/customXml" ds:itemID="{E57F93C3-80DD-47CB-9F41-492638D61A2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À soumettre</vt:lpstr>
      <vt:lpstr>Sommaire</vt:lpstr>
      <vt:lpstr>Carbone intrinsèque</vt:lpstr>
      <vt:lpstr>Électricité</vt:lpstr>
      <vt:lpstr>Autre énergie</vt:lpstr>
      <vt:lpstr>Réfrigérants</vt:lpstr>
      <vt:lpstr>Autres émissions</vt:lpstr>
      <vt:lpstr>Facteurs d'émissions</vt:lpstr>
      <vt:lpstr>Graphiques</vt:lpstr>
      <vt:lpstr>Mises à jour</vt:lpstr>
      <vt:lpstr>Carbon Summary</vt:lpstr>
      <vt:lpstr>Energy Summary</vt:lpstr>
      <vt:lpstr>Targets</vt:lpstr>
      <vt:lpstr>'À soumettre'!_Toc26112855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 MacDonald</dc:creator>
  <cp:lastModifiedBy>Amanda Ashmore</cp:lastModifiedBy>
  <cp:lastPrinted>2020-03-04T02:08:09Z</cp:lastPrinted>
  <dcterms:created xsi:type="dcterms:W3CDTF">2019-09-13T12:57:07Z</dcterms:created>
  <dcterms:modified xsi:type="dcterms:W3CDTF">2023-06-14T18:58:18Z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0x010100D7BE796B0D26C74D97ABF9653C81EEC50900EF3BD69FB4D1064F95ED9ECA2D44F90E</vt:lpwstr>
  </property>
  <property fmtid="{D5CDD505-2E9C-101B-9397-08002B2CF9AE}" pid="3" name="Order">
    <vt:r8>880800</vt:r8>
  </property>
  <property fmtid="{D5CDD505-2E9C-101B-9397-08002B2CF9AE}" pid="4" name="Logical Architecture">
    <vt:lpwstr/>
  </property>
</Properties>
</file>