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0"/>
  </bookViews>
  <sheets>
    <sheet name="Summary 18-19" sheetId="8" r:id="rId1"/>
    <sheet name="Bank Deposits" sheetId="9" r:id="rId2"/>
  </sheets>
  <calcPr calcId="124519"/>
</workbook>
</file>

<file path=xl/calcChain.xml><?xml version="1.0" encoding="utf-8"?>
<calcChain xmlns="http://schemas.openxmlformats.org/spreadsheetml/2006/main">
  <c r="B18" i="9"/>
  <c r="C18"/>
  <c r="D18"/>
  <c r="E18"/>
  <c r="F18"/>
  <c r="G18"/>
  <c r="H18"/>
  <c r="I18"/>
  <c r="A18"/>
  <c r="AF8" i="8" s="1"/>
  <c r="AF9"/>
  <c r="AF10"/>
  <c r="AF11"/>
  <c r="AF12"/>
  <c r="AF13"/>
  <c r="AF14"/>
  <c r="AF15"/>
  <c r="AF16"/>
  <c r="B8"/>
  <c r="O13"/>
  <c r="AJ20" l="1"/>
  <c r="AK20"/>
  <c r="AA20"/>
  <c r="AB20"/>
  <c r="AC20"/>
  <c r="Z20"/>
  <c r="S20"/>
  <c r="T20"/>
  <c r="U20"/>
  <c r="V20"/>
  <c r="R20"/>
  <c r="K20"/>
  <c r="L20"/>
  <c r="M20"/>
  <c r="J20"/>
  <c r="C20"/>
  <c r="D20"/>
  <c r="E20"/>
  <c r="F20"/>
  <c r="W8"/>
  <c r="AD9" l="1"/>
  <c r="G8" l="1"/>
  <c r="AG8"/>
  <c r="AG9"/>
  <c r="AG10"/>
  <c r="AG11"/>
  <c r="AD8"/>
  <c r="AD10"/>
  <c r="AD11"/>
  <c r="X8"/>
  <c r="W9"/>
  <c r="W10"/>
  <c r="W11"/>
  <c r="N8"/>
  <c r="N9"/>
  <c r="N10"/>
  <c r="G9"/>
  <c r="G10"/>
  <c r="AG19"/>
  <c r="AD19"/>
  <c r="W19"/>
  <c r="N19"/>
  <c r="G19"/>
  <c r="AG18"/>
  <c r="AD18"/>
  <c r="W18"/>
  <c r="N18"/>
  <c r="G18"/>
  <c r="H18" s="1"/>
  <c r="O18" s="1"/>
  <c r="AG17"/>
  <c r="AD17"/>
  <c r="W17"/>
  <c r="N17"/>
  <c r="G17"/>
  <c r="AG16"/>
  <c r="AD16"/>
  <c r="W16"/>
  <c r="N16"/>
  <c r="G16"/>
  <c r="H16" s="1"/>
  <c r="AG15"/>
  <c r="AD15"/>
  <c r="W15"/>
  <c r="N15"/>
  <c r="G15"/>
  <c r="H15" s="1"/>
  <c r="AG14"/>
  <c r="AD14"/>
  <c r="W14"/>
  <c r="N14"/>
  <c r="G14"/>
  <c r="AG13"/>
  <c r="AD13"/>
  <c r="W13"/>
  <c r="N13"/>
  <c r="G13"/>
  <c r="AG12"/>
  <c r="AD12"/>
  <c r="AD20" s="1"/>
  <c r="W12"/>
  <c r="N12"/>
  <c r="G12"/>
  <c r="H12" s="1"/>
  <c r="N11"/>
  <c r="G11"/>
  <c r="X10" l="1"/>
  <c r="AE10" s="1"/>
  <c r="W20"/>
  <c r="AG20"/>
  <c r="N20"/>
  <c r="G20"/>
  <c r="O16"/>
  <c r="O15"/>
  <c r="O12"/>
  <c r="H8"/>
  <c r="O8"/>
  <c r="H10"/>
  <c r="O10" s="1"/>
  <c r="H9"/>
  <c r="O9" s="1"/>
  <c r="X9"/>
  <c r="AE8"/>
  <c r="X11"/>
  <c r="AE11" s="1"/>
  <c r="X13"/>
  <c r="AE13" s="1"/>
  <c r="X14"/>
  <c r="AE14" s="1"/>
  <c r="X17"/>
  <c r="AE17" s="1"/>
  <c r="X19"/>
  <c r="AE19" s="1"/>
  <c r="H11"/>
  <c r="X12"/>
  <c r="AE12" s="1"/>
  <c r="H13"/>
  <c r="H14"/>
  <c r="O14" s="1"/>
  <c r="X15"/>
  <c r="AE15" s="1"/>
  <c r="X16"/>
  <c r="AE16" s="1"/>
  <c r="H17"/>
  <c r="O17" s="1"/>
  <c r="X18"/>
  <c r="AE18" s="1"/>
  <c r="H19"/>
  <c r="O19" s="1"/>
  <c r="X20" l="1"/>
  <c r="O11"/>
  <c r="O20" s="1"/>
  <c r="H20"/>
  <c r="P8"/>
  <c r="AL8" s="1"/>
  <c r="AE9"/>
  <c r="AE20" s="1"/>
  <c r="B9" l="1"/>
  <c r="P9" s="1"/>
  <c r="AL9" l="1"/>
  <c r="B10" s="1"/>
  <c r="P10" s="1"/>
  <c r="AL10" l="1"/>
  <c r="B11" s="1"/>
  <c r="P11" l="1"/>
  <c r="AL11" l="1"/>
  <c r="B12" s="1"/>
  <c r="P12" l="1"/>
  <c r="AL12" l="1"/>
  <c r="B13" s="1"/>
  <c r="P13" l="1"/>
  <c r="AL13" l="1"/>
  <c r="B14" s="1"/>
  <c r="P14" l="1"/>
  <c r="AL14" l="1"/>
  <c r="B15" s="1"/>
  <c r="P15" l="1"/>
  <c r="AL15" l="1"/>
  <c r="B16" s="1"/>
  <c r="P16" l="1"/>
  <c r="AL16" l="1"/>
  <c r="B17" s="1"/>
  <c r="AI20"/>
  <c r="P17" l="1"/>
  <c r="AL17" s="1"/>
  <c r="B18" l="1"/>
  <c r="P18" l="1"/>
  <c r="AL18" s="1"/>
  <c r="B19" l="1"/>
  <c r="B20" s="1"/>
  <c r="P19" l="1"/>
  <c r="AL19" l="1"/>
  <c r="AL20" s="1"/>
  <c r="P20"/>
</calcChain>
</file>

<file path=xl/sharedStrings.xml><?xml version="1.0" encoding="utf-8"?>
<sst xmlns="http://schemas.openxmlformats.org/spreadsheetml/2006/main" count="134" uniqueCount="44">
  <si>
    <t>ARRIVALS DURING THE MONTH ( INPUTS )</t>
  </si>
  <si>
    <t>SALES TURNOVER  DURING THE MONTH ( OUTPUT )</t>
  </si>
  <si>
    <t>Monthly</t>
  </si>
  <si>
    <t>I T C</t>
  </si>
  <si>
    <t>Input Tax</t>
  </si>
  <si>
    <t xml:space="preserve">Total </t>
  </si>
  <si>
    <t>BF/D</t>
  </si>
  <si>
    <t>Deposit</t>
  </si>
  <si>
    <t>CF/D</t>
  </si>
  <si>
    <t>GST</t>
  </si>
  <si>
    <t>Pur 5%</t>
  </si>
  <si>
    <t>Pur 12%</t>
  </si>
  <si>
    <t>Pur 18%</t>
  </si>
  <si>
    <t>Pur 28%</t>
  </si>
  <si>
    <t>IGST</t>
  </si>
  <si>
    <t>SGST</t>
  </si>
  <si>
    <t>INPUTS</t>
  </si>
  <si>
    <t>CGST</t>
  </si>
  <si>
    <t>INPUT</t>
  </si>
  <si>
    <t>Sale 5%</t>
  </si>
  <si>
    <t>Sale 12%</t>
  </si>
  <si>
    <t>Sale 18%</t>
  </si>
  <si>
    <t>Sale 28%</t>
  </si>
  <si>
    <t>Out Put</t>
  </si>
  <si>
    <t>GTO</t>
  </si>
  <si>
    <t>Job</t>
  </si>
  <si>
    <t>Works</t>
  </si>
  <si>
    <t>Payble</t>
  </si>
  <si>
    <t>Current Perio</t>
  </si>
  <si>
    <t>Late</t>
  </si>
  <si>
    <t>Fee</t>
  </si>
  <si>
    <t>Apr'18</t>
  </si>
  <si>
    <t>May'18</t>
  </si>
  <si>
    <t>Jun'18</t>
  </si>
  <si>
    <t>July'18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</si>
  <si>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</si>
  <si>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</si>
  <si>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</si>
  <si>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</si>
  <si>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</si>
  <si>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</si>
  <si>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</si>
  <si>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</si>
  <si>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Delete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</si>
</sst>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i/>
      <sz val="12"/>
      <name val="Arial Narrow"/>
      <family val="2"/>
    </font>
    <font>
      <i/>
      <sz val="12"/>
      <name val="Arial Narrow"/>
      <family val="2"/>
    </font>
    <font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13" xfId="0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13" xfId="0" applyNumberFormat="1" applyFont="1" applyFill="1" applyBorder="1" applyAlignment="1">
      <alignment horizontal="center"/>
    </xf>
    <xf numFmtId="9" fontId="3" fillId="0" borderId="2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9" fontId="3" fillId="0" borderId="14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164" fontId="2" fillId="0" borderId="13" xfId="1" applyFont="1" applyBorder="1" applyAlignment="1">
      <alignment horizontal="center"/>
    </xf>
    <xf numFmtId="164" fontId="2" fillId="0" borderId="12" xfId="1" applyFont="1" applyBorder="1" applyAlignment="1">
      <alignment horizontal="center"/>
    </xf>
    <xf numFmtId="164" fontId="2" fillId="0" borderId="12" xfId="1" applyFont="1" applyBorder="1" applyAlignment="1">
      <alignment horizontal="left"/>
    </xf>
    <xf numFmtId="164" fontId="2" fillId="0" borderId="5" xfId="1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1" applyFont="1" applyBorder="1" applyAlignment="1">
      <alignment horizontal="center"/>
    </xf>
    <xf numFmtId="164" fontId="2" fillId="0" borderId="0" xfId="1" applyFont="1" applyBorder="1" applyAlignment="1">
      <alignment horizontal="left"/>
    </xf>
    <xf numFmtId="0" fontId="4" fillId="0" borderId="12" xfId="0" applyFont="1" applyFill="1" applyBorder="1" applyAlignment="1">
      <alignment horizontal="center"/>
    </xf>
    <xf numFmtId="164" fontId="5" fillId="0" borderId="0" xfId="1" applyFont="1" applyBorder="1"/>
    <xf numFmtId="164" fontId="5" fillId="0" borderId="12" xfId="1" applyFont="1" applyBorder="1"/>
    <xf numFmtId="164" fontId="5" fillId="0" borderId="5" xfId="1" applyFont="1" applyBorder="1"/>
    <xf numFmtId="0" fontId="5" fillId="0" borderId="0" xfId="0" applyFont="1" applyBorder="1"/>
    <xf numFmtId="0" fontId="2" fillId="0" borderId="5" xfId="0" applyFont="1" applyFill="1" applyBorder="1" applyAlignment="1">
      <alignment horizontal="center"/>
    </xf>
    <xf numFmtId="164" fontId="5" fillId="0" borderId="4" xfId="1" applyFont="1" applyBorder="1"/>
    <xf numFmtId="164" fontId="2" fillId="0" borderId="12" xfId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64" fontId="5" fillId="0" borderId="14" xfId="1" applyFont="1" applyBorder="1"/>
    <xf numFmtId="0" fontId="6" fillId="0" borderId="15" xfId="0" applyFont="1" applyBorder="1"/>
    <xf numFmtId="164" fontId="6" fillId="0" borderId="10" xfId="1" applyFont="1" applyBorder="1"/>
    <xf numFmtId="0" fontId="3" fillId="0" borderId="15" xfId="0" applyFont="1" applyFill="1" applyBorder="1" applyAlignment="1">
      <alignment horizontal="center"/>
    </xf>
    <xf numFmtId="164" fontId="6" fillId="0" borderId="10" xfId="0" applyNumberFormat="1" applyFont="1" applyBorder="1"/>
    <xf numFmtId="164" fontId="6" fillId="0" borderId="15" xfId="0" applyNumberFormat="1" applyFont="1" applyBorder="1"/>
    <xf numFmtId="0" fontId="5" fillId="0" borderId="0" xfId="0" applyFont="1"/>
    <xf numFmtId="0" fontId="2" fillId="0" borderId="0" xfId="0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5" fillId="0" borderId="0" xfId="0" applyNumberFormat="1" applyFont="1"/>
    <xf numFmtId="0" fontId="2" fillId="0" borderId="5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12" xfId="1" applyFont="1" applyBorder="1" applyAlignment="1">
      <alignment horizontal="center"/>
    </xf>
    <xf numFmtId="164" fontId="5" fillId="0" borderId="0" xfId="1" applyFont="1"/>
    <xf numFmtId="17" fontId="9" fillId="0" borderId="16" xfId="0" applyNumberFormat="1" applyFont="1" applyBorder="1"/>
    <xf numFmtId="164" fontId="0" fillId="0" borderId="0" xfId="1" applyFont="1"/>
    <xf numFmtId="164" fontId="10" fillId="0" borderId="0" xfId="1" applyFont="1"/>
    <xf numFmtId="164" fontId="0" fillId="0" borderId="17" xfId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6"/>
  <sheetViews>
    <sheetView tabSelected="1" topLeftCell="W4" workbookViewId="0">
      <selection activeCell="AM25" sqref="AM25"/>
    </sheetView>
  </sheetViews>
  <sheetFormatPr defaultColWidth="8.85546875" defaultRowHeight="15.75"/>
  <cols>
    <col min="1" max="1" width="9" style="45" bestFit="1" customWidth="1"/>
    <col min="2" max="2" width="12.7109375" style="45" bestFit="1" customWidth="1"/>
    <col min="3" max="3" width="8.28515625" style="45" bestFit="1" customWidth="1"/>
    <col min="4" max="4" width="10.140625" style="45" bestFit="1" customWidth="1"/>
    <col min="5" max="5" width="12.7109375" style="45" bestFit="1" customWidth="1"/>
    <col min="6" max="8" width="11.140625" style="45" bestFit="1" customWidth="1"/>
    <col min="9" max="9" width="9" style="45" bestFit="1" customWidth="1"/>
    <col min="10" max="10" width="8.28515625" style="45" bestFit="1" customWidth="1"/>
    <col min="11" max="11" width="9.28515625" style="45" bestFit="1" customWidth="1"/>
    <col min="12" max="12" width="10.140625" style="45" bestFit="1" customWidth="1"/>
    <col min="13" max="13" width="9.28515625" style="45" bestFit="1" customWidth="1"/>
    <col min="14" max="14" width="8.5703125" style="45" bestFit="1" customWidth="1"/>
    <col min="15" max="15" width="13.85546875" style="45" bestFit="1" customWidth="1"/>
    <col min="16" max="16" width="12.7109375" style="45" bestFit="1" customWidth="1"/>
    <col min="17" max="17" width="9" style="45" bestFit="1" customWidth="1"/>
    <col min="18" max="18" width="7.42578125" style="45" bestFit="1" customWidth="1"/>
    <col min="19" max="19" width="9" style="45" bestFit="1" customWidth="1"/>
    <col min="20" max="20" width="10" style="45" bestFit="1" customWidth="1"/>
    <col min="21" max="21" width="12.7109375" style="45" bestFit="1" customWidth="1"/>
    <col min="22" max="22" width="10.140625" style="45" bestFit="1" customWidth="1"/>
    <col min="23" max="24" width="11.140625" style="45" bestFit="1" customWidth="1"/>
    <col min="25" max="26" width="9" style="45" bestFit="1" customWidth="1"/>
    <col min="27" max="27" width="10" style="45" bestFit="1" customWidth="1"/>
    <col min="28" max="28" width="10.140625" style="45" bestFit="1" customWidth="1"/>
    <col min="29" max="29" width="10" style="45" bestFit="1" customWidth="1"/>
    <col min="30" max="30" width="10.140625" style="45" bestFit="1" customWidth="1"/>
    <col min="31" max="31" width="12.7109375" style="45" bestFit="1" customWidth="1"/>
    <col min="32" max="32" width="11.85546875" style="45" bestFit="1" customWidth="1"/>
    <col min="33" max="33" width="12.7109375" style="45" bestFit="1" customWidth="1"/>
    <col min="34" max="34" width="9" style="45" bestFit="1" customWidth="1"/>
    <col min="35" max="35" width="7.85546875" style="45" bestFit="1" customWidth="1"/>
    <col min="36" max="36" width="5.5703125" style="45" bestFit="1" customWidth="1"/>
    <col min="37" max="37" width="8.5703125" style="45" bestFit="1" customWidth="1"/>
    <col min="38" max="38" width="10.28515625" style="45" bestFit="1" customWidth="1"/>
    <col min="39" max="16384" width="8.85546875" style="45"/>
  </cols>
  <sheetData>
    <row r="1" spans="1:41">
      <c r="A1" s="61"/>
      <c r="B1" s="62"/>
      <c r="C1" s="62"/>
      <c r="D1" s="62"/>
      <c r="E1" s="62"/>
      <c r="F1" s="62"/>
      <c r="G1" s="62"/>
      <c r="H1" s="63"/>
      <c r="I1" s="61"/>
      <c r="J1" s="62"/>
      <c r="K1" s="62"/>
      <c r="L1" s="62"/>
      <c r="M1" s="62"/>
      <c r="N1" s="62"/>
      <c r="O1" s="62"/>
      <c r="P1" s="63"/>
      <c r="Q1" s="61"/>
      <c r="R1" s="62"/>
      <c r="S1" s="62"/>
      <c r="T1" s="62"/>
      <c r="U1" s="62"/>
      <c r="V1" s="62"/>
      <c r="W1" s="62"/>
      <c r="X1" s="63"/>
      <c r="Y1" s="61"/>
      <c r="Z1" s="62"/>
      <c r="AA1" s="62"/>
      <c r="AB1" s="62"/>
      <c r="AC1" s="62"/>
      <c r="AD1" s="62"/>
      <c r="AE1" s="62"/>
      <c r="AF1" s="62"/>
      <c r="AG1" s="63"/>
      <c r="AH1" s="61"/>
      <c r="AI1" s="62"/>
      <c r="AJ1" s="62"/>
      <c r="AK1" s="62"/>
      <c r="AL1" s="63"/>
    </row>
    <row r="2" spans="1:41">
      <c r="A2" s="64"/>
      <c r="B2" s="65"/>
      <c r="C2" s="65"/>
      <c r="D2" s="65"/>
      <c r="E2" s="65"/>
      <c r="F2" s="65"/>
      <c r="G2" s="65"/>
      <c r="H2" s="66"/>
      <c r="I2" s="64"/>
      <c r="J2" s="65"/>
      <c r="K2" s="65"/>
      <c r="L2" s="65"/>
      <c r="M2" s="65"/>
      <c r="N2" s="65"/>
      <c r="O2" s="65"/>
      <c r="P2" s="66"/>
      <c r="Q2" s="64"/>
      <c r="R2" s="65"/>
      <c r="S2" s="65"/>
      <c r="T2" s="65"/>
      <c r="U2" s="65"/>
      <c r="V2" s="65"/>
      <c r="W2" s="65"/>
      <c r="X2" s="66"/>
      <c r="Y2" s="64"/>
      <c r="Z2" s="65"/>
      <c r="AA2" s="65"/>
      <c r="AB2" s="65"/>
      <c r="AC2" s="65"/>
      <c r="AD2" s="65"/>
      <c r="AE2" s="65"/>
      <c r="AF2" s="65"/>
      <c r="AG2" s="66"/>
      <c r="AH2" s="64"/>
      <c r="AI2" s="65"/>
      <c r="AJ2" s="65"/>
      <c r="AK2" s="65"/>
      <c r="AL2" s="66"/>
    </row>
    <row r="3" spans="1:41">
      <c r="A3" s="64"/>
      <c r="B3" s="65"/>
      <c r="C3" s="65"/>
      <c r="D3" s="65"/>
      <c r="E3" s="65"/>
      <c r="F3" s="65"/>
      <c r="G3" s="65"/>
      <c r="H3" s="66"/>
      <c r="I3" s="64"/>
      <c r="J3" s="65"/>
      <c r="K3" s="65"/>
      <c r="L3" s="65"/>
      <c r="M3" s="65"/>
      <c r="N3" s="65"/>
      <c r="O3" s="65"/>
      <c r="P3" s="66"/>
      <c r="Q3" s="64"/>
      <c r="R3" s="65"/>
      <c r="S3" s="65"/>
      <c r="T3" s="65"/>
      <c r="U3" s="65"/>
      <c r="V3" s="65"/>
      <c r="W3" s="65"/>
      <c r="X3" s="66"/>
      <c r="Y3" s="64"/>
      <c r="Z3" s="65"/>
      <c r="AA3" s="65"/>
      <c r="AB3" s="65"/>
      <c r="AC3" s="65"/>
      <c r="AD3" s="65"/>
      <c r="AE3" s="65"/>
      <c r="AF3" s="65"/>
      <c r="AG3" s="66"/>
      <c r="AH3" s="64"/>
      <c r="AI3" s="65"/>
      <c r="AJ3" s="65"/>
      <c r="AK3" s="65"/>
      <c r="AL3" s="66"/>
    </row>
    <row r="4" spans="1:41">
      <c r="A4" s="67"/>
      <c r="B4" s="68"/>
      <c r="C4" s="68"/>
      <c r="D4" s="68"/>
      <c r="E4" s="68"/>
      <c r="F4" s="68"/>
      <c r="G4" s="68"/>
      <c r="H4" s="69"/>
      <c r="I4" s="67"/>
      <c r="J4" s="68"/>
      <c r="K4" s="68"/>
      <c r="L4" s="68"/>
      <c r="M4" s="68"/>
      <c r="N4" s="68"/>
      <c r="O4" s="68"/>
      <c r="P4" s="69"/>
      <c r="Q4" s="67"/>
      <c r="R4" s="68"/>
      <c r="S4" s="68"/>
      <c r="T4" s="68"/>
      <c r="U4" s="68"/>
      <c r="V4" s="68"/>
      <c r="W4" s="68"/>
      <c r="X4" s="69"/>
      <c r="Y4" s="67"/>
      <c r="Z4" s="68"/>
      <c r="AA4" s="68"/>
      <c r="AB4" s="68"/>
      <c r="AC4" s="68"/>
      <c r="AD4" s="68"/>
      <c r="AE4" s="68"/>
      <c r="AF4" s="68"/>
      <c r="AG4" s="69"/>
      <c r="AH4" s="67"/>
      <c r="AI4" s="68"/>
      <c r="AJ4" s="68"/>
      <c r="AK4" s="68"/>
      <c r="AL4" s="69"/>
    </row>
    <row r="5" spans="1:41">
      <c r="A5" s="58" t="s">
        <v>0</v>
      </c>
      <c r="B5" s="59"/>
      <c r="C5" s="59"/>
      <c r="D5" s="59"/>
      <c r="E5" s="59"/>
      <c r="F5" s="59"/>
      <c r="G5" s="59"/>
      <c r="H5" s="60"/>
      <c r="I5" s="58" t="s">
        <v>0</v>
      </c>
      <c r="J5" s="59"/>
      <c r="K5" s="59"/>
      <c r="L5" s="59"/>
      <c r="M5" s="59"/>
      <c r="N5" s="59"/>
      <c r="O5" s="59"/>
      <c r="P5" s="60"/>
      <c r="Q5" s="58" t="s">
        <v>1</v>
      </c>
      <c r="R5" s="59"/>
      <c r="S5" s="59"/>
      <c r="T5" s="59"/>
      <c r="U5" s="59"/>
      <c r="V5" s="59"/>
      <c r="W5" s="59"/>
      <c r="X5" s="60"/>
      <c r="Y5" s="58" t="s">
        <v>1</v>
      </c>
      <c r="Z5" s="59"/>
      <c r="AA5" s="59"/>
      <c r="AB5" s="59"/>
      <c r="AC5" s="59"/>
      <c r="AD5" s="59"/>
      <c r="AE5" s="59"/>
      <c r="AF5" s="59"/>
      <c r="AG5" s="60"/>
      <c r="AH5" s="58" t="s">
        <v>1</v>
      </c>
      <c r="AI5" s="59"/>
      <c r="AJ5" s="59"/>
      <c r="AK5" s="59"/>
      <c r="AL5" s="60"/>
    </row>
    <row r="6" spans="1:41" s="50" customFormat="1">
      <c r="A6" s="1" t="s">
        <v>2</v>
      </c>
      <c r="B6" s="1" t="s">
        <v>3</v>
      </c>
      <c r="C6" s="1" t="s">
        <v>9</v>
      </c>
      <c r="D6" s="1" t="s">
        <v>9</v>
      </c>
      <c r="E6" s="1" t="s">
        <v>9</v>
      </c>
      <c r="F6" s="1" t="s">
        <v>9</v>
      </c>
      <c r="G6" s="2" t="s">
        <v>15</v>
      </c>
      <c r="H6" s="3" t="s">
        <v>17</v>
      </c>
      <c r="I6" s="1" t="s">
        <v>2</v>
      </c>
      <c r="J6" s="3" t="s">
        <v>14</v>
      </c>
      <c r="K6" s="2" t="s">
        <v>14</v>
      </c>
      <c r="L6" s="2" t="s">
        <v>14</v>
      </c>
      <c r="M6" s="4" t="s">
        <v>14</v>
      </c>
      <c r="N6" s="4" t="s">
        <v>14</v>
      </c>
      <c r="O6" s="2" t="s">
        <v>28</v>
      </c>
      <c r="P6" s="3" t="s">
        <v>5</v>
      </c>
      <c r="Q6" s="1" t="s">
        <v>2</v>
      </c>
      <c r="R6" s="1" t="s">
        <v>25</v>
      </c>
      <c r="S6" s="5" t="s">
        <v>9</v>
      </c>
      <c r="T6" s="1" t="s">
        <v>9</v>
      </c>
      <c r="U6" s="1" t="s">
        <v>9</v>
      </c>
      <c r="V6" s="1" t="s">
        <v>9</v>
      </c>
      <c r="W6" s="4" t="s">
        <v>15</v>
      </c>
      <c r="X6" s="2" t="s">
        <v>17</v>
      </c>
      <c r="Y6" s="1" t="s">
        <v>2</v>
      </c>
      <c r="Z6" s="2" t="s">
        <v>14</v>
      </c>
      <c r="AA6" s="2" t="s">
        <v>14</v>
      </c>
      <c r="AB6" s="2" t="s">
        <v>14</v>
      </c>
      <c r="AC6" s="2" t="s">
        <v>14</v>
      </c>
      <c r="AD6" s="6" t="s">
        <v>14</v>
      </c>
      <c r="AE6" s="2" t="s">
        <v>5</v>
      </c>
      <c r="AF6" s="2" t="s">
        <v>43</v>
      </c>
      <c r="AG6" s="2" t="s">
        <v>24</v>
      </c>
      <c r="AH6" s="1" t="s">
        <v>2</v>
      </c>
      <c r="AI6" s="7" t="s">
        <v>9</v>
      </c>
      <c r="AJ6" s="7" t="s">
        <v>29</v>
      </c>
      <c r="AK6" s="8" t="s">
        <v>9</v>
      </c>
      <c r="AL6" s="7" t="s">
        <v>3</v>
      </c>
    </row>
    <row r="7" spans="1:41" s="50" customFormat="1">
      <c r="A7" s="9"/>
      <c r="B7" s="9" t="s">
        <v>6</v>
      </c>
      <c r="C7" s="9" t="s">
        <v>10</v>
      </c>
      <c r="D7" s="9" t="s">
        <v>11</v>
      </c>
      <c r="E7" s="9" t="s">
        <v>12</v>
      </c>
      <c r="F7" s="9" t="s">
        <v>13</v>
      </c>
      <c r="G7" s="10" t="s">
        <v>16</v>
      </c>
      <c r="H7" s="11" t="s">
        <v>18</v>
      </c>
      <c r="I7" s="9"/>
      <c r="J7" s="11" t="s">
        <v>10</v>
      </c>
      <c r="K7" s="10" t="s">
        <v>11</v>
      </c>
      <c r="L7" s="10" t="s">
        <v>12</v>
      </c>
      <c r="M7" s="12" t="s">
        <v>13</v>
      </c>
      <c r="N7" s="12" t="s">
        <v>18</v>
      </c>
      <c r="O7" s="13" t="s">
        <v>4</v>
      </c>
      <c r="P7" s="14" t="s">
        <v>4</v>
      </c>
      <c r="Q7" s="9"/>
      <c r="R7" s="9" t="s">
        <v>26</v>
      </c>
      <c r="S7" s="14" t="s">
        <v>19</v>
      </c>
      <c r="T7" s="9" t="s">
        <v>20</v>
      </c>
      <c r="U7" s="9" t="s">
        <v>21</v>
      </c>
      <c r="V7" s="9" t="s">
        <v>22</v>
      </c>
      <c r="W7" s="12" t="s">
        <v>23</v>
      </c>
      <c r="X7" s="10" t="s">
        <v>23</v>
      </c>
      <c r="Y7" s="9"/>
      <c r="Z7" s="10" t="s">
        <v>19</v>
      </c>
      <c r="AA7" s="10" t="s">
        <v>20</v>
      </c>
      <c r="AB7" s="10" t="s">
        <v>21</v>
      </c>
      <c r="AC7" s="10" t="s">
        <v>22</v>
      </c>
      <c r="AD7" s="15" t="s">
        <v>23</v>
      </c>
      <c r="AE7" s="10" t="s">
        <v>23</v>
      </c>
      <c r="AF7" s="10"/>
      <c r="AG7" s="10"/>
      <c r="AH7" s="9"/>
      <c r="AI7" s="13" t="s">
        <v>27</v>
      </c>
      <c r="AJ7" s="13" t="s">
        <v>30</v>
      </c>
      <c r="AK7" s="16" t="s">
        <v>7</v>
      </c>
      <c r="AL7" s="9" t="s">
        <v>8</v>
      </c>
    </row>
    <row r="8" spans="1:41">
      <c r="A8" s="17" t="s">
        <v>31</v>
      </c>
      <c r="B8" s="18">
        <f>14225*2</f>
        <v>28450</v>
      </c>
      <c r="C8" s="19"/>
      <c r="D8" s="18"/>
      <c r="E8" s="20">
        <v>149440.71</v>
      </c>
      <c r="F8" s="18">
        <v>22460.94</v>
      </c>
      <c r="G8" s="21">
        <f t="shared" ref="G8:G19" si="0">C8*2.5%+D8*6%+E8*9%+F8*14%</f>
        <v>16594.195500000002</v>
      </c>
      <c r="H8" s="22">
        <f t="shared" ref="H8:H10" si="1">G8</f>
        <v>16594.195500000002</v>
      </c>
      <c r="I8" s="17" t="s">
        <v>31</v>
      </c>
      <c r="J8" s="52"/>
      <c r="K8" s="18"/>
      <c r="L8" s="20"/>
      <c r="M8" s="18"/>
      <c r="N8" s="21">
        <f t="shared" ref="N8:N19" si="2">J8*5%+K8*12%+L8*18%+M8*28%</f>
        <v>0</v>
      </c>
      <c r="O8" s="21">
        <f t="shared" ref="O8:O19" si="3">G8+H8+N8</f>
        <v>33188.391000000003</v>
      </c>
      <c r="P8" s="22">
        <f t="shared" ref="P8:P19" si="4">B8+O8</f>
        <v>61638.391000000003</v>
      </c>
      <c r="Q8" s="17" t="s">
        <v>31</v>
      </c>
      <c r="R8" s="49"/>
      <c r="S8" s="52"/>
      <c r="T8" s="20"/>
      <c r="U8" s="18">
        <v>330270</v>
      </c>
      <c r="V8" s="20"/>
      <c r="W8" s="18">
        <f>S8*2.5%+T8*6%+U8*9%+V8*14%</f>
        <v>29724.3</v>
      </c>
      <c r="X8" s="20">
        <f t="shared" ref="X8:X10" si="5">W8</f>
        <v>29724.3</v>
      </c>
      <c r="Y8" s="17" t="s">
        <v>31</v>
      </c>
      <c r="Z8" s="23"/>
      <c r="AA8" s="25"/>
      <c r="AB8" s="19"/>
      <c r="AC8" s="26"/>
      <c r="AD8" s="18">
        <f t="shared" ref="AD8:AD10" si="6">Z8*5%+AA8*12%+AB8*18%+AC8*28%</f>
        <v>0</v>
      </c>
      <c r="AE8" s="20">
        <f t="shared" ref="AE8:AE19" si="7">W8+X8+AD8</f>
        <v>59448.6</v>
      </c>
      <c r="AF8" s="20">
        <f>'Bank Deposits'!A18</f>
        <v>362292</v>
      </c>
      <c r="AG8" s="20">
        <f t="shared" ref="AG8:AG10" si="8">R8+S8+T8+U8+V8+Z8+AA8+AB8+AC8</f>
        <v>330270</v>
      </c>
      <c r="AH8" s="17" t="s">
        <v>31</v>
      </c>
      <c r="AI8" s="26"/>
      <c r="AJ8" s="24"/>
      <c r="AK8" s="18"/>
      <c r="AL8" s="47">
        <f>P8-AE8</f>
        <v>2189.7910000000047</v>
      </c>
    </row>
    <row r="9" spans="1:41">
      <c r="A9" s="27" t="s">
        <v>32</v>
      </c>
      <c r="B9" s="18">
        <f>AL8</f>
        <v>2189.7910000000047</v>
      </c>
      <c r="C9" s="20"/>
      <c r="D9" s="18"/>
      <c r="E9" s="20">
        <v>9135.58</v>
      </c>
      <c r="F9" s="18">
        <v>820.31</v>
      </c>
      <c r="G9" s="21">
        <f t="shared" si="0"/>
        <v>937.04559999999992</v>
      </c>
      <c r="H9" s="22">
        <f t="shared" si="1"/>
        <v>937.04559999999992</v>
      </c>
      <c r="I9" s="27" t="s">
        <v>32</v>
      </c>
      <c r="J9" s="52"/>
      <c r="K9" s="18"/>
      <c r="L9" s="20"/>
      <c r="M9" s="18"/>
      <c r="N9" s="21">
        <f t="shared" si="2"/>
        <v>0</v>
      </c>
      <c r="O9" s="21">
        <f t="shared" si="3"/>
        <v>1874.0911999999998</v>
      </c>
      <c r="P9" s="22">
        <f t="shared" si="4"/>
        <v>4063.8822000000046</v>
      </c>
      <c r="Q9" s="27" t="s">
        <v>32</v>
      </c>
      <c r="R9" s="49"/>
      <c r="S9" s="52"/>
      <c r="T9" s="20"/>
      <c r="U9" s="18">
        <v>16580</v>
      </c>
      <c r="V9" s="20"/>
      <c r="W9" s="18">
        <f t="shared" ref="W9:W19" si="9">S9*2.5%+T9*6%+U9*9%+V9*14%</f>
        <v>1492.2</v>
      </c>
      <c r="X9" s="20">
        <f t="shared" si="5"/>
        <v>1492.2</v>
      </c>
      <c r="Y9" s="27" t="s">
        <v>32</v>
      </c>
      <c r="Z9" s="23"/>
      <c r="AA9" s="25"/>
      <c r="AB9" s="20"/>
      <c r="AC9" s="26"/>
      <c r="AD9" s="18">
        <f>Z9*5%+AA9*12%+AB9*18%+AC9*28%</f>
        <v>0</v>
      </c>
      <c r="AE9" s="20">
        <f t="shared" si="7"/>
        <v>2984.4</v>
      </c>
      <c r="AF9" s="20">
        <f>'Bank Deposits'!B18</f>
        <v>17700</v>
      </c>
      <c r="AG9" s="20">
        <f t="shared" si="8"/>
        <v>16580</v>
      </c>
      <c r="AH9" s="27" t="s">
        <v>32</v>
      </c>
      <c r="AI9" s="26"/>
      <c r="AJ9" s="24"/>
      <c r="AK9" s="18"/>
      <c r="AL9" s="47">
        <f t="shared" ref="AL9:AL19" si="10">P9-AE9</f>
        <v>1079.4822000000045</v>
      </c>
    </row>
    <row r="10" spans="1:41">
      <c r="A10" s="27" t="s">
        <v>33</v>
      </c>
      <c r="B10" s="18">
        <f>AL9</f>
        <v>1079.4822000000045</v>
      </c>
      <c r="C10" s="20"/>
      <c r="D10" s="18"/>
      <c r="E10" s="20">
        <v>103255.5</v>
      </c>
      <c r="F10" s="18">
        <v>6914.07</v>
      </c>
      <c r="G10" s="21">
        <f t="shared" si="0"/>
        <v>10260.9648</v>
      </c>
      <c r="H10" s="22">
        <f t="shared" si="1"/>
        <v>10260.9648</v>
      </c>
      <c r="I10" s="27" t="s">
        <v>33</v>
      </c>
      <c r="J10" s="52"/>
      <c r="K10" s="18"/>
      <c r="L10" s="20"/>
      <c r="M10" s="18"/>
      <c r="N10" s="21">
        <f t="shared" si="2"/>
        <v>0</v>
      </c>
      <c r="O10" s="21">
        <f>G10+H10+N10</f>
        <v>20521.929599999999</v>
      </c>
      <c r="P10" s="22">
        <f t="shared" si="4"/>
        <v>21601.411800000005</v>
      </c>
      <c r="Q10" s="27" t="s">
        <v>33</v>
      </c>
      <c r="R10" s="49"/>
      <c r="S10" s="52"/>
      <c r="T10" s="20"/>
      <c r="U10" s="18">
        <v>44206</v>
      </c>
      <c r="V10" s="20"/>
      <c r="W10" s="18">
        <f t="shared" si="9"/>
        <v>3978.54</v>
      </c>
      <c r="X10" s="20">
        <f t="shared" si="5"/>
        <v>3978.54</v>
      </c>
      <c r="Y10" s="27" t="s">
        <v>33</v>
      </c>
      <c r="Z10" s="23"/>
      <c r="AA10" s="25"/>
      <c r="AB10" s="20"/>
      <c r="AC10" s="26"/>
      <c r="AD10" s="18">
        <f t="shared" si="6"/>
        <v>0</v>
      </c>
      <c r="AE10" s="20">
        <f t="shared" si="7"/>
        <v>7957.08</v>
      </c>
      <c r="AF10" s="20">
        <f>'Bank Deposits'!C18</f>
        <v>216183.5</v>
      </c>
      <c r="AG10" s="20">
        <f t="shared" si="8"/>
        <v>44206</v>
      </c>
      <c r="AH10" s="27" t="s">
        <v>33</v>
      </c>
      <c r="AI10" s="26"/>
      <c r="AJ10" s="24"/>
      <c r="AK10" s="18"/>
      <c r="AL10" s="47">
        <f t="shared" si="10"/>
        <v>13644.331800000005</v>
      </c>
    </row>
    <row r="11" spans="1:41">
      <c r="A11" s="28" t="s">
        <v>34</v>
      </c>
      <c r="B11" s="18">
        <f t="shared" ref="B11:B19" si="11">AL10</f>
        <v>13644.331800000005</v>
      </c>
      <c r="C11" s="21"/>
      <c r="D11" s="29">
        <v>1071.42</v>
      </c>
      <c r="E11" s="20">
        <v>109657.28</v>
      </c>
      <c r="F11" s="20">
        <v>820.31</v>
      </c>
      <c r="G11" s="21">
        <f t="shared" si="0"/>
        <v>10048.283799999999</v>
      </c>
      <c r="H11" s="22">
        <f>G11</f>
        <v>10048.283799999999</v>
      </c>
      <c r="I11" s="28" t="s">
        <v>34</v>
      </c>
      <c r="J11" s="52"/>
      <c r="K11" s="20"/>
      <c r="L11" s="52"/>
      <c r="M11" s="20"/>
      <c r="N11" s="21">
        <f t="shared" si="2"/>
        <v>0</v>
      </c>
      <c r="O11" s="21">
        <f t="shared" si="3"/>
        <v>20096.567599999998</v>
      </c>
      <c r="P11" s="22">
        <f t="shared" si="4"/>
        <v>33740.899400000002</v>
      </c>
      <c r="Q11" s="28" t="s">
        <v>34</v>
      </c>
      <c r="R11" s="26"/>
      <c r="S11" s="52"/>
      <c r="T11" s="20"/>
      <c r="U11" s="18">
        <v>15870</v>
      </c>
      <c r="V11" s="20">
        <v>3125</v>
      </c>
      <c r="W11" s="18">
        <f t="shared" si="9"/>
        <v>1865.8</v>
      </c>
      <c r="X11" s="20">
        <f>W11</f>
        <v>1865.8</v>
      </c>
      <c r="Y11" s="28" t="s">
        <v>34</v>
      </c>
      <c r="Z11" s="18"/>
      <c r="AA11" s="25"/>
      <c r="AB11" s="20"/>
      <c r="AC11" s="26"/>
      <c r="AD11" s="18">
        <f>Z11*5%+AA11*12%+AB11*18%+AC11*28%</f>
        <v>0</v>
      </c>
      <c r="AE11" s="20">
        <f t="shared" si="7"/>
        <v>3731.6</v>
      </c>
      <c r="AF11" s="20">
        <f>'Bank Deposits'!D18</f>
        <v>14250</v>
      </c>
      <c r="AG11" s="20">
        <f>R11+S11+T11+U11+V11+Z11+AA11+AB11+AC11</f>
        <v>18995</v>
      </c>
      <c r="AH11" s="28" t="s">
        <v>34</v>
      </c>
      <c r="AI11" s="26"/>
      <c r="AJ11" s="20"/>
      <c r="AK11" s="18"/>
      <c r="AL11" s="47">
        <f t="shared" si="10"/>
        <v>30009.299400000004</v>
      </c>
      <c r="AO11" s="51"/>
    </row>
    <row r="12" spans="1:41">
      <c r="A12" s="27" t="s">
        <v>35</v>
      </c>
      <c r="B12" s="18">
        <f t="shared" si="11"/>
        <v>30009.299400000004</v>
      </c>
      <c r="C12" s="21"/>
      <c r="D12" s="29"/>
      <c r="E12" s="20">
        <v>93312.37</v>
      </c>
      <c r="F12" s="20"/>
      <c r="G12" s="21">
        <f t="shared" si="0"/>
        <v>8398.1132999999991</v>
      </c>
      <c r="H12" s="22">
        <f t="shared" ref="H12:H19" si="12">G12</f>
        <v>8398.1132999999991</v>
      </c>
      <c r="I12" s="27" t="s">
        <v>35</v>
      </c>
      <c r="J12" s="52"/>
      <c r="K12" s="20"/>
      <c r="L12" s="52"/>
      <c r="M12" s="20"/>
      <c r="N12" s="21">
        <f t="shared" si="2"/>
        <v>0</v>
      </c>
      <c r="O12" s="21">
        <f t="shared" si="3"/>
        <v>16796.226599999998</v>
      </c>
      <c r="P12" s="22">
        <f t="shared" si="4"/>
        <v>46805.525999999998</v>
      </c>
      <c r="Q12" s="27" t="s">
        <v>35</v>
      </c>
      <c r="R12" s="49"/>
      <c r="S12" s="52"/>
      <c r="T12" s="20"/>
      <c r="U12" s="18">
        <v>49710</v>
      </c>
      <c r="V12" s="20"/>
      <c r="W12" s="18">
        <f t="shared" si="9"/>
        <v>4473.8999999999996</v>
      </c>
      <c r="X12" s="20">
        <f t="shared" ref="X12:X19" si="13">W12</f>
        <v>4473.8999999999996</v>
      </c>
      <c r="Y12" s="27" t="s">
        <v>35</v>
      </c>
      <c r="Z12" s="18"/>
      <c r="AA12" s="25"/>
      <c r="AB12" s="20">
        <v>9152.5400000000009</v>
      </c>
      <c r="AC12" s="26"/>
      <c r="AD12" s="18">
        <f t="shared" ref="AD12:AD19" si="14">Z12*5%+AA12*12%+AB12*18%+AC12*28%</f>
        <v>1647.4572000000001</v>
      </c>
      <c r="AE12" s="20">
        <f t="shared" si="7"/>
        <v>10595.2572</v>
      </c>
      <c r="AF12" s="20">
        <f>'Bank Deposits'!E18</f>
        <v>112543</v>
      </c>
      <c r="AG12" s="20">
        <f t="shared" ref="AG12:AG19" si="15">R12+S12+T12+U12+V12+Z12+AA12+AB12+AC12</f>
        <v>58862.54</v>
      </c>
      <c r="AH12" s="27" t="s">
        <v>35</v>
      </c>
      <c r="AI12" s="26"/>
      <c r="AJ12" s="20"/>
      <c r="AK12" s="18"/>
      <c r="AL12" s="47">
        <f t="shared" si="10"/>
        <v>36210.268799999998</v>
      </c>
      <c r="AO12" s="51"/>
    </row>
    <row r="13" spans="1:41">
      <c r="A13" s="27" t="s">
        <v>36</v>
      </c>
      <c r="B13" s="18">
        <f t="shared" si="11"/>
        <v>36210.268799999998</v>
      </c>
      <c r="C13" s="21"/>
      <c r="D13" s="29"/>
      <c r="E13" s="20">
        <v>31228.82</v>
      </c>
      <c r="F13" s="20"/>
      <c r="G13" s="21">
        <f t="shared" si="0"/>
        <v>2810.5937999999996</v>
      </c>
      <c r="H13" s="22">
        <f t="shared" si="12"/>
        <v>2810.5937999999996</v>
      </c>
      <c r="I13" s="27" t="s">
        <v>36</v>
      </c>
      <c r="J13" s="52"/>
      <c r="K13" s="52"/>
      <c r="L13" s="52">
        <v>1021.18</v>
      </c>
      <c r="M13" s="20"/>
      <c r="N13" s="21">
        <f t="shared" si="2"/>
        <v>183.8124</v>
      </c>
      <c r="O13" s="21">
        <f>G13+H13+N13</f>
        <v>5804.9999999999991</v>
      </c>
      <c r="P13" s="22">
        <f t="shared" si="4"/>
        <v>42015.268799999998</v>
      </c>
      <c r="Q13" s="27" t="s">
        <v>36</v>
      </c>
      <c r="R13" s="49"/>
      <c r="S13" s="52"/>
      <c r="T13" s="20"/>
      <c r="U13" s="18">
        <v>65742</v>
      </c>
      <c r="V13" s="20"/>
      <c r="W13" s="18">
        <f t="shared" si="9"/>
        <v>5916.78</v>
      </c>
      <c r="X13" s="20">
        <f t="shared" si="13"/>
        <v>5916.78</v>
      </c>
      <c r="Y13" s="27" t="s">
        <v>36</v>
      </c>
      <c r="Z13" s="18"/>
      <c r="AA13" s="25"/>
      <c r="AB13" s="20"/>
      <c r="AC13" s="26"/>
      <c r="AD13" s="18">
        <f t="shared" si="14"/>
        <v>0</v>
      </c>
      <c r="AE13" s="20">
        <f t="shared" si="7"/>
        <v>11833.56</v>
      </c>
      <c r="AF13" s="20">
        <f>'Bank Deposits'!F18</f>
        <v>109108.5</v>
      </c>
      <c r="AG13" s="20">
        <f t="shared" si="15"/>
        <v>65742</v>
      </c>
      <c r="AH13" s="27" t="s">
        <v>36</v>
      </c>
      <c r="AI13" s="26"/>
      <c r="AJ13" s="20"/>
      <c r="AK13" s="18"/>
      <c r="AL13" s="47">
        <f t="shared" si="10"/>
        <v>30181.7088</v>
      </c>
    </row>
    <row r="14" spans="1:41">
      <c r="A14" s="27" t="s">
        <v>37</v>
      </c>
      <c r="B14" s="18">
        <f t="shared" si="11"/>
        <v>30181.7088</v>
      </c>
      <c r="C14" s="52"/>
      <c r="D14" s="29"/>
      <c r="E14" s="21"/>
      <c r="F14" s="20"/>
      <c r="G14" s="21">
        <f t="shared" si="0"/>
        <v>0</v>
      </c>
      <c r="H14" s="22">
        <f t="shared" si="12"/>
        <v>0</v>
      </c>
      <c r="I14" s="27" t="s">
        <v>37</v>
      </c>
      <c r="J14" s="52"/>
      <c r="K14" s="52"/>
      <c r="L14" s="52"/>
      <c r="M14" s="20"/>
      <c r="N14" s="21">
        <f t="shared" si="2"/>
        <v>0</v>
      </c>
      <c r="O14" s="21">
        <f t="shared" si="3"/>
        <v>0</v>
      </c>
      <c r="P14" s="22">
        <f t="shared" si="4"/>
        <v>30181.7088</v>
      </c>
      <c r="Q14" s="27" t="s">
        <v>37</v>
      </c>
      <c r="R14" s="49"/>
      <c r="S14" s="52"/>
      <c r="T14" s="20"/>
      <c r="U14" s="18">
        <v>53587</v>
      </c>
      <c r="V14" s="20">
        <v>625</v>
      </c>
      <c r="W14" s="18">
        <f t="shared" si="9"/>
        <v>4910.33</v>
      </c>
      <c r="X14" s="20">
        <f t="shared" si="13"/>
        <v>4910.33</v>
      </c>
      <c r="Y14" s="27" t="s">
        <v>37</v>
      </c>
      <c r="Z14" s="18"/>
      <c r="AA14" s="25"/>
      <c r="AB14" s="20"/>
      <c r="AC14" s="26"/>
      <c r="AD14" s="18">
        <f t="shared" si="14"/>
        <v>0</v>
      </c>
      <c r="AE14" s="20">
        <f t="shared" si="7"/>
        <v>9820.66</v>
      </c>
      <c r="AF14" s="20">
        <f>'Bank Deposits'!G18</f>
        <v>108336.48</v>
      </c>
      <c r="AG14" s="20">
        <f t="shared" si="15"/>
        <v>54212</v>
      </c>
      <c r="AH14" s="27" t="s">
        <v>37</v>
      </c>
      <c r="AI14" s="26"/>
      <c r="AJ14" s="20"/>
      <c r="AK14" s="18"/>
      <c r="AL14" s="47">
        <f t="shared" si="10"/>
        <v>20361.0488</v>
      </c>
    </row>
    <row r="15" spans="1:41">
      <c r="A15" s="30" t="s">
        <v>38</v>
      </c>
      <c r="B15" s="18">
        <f t="shared" si="11"/>
        <v>20361.0488</v>
      </c>
      <c r="C15" s="52"/>
      <c r="D15" s="31"/>
      <c r="E15" s="32"/>
      <c r="F15" s="20"/>
      <c r="G15" s="21">
        <f t="shared" si="0"/>
        <v>0</v>
      </c>
      <c r="H15" s="22">
        <f t="shared" si="12"/>
        <v>0</v>
      </c>
      <c r="I15" s="30" t="s">
        <v>38</v>
      </c>
      <c r="J15" s="52"/>
      <c r="K15" s="20"/>
      <c r="L15" s="52"/>
      <c r="M15" s="20"/>
      <c r="N15" s="21">
        <f t="shared" si="2"/>
        <v>0</v>
      </c>
      <c r="O15" s="21">
        <f t="shared" si="3"/>
        <v>0</v>
      </c>
      <c r="P15" s="22">
        <f t="shared" si="4"/>
        <v>20361.0488</v>
      </c>
      <c r="Q15" s="30" t="s">
        <v>38</v>
      </c>
      <c r="R15" s="35"/>
      <c r="S15" s="52"/>
      <c r="T15" s="20"/>
      <c r="U15" s="18">
        <v>48758</v>
      </c>
      <c r="V15" s="20"/>
      <c r="W15" s="18">
        <f t="shared" si="9"/>
        <v>4388.22</v>
      </c>
      <c r="X15" s="20">
        <f t="shared" si="13"/>
        <v>4388.22</v>
      </c>
      <c r="Y15" s="30" t="s">
        <v>38</v>
      </c>
      <c r="Z15" s="34"/>
      <c r="AA15" s="36"/>
      <c r="AB15" s="37"/>
      <c r="AC15" s="33"/>
      <c r="AD15" s="18">
        <f t="shared" si="14"/>
        <v>0</v>
      </c>
      <c r="AE15" s="20">
        <f t="shared" si="7"/>
        <v>8776.44</v>
      </c>
      <c r="AF15" s="20">
        <f>'Bank Deposits'!H18</f>
        <v>52742.25</v>
      </c>
      <c r="AG15" s="20">
        <f t="shared" si="15"/>
        <v>48758</v>
      </c>
      <c r="AH15" s="30" t="s">
        <v>38</v>
      </c>
      <c r="AI15" s="26"/>
      <c r="AJ15" s="20"/>
      <c r="AK15" s="31"/>
      <c r="AL15" s="47">
        <f t="shared" si="10"/>
        <v>11584.6088</v>
      </c>
    </row>
    <row r="16" spans="1:41">
      <c r="A16" s="30" t="s">
        <v>39</v>
      </c>
      <c r="B16" s="18">
        <f t="shared" si="11"/>
        <v>11584.6088</v>
      </c>
      <c r="C16" s="52"/>
      <c r="D16" s="31"/>
      <c r="E16" s="32"/>
      <c r="F16" s="20"/>
      <c r="G16" s="21">
        <f t="shared" si="0"/>
        <v>0</v>
      </c>
      <c r="H16" s="22">
        <f t="shared" si="12"/>
        <v>0</v>
      </c>
      <c r="I16" s="30" t="s">
        <v>39</v>
      </c>
      <c r="J16" s="52"/>
      <c r="K16" s="20"/>
      <c r="L16" s="52"/>
      <c r="M16" s="20"/>
      <c r="N16" s="21">
        <f t="shared" si="2"/>
        <v>0</v>
      </c>
      <c r="O16" s="21">
        <f t="shared" si="3"/>
        <v>0</v>
      </c>
      <c r="P16" s="22">
        <f t="shared" si="4"/>
        <v>11584.6088</v>
      </c>
      <c r="Q16" s="30" t="s">
        <v>39</v>
      </c>
      <c r="R16" s="35"/>
      <c r="S16" s="52"/>
      <c r="T16" s="20"/>
      <c r="U16" s="18">
        <v>54786</v>
      </c>
      <c r="V16" s="20"/>
      <c r="W16" s="18">
        <f t="shared" si="9"/>
        <v>4930.74</v>
      </c>
      <c r="X16" s="20">
        <f t="shared" si="13"/>
        <v>4930.74</v>
      </c>
      <c r="Y16" s="30" t="s">
        <v>39</v>
      </c>
      <c r="Z16" s="31"/>
      <c r="AA16" s="36"/>
      <c r="AB16" s="32"/>
      <c r="AC16" s="33"/>
      <c r="AD16" s="18">
        <f t="shared" si="14"/>
        <v>0</v>
      </c>
      <c r="AE16" s="20">
        <f t="shared" si="7"/>
        <v>9861.48</v>
      </c>
      <c r="AF16" s="20">
        <f>'Bank Deposits'!I18</f>
        <v>95209</v>
      </c>
      <c r="AG16" s="20">
        <f t="shared" si="15"/>
        <v>54786</v>
      </c>
      <c r="AH16" s="30" t="s">
        <v>39</v>
      </c>
      <c r="AI16" s="26"/>
      <c r="AJ16" s="20"/>
      <c r="AK16" s="31"/>
      <c r="AL16" s="47">
        <f t="shared" si="10"/>
        <v>1723.1288000000004</v>
      </c>
    </row>
    <row r="17" spans="1:38">
      <c r="A17" s="30" t="s">
        <v>40</v>
      </c>
      <c r="B17" s="18">
        <f t="shared" si="11"/>
        <v>1723.1288000000004</v>
      </c>
      <c r="C17" s="52"/>
      <c r="D17" s="31"/>
      <c r="E17" s="20"/>
      <c r="F17" s="20"/>
      <c r="G17" s="21">
        <f t="shared" si="0"/>
        <v>0</v>
      </c>
      <c r="H17" s="22">
        <f t="shared" si="12"/>
        <v>0</v>
      </c>
      <c r="I17" s="30" t="s">
        <v>40</v>
      </c>
      <c r="J17" s="52"/>
      <c r="K17" s="20"/>
      <c r="L17" s="52"/>
      <c r="M17" s="20"/>
      <c r="N17" s="21">
        <f t="shared" si="2"/>
        <v>0</v>
      </c>
      <c r="O17" s="21">
        <f t="shared" si="3"/>
        <v>0</v>
      </c>
      <c r="P17" s="22">
        <f t="shared" si="4"/>
        <v>1723.1288000000004</v>
      </c>
      <c r="Q17" s="30" t="s">
        <v>40</v>
      </c>
      <c r="R17" s="35"/>
      <c r="S17" s="52"/>
      <c r="T17" s="20"/>
      <c r="U17" s="52"/>
      <c r="V17" s="20"/>
      <c r="W17" s="18">
        <f t="shared" si="9"/>
        <v>0</v>
      </c>
      <c r="X17" s="20">
        <f t="shared" si="13"/>
        <v>0</v>
      </c>
      <c r="Y17" s="30" t="s">
        <v>40</v>
      </c>
      <c r="Z17" s="34"/>
      <c r="AA17" s="36"/>
      <c r="AB17" s="32"/>
      <c r="AC17" s="20"/>
      <c r="AD17" s="18">
        <f t="shared" si="14"/>
        <v>0</v>
      </c>
      <c r="AE17" s="20">
        <f t="shared" si="7"/>
        <v>0</v>
      </c>
      <c r="AF17" s="20"/>
      <c r="AG17" s="20">
        <f t="shared" si="15"/>
        <v>0</v>
      </c>
      <c r="AH17" s="30" t="s">
        <v>40</v>
      </c>
      <c r="AI17" s="26"/>
      <c r="AJ17" s="20"/>
      <c r="AK17" s="31"/>
      <c r="AL17" s="47">
        <f t="shared" si="10"/>
        <v>1723.1288000000004</v>
      </c>
    </row>
    <row r="18" spans="1:38">
      <c r="A18" s="30" t="s">
        <v>41</v>
      </c>
      <c r="B18" s="18">
        <f t="shared" si="11"/>
        <v>1723.1288000000004</v>
      </c>
      <c r="C18" s="52"/>
      <c r="D18" s="31"/>
      <c r="E18" s="20"/>
      <c r="F18" s="20"/>
      <c r="G18" s="21">
        <f t="shared" si="0"/>
        <v>0</v>
      </c>
      <c r="H18" s="22">
        <f t="shared" si="12"/>
        <v>0</v>
      </c>
      <c r="I18" s="30" t="s">
        <v>41</v>
      </c>
      <c r="J18" s="52"/>
      <c r="K18" s="20"/>
      <c r="L18" s="52"/>
      <c r="M18" s="20"/>
      <c r="N18" s="21">
        <f t="shared" si="2"/>
        <v>0</v>
      </c>
      <c r="O18" s="21">
        <f t="shared" si="3"/>
        <v>0</v>
      </c>
      <c r="P18" s="22">
        <f t="shared" si="4"/>
        <v>1723.1288000000004</v>
      </c>
      <c r="Q18" s="30" t="s">
        <v>41</v>
      </c>
      <c r="R18" s="35"/>
      <c r="S18" s="52"/>
      <c r="T18" s="20"/>
      <c r="U18" s="52"/>
      <c r="V18" s="20"/>
      <c r="W18" s="18">
        <f t="shared" si="9"/>
        <v>0</v>
      </c>
      <c r="X18" s="20">
        <f t="shared" si="13"/>
        <v>0</v>
      </c>
      <c r="Y18" s="30" t="s">
        <v>41</v>
      </c>
      <c r="Z18" s="34"/>
      <c r="AA18" s="36"/>
      <c r="AB18" s="32"/>
      <c r="AC18" s="20"/>
      <c r="AD18" s="18">
        <f t="shared" si="14"/>
        <v>0</v>
      </c>
      <c r="AE18" s="20">
        <f t="shared" si="7"/>
        <v>0</v>
      </c>
      <c r="AF18" s="20"/>
      <c r="AG18" s="20">
        <f t="shared" si="15"/>
        <v>0</v>
      </c>
      <c r="AH18" s="30" t="s">
        <v>41</v>
      </c>
      <c r="AI18" s="26"/>
      <c r="AJ18" s="20"/>
      <c r="AK18" s="31"/>
      <c r="AL18" s="47">
        <f t="shared" si="10"/>
        <v>1723.1288000000004</v>
      </c>
    </row>
    <row r="19" spans="1:38">
      <c r="A19" s="38" t="s">
        <v>42</v>
      </c>
      <c r="B19" s="18">
        <f t="shared" si="11"/>
        <v>1723.1288000000004</v>
      </c>
      <c r="C19" s="52"/>
      <c r="D19" s="31"/>
      <c r="E19" s="20"/>
      <c r="F19" s="20"/>
      <c r="G19" s="21">
        <f t="shared" si="0"/>
        <v>0</v>
      </c>
      <c r="H19" s="22">
        <f t="shared" si="12"/>
        <v>0</v>
      </c>
      <c r="I19" s="38" t="s">
        <v>42</v>
      </c>
      <c r="J19" s="52"/>
      <c r="K19" s="20"/>
      <c r="L19" s="52"/>
      <c r="M19" s="20"/>
      <c r="N19" s="21">
        <f t="shared" si="2"/>
        <v>0</v>
      </c>
      <c r="O19" s="21">
        <f t="shared" si="3"/>
        <v>0</v>
      </c>
      <c r="P19" s="22">
        <f t="shared" si="4"/>
        <v>1723.1288000000004</v>
      </c>
      <c r="Q19" s="38" t="s">
        <v>42</v>
      </c>
      <c r="R19" s="35"/>
      <c r="S19" s="52"/>
      <c r="T19" s="20"/>
      <c r="U19" s="52"/>
      <c r="V19" s="20"/>
      <c r="W19" s="18">
        <f t="shared" si="9"/>
        <v>0</v>
      </c>
      <c r="X19" s="20">
        <f t="shared" si="13"/>
        <v>0</v>
      </c>
      <c r="Y19" s="38" t="s">
        <v>42</v>
      </c>
      <c r="Z19" s="34"/>
      <c r="AA19" s="36"/>
      <c r="AB19" s="39"/>
      <c r="AC19" s="20"/>
      <c r="AD19" s="18">
        <f t="shared" si="14"/>
        <v>0</v>
      </c>
      <c r="AE19" s="20">
        <f t="shared" si="7"/>
        <v>0</v>
      </c>
      <c r="AF19" s="20"/>
      <c r="AG19" s="20">
        <f t="shared" si="15"/>
        <v>0</v>
      </c>
      <c r="AH19" s="38" t="s">
        <v>42</v>
      </c>
      <c r="AI19" s="26"/>
      <c r="AJ19" s="20"/>
      <c r="AK19" s="31"/>
      <c r="AL19" s="47">
        <f t="shared" si="10"/>
        <v>1723.1288000000004</v>
      </c>
    </row>
    <row r="20" spans="1:38" s="50" customFormat="1">
      <c r="A20" s="40"/>
      <c r="B20" s="41">
        <f>SUM(B8:B19)</f>
        <v>178879.92600000001</v>
      </c>
      <c r="C20" s="41">
        <f t="shared" ref="C20:H20" si="16">SUM(C8:C19)</f>
        <v>0</v>
      </c>
      <c r="D20" s="41">
        <f t="shared" si="16"/>
        <v>1071.42</v>
      </c>
      <c r="E20" s="41">
        <f t="shared" si="16"/>
        <v>496030.25999999995</v>
      </c>
      <c r="F20" s="41">
        <f t="shared" si="16"/>
        <v>31015.63</v>
      </c>
      <c r="G20" s="41">
        <f t="shared" si="16"/>
        <v>49049.196799999998</v>
      </c>
      <c r="H20" s="41">
        <f t="shared" si="16"/>
        <v>49049.196799999998</v>
      </c>
      <c r="I20" s="42"/>
      <c r="J20" s="43">
        <f>SUM(J8:J19)</f>
        <v>0</v>
      </c>
      <c r="K20" s="43">
        <f t="shared" ref="K20:P20" si="17">SUM(K8:K19)</f>
        <v>0</v>
      </c>
      <c r="L20" s="43">
        <f t="shared" si="17"/>
        <v>1021.18</v>
      </c>
      <c r="M20" s="43">
        <f t="shared" si="17"/>
        <v>0</v>
      </c>
      <c r="N20" s="43">
        <f t="shared" si="17"/>
        <v>183.8124</v>
      </c>
      <c r="O20" s="43">
        <f t="shared" si="17"/>
        <v>98282.205999999991</v>
      </c>
      <c r="P20" s="43">
        <f t="shared" si="17"/>
        <v>277162.13199999998</v>
      </c>
      <c r="Q20" s="42"/>
      <c r="R20" s="43">
        <f>SUM(R8:R19)</f>
        <v>0</v>
      </c>
      <c r="S20" s="43">
        <f t="shared" ref="S20:X20" si="18">SUM(S8:S19)</f>
        <v>0</v>
      </c>
      <c r="T20" s="43">
        <f t="shared" si="18"/>
        <v>0</v>
      </c>
      <c r="U20" s="43">
        <f t="shared" si="18"/>
        <v>679509</v>
      </c>
      <c r="V20" s="43">
        <f t="shared" si="18"/>
        <v>3750</v>
      </c>
      <c r="W20" s="43">
        <f t="shared" si="18"/>
        <v>61680.810000000005</v>
      </c>
      <c r="X20" s="43">
        <f t="shared" si="18"/>
        <v>61680.810000000005</v>
      </c>
      <c r="Y20" s="42"/>
      <c r="Z20" s="44">
        <f>SUM(Z8:Z19)</f>
        <v>0</v>
      </c>
      <c r="AA20" s="44">
        <f t="shared" ref="AA20:AG20" si="19">SUM(AA8:AA19)</f>
        <v>0</v>
      </c>
      <c r="AB20" s="44">
        <f t="shared" si="19"/>
        <v>9152.5400000000009</v>
      </c>
      <c r="AC20" s="44">
        <f t="shared" si="19"/>
        <v>0</v>
      </c>
      <c r="AD20" s="44">
        <f t="shared" si="19"/>
        <v>1647.4572000000001</v>
      </c>
      <c r="AE20" s="44">
        <f t="shared" si="19"/>
        <v>125009.07720000001</v>
      </c>
      <c r="AF20" s="44"/>
      <c r="AG20" s="44">
        <f t="shared" si="19"/>
        <v>692411.54</v>
      </c>
      <c r="AH20" s="42"/>
      <c r="AI20" s="44">
        <f>SUM(AI8:AI19)</f>
        <v>0</v>
      </c>
      <c r="AJ20" s="44">
        <f t="shared" ref="AJ20:AK20" si="20">SUM(AJ8:AJ19)</f>
        <v>0</v>
      </c>
      <c r="AK20" s="44">
        <f t="shared" si="20"/>
        <v>0</v>
      </c>
      <c r="AL20" s="44">
        <f>AL19</f>
        <v>1723.1288000000004</v>
      </c>
    </row>
    <row r="21" spans="1:38">
      <c r="Q21" s="46"/>
      <c r="AI21" s="53"/>
    </row>
    <row r="22" spans="1:38">
      <c r="U22" s="53"/>
    </row>
    <row r="23" spans="1:38">
      <c r="U23" s="53"/>
    </row>
    <row r="24" spans="1:38">
      <c r="G24" s="48"/>
      <c r="H24" s="48"/>
      <c r="I24" s="48"/>
      <c r="U24" s="53"/>
    </row>
    <row r="25" spans="1:38">
      <c r="G25" s="48"/>
      <c r="H25" s="48"/>
    </row>
    <row r="26" spans="1:38">
      <c r="G26" s="48"/>
      <c r="H26" s="48"/>
      <c r="I26" s="48"/>
    </row>
  </sheetData>
  <mergeCells count="25">
    <mergeCell ref="AH5:AL5"/>
    <mergeCell ref="AH1:AL1"/>
    <mergeCell ref="AH2:AL2"/>
    <mergeCell ref="AH3:AL3"/>
    <mergeCell ref="AH4:AL4"/>
    <mergeCell ref="Y1:AG1"/>
    <mergeCell ref="Y2:AG2"/>
    <mergeCell ref="Y3:AG3"/>
    <mergeCell ref="Y4:AG4"/>
    <mergeCell ref="Y5:AG5"/>
    <mergeCell ref="Q1:X1"/>
    <mergeCell ref="Q2:X2"/>
    <mergeCell ref="Q3:X3"/>
    <mergeCell ref="Q4:X4"/>
    <mergeCell ref="Q5:X5"/>
    <mergeCell ref="I5:P5"/>
    <mergeCell ref="I1:P1"/>
    <mergeCell ref="I2:P2"/>
    <mergeCell ref="A1:H1"/>
    <mergeCell ref="A2:H2"/>
    <mergeCell ref="A3:H3"/>
    <mergeCell ref="A4:H4"/>
    <mergeCell ref="A5:H5"/>
    <mergeCell ref="I3:P3"/>
    <mergeCell ref="I4:P4"/>
  </mergeCells>
  <pageMargins left="0.15748031496062992" right="0.23" top="0.74803149606299213" bottom="0.74803149606299213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8" sqref="A18:I18"/>
    </sheetView>
  </sheetViews>
  <sheetFormatPr defaultRowHeight="15"/>
  <cols>
    <col min="1" max="9" width="18.5703125" customWidth="1"/>
  </cols>
  <sheetData>
    <row r="1" spans="1:9" ht="15.75" thickBot="1">
      <c r="A1" s="54">
        <v>43191</v>
      </c>
      <c r="B1" s="54">
        <v>43221</v>
      </c>
      <c r="C1" s="54">
        <v>43252</v>
      </c>
      <c r="D1" s="54">
        <v>43282</v>
      </c>
      <c r="E1" s="54">
        <v>43313</v>
      </c>
      <c r="F1" s="54">
        <v>43344</v>
      </c>
      <c r="G1" s="54">
        <v>43374</v>
      </c>
      <c r="H1" s="54">
        <v>43405</v>
      </c>
      <c r="I1" s="54">
        <v>43435</v>
      </c>
    </row>
    <row r="2" spans="1:9" ht="15.75" thickTop="1">
      <c r="A2" s="55">
        <v>82010</v>
      </c>
      <c r="B2" s="55">
        <v>6200</v>
      </c>
      <c r="C2" s="55">
        <v>110400</v>
      </c>
      <c r="D2" s="55">
        <v>8450</v>
      </c>
      <c r="E2" s="55">
        <v>6500</v>
      </c>
      <c r="F2" s="55">
        <v>3.75</v>
      </c>
      <c r="G2" s="55">
        <v>52462</v>
      </c>
      <c r="H2" s="55">
        <v>1062</v>
      </c>
      <c r="I2" s="55">
        <v>5000</v>
      </c>
    </row>
    <row r="3" spans="1:9">
      <c r="A3" s="55">
        <v>11151</v>
      </c>
      <c r="B3" s="55">
        <v>7500</v>
      </c>
      <c r="C3" s="55">
        <v>49000</v>
      </c>
      <c r="D3" s="55">
        <v>5800</v>
      </c>
      <c r="E3" s="55">
        <v>1500</v>
      </c>
      <c r="F3" s="55">
        <v>12800</v>
      </c>
      <c r="G3" s="55">
        <v>14012</v>
      </c>
      <c r="H3" s="55">
        <v>12158</v>
      </c>
      <c r="I3" s="55">
        <v>6200</v>
      </c>
    </row>
    <row r="4" spans="1:9">
      <c r="A4" s="55">
        <v>10620</v>
      </c>
      <c r="B4" s="55">
        <v>4000</v>
      </c>
      <c r="C4" s="55">
        <v>7920</v>
      </c>
      <c r="D4" s="55"/>
      <c r="E4" s="55">
        <v>399</v>
      </c>
      <c r="F4" s="55">
        <v>39497</v>
      </c>
      <c r="G4" s="55">
        <v>2000</v>
      </c>
      <c r="H4" s="55">
        <v>2.25</v>
      </c>
      <c r="I4" s="55">
        <v>10951</v>
      </c>
    </row>
    <row r="5" spans="1:9">
      <c r="A5" s="55">
        <v>2150</v>
      </c>
      <c r="B5" s="55"/>
      <c r="C5" s="55">
        <v>6850</v>
      </c>
      <c r="D5" s="55"/>
      <c r="E5" s="55">
        <v>33000</v>
      </c>
      <c r="F5" s="55">
        <v>15000</v>
      </c>
      <c r="G5" s="55">
        <v>4670</v>
      </c>
      <c r="H5" s="55">
        <v>5050</v>
      </c>
      <c r="I5" s="55">
        <v>5800</v>
      </c>
    </row>
    <row r="6" spans="1:9">
      <c r="A6" s="55">
        <v>7552</v>
      </c>
      <c r="B6" s="55"/>
      <c r="C6" s="55">
        <v>1.5</v>
      </c>
      <c r="D6" s="55"/>
      <c r="E6" s="55">
        <v>5800</v>
      </c>
      <c r="F6" s="55">
        <v>5800</v>
      </c>
      <c r="G6" s="55">
        <v>15000</v>
      </c>
      <c r="H6" s="55">
        <v>1850</v>
      </c>
      <c r="I6" s="55">
        <v>5800</v>
      </c>
    </row>
    <row r="7" spans="1:9">
      <c r="A7" s="55">
        <v>11600</v>
      </c>
      <c r="B7" s="55"/>
      <c r="C7" s="55">
        <v>3500</v>
      </c>
      <c r="D7" s="55"/>
      <c r="E7" s="55">
        <v>1100</v>
      </c>
      <c r="F7" s="55">
        <v>4567</v>
      </c>
      <c r="G7" s="55">
        <v>5800</v>
      </c>
      <c r="H7" s="55">
        <v>28740</v>
      </c>
      <c r="I7" s="55">
        <v>8200</v>
      </c>
    </row>
    <row r="8" spans="1:9">
      <c r="A8" s="55">
        <v>2250</v>
      </c>
      <c r="B8" s="55"/>
      <c r="C8" s="55">
        <v>900</v>
      </c>
      <c r="D8" s="55"/>
      <c r="E8" s="55">
        <v>3000</v>
      </c>
      <c r="F8" s="55">
        <v>3.75</v>
      </c>
      <c r="G8" s="55">
        <v>3000</v>
      </c>
      <c r="H8" s="55">
        <v>3880</v>
      </c>
      <c r="I8" s="55">
        <v>1500</v>
      </c>
    </row>
    <row r="9" spans="1:9">
      <c r="A9" s="55">
        <v>6180</v>
      </c>
      <c r="B9" s="55"/>
      <c r="C9" s="55">
        <v>3210</v>
      </c>
      <c r="D9" s="55"/>
      <c r="E9" s="55">
        <v>3500</v>
      </c>
      <c r="F9" s="55">
        <v>2500</v>
      </c>
      <c r="G9" s="55">
        <v>8300</v>
      </c>
      <c r="H9" s="55"/>
      <c r="I9" s="55">
        <v>23000</v>
      </c>
    </row>
    <row r="10" spans="1:9">
      <c r="A10" s="55">
        <v>9500</v>
      </c>
      <c r="B10" s="55"/>
      <c r="C10" s="55">
        <v>4000</v>
      </c>
      <c r="D10" s="55"/>
      <c r="E10" s="55">
        <v>3500</v>
      </c>
      <c r="F10" s="55">
        <v>1000</v>
      </c>
      <c r="G10" s="55">
        <v>1850</v>
      </c>
      <c r="H10" s="55"/>
      <c r="I10" s="55">
        <v>12158</v>
      </c>
    </row>
    <row r="11" spans="1:9">
      <c r="A11" s="55">
        <v>31670</v>
      </c>
      <c r="B11" s="55"/>
      <c r="C11" s="55">
        <v>5586</v>
      </c>
      <c r="D11" s="55"/>
      <c r="E11" s="55">
        <v>10094</v>
      </c>
      <c r="F11" s="55">
        <v>3500</v>
      </c>
      <c r="G11" s="55">
        <v>1230.68</v>
      </c>
      <c r="H11" s="55"/>
      <c r="I11" s="55">
        <v>16600</v>
      </c>
    </row>
    <row r="12" spans="1:9">
      <c r="A12" s="55">
        <v>62815</v>
      </c>
      <c r="B12" s="55"/>
      <c r="C12" s="55">
        <v>3500</v>
      </c>
      <c r="D12" s="55"/>
      <c r="E12" s="55">
        <v>3350</v>
      </c>
      <c r="F12" s="55">
        <v>14686</v>
      </c>
      <c r="G12" s="55">
        <v>11.8</v>
      </c>
      <c r="H12" s="55"/>
      <c r="I12" s="55"/>
    </row>
    <row r="13" spans="1:9">
      <c r="A13" s="55">
        <v>62815</v>
      </c>
      <c r="B13" s="55"/>
      <c r="C13" s="55">
        <v>19116</v>
      </c>
      <c r="D13" s="55"/>
      <c r="E13" s="55">
        <v>10800</v>
      </c>
      <c r="F13" s="55">
        <v>9751</v>
      </c>
      <c r="G13" s="55"/>
      <c r="H13" s="55"/>
      <c r="I13" s="55"/>
    </row>
    <row r="14" spans="1:9">
      <c r="A14" s="55">
        <v>49747</v>
      </c>
      <c r="B14" s="55"/>
      <c r="C14" s="55">
        <v>2200</v>
      </c>
      <c r="D14" s="55"/>
      <c r="E14" s="55">
        <v>30000</v>
      </c>
      <c r="F14" s="55"/>
      <c r="G14" s="55"/>
      <c r="H14" s="55"/>
      <c r="I14" s="55"/>
    </row>
    <row r="15" spans="1:9">
      <c r="A15" s="55">
        <v>8732</v>
      </c>
      <c r="B15" s="55"/>
      <c r="C15" s="55"/>
      <c r="D15" s="55"/>
      <c r="E15" s="55"/>
      <c r="F15" s="55"/>
      <c r="G15" s="55"/>
      <c r="H15" s="55"/>
      <c r="I15" s="55"/>
    </row>
    <row r="16" spans="1:9">
      <c r="A16" s="55">
        <v>3500</v>
      </c>
      <c r="B16" s="55"/>
      <c r="C16" s="55"/>
      <c r="D16" s="55"/>
      <c r="E16" s="55"/>
      <c r="F16" s="55"/>
      <c r="G16" s="55"/>
      <c r="H16" s="55"/>
      <c r="I16" s="55"/>
    </row>
    <row r="17" spans="1:9" ht="15.75" thickBot="1">
      <c r="A17" s="57"/>
      <c r="B17" s="57"/>
      <c r="C17" s="57"/>
      <c r="D17" s="57"/>
      <c r="E17" s="57"/>
      <c r="F17" s="57"/>
      <c r="G17" s="57"/>
      <c r="H17" s="57"/>
      <c r="I17" s="57"/>
    </row>
    <row r="18" spans="1:9" ht="19.5" thickTop="1">
      <c r="A18" s="56">
        <f>SUM(A2:A17)</f>
        <v>362292</v>
      </c>
      <c r="B18" s="56">
        <f t="shared" ref="B18:I18" si="0">SUM(B2:B17)</f>
        <v>17700</v>
      </c>
      <c r="C18" s="56">
        <f t="shared" si="0"/>
        <v>216183.5</v>
      </c>
      <c r="D18" s="56">
        <f t="shared" si="0"/>
        <v>14250</v>
      </c>
      <c r="E18" s="56">
        <f t="shared" si="0"/>
        <v>112543</v>
      </c>
      <c r="F18" s="56">
        <f t="shared" si="0"/>
        <v>109108.5</v>
      </c>
      <c r="G18" s="56">
        <f t="shared" si="0"/>
        <v>108336.48</v>
      </c>
      <c r="H18" s="56">
        <f t="shared" si="0"/>
        <v>52742.25</v>
      </c>
      <c r="I18" s="56">
        <f t="shared" si="0"/>
        <v>95209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18-19</vt:lpstr>
      <vt:lpstr>Bank Deposits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2019-02-02T13:21:15Z</dcterms:modified>
</cp:coreProperties>
</file>