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/>
  <mc:AlternateContent xmlns:mc="http://schemas.openxmlformats.org/markup-compatibility/2006">
    <mc:Choice Requires="x15">
      <x15ac:absPath xmlns:x15ac="http://schemas.microsoft.com/office/spreadsheetml/2010/11/ac" url="C:\Users\halsalamah\Desktop\Sample\"/>
    </mc:Choice>
  </mc:AlternateContent>
  <xr:revisionPtr revIDLastSave="0" documentId="13_ncr:1_{5EBE101C-6558-47BD-AA8C-B906319FE472}" xr6:coauthVersionLast="47" xr6:coauthVersionMax="47" xr10:uidLastSave="{00000000-0000-0000-0000-000000000000}"/>
  <bookViews>
    <workbookView xWindow="0" yWindow="0" windowWidth="28800" windowHeight="13560" xr2:uid="{00000000-000D-0000-FFFF-FFFF00000000}"/>
  </bookViews>
  <sheets>
    <sheet name="Companies" sheetId="4" r:id="rId1"/>
    <sheet name="Deliverables" sheetId="8" r:id="rId2"/>
    <sheet name="Config" sheetId="6" state="hidden" r:id="rId3"/>
    <sheet name="Projects Evaluation" sheetId="3" r:id="rId4"/>
    <sheet name="Companies َQualification" sheetId="7" state="hidden" r:id="rId5"/>
    <sheet name="Main Sheet" sheetId="2" state="hidden" r:id="rId6"/>
  </sheets>
  <definedNames>
    <definedName name="Company_Codes" localSheetId="2">Companies!$C$5:$C$12</definedName>
    <definedName name="Company_Codes" localSheetId="1">Deliverables!$C$5:$C$12</definedName>
    <definedName name="Company_Codes">Companies!$C$5:$C$12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3" l="1"/>
  <c r="C25" i="3"/>
  <c r="C26" i="3"/>
  <c r="C27" i="3"/>
  <c r="C28" i="3"/>
  <c r="C29" i="3"/>
  <c r="C30" i="3"/>
  <c r="C31" i="3"/>
  <c r="C32" i="3"/>
  <c r="C33" i="3"/>
  <c r="C34" i="3"/>
  <c r="C35" i="3"/>
  <c r="C36" i="3"/>
  <c r="C23" i="3"/>
  <c r="D23" i="3" l="1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E5" i="3"/>
  <c r="E6" i="7" s="1"/>
  <c r="F5" i="3"/>
  <c r="F6" i="7" s="1"/>
  <c r="C10" i="2"/>
  <c r="G11" i="7" s="1"/>
  <c r="G5" i="3"/>
  <c r="G6" i="7" s="1"/>
  <c r="G5" i="7" s="1"/>
  <c r="G13" i="7" s="1"/>
  <c r="H5" i="3"/>
  <c r="H6" i="7" s="1"/>
  <c r="H14" i="7" s="1"/>
  <c r="I5" i="3"/>
  <c r="I6" i="7" s="1"/>
  <c r="I11" i="7"/>
  <c r="J5" i="3"/>
  <c r="J6" i="7" s="1"/>
  <c r="J14" i="7" s="1"/>
  <c r="J11" i="7"/>
  <c r="K5" i="3"/>
  <c r="K6" i="7" s="1"/>
  <c r="K11" i="7"/>
  <c r="L5" i="3"/>
  <c r="L6" i="7" s="1"/>
  <c r="M5" i="3"/>
  <c r="M6" i="7"/>
  <c r="M14" i="7" s="1"/>
  <c r="M11" i="7"/>
  <c r="N5" i="3"/>
  <c r="N11" i="7"/>
  <c r="O5" i="3"/>
  <c r="O6" i="7" s="1"/>
  <c r="O14" i="7" s="1"/>
  <c r="O11" i="7"/>
  <c r="P5" i="3"/>
  <c r="P6" i="7" s="1"/>
  <c r="P5" i="7" s="1"/>
  <c r="P13" i="7" s="1"/>
  <c r="P11" i="7"/>
  <c r="Q5" i="3"/>
  <c r="Q6" i="7" s="1"/>
  <c r="Q11" i="7"/>
  <c r="R5" i="3"/>
  <c r="R6" i="7" s="1"/>
  <c r="R14" i="7" s="1"/>
  <c r="R11" i="7"/>
  <c r="S5" i="3"/>
  <c r="S6" i="7" s="1"/>
  <c r="S14" i="7" s="1"/>
  <c r="S11" i="7"/>
  <c r="T5" i="3"/>
  <c r="T6" i="7" s="1"/>
  <c r="T11" i="7"/>
  <c r="U5" i="3"/>
  <c r="U6" i="7" s="1"/>
  <c r="U14" i="7" s="1"/>
  <c r="U11" i="7"/>
  <c r="B46" i="2"/>
  <c r="H46" i="2" s="1"/>
  <c r="V5" i="3"/>
  <c r="V6" i="7" s="1"/>
  <c r="V14" i="7" s="1"/>
  <c r="V11" i="7"/>
  <c r="B47" i="2"/>
  <c r="W5" i="3"/>
  <c r="W6" i="7" s="1"/>
  <c r="W5" i="7" s="1"/>
  <c r="W13" i="7" s="1"/>
  <c r="W11" i="7"/>
  <c r="B48" i="2"/>
  <c r="C48" i="2" s="1"/>
  <c r="X5" i="3"/>
  <c r="X11" i="7"/>
  <c r="B49" i="2"/>
  <c r="Y5" i="3"/>
  <c r="Y6" i="7" s="1"/>
  <c r="Y11" i="7"/>
  <c r="B50" i="2"/>
  <c r="Z5" i="3"/>
  <c r="Z11" i="7"/>
  <c r="B51" i="2"/>
  <c r="H51" i="2" s="1"/>
  <c r="AA5" i="3"/>
  <c r="AA6" i="7" s="1"/>
  <c r="AA11" i="7"/>
  <c r="B52" i="2"/>
  <c r="AB5" i="3"/>
  <c r="AB6" i="7" s="1"/>
  <c r="AB14" i="7" s="1"/>
  <c r="AB11" i="7"/>
  <c r="B53" i="2"/>
  <c r="AC5" i="3"/>
  <c r="AC6" i="7" s="1"/>
  <c r="AC11" i="7"/>
  <c r="B54" i="2"/>
  <c r="H54" i="2" s="1"/>
  <c r="AD5" i="3"/>
  <c r="AD6" i="7" s="1"/>
  <c r="AD5" i="7" s="1"/>
  <c r="AD13" i="7" s="1"/>
  <c r="AD11" i="7"/>
  <c r="B55" i="2"/>
  <c r="AE5" i="3"/>
  <c r="AE6" i="7" s="1"/>
  <c r="AE11" i="7"/>
  <c r="B56" i="2"/>
  <c r="AF5" i="3"/>
  <c r="AF11" i="7"/>
  <c r="B57" i="2"/>
  <c r="AG5" i="3"/>
  <c r="AG6" i="7" s="1"/>
  <c r="AG11" i="7"/>
  <c r="B58" i="2"/>
  <c r="AH5" i="3"/>
  <c r="AH11" i="7"/>
  <c r="B59" i="2"/>
  <c r="H59" i="2" s="1"/>
  <c r="AI5" i="3"/>
  <c r="AI6" i="7" s="1"/>
  <c r="AI11" i="7"/>
  <c r="B60" i="2"/>
  <c r="AJ5" i="3"/>
  <c r="AJ6" i="7" s="1"/>
  <c r="AJ14" i="7" s="1"/>
  <c r="AJ11" i="7"/>
  <c r="B61" i="2"/>
  <c r="AK5" i="3"/>
  <c r="AK6" i="7" s="1"/>
  <c r="AK5" i="7" s="1"/>
  <c r="AK13" i="7" s="1"/>
  <c r="AK11" i="7"/>
  <c r="B62" i="2"/>
  <c r="H62" i="2" s="1"/>
  <c r="AL5" i="3"/>
  <c r="AL6" i="7" s="1"/>
  <c r="AL14" i="7" s="1"/>
  <c r="AL11" i="7"/>
  <c r="B63" i="2"/>
  <c r="AM5" i="3"/>
  <c r="AM22" i="3" s="1"/>
  <c r="AM21" i="3" s="1"/>
  <c r="AM11" i="7"/>
  <c r="B64" i="2"/>
  <c r="C64" i="2" s="1"/>
  <c r="AN5" i="3"/>
  <c r="AN4" i="3" s="1"/>
  <c r="AN11" i="7"/>
  <c r="B65" i="2"/>
  <c r="AO5" i="3"/>
  <c r="AO6" i="7" s="1"/>
  <c r="AO11" i="7"/>
  <c r="B66" i="2"/>
  <c r="AP5" i="3"/>
  <c r="AP11" i="7"/>
  <c r="B67" i="2"/>
  <c r="H67" i="2" s="1"/>
  <c r="AQ5" i="3"/>
  <c r="AQ6" i="7" s="1"/>
  <c r="AQ11" i="7"/>
  <c r="B68" i="2"/>
  <c r="AR5" i="3"/>
  <c r="AR6" i="7" s="1"/>
  <c r="AR5" i="7" s="1"/>
  <c r="AR13" i="7" s="1"/>
  <c r="AR11" i="7"/>
  <c r="B69" i="2"/>
  <c r="H69" i="2" s="1"/>
  <c r="AS5" i="3"/>
  <c r="AS22" i="3" s="1"/>
  <c r="AS21" i="3" s="1"/>
  <c r="AS11" i="7"/>
  <c r="B70" i="2"/>
  <c r="AT5" i="3"/>
  <c r="AT6" i="7" s="1"/>
  <c r="AT5" i="7" s="1"/>
  <c r="AT13" i="7" s="1"/>
  <c r="AT11" i="7"/>
  <c r="B71" i="2"/>
  <c r="AU5" i="3"/>
  <c r="AU6" i="7" s="1"/>
  <c r="AU5" i="7" s="1"/>
  <c r="AU13" i="7" s="1"/>
  <c r="AU11" i="7"/>
  <c r="B72" i="2"/>
  <c r="C72" i="2" s="1"/>
  <c r="B73" i="2"/>
  <c r="H73" i="2" s="1"/>
  <c r="AV5" i="3"/>
  <c r="AV6" i="7" s="1"/>
  <c r="AV14" i="7" s="1"/>
  <c r="AV11" i="7"/>
  <c r="B74" i="2"/>
  <c r="AW5" i="3"/>
  <c r="AW11" i="7"/>
  <c r="E11" i="7"/>
  <c r="AX5" i="3"/>
  <c r="AX6" i="7" s="1"/>
  <c r="AX14" i="7" s="1"/>
  <c r="AX11" i="7"/>
  <c r="C46" i="2"/>
  <c r="C49" i="2"/>
  <c r="C50" i="2"/>
  <c r="C52" i="2"/>
  <c r="C53" i="2"/>
  <c r="C56" i="2"/>
  <c r="C57" i="2"/>
  <c r="C58" i="2"/>
  <c r="C60" i="2"/>
  <c r="C65" i="2"/>
  <c r="C66" i="2"/>
  <c r="C68" i="2"/>
  <c r="C69" i="2"/>
  <c r="C70" i="2"/>
  <c r="C74" i="2"/>
  <c r="B31" i="2"/>
  <c r="B32" i="2"/>
  <c r="C32" i="2" s="1"/>
  <c r="B33" i="2"/>
  <c r="C33" i="2" s="1"/>
  <c r="B34" i="2"/>
  <c r="B35" i="2"/>
  <c r="C35" i="2" s="1"/>
  <c r="B36" i="2"/>
  <c r="C36" i="2" s="1"/>
  <c r="B37" i="2"/>
  <c r="C37" i="2" s="1"/>
  <c r="B38" i="2"/>
  <c r="B39" i="2"/>
  <c r="C39" i="2" s="1"/>
  <c r="B40" i="2"/>
  <c r="B41" i="2"/>
  <c r="C41" i="2" s="1"/>
  <c r="B42" i="2"/>
  <c r="B43" i="2"/>
  <c r="C43" i="2" s="1"/>
  <c r="B44" i="2"/>
  <c r="C44" i="2" s="1"/>
  <c r="B45" i="2"/>
  <c r="C45" i="2" s="1"/>
  <c r="B75" i="2"/>
  <c r="B76" i="2"/>
  <c r="H76" i="2" s="1"/>
  <c r="B77" i="2"/>
  <c r="B78" i="2"/>
  <c r="H78" i="2" s="1"/>
  <c r="B79" i="2"/>
  <c r="B30" i="2"/>
  <c r="C30" i="2" s="1"/>
  <c r="K5" i="7"/>
  <c r="K13" i="7" s="1"/>
  <c r="AJ5" i="7"/>
  <c r="AJ13" i="7" s="1"/>
  <c r="AY5" i="3"/>
  <c r="AY6" i="7" s="1"/>
  <c r="AZ5" i="3"/>
  <c r="AZ6" i="7" s="1"/>
  <c r="AZ5" i="7" s="1"/>
  <c r="AZ13" i="7" s="1"/>
  <c r="BA5" i="3"/>
  <c r="BA6" i="7" s="1"/>
  <c r="BA14" i="7" s="1"/>
  <c r="BB5" i="3"/>
  <c r="BB6" i="7" s="1"/>
  <c r="BB14" i="7" s="1"/>
  <c r="K14" i="7"/>
  <c r="AD14" i="7"/>
  <c r="G22" i="3"/>
  <c r="G21" i="3" s="1"/>
  <c r="K22" i="3"/>
  <c r="K21" i="3" s="1"/>
  <c r="M22" i="3"/>
  <c r="M21" i="3" s="1"/>
  <c r="Q22" i="3"/>
  <c r="Q21" i="3" s="1"/>
  <c r="AE22" i="3"/>
  <c r="AE21" i="3" s="1"/>
  <c r="AJ22" i="3"/>
  <c r="AJ21" i="3" s="1"/>
  <c r="AO22" i="3"/>
  <c r="AO21" i="3" s="1"/>
  <c r="AR22" i="3"/>
  <c r="AR21" i="3" s="1"/>
  <c r="AT22" i="3"/>
  <c r="AT21" i="3" s="1"/>
  <c r="AV22" i="3"/>
  <c r="AV21" i="3" s="1"/>
  <c r="I4" i="3"/>
  <c r="K4" i="3"/>
  <c r="M4" i="3"/>
  <c r="V4" i="3"/>
  <c r="W4" i="3"/>
  <c r="Y4" i="3"/>
  <c r="AE4" i="3"/>
  <c r="AO4" i="3"/>
  <c r="AT4" i="3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BB15" i="7"/>
  <c r="BB10" i="7" s="1"/>
  <c r="BA15" i="7"/>
  <c r="BA10" i="7" s="1"/>
  <c r="AZ15" i="7"/>
  <c r="AZ10" i="7" s="1"/>
  <c r="AY15" i="7"/>
  <c r="AX15" i="7"/>
  <c r="AW15" i="7"/>
  <c r="AV15" i="7"/>
  <c r="AU15" i="7"/>
  <c r="AU10" i="7" s="1"/>
  <c r="AT15" i="7"/>
  <c r="AT10" i="7" s="1"/>
  <c r="AS15" i="7"/>
  <c r="AR15" i="7"/>
  <c r="AR10" i="7" s="1"/>
  <c r="AQ15" i="7"/>
  <c r="AP15" i="7"/>
  <c r="AO15" i="7"/>
  <c r="AN15" i="7"/>
  <c r="AM15" i="7"/>
  <c r="AM10" i="7" s="1"/>
  <c r="AL15" i="7"/>
  <c r="AL10" i="7" s="1"/>
  <c r="AK15" i="7"/>
  <c r="AK10" i="7" s="1"/>
  <c r="AJ15" i="7"/>
  <c r="AJ10" i="7" s="1"/>
  <c r="AI15" i="7"/>
  <c r="AH15" i="7"/>
  <c r="AG15" i="7"/>
  <c r="AF15" i="7"/>
  <c r="AE15" i="7"/>
  <c r="AE10" i="7" s="1"/>
  <c r="AD15" i="7"/>
  <c r="AD10" i="7" s="1"/>
  <c r="AC15" i="7"/>
  <c r="AB15" i="7"/>
  <c r="AB10" i="7" s="1"/>
  <c r="AA15" i="7"/>
  <c r="Z15" i="7"/>
  <c r="Y15" i="7"/>
  <c r="X15" i="7"/>
  <c r="W15" i="7"/>
  <c r="W10" i="7" s="1"/>
  <c r="V15" i="7"/>
  <c r="V10" i="7" s="1"/>
  <c r="U15" i="7"/>
  <c r="U10" i="7" s="1"/>
  <c r="T15" i="7"/>
  <c r="T10" i="7" s="1"/>
  <c r="S15" i="7"/>
  <c r="R15" i="7"/>
  <c r="Q15" i="7"/>
  <c r="P15" i="7"/>
  <c r="O15" i="7"/>
  <c r="O10" i="7" s="1"/>
  <c r="N15" i="7"/>
  <c r="N10" i="7" s="1"/>
  <c r="M15" i="7"/>
  <c r="L15" i="7"/>
  <c r="L10" i="7" s="1"/>
  <c r="K15" i="7"/>
  <c r="J15" i="7"/>
  <c r="I15" i="7"/>
  <c r="I10" i="7" s="1"/>
  <c r="H15" i="7"/>
  <c r="G15" i="7"/>
  <c r="G10" i="7" s="1"/>
  <c r="F15" i="7"/>
  <c r="F10" i="7" s="1"/>
  <c r="E15" i="7"/>
  <c r="E10" i="7" s="1"/>
  <c r="BB11" i="7"/>
  <c r="BA11" i="7"/>
  <c r="AZ11" i="7"/>
  <c r="AY11" i="7"/>
  <c r="AS10" i="7"/>
  <c r="AC10" i="7"/>
  <c r="M10" i="7"/>
  <c r="AA38" i="3"/>
  <c r="AA9" i="3" s="1"/>
  <c r="D34" i="6"/>
  <c r="D26" i="6"/>
  <c r="E26" i="6"/>
  <c r="D18" i="2"/>
  <c r="E29" i="2"/>
  <c r="D29" i="2"/>
  <c r="D16" i="2"/>
  <c r="D17" i="2"/>
  <c r="D19" i="2"/>
  <c r="D20" i="2"/>
  <c r="D21" i="2"/>
  <c r="D22" i="2"/>
  <c r="D23" i="2"/>
  <c r="D24" i="2"/>
  <c r="D15" i="2"/>
  <c r="D40" i="6"/>
  <c r="D39" i="6"/>
  <c r="E23" i="2" s="1"/>
  <c r="F23" i="2" s="1"/>
  <c r="D38" i="6"/>
  <c r="E22" i="2" s="1"/>
  <c r="F22" i="2" s="1"/>
  <c r="D37" i="6"/>
  <c r="E21" i="2" s="1"/>
  <c r="F21" i="2" s="1"/>
  <c r="D36" i="6"/>
  <c r="D35" i="6"/>
  <c r="D33" i="6"/>
  <c r="D32" i="6"/>
  <c r="D31" i="6"/>
  <c r="F26" i="6"/>
  <c r="E24" i="2"/>
  <c r="F24" i="2" s="1"/>
  <c r="R38" i="3"/>
  <c r="R9" i="3" s="1"/>
  <c r="O38" i="3"/>
  <c r="O9" i="3" s="1"/>
  <c r="L38" i="3"/>
  <c r="L9" i="3" s="1"/>
  <c r="I38" i="3"/>
  <c r="I9" i="3" s="1"/>
  <c r="H47" i="2"/>
  <c r="H48" i="2"/>
  <c r="H49" i="2"/>
  <c r="H50" i="2"/>
  <c r="H52" i="2"/>
  <c r="H53" i="2"/>
  <c r="H55" i="2"/>
  <c r="H56" i="2"/>
  <c r="H57" i="2"/>
  <c r="H58" i="2"/>
  <c r="H60" i="2"/>
  <c r="H61" i="2"/>
  <c r="H63" i="2"/>
  <c r="H64" i="2"/>
  <c r="H65" i="2"/>
  <c r="H66" i="2"/>
  <c r="H68" i="2"/>
  <c r="H70" i="2"/>
  <c r="H71" i="2"/>
  <c r="H72" i="2"/>
  <c r="H74" i="2"/>
  <c r="E20" i="2" l="1"/>
  <c r="F20" i="2" s="1"/>
  <c r="E19" i="2"/>
  <c r="F19" i="2" s="1"/>
  <c r="H10" i="7"/>
  <c r="P10" i="7"/>
  <c r="Q10" i="7"/>
  <c r="X10" i="7"/>
  <c r="Y10" i="7"/>
  <c r="AF10" i="7"/>
  <c r="AG10" i="7"/>
  <c r="AN10" i="7"/>
  <c r="AO10" i="7"/>
  <c r="AV10" i="7"/>
  <c r="AW10" i="7"/>
  <c r="C75" i="2"/>
  <c r="H75" i="2"/>
  <c r="C54" i="2"/>
  <c r="AI4" i="3"/>
  <c r="BA22" i="3"/>
  <c r="BA21" i="3" s="1"/>
  <c r="AM6" i="7"/>
  <c r="AM14" i="7" s="1"/>
  <c r="E17" i="2"/>
  <c r="F17" i="2" s="1"/>
  <c r="G30" i="2"/>
  <c r="E15" i="2"/>
  <c r="F15" i="2" s="1"/>
  <c r="E16" i="2"/>
  <c r="F16" i="2" s="1"/>
  <c r="C78" i="2"/>
  <c r="L11" i="7"/>
  <c r="H11" i="7"/>
  <c r="C62" i="2"/>
  <c r="E18" i="2"/>
  <c r="F18" i="2" s="1"/>
  <c r="J10" i="7"/>
  <c r="R10" i="7"/>
  <c r="Z10" i="7"/>
  <c r="AH10" i="7"/>
  <c r="AP10" i="7"/>
  <c r="AX10" i="7"/>
  <c r="K10" i="7"/>
  <c r="S10" i="7"/>
  <c r="AA10" i="7"/>
  <c r="AI10" i="7"/>
  <c r="AQ10" i="7"/>
  <c r="AY10" i="7"/>
  <c r="BA4" i="3"/>
  <c r="AE14" i="7"/>
  <c r="AE5" i="7"/>
  <c r="AE13" i="7" s="1"/>
  <c r="AV4" i="3"/>
  <c r="AU4" i="3"/>
  <c r="AK4" i="3"/>
  <c r="AT14" i="7"/>
  <c r="AS6" i="7"/>
  <c r="AS5" i="7" s="1"/>
  <c r="AS13" i="7" s="1"/>
  <c r="E60" i="2"/>
  <c r="AB22" i="3"/>
  <c r="AB21" i="3" s="1"/>
  <c r="W22" i="3"/>
  <c r="W21" i="3" s="1"/>
  <c r="R5" i="7"/>
  <c r="R13" i="7" s="1"/>
  <c r="AU22" i="3"/>
  <c r="AU21" i="3" s="1"/>
  <c r="T22" i="3"/>
  <c r="T21" i="3" s="1"/>
  <c r="X38" i="3"/>
  <c r="X9" i="3" s="1"/>
  <c r="E76" i="2"/>
  <c r="AZ22" i="3"/>
  <c r="AZ21" i="3" s="1"/>
  <c r="Y22" i="3"/>
  <c r="Y21" i="3" s="1"/>
  <c r="G32" i="2"/>
  <c r="AZ4" i="3"/>
  <c r="AM4" i="3"/>
  <c r="AD4" i="3"/>
  <c r="AX22" i="3"/>
  <c r="AX21" i="3" s="1"/>
  <c r="AD22" i="3"/>
  <c r="AD21" i="3" s="1"/>
  <c r="P22" i="3"/>
  <c r="P21" i="3" s="1"/>
  <c r="F22" i="3"/>
  <c r="F21" i="3" s="1"/>
  <c r="AX5" i="7"/>
  <c r="AX13" i="7" s="1"/>
  <c r="J5" i="7"/>
  <c r="J13" i="7" s="1"/>
  <c r="AY38" i="3"/>
  <c r="AY9" i="3" s="1"/>
  <c r="E44" i="2"/>
  <c r="AX4" i="3"/>
  <c r="AS4" i="3"/>
  <c r="AC4" i="3"/>
  <c r="P4" i="3"/>
  <c r="F4" i="3"/>
  <c r="AL22" i="3"/>
  <c r="AL21" i="3" s="1"/>
  <c r="AC22" i="3"/>
  <c r="AC21" i="3" s="1"/>
  <c r="V22" i="3"/>
  <c r="V21" i="3" s="1"/>
  <c r="G14" i="7"/>
  <c r="V5" i="7"/>
  <c r="V13" i="7" s="1"/>
  <c r="F37" i="3"/>
  <c r="F38" i="3"/>
  <c r="F9" i="3" s="1"/>
  <c r="M38" i="3"/>
  <c r="M9" i="3" s="1"/>
  <c r="P38" i="3"/>
  <c r="P9" i="3" s="1"/>
  <c r="S38" i="3"/>
  <c r="S9" i="3" s="1"/>
  <c r="V38" i="3"/>
  <c r="V9" i="3" s="1"/>
  <c r="Y38" i="3"/>
  <c r="Y9" i="3" s="1"/>
  <c r="AD38" i="3"/>
  <c r="AD9" i="3" s="1"/>
  <c r="AG38" i="3"/>
  <c r="AG9" i="3" s="1"/>
  <c r="AL38" i="3"/>
  <c r="AL9" i="3" s="1"/>
  <c r="AO38" i="3"/>
  <c r="AO9" i="3" s="1"/>
  <c r="AT38" i="3"/>
  <c r="AT9" i="3" s="1"/>
  <c r="AW38" i="3"/>
  <c r="AW9" i="3" s="1"/>
  <c r="AX38" i="3"/>
  <c r="AX9" i="3" s="1"/>
  <c r="BA38" i="3"/>
  <c r="BA9" i="3" s="1"/>
  <c r="AF38" i="3"/>
  <c r="AF9" i="3" s="1"/>
  <c r="AQ38" i="3"/>
  <c r="AQ9" i="3" s="1"/>
  <c r="AZ38" i="3"/>
  <c r="AZ9" i="3" s="1"/>
  <c r="G38" i="3"/>
  <c r="G9" i="3" s="1"/>
  <c r="J38" i="3"/>
  <c r="J9" i="3" s="1"/>
  <c r="Q38" i="3"/>
  <c r="Q9" i="3" s="1"/>
  <c r="W38" i="3"/>
  <c r="W9" i="3" s="1"/>
  <c r="AB38" i="3"/>
  <c r="AB9" i="3" s="1"/>
  <c r="AE38" i="3"/>
  <c r="AE9" i="3" s="1"/>
  <c r="AJ38" i="3"/>
  <c r="AJ9" i="3" s="1"/>
  <c r="AM38" i="3"/>
  <c r="AM9" i="3" s="1"/>
  <c r="AR38" i="3"/>
  <c r="AR9" i="3" s="1"/>
  <c r="AU38" i="3"/>
  <c r="AU9" i="3" s="1"/>
  <c r="E38" i="3"/>
  <c r="E9" i="3" s="1"/>
  <c r="BB38" i="3"/>
  <c r="BB9" i="3" s="1"/>
  <c r="AI38" i="3"/>
  <c r="AI9" i="3" s="1"/>
  <c r="AN38" i="3"/>
  <c r="AN9" i="3" s="1"/>
  <c r="AV38" i="3"/>
  <c r="AV9" i="3" s="1"/>
  <c r="H38" i="3"/>
  <c r="H9" i="3" s="1"/>
  <c r="K38" i="3"/>
  <c r="K9" i="3" s="1"/>
  <c r="N38" i="3"/>
  <c r="N9" i="3" s="1"/>
  <c r="T38" i="3"/>
  <c r="T9" i="3" s="1"/>
  <c r="Z38" i="3"/>
  <c r="Z9" i="3" s="1"/>
  <c r="AC38" i="3"/>
  <c r="AC9" i="3" s="1"/>
  <c r="AH38" i="3"/>
  <c r="AH9" i="3" s="1"/>
  <c r="AK38" i="3"/>
  <c r="AK9" i="3" s="1"/>
  <c r="AP38" i="3"/>
  <c r="AP9" i="3" s="1"/>
  <c r="AS38" i="3"/>
  <c r="AS9" i="3" s="1"/>
  <c r="U38" i="3"/>
  <c r="U9" i="3" s="1"/>
  <c r="AC14" i="7"/>
  <c r="AC5" i="7"/>
  <c r="AC13" i="7" s="1"/>
  <c r="E32" i="2"/>
  <c r="E48" i="2"/>
  <c r="E64" i="2"/>
  <c r="E30" i="2"/>
  <c r="U4" i="3"/>
  <c r="H4" i="3"/>
  <c r="BB22" i="3"/>
  <c r="BB21" i="3" s="1"/>
  <c r="AK22" i="3"/>
  <c r="AK21" i="3" s="1"/>
  <c r="U22" i="3"/>
  <c r="U21" i="3" s="1"/>
  <c r="J22" i="3"/>
  <c r="J21" i="3" s="1"/>
  <c r="W14" i="7"/>
  <c r="BA5" i="7"/>
  <c r="BA13" i="7" s="1"/>
  <c r="AM5" i="7"/>
  <c r="AM13" i="7" s="1"/>
  <c r="S5" i="7"/>
  <c r="S13" i="7" s="1"/>
  <c r="H5" i="7"/>
  <c r="H13" i="7" s="1"/>
  <c r="E36" i="2"/>
  <c r="E52" i="2"/>
  <c r="E68" i="2"/>
  <c r="AG4" i="3"/>
  <c r="S4" i="3"/>
  <c r="AL5" i="7"/>
  <c r="AL13" i="7" s="1"/>
  <c r="E40" i="2"/>
  <c r="E56" i="2"/>
  <c r="E72" i="2"/>
  <c r="BB4" i="3"/>
  <c r="AR4" i="3"/>
  <c r="AL4" i="3"/>
  <c r="Q4" i="3"/>
  <c r="J4" i="3"/>
  <c r="E22" i="3"/>
  <c r="E21" i="3" s="1"/>
  <c r="AG22" i="3"/>
  <c r="AG21" i="3" s="1"/>
  <c r="S22" i="3"/>
  <c r="S21" i="3" s="1"/>
  <c r="H22" i="3"/>
  <c r="H21" i="3" s="1"/>
  <c r="E14" i="7"/>
  <c r="AY14" i="7"/>
  <c r="AY5" i="7"/>
  <c r="AY13" i="7" s="1"/>
  <c r="AI14" i="7"/>
  <c r="AI5" i="7"/>
  <c r="AI13" i="7" s="1"/>
  <c r="T5" i="7"/>
  <c r="T13" i="7" s="1"/>
  <c r="T14" i="7"/>
  <c r="AA14" i="7"/>
  <c r="AA5" i="7"/>
  <c r="AA13" i="7" s="1"/>
  <c r="L5" i="7"/>
  <c r="L13" i="7" s="1"/>
  <c r="L14" i="7"/>
  <c r="AQ14" i="7"/>
  <c r="AQ5" i="7"/>
  <c r="AQ13" i="7" s="1"/>
  <c r="F14" i="7"/>
  <c r="F5" i="7"/>
  <c r="F13" i="7" s="1"/>
  <c r="E61" i="2"/>
  <c r="L22" i="3"/>
  <c r="L21" i="3" s="1"/>
  <c r="I22" i="3"/>
  <c r="I21" i="3" s="1"/>
  <c r="AZ14" i="7"/>
  <c r="AS14" i="7"/>
  <c r="AB5" i="7"/>
  <c r="AB13" i="7" s="1"/>
  <c r="U5" i="7"/>
  <c r="U13" i="7" s="1"/>
  <c r="O5" i="7"/>
  <c r="O13" i="7" s="1"/>
  <c r="G36" i="2"/>
  <c r="E33" i="2"/>
  <c r="E41" i="2"/>
  <c r="E49" i="2"/>
  <c r="E53" i="2"/>
  <c r="E65" i="2"/>
  <c r="E69" i="2"/>
  <c r="E77" i="2"/>
  <c r="AQ4" i="3"/>
  <c r="AB4" i="3"/>
  <c r="E34" i="2"/>
  <c r="E38" i="2"/>
  <c r="E42" i="2"/>
  <c r="E46" i="2"/>
  <c r="E50" i="2"/>
  <c r="E54" i="2"/>
  <c r="E58" i="2"/>
  <c r="E62" i="2"/>
  <c r="E66" i="2"/>
  <c r="E70" i="2"/>
  <c r="E74" i="2"/>
  <c r="E78" i="2"/>
  <c r="E4" i="3"/>
  <c r="AY4" i="3"/>
  <c r="AA4" i="3"/>
  <c r="G4" i="3"/>
  <c r="AY22" i="3"/>
  <c r="AY21" i="3" s="1"/>
  <c r="AR14" i="7"/>
  <c r="AK14" i="7"/>
  <c r="AV5" i="7"/>
  <c r="AV13" i="7" s="1"/>
  <c r="M5" i="7"/>
  <c r="M13" i="7" s="1"/>
  <c r="E37" i="2"/>
  <c r="E45" i="2"/>
  <c r="E57" i="2"/>
  <c r="E73" i="2"/>
  <c r="R4" i="3"/>
  <c r="L4" i="3"/>
  <c r="AQ22" i="3"/>
  <c r="AQ21" i="3" s="1"/>
  <c r="AI22" i="3"/>
  <c r="AI21" i="3" s="1"/>
  <c r="AA22" i="3"/>
  <c r="AA21" i="3" s="1"/>
  <c r="E31" i="2"/>
  <c r="E35" i="2"/>
  <c r="E39" i="2"/>
  <c r="E43" i="2"/>
  <c r="E47" i="2"/>
  <c r="E51" i="2"/>
  <c r="E55" i="2"/>
  <c r="E59" i="2"/>
  <c r="E63" i="2"/>
  <c r="E67" i="2"/>
  <c r="E71" i="2"/>
  <c r="E75" i="2"/>
  <c r="E79" i="2"/>
  <c r="AJ4" i="3"/>
  <c r="T4" i="3"/>
  <c r="R22" i="3"/>
  <c r="R21" i="3" s="1"/>
  <c r="E5" i="7"/>
  <c r="E13" i="7" s="1"/>
  <c r="G37" i="2"/>
  <c r="G33" i="2"/>
  <c r="AW6" i="7"/>
  <c r="AW4" i="3"/>
  <c r="AP6" i="7"/>
  <c r="AP22" i="3"/>
  <c r="AP21" i="3" s="1"/>
  <c r="AP4" i="3"/>
  <c r="AO14" i="7"/>
  <c r="AO5" i="7"/>
  <c r="AO13" i="7" s="1"/>
  <c r="AH6" i="7"/>
  <c r="AH22" i="3"/>
  <c r="AH21" i="3" s="1"/>
  <c r="AH4" i="3"/>
  <c r="AG14" i="7"/>
  <c r="AG5" i="7"/>
  <c r="AG13" i="7" s="1"/>
  <c r="Z6" i="7"/>
  <c r="Z22" i="3"/>
  <c r="Z21" i="3" s="1"/>
  <c r="Z4" i="3"/>
  <c r="Y14" i="7"/>
  <c r="Y5" i="7"/>
  <c r="Y13" i="7" s="1"/>
  <c r="AW22" i="3"/>
  <c r="AW21" i="3" s="1"/>
  <c r="AN6" i="7"/>
  <c r="AN22" i="3"/>
  <c r="AN21" i="3" s="1"/>
  <c r="C61" i="2"/>
  <c r="AF6" i="7"/>
  <c r="AF22" i="3"/>
  <c r="AF21" i="3" s="1"/>
  <c r="X6" i="7"/>
  <c r="X22" i="3"/>
  <c r="X21" i="3" s="1"/>
  <c r="X4" i="3"/>
  <c r="O22" i="3"/>
  <c r="O21" i="3" s="1"/>
  <c r="AU14" i="7"/>
  <c r="P14" i="7"/>
  <c r="C73" i="2"/>
  <c r="C71" i="2"/>
  <c r="C63" i="2"/>
  <c r="C55" i="2"/>
  <c r="C47" i="2"/>
  <c r="Q14" i="7"/>
  <c r="Q5" i="7"/>
  <c r="Q13" i="7" s="1"/>
  <c r="N6" i="7"/>
  <c r="G45" i="2" s="1"/>
  <c r="N22" i="3"/>
  <c r="N21" i="3" s="1"/>
  <c r="N4" i="3"/>
  <c r="AF4" i="3"/>
  <c r="O4" i="3"/>
  <c r="BB5" i="7"/>
  <c r="BB13" i="7" s="1"/>
  <c r="C79" i="2"/>
  <c r="H79" i="2"/>
  <c r="G38" i="2"/>
  <c r="C38" i="2"/>
  <c r="G34" i="2"/>
  <c r="C34" i="2"/>
  <c r="C42" i="2"/>
  <c r="I14" i="7"/>
  <c r="I5" i="7"/>
  <c r="I13" i="7" s="1"/>
  <c r="H77" i="2"/>
  <c r="C77" i="2"/>
  <c r="C40" i="2"/>
  <c r="C67" i="2"/>
  <c r="C59" i="2"/>
  <c r="C51" i="2"/>
  <c r="C31" i="2"/>
  <c r="C76" i="2"/>
  <c r="G35" i="2"/>
  <c r="F11" i="7"/>
  <c r="G31" i="2" s="1"/>
  <c r="BA37" i="3"/>
  <c r="BA8" i="3" s="1"/>
  <c r="AW37" i="3"/>
  <c r="AW8" i="3" s="1"/>
  <c r="AS37" i="3"/>
  <c r="AS8" i="3" s="1"/>
  <c r="AO37" i="3"/>
  <c r="AO8" i="3" s="1"/>
  <c r="AK37" i="3"/>
  <c r="AK8" i="3" s="1"/>
  <c r="AG37" i="3"/>
  <c r="AG8" i="3" s="1"/>
  <c r="AC37" i="3"/>
  <c r="AC8" i="3" s="1"/>
  <c r="Y37" i="3"/>
  <c r="Y8" i="3" s="1"/>
  <c r="U37" i="3"/>
  <c r="Q37" i="3"/>
  <c r="M37" i="3"/>
  <c r="I37" i="3"/>
  <c r="D34" i="2" s="1"/>
  <c r="AZ37" i="3"/>
  <c r="AZ8" i="3" s="1"/>
  <c r="AV37" i="3"/>
  <c r="AV8" i="3" s="1"/>
  <c r="AR37" i="3"/>
  <c r="AR8" i="3" s="1"/>
  <c r="AN37" i="3"/>
  <c r="AN8" i="3" s="1"/>
  <c r="AJ37" i="3"/>
  <c r="AJ8" i="3" s="1"/>
  <c r="AF37" i="3"/>
  <c r="AF8" i="3" s="1"/>
  <c r="AB37" i="3"/>
  <c r="AB8" i="3" s="1"/>
  <c r="X37" i="3"/>
  <c r="X8" i="3" s="1"/>
  <c r="T37" i="3"/>
  <c r="P37" i="3"/>
  <c r="L37" i="3"/>
  <c r="D37" i="2" s="1"/>
  <c r="H37" i="3"/>
  <c r="E37" i="3"/>
  <c r="AY37" i="3"/>
  <c r="AY8" i="3" s="1"/>
  <c r="AU37" i="3"/>
  <c r="AU8" i="3" s="1"/>
  <c r="AQ37" i="3"/>
  <c r="AQ8" i="3" s="1"/>
  <c r="AM37" i="3"/>
  <c r="AM8" i="3" s="1"/>
  <c r="AI37" i="3"/>
  <c r="AI8" i="3" s="1"/>
  <c r="AE37" i="3"/>
  <c r="AE8" i="3" s="1"/>
  <c r="AA37" i="3"/>
  <c r="AA8" i="3" s="1"/>
  <c r="W37" i="3"/>
  <c r="W8" i="3" s="1"/>
  <c r="S37" i="3"/>
  <c r="O37" i="3"/>
  <c r="D40" i="2" s="1"/>
  <c r="K37" i="3"/>
  <c r="G37" i="3"/>
  <c r="BB37" i="3"/>
  <c r="BB8" i="3" s="1"/>
  <c r="AX37" i="3"/>
  <c r="AX8" i="3" s="1"/>
  <c r="AT37" i="3"/>
  <c r="AT8" i="3" s="1"/>
  <c r="AP37" i="3"/>
  <c r="AP8" i="3" s="1"/>
  <c r="AL37" i="3"/>
  <c r="AL8" i="3" s="1"/>
  <c r="AH37" i="3"/>
  <c r="AH8" i="3" s="1"/>
  <c r="AD37" i="3"/>
  <c r="AD8" i="3" s="1"/>
  <c r="Z37" i="3"/>
  <c r="Z8" i="3" s="1"/>
  <c r="V37" i="3"/>
  <c r="V8" i="3" s="1"/>
  <c r="R37" i="3"/>
  <c r="D43" i="2" s="1"/>
  <c r="N37" i="3"/>
  <c r="J37" i="3"/>
  <c r="D35" i="2" s="1"/>
  <c r="D38" i="2" l="1"/>
  <c r="F31" i="2"/>
  <c r="H31" i="2" s="1"/>
  <c r="D31" i="2"/>
  <c r="D30" i="2"/>
  <c r="D45" i="2"/>
  <c r="D39" i="2"/>
  <c r="D33" i="2"/>
  <c r="F49" i="2"/>
  <c r="D32" i="2"/>
  <c r="D36" i="2"/>
  <c r="D41" i="2"/>
  <c r="D44" i="2"/>
  <c r="D42" i="2"/>
  <c r="G43" i="2"/>
  <c r="G72" i="2"/>
  <c r="G79" i="2"/>
  <c r="G46" i="2"/>
  <c r="G62" i="2"/>
  <c r="G51" i="2"/>
  <c r="G64" i="2"/>
  <c r="G74" i="2"/>
  <c r="G75" i="2"/>
  <c r="G57" i="2"/>
  <c r="G78" i="2"/>
  <c r="G59" i="2"/>
  <c r="G77" i="2"/>
  <c r="G65" i="2"/>
  <c r="G56" i="2"/>
  <c r="G39" i="2"/>
  <c r="G49" i="2"/>
  <c r="G54" i="2"/>
  <c r="G70" i="2"/>
  <c r="G48" i="2"/>
  <c r="G67" i="2"/>
  <c r="G42" i="2"/>
  <c r="X5" i="7"/>
  <c r="X13" i="7" s="1"/>
  <c r="X14" i="7"/>
  <c r="G69" i="2"/>
  <c r="Z14" i="7"/>
  <c r="Z5" i="7"/>
  <c r="Z13" i="7" s="1"/>
  <c r="AW14" i="7"/>
  <c r="AW5" i="7"/>
  <c r="AW13" i="7" s="1"/>
  <c r="F63" i="2"/>
  <c r="F51" i="2"/>
  <c r="F39" i="2"/>
  <c r="F74" i="2"/>
  <c r="F66" i="2"/>
  <c r="F58" i="2"/>
  <c r="F50" i="2"/>
  <c r="F42" i="2"/>
  <c r="F34" i="2"/>
  <c r="H34" i="2" s="1"/>
  <c r="F77" i="2"/>
  <c r="F61" i="2"/>
  <c r="F37" i="2"/>
  <c r="H37" i="2" s="1"/>
  <c r="G55" i="2"/>
  <c r="G71" i="2"/>
  <c r="G53" i="2"/>
  <c r="G61" i="2"/>
  <c r="G73" i="2"/>
  <c r="AH14" i="7"/>
  <c r="AH5" i="7"/>
  <c r="AH13" i="7" s="1"/>
  <c r="G41" i="2"/>
  <c r="F59" i="2"/>
  <c r="F47" i="2"/>
  <c r="F78" i="2"/>
  <c r="F72" i="2"/>
  <c r="F64" i="2"/>
  <c r="F56" i="2"/>
  <c r="F48" i="2"/>
  <c r="F40" i="2"/>
  <c r="F32" i="2"/>
  <c r="H32" i="2" s="1"/>
  <c r="F73" i="2"/>
  <c r="F55" i="2"/>
  <c r="F35" i="2"/>
  <c r="H35" i="2" s="1"/>
  <c r="G40" i="2"/>
  <c r="AP14" i="7"/>
  <c r="AP5" i="7"/>
  <c r="AP13" i="7" s="1"/>
  <c r="F71" i="2"/>
  <c r="F57" i="2"/>
  <c r="F45" i="2"/>
  <c r="H45" i="2" s="1"/>
  <c r="F75" i="2"/>
  <c r="F70" i="2"/>
  <c r="F62" i="2"/>
  <c r="F54" i="2"/>
  <c r="F46" i="2"/>
  <c r="F38" i="2"/>
  <c r="H38" i="2" s="1"/>
  <c r="F30" i="2"/>
  <c r="H30" i="2" s="1"/>
  <c r="F69" i="2"/>
  <c r="F33" i="2"/>
  <c r="H33" i="2" s="1"/>
  <c r="D78" i="2"/>
  <c r="D72" i="2"/>
  <c r="D68" i="2"/>
  <c r="D64" i="2"/>
  <c r="D60" i="2"/>
  <c r="D56" i="2"/>
  <c r="D52" i="2"/>
  <c r="D48" i="2"/>
  <c r="D46" i="2"/>
  <c r="D77" i="2"/>
  <c r="D73" i="2"/>
  <c r="D69" i="2"/>
  <c r="D65" i="2"/>
  <c r="D61" i="2"/>
  <c r="D57" i="2"/>
  <c r="D53" i="2"/>
  <c r="D49" i="2"/>
  <c r="D76" i="2"/>
  <c r="D74" i="2"/>
  <c r="D70" i="2"/>
  <c r="D66" i="2"/>
  <c r="D62" i="2"/>
  <c r="D58" i="2"/>
  <c r="D54" i="2"/>
  <c r="D50" i="2"/>
  <c r="D79" i="2"/>
  <c r="D75" i="2"/>
  <c r="D71" i="2"/>
  <c r="D67" i="2"/>
  <c r="D63" i="2"/>
  <c r="D59" i="2"/>
  <c r="D55" i="2"/>
  <c r="D51" i="2"/>
  <c r="D47" i="2"/>
  <c r="N5" i="7"/>
  <c r="N13" i="7" s="1"/>
  <c r="N14" i="7"/>
  <c r="G76" i="2"/>
  <c r="G50" i="2"/>
  <c r="G58" i="2"/>
  <c r="G66" i="2"/>
  <c r="G44" i="2"/>
  <c r="G52" i="2"/>
  <c r="G60" i="2"/>
  <c r="G68" i="2"/>
  <c r="G47" i="2"/>
  <c r="G63" i="2"/>
  <c r="AF5" i="7"/>
  <c r="AF13" i="7" s="1"/>
  <c r="AF14" i="7"/>
  <c r="AN5" i="7"/>
  <c r="AN13" i="7" s="1"/>
  <c r="AN14" i="7"/>
  <c r="F67" i="2"/>
  <c r="F53" i="2"/>
  <c r="F41" i="2"/>
  <c r="F79" i="2"/>
  <c r="F68" i="2"/>
  <c r="F60" i="2"/>
  <c r="F52" i="2"/>
  <c r="F44" i="2"/>
  <c r="F36" i="2"/>
  <c r="H36" i="2" s="1"/>
  <c r="F76" i="2"/>
  <c r="F65" i="2"/>
  <c r="F43" i="2"/>
  <c r="H43" i="2" s="1"/>
  <c r="H42" i="2" l="1"/>
  <c r="H39" i="2"/>
  <c r="H40" i="2"/>
  <c r="H44" i="2"/>
  <c r="H41" i="2"/>
  <c r="I41" i="2" l="1"/>
  <c r="I40" i="2"/>
  <c r="I48" i="2"/>
  <c r="I30" i="2"/>
  <c r="I58" i="2"/>
  <c r="I74" i="2"/>
  <c r="I55" i="2"/>
  <c r="I71" i="2"/>
  <c r="I68" i="2"/>
  <c r="I32" i="2"/>
  <c r="I33" i="2"/>
  <c r="I43" i="2"/>
  <c r="I73" i="2"/>
  <c r="I53" i="2"/>
  <c r="I61" i="2"/>
  <c r="I56" i="2"/>
  <c r="I46" i="2"/>
  <c r="I62" i="2"/>
  <c r="I78" i="2"/>
  <c r="I59" i="2"/>
  <c r="I75" i="2"/>
  <c r="I72" i="2"/>
  <c r="I34" i="2"/>
  <c r="I39" i="2"/>
  <c r="I79" i="2"/>
  <c r="I31" i="2"/>
  <c r="I69" i="2"/>
  <c r="I49" i="2"/>
  <c r="I64" i="2"/>
  <c r="I50" i="2"/>
  <c r="I66" i="2"/>
  <c r="I47" i="2"/>
  <c r="I63" i="2"/>
  <c r="I52" i="2"/>
  <c r="I44" i="2"/>
  <c r="I36" i="2"/>
  <c r="I42" i="2"/>
  <c r="I45" i="2"/>
  <c r="I57" i="2"/>
  <c r="I65" i="2"/>
  <c r="I76" i="2"/>
  <c r="I54" i="2"/>
  <c r="I70" i="2"/>
  <c r="I51" i="2"/>
  <c r="I67" i="2"/>
  <c r="I60" i="2"/>
  <c r="I37" i="2"/>
  <c r="I77" i="2"/>
  <c r="I38" i="2"/>
  <c r="I35" i="2"/>
</calcChain>
</file>

<file path=xl/sharedStrings.xml><?xml version="1.0" encoding="utf-8"?>
<sst xmlns="http://schemas.openxmlformats.org/spreadsheetml/2006/main" count="348" uniqueCount="147">
  <si>
    <t>تعريف الشركات المشاركة</t>
  </si>
  <si>
    <t>الشركة</t>
  </si>
  <si>
    <t>كود الشركة</t>
  </si>
  <si>
    <t>ديلويت</t>
  </si>
  <si>
    <t>C1</t>
  </si>
  <si>
    <t>EY</t>
  </si>
  <si>
    <t>C2</t>
  </si>
  <si>
    <t>ألشركة 3</t>
  </si>
  <si>
    <t>C3</t>
  </si>
  <si>
    <t>ألشركة 4</t>
  </si>
  <si>
    <t>C4</t>
  </si>
  <si>
    <t>ألشركة 5</t>
  </si>
  <si>
    <t>C5</t>
  </si>
  <si>
    <t>ألشركة 6</t>
  </si>
  <si>
    <t>C6</t>
  </si>
  <si>
    <t>ألشركة 7</t>
  </si>
  <si>
    <t>C7</t>
  </si>
  <si>
    <t>ألشركة 8</t>
  </si>
  <si>
    <t>C8</t>
  </si>
  <si>
    <t>ألشركة 9</t>
  </si>
  <si>
    <t>C9</t>
  </si>
  <si>
    <t>ألشركة 10</t>
  </si>
  <si>
    <t>C10</t>
  </si>
  <si>
    <t>ألشركة 11</t>
  </si>
  <si>
    <t>C11</t>
  </si>
  <si>
    <t>ألشركة 12</t>
  </si>
  <si>
    <t>C12</t>
  </si>
  <si>
    <t>ألشركة 13</t>
  </si>
  <si>
    <t>C13</t>
  </si>
  <si>
    <t>ألشركة 14</t>
  </si>
  <si>
    <t>C14</t>
  </si>
  <si>
    <t>ألشركة 15</t>
  </si>
  <si>
    <t>C15</t>
  </si>
  <si>
    <t>ألشركة 16</t>
  </si>
  <si>
    <t>C16</t>
  </si>
  <si>
    <t>تعريف المخرجات\جدول الكميات</t>
  </si>
  <si>
    <t>المخرج</t>
  </si>
  <si>
    <t>كود المخرج</t>
  </si>
  <si>
    <t>تحليل تطوير اعتماد التكنولوجيا في القطاع الحكومي على الصعيد العالمي وعمل الدراسات المقارنة (Benchmark) مع البلدان المتقدمة في هذا المجال</t>
  </si>
  <si>
    <t>D1</t>
  </si>
  <si>
    <t>دراسة وتصميم نماذج الأعمال لتبني التقنيات الناشئة في القطاع الحكومي</t>
  </si>
  <si>
    <t>D2</t>
  </si>
  <si>
    <t>دراسة وتسريع تبني التقنيات الناشئة في القطاع الحكومي</t>
  </si>
  <si>
    <t>D3</t>
  </si>
  <si>
    <t>الإطار والنموذج التشغيلي وخطة التشغيل ودليل الخدمات لدعم تبيني التقنيات الناشئة في القطاع الحكومي، مع وضع مؤشرات النجاح وآلية القياس</t>
  </si>
  <si>
    <t>D4</t>
  </si>
  <si>
    <t xml:space="preserve">إعداد قائمة المتطلبات اللازمة للأنظمة والحلول والأدوات الإلكترونية لتشغيل الوحدة المسؤولة عم تبني التقنيات الناشئة في القطاع الحكومي </t>
  </si>
  <si>
    <t>D5</t>
  </si>
  <si>
    <t>خدمات الدعم اللازمة لتشغيل الوحدة المسؤولة عن دعم تبيني التقنيات الناشئة في القطاع الحكومي</t>
  </si>
  <si>
    <t>D6</t>
  </si>
  <si>
    <t>تشغيل الوحدة المسؤولة عن دعم تبني التقنيات الناشئة في القطاع الحكومي من قبل الفريق المختص</t>
  </si>
  <si>
    <t>D7</t>
  </si>
  <si>
    <t>تقارير  شهرية  عن مؤشرات الأعمال والتشغيل للوحدة المسؤولة عن دعم تبيني التقنيات الناشئة في القطاع الحكومي</t>
  </si>
  <si>
    <t>D8</t>
  </si>
  <si>
    <t>تخطيط وتنفيذ خطة لنقل المعرفة والخبرة في مجالات تبني التقنيات الناشئة والابتكار لـ 10 مرشحين حكوميين</t>
  </si>
  <si>
    <t>D9</t>
  </si>
  <si>
    <t>الشراكة مع الجهات الدولية المرموقة ومراكز الابتكار السعودية المحلية ذات الصلة في مجالات تبني التقنيات الناشئة في القطاع الحكومي</t>
  </si>
  <si>
    <t>D10</t>
  </si>
  <si>
    <t>التنسيق مع مركزين خارجيين على الأقل متخصص في دعم تبي التقنيات الناشئة والابتكار الحكومي للزيارة من قبل فريق من قبل البرنامج</t>
  </si>
  <si>
    <t>D11</t>
  </si>
  <si>
    <t>تخطيط وتنفيذ خطة لتأهيل المهنيين في مجالات التقنيات الناشئة والتوجيه المهني  ل(10) كوادر وطنية متخرجة حديثاً..</t>
  </si>
  <si>
    <t>D12</t>
  </si>
  <si>
    <t>تطوير وتنفيذ نموذج التمويل الذاتي وخلق الإيرادات، للوحدة المسؤولة عن دعم تبيني التقنيات الناشئة في القطاع الحكومي</t>
  </si>
  <si>
    <t>D13</t>
  </si>
  <si>
    <t>إعداد وتنفيذ نموذج الاستمرارية للوحدة المسؤولة عن دعم تبيني التقنيات الناشئة في القطاع الحكومي.</t>
  </si>
  <si>
    <t>D14</t>
  </si>
  <si>
    <t>الترتيب</t>
  </si>
  <si>
    <t>عتبات النسبة للنتيجة المتحتملة للشومولية</t>
  </si>
  <si>
    <t>عتبات النسبة للنتيجة المتحتملة للجودة</t>
  </si>
  <si>
    <t>النتائج المحتملة</t>
  </si>
  <si>
    <t>علاقة الشركة بوزارة الاتصالات وتقنية المعلومات والجهات الشقيقة</t>
  </si>
  <si>
    <t>لا علاقة مسبقة</t>
  </si>
  <si>
    <t>علاقة مسبقة جيدة</t>
  </si>
  <si>
    <t>علاقة مسبقة غير جيدة</t>
  </si>
  <si>
    <t>سمعة الشركة</t>
  </si>
  <si>
    <t>سمعة جيدة</t>
  </si>
  <si>
    <t>سمعة غير جيدة</t>
  </si>
  <si>
    <t>سمعة متوسطة</t>
  </si>
  <si>
    <t>عدد المشاريع الحالية مع الوزارات الأخرى</t>
  </si>
  <si>
    <t>لا مشاريع حالية</t>
  </si>
  <si>
    <t>عدد مشاريع معتدل</t>
  </si>
  <si>
    <t>عدد مشاريع كبير</t>
  </si>
  <si>
    <t>انواع المشاريع</t>
  </si>
  <si>
    <t>استراتيجي</t>
  </si>
  <si>
    <t>تشغيلي</t>
  </si>
  <si>
    <t>توريد</t>
  </si>
  <si>
    <t>جودة الحل المقترح</t>
  </si>
  <si>
    <t>قدرات الشركة في المجال</t>
  </si>
  <si>
    <t>معايير التقييم</t>
  </si>
  <si>
    <t>فهم الوضع الحالي وسياق المشروع</t>
  </si>
  <si>
    <t xml:space="preserve">جودة المنهجية المقترحة </t>
  </si>
  <si>
    <t>شمولية المخرجات / جدول الكميات</t>
  </si>
  <si>
    <t>جودة المخرجات / جدول الكميات</t>
  </si>
  <si>
    <t>منهجية إدارة المشروع</t>
  </si>
  <si>
    <t>مدة التنفيذ</t>
  </si>
  <si>
    <t>الخبرة بقطاع الاتصالات وتقنية المعلومات في المملكة</t>
  </si>
  <si>
    <t>المشاريع السابقة</t>
  </si>
  <si>
    <t>مؤهلات الموارد البشرية</t>
  </si>
  <si>
    <t>امتثال لمتطلبات أخرى محددة بكراسة الشروط والمواصفات</t>
  </si>
  <si>
    <t>قيمة العرض</t>
  </si>
  <si>
    <t>حد التعاقد المباشر</t>
  </si>
  <si>
    <t>حد التعاقد الصارم</t>
  </si>
  <si>
    <t>أنواع التعاقد</t>
  </si>
  <si>
    <t>تعاقد مباشر</t>
  </si>
  <si>
    <t xml:space="preserve">منافسة محدودة </t>
  </si>
  <si>
    <t>منافسة محدودة تتطلب تأهيل مسبق</t>
  </si>
  <si>
    <t>نتيجة التأهيل</t>
  </si>
  <si>
    <t>نعم</t>
  </si>
  <si>
    <t>لا</t>
  </si>
  <si>
    <t>أهمية المخرج</t>
  </si>
  <si>
    <t>هام جدا</t>
  </si>
  <si>
    <t>هام</t>
  </si>
  <si>
    <t>متوسط الأهمية</t>
  </si>
  <si>
    <t>جودة المخرج</t>
  </si>
  <si>
    <t>لم يقدم</t>
  </si>
  <si>
    <t>جودة سيئة</t>
  </si>
  <si>
    <t>جودة متوسطة</t>
  </si>
  <si>
    <t>جودة جيدة</t>
  </si>
  <si>
    <t>جودة ممتازة</t>
  </si>
  <si>
    <t>الشركات</t>
  </si>
  <si>
    <t>المعيار</t>
  </si>
  <si>
    <t>مكون المعيار</t>
  </si>
  <si>
    <t>شمولية المخرجات / كراسة الكميات</t>
  </si>
  <si>
    <t>جودة المخرجات / كراسة الكميات</t>
  </si>
  <si>
    <t>تقييم شمولية وجودة المخرجات</t>
  </si>
  <si>
    <t>#</t>
  </si>
  <si>
    <t>وزن أهمية المخرج</t>
  </si>
  <si>
    <t>إسم المخرج</t>
  </si>
  <si>
    <t>معدل شمولية المخرجات</t>
  </si>
  <si>
    <t>معدل جودة المخرجات</t>
  </si>
  <si>
    <t>معايير التأهيل</t>
  </si>
  <si>
    <t>جميع الشروط متوافية؟</t>
  </si>
  <si>
    <t>الشركة مؤهلة؟</t>
  </si>
  <si>
    <t>نموذج تقييم العروض</t>
  </si>
  <si>
    <t>نوع المشروع</t>
  </si>
  <si>
    <t>قيمة المشروع</t>
  </si>
  <si>
    <t>نوع التعاقد</t>
  </si>
  <si>
    <t>معايير التقييم الفني</t>
  </si>
  <si>
    <t>وزن المكون في المعيار</t>
  </si>
  <si>
    <t>وزن  المعيار</t>
  </si>
  <si>
    <t>وزن المكون</t>
  </si>
  <si>
    <t>نتيجة التقييم</t>
  </si>
  <si>
    <t>اسم الشركة</t>
  </si>
  <si>
    <t>الدرجة الإجمالية</t>
  </si>
  <si>
    <t>الـتأهيل</t>
  </si>
  <si>
    <t>الدرجة النهائية</t>
  </si>
  <si>
    <t>المرتبة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</si>
</sst>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#,##0.00%;\-#,##0.00%;\-_)\%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9" fontId="8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1" xfId="0" applyFont="1" applyBorder="1" applyProtection="1">
      <protection locked="0"/>
    </xf>
    <xf numFmtId="0" fontId="9" fillId="3" borderId="1" xfId="0" applyFont="1" applyFill="1" applyBorder="1" applyProtection="1">
      <protection locked="0"/>
    </xf>
    <xf numFmtId="41" fontId="0" fillId="3" borderId="1" xfId="0" applyNumberFormat="1" applyFill="1" applyBorder="1" applyProtection="1">
      <protection locked="0"/>
    </xf>
    <xf numFmtId="0" fontId="5" fillId="0" borderId="0" xfId="0" applyFont="1" applyProtection="1"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5" fillId="0" borderId="1" xfId="0" applyFont="1" applyBorder="1" applyProtection="1"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7" fillId="0" borderId="0" xfId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/>
      <protection locked="0"/>
    </xf>
    <xf numFmtId="9" fontId="0" fillId="0" borderId="0" xfId="2" applyFont="1" applyProtection="1">
      <protection locked="0"/>
    </xf>
    <xf numFmtId="0" fontId="0" fillId="5" borderId="6" xfId="0" applyFill="1" applyBorder="1" applyProtection="1"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3" borderId="6" xfId="0" applyFill="1" applyBorder="1" applyProtection="1"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0" fontId="1" fillId="2" borderId="0" xfId="0" applyFont="1" applyFill="1" applyProtection="1">
      <protection locked="0"/>
    </xf>
    <xf numFmtId="0" fontId="0" fillId="0" borderId="0" xfId="2" applyNumberFormat="1" applyFont="1" applyProtection="1">
      <protection locked="0"/>
    </xf>
    <xf numFmtId="164" fontId="9" fillId="3" borderId="1" xfId="0" applyNumberFormat="1" applyFont="1" applyFill="1" applyBorder="1" applyAlignment="1" applyProtection="1">
      <alignment horizontal="center"/>
      <protection locked="0"/>
    </xf>
    <xf numFmtId="49" fontId="9" fillId="3" borderId="1" xfId="0" applyNumberFormat="1" applyFont="1" applyFill="1" applyBorder="1" applyAlignment="1" applyProtection="1">
      <alignment horizontal="center"/>
      <protection locked="0"/>
    </xf>
    <xf numFmtId="41" fontId="9" fillId="3" borderId="1" xfId="0" applyNumberFormat="1" applyFont="1" applyFill="1" applyBorder="1" applyProtection="1">
      <protection locked="0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9" fontId="0" fillId="4" borderId="1" xfId="2" applyFont="1" applyFill="1" applyBorder="1" applyAlignment="1" applyProtection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164" fontId="0" fillId="4" borderId="1" xfId="0" applyNumberForma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54"/>
  <sheetViews>
    <sheetView rightToLeft="1" tabSelected="1" workbookViewId="0">
      <selection activeCell="B7" sqref="B7"/>
    </sheetView>
  </sheetViews>
  <sheetFormatPr defaultColWidth="8.7109375" defaultRowHeight="14.45"/>
  <cols>
    <col min="1" max="1" width="8.7109375" style="2"/>
    <col min="2" max="2" width="25.28515625" style="2" customWidth="1"/>
    <col min="3" max="3" width="60.85546875" style="2" customWidth="1"/>
    <col min="4" max="16384" width="8.7109375" style="2"/>
  </cols>
  <sheetData>
    <row r="2" spans="2:3" ht="30.95">
      <c r="B2" s="1" t="s">
        <v>0</v>
      </c>
    </row>
    <row r="3" spans="2:3" ht="30.95">
      <c r="B3" s="1"/>
      <c r="C3" s="6"/>
    </row>
    <row r="4" spans="2:3" ht="15.6">
      <c r="B4" s="12" t="s">
        <v>1</v>
      </c>
      <c r="C4" s="7" t="s">
        <v>2</v>
      </c>
    </row>
    <row r="5" spans="2:3">
      <c r="B5" s="23" t="s">
        <v>3</v>
      </c>
      <c r="C5" s="24" t="s">
        <v>4</v>
      </c>
    </row>
    <row r="6" spans="2:3">
      <c r="B6" s="25" t="s">
        <v>5</v>
      </c>
      <c r="C6" s="26" t="s">
        <v>6</v>
      </c>
    </row>
    <row r="7" spans="2:3">
      <c r="B7" s="23" t="s">
        <v>7</v>
      </c>
      <c r="C7" s="24" t="s">
        <v>8</v>
      </c>
    </row>
    <row r="8" spans="2:3">
      <c r="B8" s="25" t="s">
        <v>9</v>
      </c>
      <c r="C8" s="26" t="s">
        <v>10</v>
      </c>
    </row>
    <row r="9" spans="2:3">
      <c r="B9" s="23" t="s">
        <v>11</v>
      </c>
      <c r="C9" s="24" t="s">
        <v>12</v>
      </c>
    </row>
    <row r="10" spans="2:3">
      <c r="B10" s="25" t="s">
        <v>13</v>
      </c>
      <c r="C10" s="26" t="s">
        <v>14</v>
      </c>
    </row>
    <row r="11" spans="2:3">
      <c r="B11" s="23" t="s">
        <v>15</v>
      </c>
      <c r="C11" s="24" t="s">
        <v>16</v>
      </c>
    </row>
    <row r="12" spans="2:3">
      <c r="B12" s="25" t="s">
        <v>17</v>
      </c>
      <c r="C12" s="26" t="s">
        <v>18</v>
      </c>
    </row>
    <row r="13" spans="2:3">
      <c r="B13" s="23" t="s">
        <v>19</v>
      </c>
      <c r="C13" s="24" t="s">
        <v>20</v>
      </c>
    </row>
    <row r="14" spans="2:3">
      <c r="B14" s="25" t="s">
        <v>21</v>
      </c>
      <c r="C14" s="26" t="s">
        <v>22</v>
      </c>
    </row>
    <row r="15" spans="2:3">
      <c r="B15" s="23" t="s">
        <v>23</v>
      </c>
      <c r="C15" s="24" t="s">
        <v>24</v>
      </c>
    </row>
    <row r="16" spans="2:3">
      <c r="B16" s="25" t="s">
        <v>25</v>
      </c>
      <c r="C16" s="26" t="s">
        <v>26</v>
      </c>
    </row>
    <row r="17" spans="2:3">
      <c r="B17" s="23" t="s">
        <v>27</v>
      </c>
      <c r="C17" s="24" t="s">
        <v>28</v>
      </c>
    </row>
    <row r="18" spans="2:3">
      <c r="B18" s="25" t="s">
        <v>29</v>
      </c>
      <c r="C18" s="26" t="s">
        <v>30</v>
      </c>
    </row>
    <row r="19" spans="2:3">
      <c r="B19" s="23" t="s">
        <v>31</v>
      </c>
      <c r="C19" s="24" t="s">
        <v>32</v>
      </c>
    </row>
    <row r="20" spans="2:3">
      <c r="B20" s="25" t="s">
        <v>33</v>
      </c>
      <c r="C20" s="26" t="s">
        <v>34</v>
      </c>
    </row>
    <row r="21" spans="2:3">
      <c r="B21" s="23"/>
      <c r="C21" s="24"/>
    </row>
    <row r="22" spans="2:3">
      <c r="B22" s="25"/>
      <c r="C22" s="26"/>
    </row>
    <row r="23" spans="2:3">
      <c r="B23" s="23"/>
      <c r="C23" s="24"/>
    </row>
    <row r="24" spans="2:3">
      <c r="B24" s="25"/>
      <c r="C24" s="26"/>
    </row>
    <row r="25" spans="2:3">
      <c r="B25" s="23"/>
      <c r="C25" s="24"/>
    </row>
    <row r="26" spans="2:3">
      <c r="B26" s="25"/>
      <c r="C26" s="26"/>
    </row>
    <row r="27" spans="2:3">
      <c r="B27" s="23"/>
      <c r="C27" s="24"/>
    </row>
    <row r="28" spans="2:3">
      <c r="B28" s="25"/>
      <c r="C28" s="26"/>
    </row>
    <row r="29" spans="2:3">
      <c r="B29" s="23"/>
      <c r="C29" s="24"/>
    </row>
    <row r="30" spans="2:3">
      <c r="B30" s="25"/>
      <c r="C30" s="26"/>
    </row>
    <row r="31" spans="2:3">
      <c r="B31" s="23"/>
      <c r="C31" s="24"/>
    </row>
    <row r="32" spans="2:3">
      <c r="B32" s="25"/>
      <c r="C32" s="26"/>
    </row>
    <row r="33" spans="2:3">
      <c r="B33" s="23"/>
      <c r="C33" s="24"/>
    </row>
    <row r="34" spans="2:3">
      <c r="B34" s="25"/>
      <c r="C34" s="26"/>
    </row>
    <row r="35" spans="2:3">
      <c r="B35" s="23"/>
      <c r="C35" s="24"/>
    </row>
    <row r="36" spans="2:3">
      <c r="B36" s="25"/>
      <c r="C36" s="26"/>
    </row>
    <row r="37" spans="2:3">
      <c r="B37" s="23"/>
      <c r="C37" s="24"/>
    </row>
    <row r="38" spans="2:3">
      <c r="B38" s="25"/>
      <c r="C38" s="26"/>
    </row>
    <row r="39" spans="2:3">
      <c r="B39" s="23"/>
      <c r="C39" s="24"/>
    </row>
    <row r="40" spans="2:3">
      <c r="B40" s="25"/>
      <c r="C40" s="26"/>
    </row>
    <row r="41" spans="2:3">
      <c r="B41" s="23"/>
      <c r="C41" s="24"/>
    </row>
    <row r="42" spans="2:3">
      <c r="B42" s="25"/>
      <c r="C42" s="26"/>
    </row>
    <row r="43" spans="2:3">
      <c r="B43" s="23"/>
      <c r="C43" s="24"/>
    </row>
    <row r="44" spans="2:3">
      <c r="B44" s="25"/>
      <c r="C44" s="26"/>
    </row>
    <row r="45" spans="2:3">
      <c r="B45" s="23"/>
      <c r="C45" s="24"/>
    </row>
    <row r="46" spans="2:3">
      <c r="B46" s="25"/>
      <c r="C46" s="26"/>
    </row>
    <row r="47" spans="2:3">
      <c r="B47" s="23"/>
      <c r="C47" s="24"/>
    </row>
    <row r="48" spans="2:3">
      <c r="B48" s="25"/>
      <c r="C48" s="26"/>
    </row>
    <row r="49" spans="2:3">
      <c r="B49" s="25"/>
      <c r="C49" s="24"/>
    </row>
    <row r="50" spans="2:3">
      <c r="B50" s="25"/>
      <c r="C50" s="26"/>
    </row>
    <row r="51" spans="2:3">
      <c r="B51" s="23"/>
      <c r="C51" s="24"/>
    </row>
    <row r="52" spans="2:3">
      <c r="B52" s="25"/>
      <c r="C52" s="26"/>
    </row>
    <row r="53" spans="2:3">
      <c r="B53" s="23"/>
      <c r="C53" s="24"/>
    </row>
    <row r="54" spans="2:3">
      <c r="B54" s="27"/>
      <c r="C54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33"/>
  <sheetViews>
    <sheetView rightToLeft="1" topLeftCell="A5" workbookViewId="0">
      <selection activeCell="A19" sqref="A19:XFD19"/>
    </sheetView>
  </sheetViews>
  <sheetFormatPr defaultColWidth="8.7109375" defaultRowHeight="14.45"/>
  <cols>
    <col min="1" max="1" width="8.7109375" style="2"/>
    <col min="2" max="2" width="58.28515625" style="2" customWidth="1"/>
    <col min="3" max="3" width="26.140625" style="2" customWidth="1"/>
    <col min="4" max="16384" width="8.7109375" style="2"/>
  </cols>
  <sheetData>
    <row r="2" spans="2:3" ht="30.95">
      <c r="B2" s="1" t="s">
        <v>35</v>
      </c>
    </row>
    <row r="3" spans="2:3" ht="30.95">
      <c r="B3" s="1"/>
      <c r="C3" s="6"/>
    </row>
    <row r="4" spans="2:3" ht="15.6">
      <c r="B4" s="12" t="s">
        <v>36</v>
      </c>
      <c r="C4" s="7" t="s">
        <v>37</v>
      </c>
    </row>
    <row r="5" spans="2:3">
      <c r="B5" s="23" t="s">
        <v>38</v>
      </c>
      <c r="C5" s="24" t="s">
        <v>39</v>
      </c>
    </row>
    <row r="6" spans="2:3">
      <c r="B6" s="25" t="s">
        <v>40</v>
      </c>
      <c r="C6" s="26" t="s">
        <v>41</v>
      </c>
    </row>
    <row r="7" spans="2:3">
      <c r="B7" s="23" t="s">
        <v>42</v>
      </c>
      <c r="C7" s="24" t="s">
        <v>43</v>
      </c>
    </row>
    <row r="8" spans="2:3">
      <c r="B8" s="25" t="s">
        <v>44</v>
      </c>
      <c r="C8" s="26" t="s">
        <v>45</v>
      </c>
    </row>
    <row r="9" spans="2:3">
      <c r="B9" s="23" t="s">
        <v>46</v>
      </c>
      <c r="C9" s="24" t="s">
        <v>47</v>
      </c>
    </row>
    <row r="10" spans="2:3">
      <c r="B10" s="25" t="s">
        <v>48</v>
      </c>
      <c r="C10" s="26" t="s">
        <v>49</v>
      </c>
    </row>
    <row r="11" spans="2:3">
      <c r="B11" s="23" t="s">
        <v>50</v>
      </c>
      <c r="C11" s="24" t="s">
        <v>51</v>
      </c>
    </row>
    <row r="12" spans="2:3">
      <c r="B12" s="25" t="s">
        <v>52</v>
      </c>
      <c r="C12" s="26" t="s">
        <v>53</v>
      </c>
    </row>
    <row r="13" spans="2:3">
      <c r="B13" s="23" t="s">
        <v>54</v>
      </c>
      <c r="C13" s="24" t="s">
        <v>55</v>
      </c>
    </row>
    <row r="14" spans="2:3">
      <c r="B14" s="25" t="s">
        <v>56</v>
      </c>
      <c r="C14" s="26" t="s">
        <v>57</v>
      </c>
    </row>
    <row r="15" spans="2:3">
      <c r="B15" s="23" t="s">
        <v>58</v>
      </c>
      <c r="C15" s="24" t="s">
        <v>59</v>
      </c>
    </row>
    <row r="16" spans="2:3">
      <c r="B16" s="25" t="s">
        <v>60</v>
      </c>
      <c r="C16" s="26" t="s">
        <v>61</v>
      </c>
    </row>
    <row r="17" spans="2:3">
      <c r="B17" s="23" t="s">
        <v>62</v>
      </c>
      <c r="C17" s="24" t="s">
        <v>63</v>
      </c>
    </row>
    <row r="18" spans="2:3">
      <c r="B18" s="25" t="s">
        <v>64</v>
      </c>
      <c r="C18" s="26" t="s">
        <v>65</v>
      </c>
    </row>
    <row r="19" spans="2:3">
      <c r="B19" s="25"/>
      <c r="C19" s="26"/>
    </row>
    <row r="20" spans="2:3">
      <c r="B20" s="23"/>
      <c r="C20" s="24"/>
    </row>
    <row r="21" spans="2:3">
      <c r="B21" s="25"/>
      <c r="C21" s="26"/>
    </row>
    <row r="22" spans="2:3">
      <c r="B22" s="23"/>
      <c r="C22" s="24"/>
    </row>
    <row r="23" spans="2:3">
      <c r="B23" s="25"/>
      <c r="C23" s="26"/>
    </row>
    <row r="24" spans="2:3">
      <c r="B24" s="23"/>
      <c r="C24" s="24"/>
    </row>
    <row r="25" spans="2:3">
      <c r="B25" s="25"/>
      <c r="C25" s="26"/>
    </row>
    <row r="26" spans="2:3">
      <c r="B26" s="23"/>
      <c r="C26" s="24"/>
    </row>
    <row r="27" spans="2:3">
      <c r="B27" s="25"/>
      <c r="C27" s="26"/>
    </row>
    <row r="28" spans="2:3">
      <c r="B28" s="23"/>
      <c r="C28" s="24"/>
    </row>
    <row r="29" spans="2:3">
      <c r="B29" s="25"/>
      <c r="C29" s="26"/>
    </row>
    <row r="30" spans="2:3">
      <c r="B30" s="23"/>
      <c r="C30" s="24"/>
    </row>
    <row r="31" spans="2:3">
      <c r="B31" s="25"/>
      <c r="C31" s="26"/>
    </row>
    <row r="32" spans="2:3">
      <c r="B32" s="23"/>
      <c r="C32" s="24"/>
    </row>
    <row r="33" spans="2:3">
      <c r="B33" s="27"/>
      <c r="C33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60"/>
  <sheetViews>
    <sheetView rightToLeft="1" workbookViewId="0">
      <selection activeCell="F4" sqref="F4"/>
    </sheetView>
  </sheetViews>
  <sheetFormatPr defaultColWidth="8.7109375" defaultRowHeight="14.45"/>
  <cols>
    <col min="1" max="1" width="8.7109375" style="2"/>
    <col min="2" max="2" width="25.28515625" style="2" customWidth="1"/>
    <col min="3" max="3" width="60.85546875" style="2" customWidth="1"/>
    <col min="4" max="4" width="30.140625" style="2" bestFit="1" customWidth="1"/>
    <col min="5" max="5" width="28.42578125" style="2" bestFit="1" customWidth="1"/>
    <col min="6" max="12" width="16.28515625" style="2" customWidth="1"/>
    <col min="13" max="16384" width="8.7109375" style="2"/>
  </cols>
  <sheetData>
    <row r="2" spans="2:6" ht="30.95">
      <c r="B2" s="1" t="s">
        <v>66</v>
      </c>
    </row>
    <row r="3" spans="2:6">
      <c r="D3" s="28" t="s">
        <v>67</v>
      </c>
      <c r="E3" s="28" t="s">
        <v>68</v>
      </c>
      <c r="F3" s="29"/>
    </row>
    <row r="4" spans="2:6">
      <c r="B4" s="45" t="s">
        <v>69</v>
      </c>
      <c r="C4" s="33">
        <v>1</v>
      </c>
      <c r="D4" s="30">
        <v>0</v>
      </c>
      <c r="E4" s="30">
        <v>0</v>
      </c>
    </row>
    <row r="5" spans="2:6">
      <c r="B5" s="45"/>
      <c r="C5" s="33">
        <v>2</v>
      </c>
      <c r="D5" s="30">
        <v>0.33</v>
      </c>
      <c r="E5" s="30">
        <v>0.4</v>
      </c>
    </row>
    <row r="6" spans="2:6">
      <c r="B6" s="45"/>
      <c r="C6" s="33">
        <v>3</v>
      </c>
      <c r="D6" s="30">
        <v>0.66</v>
      </c>
      <c r="E6" s="30">
        <v>0.65</v>
      </c>
    </row>
    <row r="7" spans="2:6">
      <c r="B7" s="45"/>
      <c r="C7" s="33">
        <v>4</v>
      </c>
      <c r="D7" s="30">
        <v>1</v>
      </c>
      <c r="E7" s="30">
        <v>0.9</v>
      </c>
    </row>
    <row r="9" spans="2:6">
      <c r="B9" s="47" t="s">
        <v>70</v>
      </c>
      <c r="C9" s="19" t="s">
        <v>71</v>
      </c>
      <c r="D9" s="31">
        <v>0</v>
      </c>
    </row>
    <row r="10" spans="2:6">
      <c r="B10" s="48"/>
      <c r="C10" s="19" t="s">
        <v>72</v>
      </c>
      <c r="D10" s="31">
        <v>2</v>
      </c>
    </row>
    <row r="11" spans="2:6">
      <c r="B11" s="49"/>
      <c r="C11" s="19" t="s">
        <v>73</v>
      </c>
      <c r="D11" s="31">
        <v>-2</v>
      </c>
    </row>
    <row r="12" spans="2:6">
      <c r="D12" s="18"/>
    </row>
    <row r="13" spans="2:6">
      <c r="B13" s="50" t="s">
        <v>74</v>
      </c>
      <c r="C13" s="19" t="s">
        <v>75</v>
      </c>
      <c r="D13" s="31">
        <v>1.5</v>
      </c>
    </row>
    <row r="14" spans="2:6">
      <c r="B14" s="51"/>
      <c r="C14" s="19" t="s">
        <v>76</v>
      </c>
      <c r="D14" s="31">
        <v>-1.5</v>
      </c>
    </row>
    <row r="15" spans="2:6">
      <c r="B15" s="52"/>
      <c r="C15" s="19" t="s">
        <v>77</v>
      </c>
      <c r="D15" s="31">
        <v>0</v>
      </c>
    </row>
    <row r="16" spans="2:6">
      <c r="D16" s="18"/>
    </row>
    <row r="17" spans="2:6">
      <c r="B17" s="47" t="s">
        <v>78</v>
      </c>
      <c r="C17" s="19" t="s">
        <v>79</v>
      </c>
      <c r="D17" s="31">
        <v>0</v>
      </c>
    </row>
    <row r="18" spans="2:6">
      <c r="B18" s="48"/>
      <c r="C18" s="19" t="s">
        <v>80</v>
      </c>
      <c r="D18" s="31">
        <v>1</v>
      </c>
    </row>
    <row r="19" spans="2:6">
      <c r="B19" s="49"/>
      <c r="C19" s="19" t="s">
        <v>81</v>
      </c>
      <c r="D19" s="31">
        <v>-1</v>
      </c>
    </row>
    <row r="22" spans="2:6">
      <c r="B22" s="50" t="s">
        <v>82</v>
      </c>
      <c r="C22" s="19" t="s">
        <v>83</v>
      </c>
    </row>
    <row r="23" spans="2:6">
      <c r="B23" s="51"/>
      <c r="C23" s="19" t="s">
        <v>84</v>
      </c>
    </row>
    <row r="24" spans="2:6">
      <c r="B24" s="52"/>
      <c r="C24" s="19" t="s">
        <v>85</v>
      </c>
    </row>
    <row r="26" spans="2:6">
      <c r="B26" s="50"/>
      <c r="C26" s="17"/>
      <c r="D26" s="16" t="str">
        <f>C22</f>
        <v>استراتيجي</v>
      </c>
      <c r="E26" s="16" t="str">
        <f>C23</f>
        <v>تشغيلي</v>
      </c>
      <c r="F26" s="16" t="str">
        <f>C24</f>
        <v>توريد</v>
      </c>
    </row>
    <row r="27" spans="2:6" ht="15.6">
      <c r="B27" s="51"/>
      <c r="C27" s="9" t="s">
        <v>86</v>
      </c>
      <c r="D27" s="30">
        <v>0.5</v>
      </c>
      <c r="E27" s="30">
        <v>0.25</v>
      </c>
      <c r="F27" s="30">
        <v>0.875</v>
      </c>
    </row>
    <row r="28" spans="2:6" ht="15.6">
      <c r="B28" s="52"/>
      <c r="C28" s="10" t="s">
        <v>87</v>
      </c>
      <c r="D28" s="30">
        <v>0.5</v>
      </c>
      <c r="E28" s="30">
        <v>0.75</v>
      </c>
      <c r="F28" s="30">
        <v>0.125</v>
      </c>
    </row>
    <row r="31" spans="2:6" ht="15.6">
      <c r="B31" s="45" t="s">
        <v>88</v>
      </c>
      <c r="C31" s="9" t="s">
        <v>89</v>
      </c>
      <c r="D31" s="17" t="str">
        <f>C27</f>
        <v>جودة الحل المقترح</v>
      </c>
      <c r="E31" s="30">
        <v>0.2</v>
      </c>
    </row>
    <row r="32" spans="2:6" ht="15.6">
      <c r="B32" s="45"/>
      <c r="C32" s="10" t="s">
        <v>90</v>
      </c>
      <c r="D32" s="17" t="str">
        <f>C27</f>
        <v>جودة الحل المقترح</v>
      </c>
      <c r="E32" s="30">
        <v>0.25</v>
      </c>
    </row>
    <row r="33" spans="2:5" ht="15.6">
      <c r="B33" s="45"/>
      <c r="C33" s="9" t="s">
        <v>91</v>
      </c>
      <c r="D33" s="17" t="str">
        <f>C27</f>
        <v>جودة الحل المقترح</v>
      </c>
      <c r="E33" s="30">
        <v>0.2</v>
      </c>
    </row>
    <row r="34" spans="2:5" ht="15.6">
      <c r="B34" s="45"/>
      <c r="C34" s="9" t="s">
        <v>92</v>
      </c>
      <c r="D34" s="17" t="str">
        <f>C27</f>
        <v>جودة الحل المقترح</v>
      </c>
      <c r="E34" s="30">
        <v>0.2</v>
      </c>
    </row>
    <row r="35" spans="2:5" ht="15.6">
      <c r="B35" s="45"/>
      <c r="C35" s="9" t="s">
        <v>93</v>
      </c>
      <c r="D35" s="17" t="str">
        <f>C27</f>
        <v>جودة الحل المقترح</v>
      </c>
      <c r="E35" s="30">
        <v>0.1</v>
      </c>
    </row>
    <row r="36" spans="2:5" ht="15.6">
      <c r="B36" s="45"/>
      <c r="C36" s="9" t="s">
        <v>94</v>
      </c>
      <c r="D36" s="17" t="str">
        <f>C27</f>
        <v>جودة الحل المقترح</v>
      </c>
      <c r="E36" s="30">
        <v>0.05</v>
      </c>
    </row>
    <row r="37" spans="2:5" ht="15.6">
      <c r="B37" s="45"/>
      <c r="C37" s="9" t="s">
        <v>95</v>
      </c>
      <c r="D37" s="17" t="str">
        <f>C28</f>
        <v>قدرات الشركة في المجال</v>
      </c>
      <c r="E37" s="30">
        <v>0.25</v>
      </c>
    </row>
    <row r="38" spans="2:5" ht="15.6">
      <c r="B38" s="45"/>
      <c r="C38" s="9" t="s">
        <v>96</v>
      </c>
      <c r="D38" s="17" t="str">
        <f>C28</f>
        <v>قدرات الشركة في المجال</v>
      </c>
      <c r="E38" s="30">
        <v>0.25</v>
      </c>
    </row>
    <row r="39" spans="2:5" ht="15.6">
      <c r="B39" s="45"/>
      <c r="C39" s="11" t="s">
        <v>97</v>
      </c>
      <c r="D39" s="17" t="str">
        <f>C28</f>
        <v>قدرات الشركة في المجال</v>
      </c>
      <c r="E39" s="30">
        <v>0.25</v>
      </c>
    </row>
    <row r="40" spans="2:5" ht="15.6">
      <c r="B40" s="45"/>
      <c r="C40" s="11" t="s">
        <v>98</v>
      </c>
      <c r="D40" s="17" t="str">
        <f>C28</f>
        <v>قدرات الشركة في المجال</v>
      </c>
      <c r="E40" s="30">
        <v>0.25</v>
      </c>
    </row>
    <row r="42" spans="2:5">
      <c r="B42" s="46" t="s">
        <v>99</v>
      </c>
      <c r="C42" s="17" t="s">
        <v>100</v>
      </c>
      <c r="D42" s="32">
        <v>1000000</v>
      </c>
    </row>
    <row r="43" spans="2:5">
      <c r="B43" s="46"/>
      <c r="C43" s="17" t="s">
        <v>101</v>
      </c>
      <c r="D43" s="32">
        <v>20000000</v>
      </c>
    </row>
    <row r="45" spans="2:5">
      <c r="B45" s="43" t="s">
        <v>102</v>
      </c>
      <c r="C45" s="27" t="s">
        <v>103</v>
      </c>
    </row>
    <row r="46" spans="2:5">
      <c r="B46" s="43"/>
      <c r="C46" s="27" t="s">
        <v>104</v>
      </c>
    </row>
    <row r="47" spans="2:5">
      <c r="B47" s="43"/>
      <c r="C47" s="27" t="s">
        <v>105</v>
      </c>
    </row>
    <row r="49" spans="2:4">
      <c r="B49" s="46" t="s">
        <v>106</v>
      </c>
      <c r="C49" s="17" t="s">
        <v>107</v>
      </c>
    </row>
    <row r="50" spans="2:4">
      <c r="B50" s="46"/>
      <c r="C50" s="17" t="s">
        <v>108</v>
      </c>
    </row>
    <row r="52" spans="2:4">
      <c r="B52" s="43" t="s">
        <v>109</v>
      </c>
      <c r="C52" s="17" t="s">
        <v>110</v>
      </c>
      <c r="D52" s="21">
        <v>9</v>
      </c>
    </row>
    <row r="53" spans="2:4">
      <c r="B53" s="43"/>
      <c r="C53" s="17" t="s">
        <v>111</v>
      </c>
      <c r="D53" s="21">
        <v>4</v>
      </c>
    </row>
    <row r="54" spans="2:4">
      <c r="B54" s="43"/>
      <c r="C54" s="17" t="s">
        <v>112</v>
      </c>
      <c r="D54" s="21">
        <v>1</v>
      </c>
    </row>
    <row r="56" spans="2:4">
      <c r="B56" s="44" t="s">
        <v>113</v>
      </c>
      <c r="C56" s="19">
        <v>0</v>
      </c>
      <c r="D56" s="27" t="s">
        <v>114</v>
      </c>
    </row>
    <row r="57" spans="2:4">
      <c r="B57" s="44"/>
      <c r="C57" s="19">
        <v>1</v>
      </c>
      <c r="D57" s="27" t="s">
        <v>115</v>
      </c>
    </row>
    <row r="58" spans="2:4">
      <c r="B58" s="44"/>
      <c r="C58" s="19">
        <v>2</v>
      </c>
      <c r="D58" s="27" t="s">
        <v>116</v>
      </c>
    </row>
    <row r="59" spans="2:4">
      <c r="B59" s="44"/>
      <c r="C59" s="19">
        <v>3</v>
      </c>
      <c r="D59" s="27" t="s">
        <v>117</v>
      </c>
    </row>
    <row r="60" spans="2:4">
      <c r="B60" s="44"/>
      <c r="C60" s="19">
        <v>4</v>
      </c>
      <c r="D60" s="27" t="s">
        <v>118</v>
      </c>
    </row>
  </sheetData>
  <mergeCells count="12">
    <mergeCell ref="B4:B7"/>
    <mergeCell ref="B9:B11"/>
    <mergeCell ref="B22:B24"/>
    <mergeCell ref="B26:B28"/>
    <mergeCell ref="B13:B15"/>
    <mergeCell ref="B17:B19"/>
    <mergeCell ref="B52:B54"/>
    <mergeCell ref="B56:B60"/>
    <mergeCell ref="B31:B40"/>
    <mergeCell ref="B42:B43"/>
    <mergeCell ref="B45:B47"/>
    <mergeCell ref="B49:B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F38"/>
  <sheetViews>
    <sheetView rightToLeft="1" topLeftCell="A26" zoomScale="90" zoomScaleNormal="90" workbookViewId="0">
      <selection activeCell="B37" sqref="B37"/>
    </sheetView>
  </sheetViews>
  <sheetFormatPr defaultColWidth="8.7109375" defaultRowHeight="14.45"/>
  <cols>
    <col min="1" max="1" width="4.28515625" style="2" customWidth="1"/>
    <col min="2" max="2" width="18.7109375" style="2" bestFit="1" customWidth="1"/>
    <col min="3" max="3" width="19.7109375" style="2" bestFit="1" customWidth="1"/>
    <col min="4" max="4" width="48.7109375" style="2" customWidth="1"/>
    <col min="5" max="54" width="13.140625" style="2" customWidth="1"/>
    <col min="55" max="16384" width="8.7109375" style="2"/>
  </cols>
  <sheetData>
    <row r="2" spans="2:54" ht="30.95">
      <c r="B2" s="1" t="s">
        <v>88</v>
      </c>
      <c r="C2" s="1"/>
    </row>
    <row r="3" spans="2:54" ht="30.95">
      <c r="B3" s="1"/>
      <c r="C3" s="1"/>
      <c r="D3" s="6"/>
      <c r="E3" s="34">
        <v>1</v>
      </c>
      <c r="F3" s="34">
        <v>2</v>
      </c>
      <c r="G3" s="34">
        <v>3</v>
      </c>
      <c r="H3" s="34">
        <v>4</v>
      </c>
      <c r="I3" s="34">
        <v>5</v>
      </c>
      <c r="J3" s="34">
        <v>6</v>
      </c>
      <c r="K3" s="34">
        <v>7</v>
      </c>
      <c r="L3" s="34">
        <v>8</v>
      </c>
      <c r="M3" s="34">
        <v>9</v>
      </c>
      <c r="N3" s="34">
        <v>10</v>
      </c>
      <c r="O3" s="34">
        <v>11</v>
      </c>
      <c r="P3" s="34">
        <v>12</v>
      </c>
      <c r="Q3" s="34">
        <v>13</v>
      </c>
      <c r="R3" s="34">
        <v>14</v>
      </c>
      <c r="S3" s="34">
        <v>15</v>
      </c>
      <c r="T3" s="34">
        <v>16</v>
      </c>
      <c r="U3" s="34">
        <v>17</v>
      </c>
      <c r="V3" s="34">
        <v>18</v>
      </c>
      <c r="W3" s="34">
        <v>19</v>
      </c>
      <c r="X3" s="34">
        <v>20</v>
      </c>
      <c r="Y3" s="34">
        <v>21</v>
      </c>
      <c r="Z3" s="34">
        <v>22</v>
      </c>
      <c r="AA3" s="34">
        <v>23</v>
      </c>
      <c r="AB3" s="34">
        <v>24</v>
      </c>
      <c r="AC3" s="34">
        <v>25</v>
      </c>
      <c r="AD3" s="34">
        <v>26</v>
      </c>
      <c r="AE3" s="34">
        <v>27</v>
      </c>
      <c r="AF3" s="34">
        <v>28</v>
      </c>
      <c r="AG3" s="34">
        <v>29</v>
      </c>
      <c r="AH3" s="34">
        <v>30</v>
      </c>
      <c r="AI3" s="34">
        <v>31</v>
      </c>
      <c r="AJ3" s="34">
        <v>32</v>
      </c>
      <c r="AK3" s="34">
        <v>33</v>
      </c>
      <c r="AL3" s="34">
        <v>34</v>
      </c>
      <c r="AM3" s="34">
        <v>35</v>
      </c>
      <c r="AN3" s="34">
        <v>36</v>
      </c>
      <c r="AO3" s="34">
        <v>37</v>
      </c>
      <c r="AP3" s="34">
        <v>38</v>
      </c>
      <c r="AQ3" s="34">
        <v>39</v>
      </c>
      <c r="AR3" s="34">
        <v>40</v>
      </c>
      <c r="AS3" s="34">
        <v>41</v>
      </c>
      <c r="AT3" s="34">
        <v>42</v>
      </c>
      <c r="AU3" s="34">
        <v>43</v>
      </c>
      <c r="AV3" s="34">
        <v>44</v>
      </c>
      <c r="AW3" s="34">
        <v>45</v>
      </c>
      <c r="AX3" s="34">
        <v>46</v>
      </c>
      <c r="AY3" s="34">
        <v>47</v>
      </c>
      <c r="AZ3" s="34">
        <v>48</v>
      </c>
      <c r="BA3" s="34">
        <v>49</v>
      </c>
      <c r="BB3" s="34">
        <v>50</v>
      </c>
    </row>
    <row r="4" spans="2:54" ht="15.6">
      <c r="C4" s="7" t="s">
        <v>119</v>
      </c>
      <c r="D4" s="12"/>
      <c r="E4" s="33" t="str">
        <f>INDEX(Companies!$B$5:$B$54,MATCH('Projects Evaluation'!E5,Companies!$C$5:$C$54,0))</f>
        <v>ديلويت</v>
      </c>
      <c r="F4" s="33" t="str">
        <f>INDEX(Companies!$B$5:$B$54,MATCH('Projects Evaluation'!F5,Companies!$C$5:$C$54,0))</f>
        <v>EY</v>
      </c>
      <c r="G4" s="33" t="str">
        <f>INDEX(Companies!$B$5:$B$54,MATCH('Projects Evaluation'!G5,Companies!$C$5:$C$54,0))</f>
        <v>ألشركة 3</v>
      </c>
      <c r="H4" s="33" t="str">
        <f>INDEX(Companies!$B$5:$B$54,MATCH('Projects Evaluation'!H5,Companies!$C$5:$C$54,0))</f>
        <v>ألشركة 4</v>
      </c>
      <c r="I4" s="33" t="str">
        <f>INDEX(Companies!$B$5:$B$54,MATCH('Projects Evaluation'!I5,Companies!$C$5:$C$54,0))</f>
        <v>ألشركة 5</v>
      </c>
      <c r="J4" s="33" t="str">
        <f>INDEX(Companies!$B$5:$B$54,MATCH('Projects Evaluation'!J5,Companies!$C$5:$C$54,0))</f>
        <v>ألشركة 6</v>
      </c>
      <c r="K4" s="33" t="str">
        <f>INDEX(Companies!$B$5:$B$54,MATCH('Projects Evaluation'!K5,Companies!$C$5:$C$54,0))</f>
        <v>ألشركة 7</v>
      </c>
      <c r="L4" s="33" t="str">
        <f>INDEX(Companies!$B$5:$B$54,MATCH('Projects Evaluation'!L5,Companies!$C$5:$C$54,0))</f>
        <v>ألشركة 8</v>
      </c>
      <c r="M4" s="33" t="str">
        <f>INDEX(Companies!$B$5:$B$54,MATCH('Projects Evaluation'!M5,Companies!$C$5:$C$54,0))</f>
        <v>ألشركة 9</v>
      </c>
      <c r="N4" s="33" t="str">
        <f>INDEX(Companies!$B$5:$B$54,MATCH('Projects Evaluation'!N5,Companies!$C$5:$C$54,0))</f>
        <v>ألشركة 10</v>
      </c>
      <c r="O4" s="33" t="str">
        <f>INDEX(Companies!$B$5:$B$54,MATCH('Projects Evaluation'!O5,Companies!$C$5:$C$54,0))</f>
        <v>ألشركة 11</v>
      </c>
      <c r="P4" s="33" t="str">
        <f>INDEX(Companies!$B$5:$B$54,MATCH('Projects Evaluation'!P5,Companies!$C$5:$C$54,0))</f>
        <v>ألشركة 12</v>
      </c>
      <c r="Q4" s="33" t="str">
        <f>INDEX(Companies!$B$5:$B$54,MATCH('Projects Evaluation'!Q5,Companies!$C$5:$C$54,0))</f>
        <v>ألشركة 13</v>
      </c>
      <c r="R4" s="33" t="str">
        <f>INDEX(Companies!$B$5:$B$54,MATCH('Projects Evaluation'!R5,Companies!$C$5:$C$54,0))</f>
        <v>ألشركة 14</v>
      </c>
      <c r="S4" s="33" t="str">
        <f>INDEX(Companies!$B$5:$B$54,MATCH('Projects Evaluation'!S5,Companies!$C$5:$C$54,0))</f>
        <v>ألشركة 15</v>
      </c>
      <c r="T4" s="33" t="str">
        <f>INDEX(Companies!$B$5:$B$54,MATCH('Projects Evaluation'!T5,Companies!$C$5:$C$54,0))</f>
        <v>ألشركة 16</v>
      </c>
      <c r="U4" s="33" t="e">
        <f>INDEX(Companies!$B$5:$B$54,MATCH('Projects Evaluation'!U5,Companies!$C$5:$C$54,0))</f>
        <v>#N/A</v>
      </c>
      <c r="V4" s="33" t="e">
        <f>INDEX(Companies!$B$5:$B$54,MATCH('Projects Evaluation'!V5,Companies!$C$5:$C$54,0))</f>
        <v>#N/A</v>
      </c>
      <c r="W4" s="33" t="e">
        <f>INDEX(Companies!$B$5:$B$54,MATCH('Projects Evaluation'!W5,Companies!$C$5:$C$54,0))</f>
        <v>#N/A</v>
      </c>
      <c r="X4" s="33" t="e">
        <f>INDEX(Companies!$B$5:$B$54,MATCH('Projects Evaluation'!X5,Companies!$C$5:$C$54,0))</f>
        <v>#N/A</v>
      </c>
      <c r="Y4" s="33" t="e">
        <f>INDEX(Companies!$B$5:$B$54,MATCH('Projects Evaluation'!Y5,Companies!$C$5:$C$54,0))</f>
        <v>#N/A</v>
      </c>
      <c r="Z4" s="33" t="e">
        <f>INDEX(Companies!$B$5:$B$54,MATCH('Projects Evaluation'!Z5,Companies!$C$5:$C$54,0))</f>
        <v>#N/A</v>
      </c>
      <c r="AA4" s="33" t="e">
        <f>INDEX(Companies!$B$5:$B$54,MATCH('Projects Evaluation'!AA5,Companies!$C$5:$C$54,0))</f>
        <v>#N/A</v>
      </c>
      <c r="AB4" s="33" t="e">
        <f>INDEX(Companies!$B$5:$B$54,MATCH('Projects Evaluation'!AB5,Companies!$C$5:$C$54,0))</f>
        <v>#N/A</v>
      </c>
      <c r="AC4" s="33" t="e">
        <f>INDEX(Companies!$B$5:$B$54,MATCH('Projects Evaluation'!AC5,Companies!$C$5:$C$54,0))</f>
        <v>#N/A</v>
      </c>
      <c r="AD4" s="33" t="e">
        <f>INDEX(Companies!$B$5:$B$54,MATCH('Projects Evaluation'!AD5,Companies!$C$5:$C$54,0))</f>
        <v>#N/A</v>
      </c>
      <c r="AE4" s="33" t="e">
        <f>INDEX(Companies!$B$5:$B$54,MATCH('Projects Evaluation'!AE5,Companies!$C$5:$C$54,0))</f>
        <v>#N/A</v>
      </c>
      <c r="AF4" s="33" t="e">
        <f>INDEX(Companies!$B$5:$B$54,MATCH('Projects Evaluation'!AF5,Companies!$C$5:$C$54,0))</f>
        <v>#N/A</v>
      </c>
      <c r="AG4" s="33" t="e">
        <f>INDEX(Companies!$B$5:$B$54,MATCH('Projects Evaluation'!AG5,Companies!$C$5:$C$54,0))</f>
        <v>#N/A</v>
      </c>
      <c r="AH4" s="33" t="e">
        <f>INDEX(Companies!$B$5:$B$54,MATCH('Projects Evaluation'!AH5,Companies!$C$5:$C$54,0))</f>
        <v>#N/A</v>
      </c>
      <c r="AI4" s="33" t="e">
        <f>INDEX(Companies!$B$5:$B$54,MATCH('Projects Evaluation'!AI5,Companies!$C$5:$C$54,0))</f>
        <v>#N/A</v>
      </c>
      <c r="AJ4" s="33" t="e">
        <f>INDEX(Companies!$B$5:$B$54,MATCH('Projects Evaluation'!AJ5,Companies!$C$5:$C$54,0))</f>
        <v>#N/A</v>
      </c>
      <c r="AK4" s="33" t="e">
        <f>INDEX(Companies!$B$5:$B$54,MATCH('Projects Evaluation'!AK5,Companies!$C$5:$C$54,0))</f>
        <v>#N/A</v>
      </c>
      <c r="AL4" s="33" t="e">
        <f>INDEX(Companies!$B$5:$B$54,MATCH('Projects Evaluation'!AL5,Companies!$C$5:$C$54,0))</f>
        <v>#N/A</v>
      </c>
      <c r="AM4" s="33" t="e">
        <f>INDEX(Companies!$B$5:$B$54,MATCH('Projects Evaluation'!AM5,Companies!$C$5:$C$54,0))</f>
        <v>#N/A</v>
      </c>
      <c r="AN4" s="33" t="e">
        <f>INDEX(Companies!$B$5:$B$54,MATCH('Projects Evaluation'!AN5,Companies!$C$5:$C$54,0))</f>
        <v>#N/A</v>
      </c>
      <c r="AO4" s="33" t="e">
        <f>INDEX(Companies!$B$5:$B$54,MATCH('Projects Evaluation'!AO5,Companies!$C$5:$C$54,0))</f>
        <v>#N/A</v>
      </c>
      <c r="AP4" s="33" t="e">
        <f>INDEX(Companies!$B$5:$B$54,MATCH('Projects Evaluation'!AP5,Companies!$C$5:$C$54,0))</f>
        <v>#N/A</v>
      </c>
      <c r="AQ4" s="33" t="e">
        <f>INDEX(Companies!$B$5:$B$54,MATCH('Projects Evaluation'!AQ5,Companies!$C$5:$C$54,0))</f>
        <v>#N/A</v>
      </c>
      <c r="AR4" s="33" t="e">
        <f>INDEX(Companies!$B$5:$B$54,MATCH('Projects Evaluation'!AR5,Companies!$C$5:$C$54,0))</f>
        <v>#N/A</v>
      </c>
      <c r="AS4" s="33" t="e">
        <f>INDEX(Companies!$B$5:$B$54,MATCH('Projects Evaluation'!AS5,Companies!$C$5:$C$54,0))</f>
        <v>#N/A</v>
      </c>
      <c r="AT4" s="33" t="e">
        <f>INDEX(Companies!$B$5:$B$54,MATCH('Projects Evaluation'!AT5,Companies!$C$5:$C$54,0))</f>
        <v>#N/A</v>
      </c>
      <c r="AU4" s="33" t="e">
        <f>INDEX(Companies!$B$5:$B$54,MATCH('Projects Evaluation'!AU5,Companies!$C$5:$C$54,0))</f>
        <v>#N/A</v>
      </c>
      <c r="AV4" s="33" t="e">
        <f>INDEX(Companies!$B$5:$B$54,MATCH('Projects Evaluation'!AV5,Companies!$C$5:$C$54,0))</f>
        <v>#N/A</v>
      </c>
      <c r="AW4" s="33" t="e">
        <f>INDEX(Companies!$B$5:$B$54,MATCH('Projects Evaluation'!AW5,Companies!$C$5:$C$54,0))</f>
        <v>#N/A</v>
      </c>
      <c r="AX4" s="33" t="e">
        <f>INDEX(Companies!$B$5:$B$54,MATCH('Projects Evaluation'!AX5,Companies!$C$5:$C$54,0))</f>
        <v>#N/A</v>
      </c>
      <c r="AY4" s="33" t="e">
        <f>INDEX(Companies!$B$5:$B$54,MATCH('Projects Evaluation'!AY5,Companies!$C$5:$C$54,0))</f>
        <v>#N/A</v>
      </c>
      <c r="AZ4" s="33" t="e">
        <f>INDEX(Companies!$B$5:$B$54,MATCH('Projects Evaluation'!AZ5,Companies!$C$5:$C$54,0))</f>
        <v>#N/A</v>
      </c>
      <c r="BA4" s="33" t="e">
        <f>INDEX(Companies!$B$5:$B$54,MATCH('Projects Evaluation'!BA5,Companies!$C$5:$C$54,0))</f>
        <v>#N/A</v>
      </c>
      <c r="BB4" s="33" t="e">
        <f>INDEX(Companies!$B$5:$B$54,MATCH('Projects Evaluation'!BB5,Companies!$C$5:$C$54,0))</f>
        <v>#N/A</v>
      </c>
    </row>
    <row r="5" spans="2:54" ht="15.6">
      <c r="C5" s="7" t="s">
        <v>120</v>
      </c>
      <c r="D5" s="12" t="s">
        <v>121</v>
      </c>
      <c r="E5" s="33" t="str">
        <f>INDEX(Companies!$C$5:$C$54,'Projects Evaluation'!E3,0)</f>
        <v>C1</v>
      </c>
      <c r="F5" s="33" t="str">
        <f>INDEX(Companies!$C$5:$C$54,'Projects Evaluation'!F3,0)</f>
        <v>C2</v>
      </c>
      <c r="G5" s="33" t="str">
        <f>INDEX(Companies!$C$5:$C$54,'Projects Evaluation'!G3,0)</f>
        <v>C3</v>
      </c>
      <c r="H5" s="33" t="str">
        <f>INDEX(Companies!$C$5:$C$54,'Projects Evaluation'!H3,0)</f>
        <v>C4</v>
      </c>
      <c r="I5" s="33" t="str">
        <f>INDEX(Companies!$C$5:$C$54,'Projects Evaluation'!I3,0)</f>
        <v>C5</v>
      </c>
      <c r="J5" s="33" t="str">
        <f>INDEX(Companies!$C$5:$C$54,'Projects Evaluation'!J3,0)</f>
        <v>C6</v>
      </c>
      <c r="K5" s="33" t="str">
        <f>INDEX(Companies!$C$5:$C$54,'Projects Evaluation'!K3,0)</f>
        <v>C7</v>
      </c>
      <c r="L5" s="33" t="str">
        <f>INDEX(Companies!$C$5:$C$54,'Projects Evaluation'!L3,0)</f>
        <v>C8</v>
      </c>
      <c r="M5" s="33" t="str">
        <f>INDEX(Companies!$C$5:$C$54,'Projects Evaluation'!M3,0)</f>
        <v>C9</v>
      </c>
      <c r="N5" s="33" t="str">
        <f>INDEX(Companies!$C$5:$C$54,'Projects Evaluation'!N3,0)</f>
        <v>C10</v>
      </c>
      <c r="O5" s="33" t="str">
        <f>INDEX(Companies!$C$5:$C$54,'Projects Evaluation'!O3,0)</f>
        <v>C11</v>
      </c>
      <c r="P5" s="33" t="str">
        <f>INDEX(Companies!$C$5:$C$54,'Projects Evaluation'!P3,0)</f>
        <v>C12</v>
      </c>
      <c r="Q5" s="33" t="str">
        <f>INDEX(Companies!$C$5:$C$54,'Projects Evaluation'!Q3,0)</f>
        <v>C13</v>
      </c>
      <c r="R5" s="33" t="str">
        <f>INDEX(Companies!$C$5:$C$54,'Projects Evaluation'!R3,0)</f>
        <v>C14</v>
      </c>
      <c r="S5" s="33" t="str">
        <f>INDEX(Companies!$C$5:$C$54,'Projects Evaluation'!S3,0)</f>
        <v>C15</v>
      </c>
      <c r="T5" s="33" t="str">
        <f>INDEX(Companies!$C$5:$C$54,'Projects Evaluation'!T3,0)</f>
        <v>C16</v>
      </c>
      <c r="U5" s="33">
        <f>INDEX(Companies!$C$5:$C$54,'Projects Evaluation'!U3,0)</f>
        <v>0</v>
      </c>
      <c r="V5" s="33">
        <f>INDEX(Companies!$C$5:$C$54,'Projects Evaluation'!V3,0)</f>
        <v>0</v>
      </c>
      <c r="W5" s="33">
        <f>INDEX(Companies!$C$5:$C$54,'Projects Evaluation'!W3,0)</f>
        <v>0</v>
      </c>
      <c r="X5" s="33">
        <f>INDEX(Companies!$C$5:$C$54,'Projects Evaluation'!X3,0)</f>
        <v>0</v>
      </c>
      <c r="Y5" s="33">
        <f>INDEX(Companies!$C$5:$C$54,'Projects Evaluation'!Y3,0)</f>
        <v>0</v>
      </c>
      <c r="Z5" s="33">
        <f>INDEX(Companies!$C$5:$C$54,'Projects Evaluation'!Z3,0)</f>
        <v>0</v>
      </c>
      <c r="AA5" s="33">
        <f>INDEX(Companies!$C$5:$C$54,'Projects Evaluation'!AA3,0)</f>
        <v>0</v>
      </c>
      <c r="AB5" s="33">
        <f>INDEX(Companies!$C$5:$C$54,'Projects Evaluation'!AB3,0)</f>
        <v>0</v>
      </c>
      <c r="AC5" s="33">
        <f>INDEX(Companies!$C$5:$C$54,'Projects Evaluation'!AC3,0)</f>
        <v>0</v>
      </c>
      <c r="AD5" s="33">
        <f>INDEX(Companies!$C$5:$C$54,'Projects Evaluation'!AD3,0)</f>
        <v>0</v>
      </c>
      <c r="AE5" s="33">
        <f>INDEX(Companies!$C$5:$C$54,'Projects Evaluation'!AE3,0)</f>
        <v>0</v>
      </c>
      <c r="AF5" s="33">
        <f>INDEX(Companies!$C$5:$C$54,'Projects Evaluation'!AF3,0)</f>
        <v>0</v>
      </c>
      <c r="AG5" s="33">
        <f>INDEX(Companies!$C$5:$C$54,'Projects Evaluation'!AG3,0)</f>
        <v>0</v>
      </c>
      <c r="AH5" s="33">
        <f>INDEX(Companies!$C$5:$C$54,'Projects Evaluation'!AH3,0)</f>
        <v>0</v>
      </c>
      <c r="AI5" s="33">
        <f>INDEX(Companies!$C$5:$C$54,'Projects Evaluation'!AI3,0)</f>
        <v>0</v>
      </c>
      <c r="AJ5" s="33">
        <f>INDEX(Companies!$C$5:$C$54,'Projects Evaluation'!AJ3,0)</f>
        <v>0</v>
      </c>
      <c r="AK5" s="33">
        <f>INDEX(Companies!$C$5:$C$54,'Projects Evaluation'!AK3,0)</f>
        <v>0</v>
      </c>
      <c r="AL5" s="33">
        <f>INDEX(Companies!$C$5:$C$54,'Projects Evaluation'!AL3,0)</f>
        <v>0</v>
      </c>
      <c r="AM5" s="33">
        <f>INDEX(Companies!$C$5:$C$54,'Projects Evaluation'!AM3,0)</f>
        <v>0</v>
      </c>
      <c r="AN5" s="33">
        <f>INDEX(Companies!$C$5:$C$54,'Projects Evaluation'!AN3,0)</f>
        <v>0</v>
      </c>
      <c r="AO5" s="33">
        <f>INDEX(Companies!$C$5:$C$54,'Projects Evaluation'!AO3,0)</f>
        <v>0</v>
      </c>
      <c r="AP5" s="33">
        <f>INDEX(Companies!$C$5:$C$54,'Projects Evaluation'!AP3,0)</f>
        <v>0</v>
      </c>
      <c r="AQ5" s="33">
        <f>INDEX(Companies!$C$5:$C$54,'Projects Evaluation'!AQ3,0)</f>
        <v>0</v>
      </c>
      <c r="AR5" s="33">
        <f>INDEX(Companies!$C$5:$C$54,'Projects Evaluation'!AR3,0)</f>
        <v>0</v>
      </c>
      <c r="AS5" s="33">
        <f>INDEX(Companies!$C$5:$C$54,'Projects Evaluation'!AS3,0)</f>
        <v>0</v>
      </c>
      <c r="AT5" s="33">
        <f>INDEX(Companies!$C$5:$C$54,'Projects Evaluation'!AT3,0)</f>
        <v>0</v>
      </c>
      <c r="AU5" s="33">
        <f>INDEX(Companies!$C$5:$C$54,'Projects Evaluation'!AU3,0)</f>
        <v>0</v>
      </c>
      <c r="AV5" s="33">
        <f>INDEX(Companies!$C$5:$C$54,'Projects Evaluation'!AV3,0)</f>
        <v>0</v>
      </c>
      <c r="AW5" s="33">
        <f>INDEX(Companies!$C$5:$C$54,'Projects Evaluation'!AW3,0)</f>
        <v>0</v>
      </c>
      <c r="AX5" s="33">
        <f>INDEX(Companies!$C$5:$C$54,'Projects Evaluation'!AX3,0)</f>
        <v>0</v>
      </c>
      <c r="AY5" s="33">
        <f>INDEX(Companies!$C$5:$C$54,'Projects Evaluation'!AY3,0)</f>
        <v>0</v>
      </c>
      <c r="AZ5" s="33">
        <f>INDEX(Companies!$C$5:$C$54,'Projects Evaluation'!AZ3,0)</f>
        <v>0</v>
      </c>
      <c r="BA5" s="33">
        <f>INDEX(Companies!$C$5:$C$54,'Projects Evaluation'!BA3,0)</f>
        <v>0</v>
      </c>
      <c r="BB5" s="33">
        <f>INDEX(Companies!$C$5:$C$54,'Projects Evaluation'!BB3,0)</f>
        <v>0</v>
      </c>
    </row>
    <row r="6" spans="2:54" ht="15.6">
      <c r="C6" s="53" t="s">
        <v>86</v>
      </c>
      <c r="D6" s="9" t="s">
        <v>89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>
        <v>2</v>
      </c>
      <c r="V6" s="19">
        <v>2</v>
      </c>
      <c r="W6" s="19">
        <v>2</v>
      </c>
      <c r="X6" s="19">
        <v>2</v>
      </c>
      <c r="Y6" s="19">
        <v>2</v>
      </c>
      <c r="Z6" s="19">
        <v>2</v>
      </c>
      <c r="AA6" s="19">
        <v>2</v>
      </c>
      <c r="AB6" s="19">
        <v>2</v>
      </c>
      <c r="AC6" s="19">
        <v>2</v>
      </c>
      <c r="AD6" s="19">
        <v>2</v>
      </c>
      <c r="AE6" s="19">
        <v>2</v>
      </c>
      <c r="AF6" s="19">
        <v>2</v>
      </c>
      <c r="AG6" s="19">
        <v>2</v>
      </c>
      <c r="AH6" s="19">
        <v>2</v>
      </c>
      <c r="AI6" s="19">
        <v>2</v>
      </c>
      <c r="AJ6" s="19">
        <v>2</v>
      </c>
      <c r="AK6" s="19">
        <v>2</v>
      </c>
      <c r="AL6" s="19">
        <v>2</v>
      </c>
      <c r="AM6" s="19">
        <v>2</v>
      </c>
      <c r="AN6" s="19">
        <v>2</v>
      </c>
      <c r="AO6" s="19">
        <v>2</v>
      </c>
      <c r="AP6" s="19">
        <v>2</v>
      </c>
      <c r="AQ6" s="19">
        <v>2</v>
      </c>
      <c r="AR6" s="19">
        <v>2</v>
      </c>
      <c r="AS6" s="19">
        <v>2</v>
      </c>
      <c r="AT6" s="19">
        <v>2</v>
      </c>
      <c r="AU6" s="19">
        <v>2</v>
      </c>
      <c r="AV6" s="19">
        <v>2</v>
      </c>
      <c r="AW6" s="19">
        <v>2</v>
      </c>
      <c r="AX6" s="19">
        <v>2</v>
      </c>
      <c r="AY6" s="19">
        <v>2</v>
      </c>
      <c r="AZ6" s="19">
        <v>2</v>
      </c>
      <c r="BA6" s="19">
        <v>2</v>
      </c>
      <c r="BB6" s="19">
        <v>2</v>
      </c>
    </row>
    <row r="7" spans="2:54" ht="15.6">
      <c r="C7" s="54"/>
      <c r="D7" s="10" t="s">
        <v>90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>
        <v>2</v>
      </c>
      <c r="V7" s="19">
        <v>2</v>
      </c>
      <c r="W7" s="19">
        <v>2</v>
      </c>
      <c r="X7" s="19">
        <v>2</v>
      </c>
      <c r="Y7" s="19">
        <v>2</v>
      </c>
      <c r="Z7" s="19">
        <v>2</v>
      </c>
      <c r="AA7" s="19">
        <v>2</v>
      </c>
      <c r="AB7" s="19">
        <v>2</v>
      </c>
      <c r="AC7" s="19">
        <v>2</v>
      </c>
      <c r="AD7" s="19">
        <v>2</v>
      </c>
      <c r="AE7" s="19">
        <v>2</v>
      </c>
      <c r="AF7" s="19">
        <v>2</v>
      </c>
      <c r="AG7" s="19">
        <v>2</v>
      </c>
      <c r="AH7" s="19">
        <v>2</v>
      </c>
      <c r="AI7" s="19">
        <v>2</v>
      </c>
      <c r="AJ7" s="19">
        <v>2</v>
      </c>
      <c r="AK7" s="19">
        <v>2</v>
      </c>
      <c r="AL7" s="19">
        <v>2</v>
      </c>
      <c r="AM7" s="19">
        <v>2</v>
      </c>
      <c r="AN7" s="19">
        <v>2</v>
      </c>
      <c r="AO7" s="19">
        <v>2</v>
      </c>
      <c r="AP7" s="19">
        <v>2</v>
      </c>
      <c r="AQ7" s="19">
        <v>2</v>
      </c>
      <c r="AR7" s="19">
        <v>2</v>
      </c>
      <c r="AS7" s="19">
        <v>2</v>
      </c>
      <c r="AT7" s="19">
        <v>2</v>
      </c>
      <c r="AU7" s="19">
        <v>2</v>
      </c>
      <c r="AV7" s="19">
        <v>2</v>
      </c>
      <c r="AW7" s="19">
        <v>2</v>
      </c>
      <c r="AX7" s="19">
        <v>2</v>
      </c>
      <c r="AY7" s="19">
        <v>2</v>
      </c>
      <c r="AZ7" s="19">
        <v>2</v>
      </c>
      <c r="BA7" s="19">
        <v>2</v>
      </c>
      <c r="BB7" s="19">
        <v>2</v>
      </c>
    </row>
    <row r="8" spans="2:54" ht="15.6">
      <c r="C8" s="54"/>
      <c r="D8" s="9" t="s">
        <v>122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>
        <f>IF(V37="","",INDEX(Config!$C$4:$C$7,MATCH('Projects Evaluation'!V37,Config!$D$4:$D$7,1),1))</f>
        <v>2</v>
      </c>
      <c r="W8" s="33">
        <f>IF(W37="","",INDEX(Config!$C$4:$C$7,MATCH('Projects Evaluation'!W37,Config!$D$4:$D$7,1),1))</f>
        <v>2</v>
      </c>
      <c r="X8" s="33">
        <f>IF(X37="","",INDEX(Config!$C$4:$C$7,MATCH('Projects Evaluation'!X37,Config!$D$4:$D$7,1),1))</f>
        <v>2</v>
      </c>
      <c r="Y8" s="33">
        <f>IF(Y37="","",INDEX(Config!$C$4:$C$7,MATCH('Projects Evaluation'!Y37,Config!$D$4:$D$7,1),1))</f>
        <v>2</v>
      </c>
      <c r="Z8" s="33">
        <f>IF(Z37="","",INDEX(Config!$C$4:$C$7,MATCH('Projects Evaluation'!Z37,Config!$D$4:$D$7,1),1))</f>
        <v>2</v>
      </c>
      <c r="AA8" s="33">
        <f>IF(AA37="","",INDEX(Config!$C$4:$C$7,MATCH('Projects Evaluation'!AA37,Config!$D$4:$D$7,1),1))</f>
        <v>2</v>
      </c>
      <c r="AB8" s="33">
        <f>IF(AB37="","",INDEX(Config!$C$4:$C$7,MATCH('Projects Evaluation'!AB37,Config!$D$4:$D$7,1),1))</f>
        <v>2</v>
      </c>
      <c r="AC8" s="33">
        <f>IF(AC37="","",INDEX(Config!$C$4:$C$7,MATCH('Projects Evaluation'!AC37,Config!$D$4:$D$7,1),1))</f>
        <v>2</v>
      </c>
      <c r="AD8" s="33">
        <f>IF(AD37="","",INDEX(Config!$C$4:$C$7,MATCH('Projects Evaluation'!AD37,Config!$D$4:$D$7,1),1))</f>
        <v>2</v>
      </c>
      <c r="AE8" s="33">
        <f>IF(AE37="","",INDEX(Config!$C$4:$C$7,MATCH('Projects Evaluation'!AE37,Config!$D$4:$D$7,1),1))</f>
        <v>2</v>
      </c>
      <c r="AF8" s="33">
        <f>IF(AF37="","",INDEX(Config!$C$4:$C$7,MATCH('Projects Evaluation'!AF37,Config!$D$4:$D$7,1),1))</f>
        <v>2</v>
      </c>
      <c r="AG8" s="33">
        <f>IF(AG37="","",INDEX(Config!$C$4:$C$7,MATCH('Projects Evaluation'!AG37,Config!$D$4:$D$7,1),1))</f>
        <v>2</v>
      </c>
      <c r="AH8" s="33">
        <f>IF(AH37="","",INDEX(Config!$C$4:$C$7,MATCH('Projects Evaluation'!AH37,Config!$D$4:$D$7,1),1))</f>
        <v>2</v>
      </c>
      <c r="AI8" s="33">
        <f>IF(AI37="","",INDEX(Config!$C$4:$C$7,MATCH('Projects Evaluation'!AI37,Config!$D$4:$D$7,1),1))</f>
        <v>2</v>
      </c>
      <c r="AJ8" s="33">
        <f>IF(AJ37="","",INDEX(Config!$C$4:$C$7,MATCH('Projects Evaluation'!AJ37,Config!$D$4:$D$7,1),1))</f>
        <v>2</v>
      </c>
      <c r="AK8" s="33">
        <f>IF(AK37="","",INDEX(Config!$C$4:$C$7,MATCH('Projects Evaluation'!AK37,Config!$D$4:$D$7,1),1))</f>
        <v>2</v>
      </c>
      <c r="AL8" s="33">
        <f>IF(AL37="","",INDEX(Config!$C$4:$C$7,MATCH('Projects Evaluation'!AL37,Config!$D$4:$D$7,1),1))</f>
        <v>2</v>
      </c>
      <c r="AM8" s="33">
        <f>IF(AM37="","",INDEX(Config!$C$4:$C$7,MATCH('Projects Evaluation'!AM37,Config!$D$4:$D$7,1),1))</f>
        <v>2</v>
      </c>
      <c r="AN8" s="33">
        <f>IF(AN37="","",INDEX(Config!$C$4:$C$7,MATCH('Projects Evaluation'!AN37,Config!$D$4:$D$7,1),1))</f>
        <v>2</v>
      </c>
      <c r="AO8" s="33">
        <f>IF(AO37="","",INDEX(Config!$C$4:$C$7,MATCH('Projects Evaluation'!AO37,Config!$D$4:$D$7,1),1))</f>
        <v>2</v>
      </c>
      <c r="AP8" s="33">
        <f>IF(AP37="","",INDEX(Config!$C$4:$C$7,MATCH('Projects Evaluation'!AP37,Config!$D$4:$D$7,1),1))</f>
        <v>2</v>
      </c>
      <c r="AQ8" s="33">
        <f>IF(AQ37="","",INDEX(Config!$C$4:$C$7,MATCH('Projects Evaluation'!AQ37,Config!$D$4:$D$7,1),1))</f>
        <v>2</v>
      </c>
      <c r="AR8" s="33">
        <f>IF(AR37="","",INDEX(Config!$C$4:$C$7,MATCH('Projects Evaluation'!AR37,Config!$D$4:$D$7,1),1))</f>
        <v>2</v>
      </c>
      <c r="AS8" s="33">
        <f>IF(AS37="","",INDEX(Config!$C$4:$C$7,MATCH('Projects Evaluation'!AS37,Config!$D$4:$D$7,1),1))</f>
        <v>2</v>
      </c>
      <c r="AT8" s="33">
        <f>IF(AT37="","",INDEX(Config!$C$4:$C$7,MATCH('Projects Evaluation'!AT37,Config!$D$4:$D$7,1),1))</f>
        <v>2</v>
      </c>
      <c r="AU8" s="33">
        <f>IF(AU37="","",INDEX(Config!$C$4:$C$7,MATCH('Projects Evaluation'!AU37,Config!$D$4:$D$7,1),1))</f>
        <v>2</v>
      </c>
      <c r="AV8" s="33">
        <f>IF(AV37="","",INDEX(Config!$C$4:$C$7,MATCH('Projects Evaluation'!AV37,Config!$D$4:$D$7,1),1))</f>
        <v>2</v>
      </c>
      <c r="AW8" s="33">
        <f>IF(AW37="","",INDEX(Config!$C$4:$C$7,MATCH('Projects Evaluation'!AW37,Config!$D$4:$D$7,1),1))</f>
        <v>2</v>
      </c>
      <c r="AX8" s="33">
        <f>IF(AX37="","",INDEX(Config!$C$4:$C$7,MATCH('Projects Evaluation'!AX37,Config!$D$4:$D$7,1),1))</f>
        <v>2</v>
      </c>
      <c r="AY8" s="33">
        <f>IF(AY37="","",INDEX(Config!$C$4:$C$7,MATCH('Projects Evaluation'!AY37,Config!$D$4:$D$7,1),1))</f>
        <v>2</v>
      </c>
      <c r="AZ8" s="33">
        <f>IF(AZ37="","",INDEX(Config!$C$4:$C$7,MATCH('Projects Evaluation'!AZ37,Config!$D$4:$D$7,1),1))</f>
        <v>2</v>
      </c>
      <c r="BA8" s="33">
        <f>IF(BA37="","",INDEX(Config!$C$4:$C$7,MATCH('Projects Evaluation'!BA37,Config!$D$4:$D$7,1),1))</f>
        <v>2</v>
      </c>
      <c r="BB8" s="33">
        <f>IF(BB37="","",INDEX(Config!$C$4:$C$7,MATCH('Projects Evaluation'!BB37,Config!$D$4:$D$7,1),1))</f>
        <v>2</v>
      </c>
    </row>
    <row r="9" spans="2:54" ht="15.6">
      <c r="C9" s="54"/>
      <c r="D9" s="9" t="s">
        <v>123</v>
      </c>
      <c r="E9" s="33" t="str">
        <f>IF(E38="","",INDEX(Config!$C$4:$C$7,MATCH('Projects Evaluation'!E38,Config!$E$4:$E$7,1),1))</f>
        <v/>
      </c>
      <c r="F9" s="33" t="str">
        <f>IF(F38="","",INDEX(Config!$C$4:$C$7,MATCH('Projects Evaluation'!F38,Config!$E$4:$E$7,1),1))</f>
        <v/>
      </c>
      <c r="G9" s="33" t="str">
        <f>IF(G38="","",INDEX(Config!$C$4:$C$7,MATCH('Projects Evaluation'!G38,Config!$E$4:$E$7,1),1))</f>
        <v/>
      </c>
      <c r="H9" s="33" t="str">
        <f>IF(H38="","",INDEX(Config!$C$4:$C$7,MATCH('Projects Evaluation'!H38,Config!$E$4:$E$7,1),1))</f>
        <v/>
      </c>
      <c r="I9" s="33" t="str">
        <f>IF(I38="","",INDEX(Config!$C$4:$C$7,MATCH('Projects Evaluation'!I38,Config!$E$4:$E$7,1),1))</f>
        <v/>
      </c>
      <c r="J9" s="33" t="str">
        <f>IF(J38="","",INDEX(Config!$C$4:$C$7,MATCH('Projects Evaluation'!J38,Config!$E$4:$E$7,1),1))</f>
        <v/>
      </c>
      <c r="K9" s="33" t="str">
        <f>IF(K38="","",INDEX(Config!$C$4:$C$7,MATCH('Projects Evaluation'!K38,Config!$E$4:$E$7,1),1))</f>
        <v/>
      </c>
      <c r="L9" s="33" t="str">
        <f>IF(L38="","",INDEX(Config!$C$4:$C$7,MATCH('Projects Evaluation'!L38,Config!$E$4:$E$7,1),1))</f>
        <v/>
      </c>
      <c r="M9" s="33" t="str">
        <f>IF(M38="","",INDEX(Config!$C$4:$C$7,MATCH('Projects Evaluation'!M38,Config!$E$4:$E$7,1),1))</f>
        <v/>
      </c>
      <c r="N9" s="33" t="str">
        <f>IF(N38="","",INDEX(Config!$C$4:$C$7,MATCH('Projects Evaluation'!N38,Config!$E$4:$E$7,1),1))</f>
        <v/>
      </c>
      <c r="O9" s="33" t="str">
        <f>IF(O38="","",INDEX(Config!$C$4:$C$7,MATCH('Projects Evaluation'!O38,Config!$E$4:$E$7,1),1))</f>
        <v/>
      </c>
      <c r="P9" s="33" t="str">
        <f>IF(P38="","",INDEX(Config!$C$4:$C$7,MATCH('Projects Evaluation'!P38,Config!$E$4:$E$7,1),1))</f>
        <v/>
      </c>
      <c r="Q9" s="33" t="str">
        <f>IF(Q38="","",INDEX(Config!$C$4:$C$7,MATCH('Projects Evaluation'!Q38,Config!$E$4:$E$7,1),1))</f>
        <v/>
      </c>
      <c r="R9" s="33" t="str">
        <f>IF(R38="","",INDEX(Config!$C$4:$C$7,MATCH('Projects Evaluation'!R38,Config!$E$4:$E$7,1),1))</f>
        <v/>
      </c>
      <c r="S9" s="33" t="str">
        <f>IF(S38="","",INDEX(Config!$C$4:$C$7,MATCH('Projects Evaluation'!S38,Config!$E$4:$E$7,1),1))</f>
        <v/>
      </c>
      <c r="T9" s="33" t="str">
        <f>IF(T38="","",INDEX(Config!$C$4:$C$7,MATCH('Projects Evaluation'!T38,Config!$E$4:$E$7,1),1))</f>
        <v/>
      </c>
      <c r="U9" s="33">
        <f>IF(U38="","",INDEX(Config!$C$4:$C$7,MATCH('Projects Evaluation'!U38,Config!$E$4:$E$7,1),1))</f>
        <v>2</v>
      </c>
      <c r="V9" s="33">
        <f>IF(V38="","",INDEX(Config!$C$4:$C$7,MATCH('Projects Evaluation'!V38,Config!$E$4:$E$7,1),1))</f>
        <v>2</v>
      </c>
      <c r="W9" s="33">
        <f>IF(W38="","",INDEX(Config!$C$4:$C$7,MATCH('Projects Evaluation'!W38,Config!$E$4:$E$7,1),1))</f>
        <v>2</v>
      </c>
      <c r="X9" s="33">
        <f>IF(X38="","",INDEX(Config!$C$4:$C$7,MATCH('Projects Evaluation'!X38,Config!$E$4:$E$7,1),1))</f>
        <v>2</v>
      </c>
      <c r="Y9" s="33">
        <f>IF(Y38="","",INDEX(Config!$C$4:$C$7,MATCH('Projects Evaluation'!Y38,Config!$E$4:$E$7,1),1))</f>
        <v>2</v>
      </c>
      <c r="Z9" s="33">
        <f>IF(Z38="","",INDEX(Config!$C$4:$C$7,MATCH('Projects Evaluation'!Z38,Config!$E$4:$E$7,1),1))</f>
        <v>2</v>
      </c>
      <c r="AA9" s="33">
        <f>IF(AA38="","",INDEX(Config!$C$4:$C$7,MATCH('Projects Evaluation'!AA38,Config!$E$4:$E$7,1),1))</f>
        <v>2</v>
      </c>
      <c r="AB9" s="33">
        <f>IF(AB38="","",INDEX(Config!$C$4:$C$7,MATCH('Projects Evaluation'!AB38,Config!$E$4:$E$7,1),1))</f>
        <v>2</v>
      </c>
      <c r="AC9" s="33">
        <f>IF(AC38="","",INDEX(Config!$C$4:$C$7,MATCH('Projects Evaluation'!AC38,Config!$E$4:$E$7,1),1))</f>
        <v>2</v>
      </c>
      <c r="AD9" s="33">
        <f>IF(AD38="","",INDEX(Config!$C$4:$C$7,MATCH('Projects Evaluation'!AD38,Config!$E$4:$E$7,1),1))</f>
        <v>2</v>
      </c>
      <c r="AE9" s="33">
        <f>IF(AE38="","",INDEX(Config!$C$4:$C$7,MATCH('Projects Evaluation'!AE38,Config!$E$4:$E$7,1),1))</f>
        <v>2</v>
      </c>
      <c r="AF9" s="33">
        <f>IF(AF38="","",INDEX(Config!$C$4:$C$7,MATCH('Projects Evaluation'!AF38,Config!$E$4:$E$7,1),1))</f>
        <v>2</v>
      </c>
      <c r="AG9" s="33">
        <f>IF(AG38="","",INDEX(Config!$C$4:$C$7,MATCH('Projects Evaluation'!AG38,Config!$E$4:$E$7,1),1))</f>
        <v>2</v>
      </c>
      <c r="AH9" s="33">
        <f>IF(AH38="","",INDEX(Config!$C$4:$C$7,MATCH('Projects Evaluation'!AH38,Config!$E$4:$E$7,1),1))</f>
        <v>2</v>
      </c>
      <c r="AI9" s="33">
        <f>IF(AI38="","",INDEX(Config!$C$4:$C$7,MATCH('Projects Evaluation'!AI38,Config!$E$4:$E$7,1),1))</f>
        <v>2</v>
      </c>
      <c r="AJ9" s="33">
        <f>IF(AJ38="","",INDEX(Config!$C$4:$C$7,MATCH('Projects Evaluation'!AJ38,Config!$E$4:$E$7,1),1))</f>
        <v>2</v>
      </c>
      <c r="AK9" s="33">
        <f>IF(AK38="","",INDEX(Config!$C$4:$C$7,MATCH('Projects Evaluation'!AK38,Config!$E$4:$E$7,1),1))</f>
        <v>2</v>
      </c>
      <c r="AL9" s="33">
        <f>IF(AL38="","",INDEX(Config!$C$4:$C$7,MATCH('Projects Evaluation'!AL38,Config!$E$4:$E$7,1),1))</f>
        <v>2</v>
      </c>
      <c r="AM9" s="33">
        <f>IF(AM38="","",INDEX(Config!$C$4:$C$7,MATCH('Projects Evaluation'!AM38,Config!$E$4:$E$7,1),1))</f>
        <v>2</v>
      </c>
      <c r="AN9" s="33">
        <f>IF(AN38="","",INDEX(Config!$C$4:$C$7,MATCH('Projects Evaluation'!AN38,Config!$E$4:$E$7,1),1))</f>
        <v>2</v>
      </c>
      <c r="AO9" s="33">
        <f>IF(AO38="","",INDEX(Config!$C$4:$C$7,MATCH('Projects Evaluation'!AO38,Config!$E$4:$E$7,1),1))</f>
        <v>2</v>
      </c>
      <c r="AP9" s="33">
        <f>IF(AP38="","",INDEX(Config!$C$4:$C$7,MATCH('Projects Evaluation'!AP38,Config!$E$4:$E$7,1),1))</f>
        <v>2</v>
      </c>
      <c r="AQ9" s="33">
        <f>IF(AQ38="","",INDEX(Config!$C$4:$C$7,MATCH('Projects Evaluation'!AQ38,Config!$E$4:$E$7,1),1))</f>
        <v>2</v>
      </c>
      <c r="AR9" s="33">
        <f>IF(AR38="","",INDEX(Config!$C$4:$C$7,MATCH('Projects Evaluation'!AR38,Config!$E$4:$E$7,1),1))</f>
        <v>2</v>
      </c>
      <c r="AS9" s="33">
        <f>IF(AS38="","",INDEX(Config!$C$4:$C$7,MATCH('Projects Evaluation'!AS38,Config!$E$4:$E$7,1),1))</f>
        <v>2</v>
      </c>
      <c r="AT9" s="33">
        <f>IF(AT38="","",INDEX(Config!$C$4:$C$7,MATCH('Projects Evaluation'!AT38,Config!$E$4:$E$7,1),1))</f>
        <v>2</v>
      </c>
      <c r="AU9" s="33">
        <f>IF(AU38="","",INDEX(Config!$C$4:$C$7,MATCH('Projects Evaluation'!AU38,Config!$E$4:$E$7,1),1))</f>
        <v>2</v>
      </c>
      <c r="AV9" s="33">
        <f>IF(AV38="","",INDEX(Config!$C$4:$C$7,MATCH('Projects Evaluation'!AV38,Config!$E$4:$E$7,1),1))</f>
        <v>2</v>
      </c>
      <c r="AW9" s="33">
        <f>IF(AW38="","",INDEX(Config!$C$4:$C$7,MATCH('Projects Evaluation'!AW38,Config!$E$4:$E$7,1),1))</f>
        <v>2</v>
      </c>
      <c r="AX9" s="33">
        <f>IF(AX38="","",INDEX(Config!$C$4:$C$7,MATCH('Projects Evaluation'!AX38,Config!$E$4:$E$7,1),1))</f>
        <v>2</v>
      </c>
      <c r="AY9" s="33">
        <f>IF(AY38="","",INDEX(Config!$C$4:$C$7,MATCH('Projects Evaluation'!AY38,Config!$E$4:$E$7,1),1))</f>
        <v>2</v>
      </c>
      <c r="AZ9" s="33">
        <f>IF(AZ38="","",INDEX(Config!$C$4:$C$7,MATCH('Projects Evaluation'!AZ38,Config!$E$4:$E$7,1),1))</f>
        <v>2</v>
      </c>
      <c r="BA9" s="33">
        <f>IF(BA38="","",INDEX(Config!$C$4:$C$7,MATCH('Projects Evaluation'!BA38,Config!$E$4:$E$7,1),1))</f>
        <v>2</v>
      </c>
      <c r="BB9" s="33">
        <f>IF(BB38="","",INDEX(Config!$C$4:$C$7,MATCH('Projects Evaluation'!BB38,Config!$E$4:$E$7,1),1))</f>
        <v>2</v>
      </c>
    </row>
    <row r="10" spans="2:54" ht="15.6">
      <c r="C10" s="54"/>
      <c r="D10" s="9" t="s">
        <v>93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>
        <v>1</v>
      </c>
      <c r="V10" s="19">
        <v>1</v>
      </c>
      <c r="W10" s="19">
        <v>1</v>
      </c>
      <c r="X10" s="19">
        <v>1</v>
      </c>
      <c r="Y10" s="19">
        <v>1</v>
      </c>
      <c r="Z10" s="19">
        <v>1</v>
      </c>
      <c r="AA10" s="19">
        <v>1</v>
      </c>
      <c r="AB10" s="19">
        <v>1</v>
      </c>
      <c r="AC10" s="19">
        <v>1</v>
      </c>
      <c r="AD10" s="19">
        <v>1</v>
      </c>
      <c r="AE10" s="19">
        <v>1</v>
      </c>
      <c r="AF10" s="19">
        <v>1</v>
      </c>
      <c r="AG10" s="19">
        <v>1</v>
      </c>
      <c r="AH10" s="19">
        <v>1</v>
      </c>
      <c r="AI10" s="19">
        <v>1</v>
      </c>
      <c r="AJ10" s="19">
        <v>1</v>
      </c>
      <c r="AK10" s="19">
        <v>1</v>
      </c>
      <c r="AL10" s="19">
        <v>1</v>
      </c>
      <c r="AM10" s="19">
        <v>1</v>
      </c>
      <c r="AN10" s="19">
        <v>1</v>
      </c>
      <c r="AO10" s="19">
        <v>1</v>
      </c>
      <c r="AP10" s="19">
        <v>1</v>
      </c>
      <c r="AQ10" s="19">
        <v>1</v>
      </c>
      <c r="AR10" s="19">
        <v>1</v>
      </c>
      <c r="AS10" s="19">
        <v>1</v>
      </c>
      <c r="AT10" s="19">
        <v>1</v>
      </c>
      <c r="AU10" s="19">
        <v>1</v>
      </c>
      <c r="AV10" s="19">
        <v>1</v>
      </c>
      <c r="AW10" s="19">
        <v>1</v>
      </c>
      <c r="AX10" s="19">
        <v>1</v>
      </c>
      <c r="AY10" s="19">
        <v>1</v>
      </c>
      <c r="AZ10" s="19">
        <v>1</v>
      </c>
      <c r="BA10" s="19">
        <v>1</v>
      </c>
      <c r="BB10" s="19">
        <v>1</v>
      </c>
    </row>
    <row r="11" spans="2:54" ht="15.6">
      <c r="C11" s="55"/>
      <c r="D11" s="9" t="s">
        <v>94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>
        <v>4</v>
      </c>
      <c r="V11" s="19">
        <v>4</v>
      </c>
      <c r="W11" s="19">
        <v>4</v>
      </c>
      <c r="X11" s="19">
        <v>4</v>
      </c>
      <c r="Y11" s="19">
        <v>4</v>
      </c>
      <c r="Z11" s="19">
        <v>4</v>
      </c>
      <c r="AA11" s="19">
        <v>4</v>
      </c>
      <c r="AB11" s="19">
        <v>4</v>
      </c>
      <c r="AC11" s="19">
        <v>4</v>
      </c>
      <c r="AD11" s="19">
        <v>4</v>
      </c>
      <c r="AE11" s="19">
        <v>4</v>
      </c>
      <c r="AF11" s="19">
        <v>4</v>
      </c>
      <c r="AG11" s="19">
        <v>4</v>
      </c>
      <c r="AH11" s="19">
        <v>4</v>
      </c>
      <c r="AI11" s="19">
        <v>4</v>
      </c>
      <c r="AJ11" s="19">
        <v>4</v>
      </c>
      <c r="AK11" s="19">
        <v>4</v>
      </c>
      <c r="AL11" s="19">
        <v>4</v>
      </c>
      <c r="AM11" s="19">
        <v>4</v>
      </c>
      <c r="AN11" s="19">
        <v>4</v>
      </c>
      <c r="AO11" s="19">
        <v>4</v>
      </c>
      <c r="AP11" s="19">
        <v>4</v>
      </c>
      <c r="AQ11" s="19">
        <v>4</v>
      </c>
      <c r="AR11" s="19">
        <v>4</v>
      </c>
      <c r="AS11" s="19">
        <v>4</v>
      </c>
      <c r="AT11" s="19">
        <v>4</v>
      </c>
      <c r="AU11" s="19">
        <v>4</v>
      </c>
      <c r="AV11" s="19">
        <v>4</v>
      </c>
      <c r="AW11" s="19">
        <v>4</v>
      </c>
      <c r="AX11" s="19">
        <v>4</v>
      </c>
      <c r="AY11" s="19">
        <v>4</v>
      </c>
      <c r="AZ11" s="19">
        <v>4</v>
      </c>
      <c r="BA11" s="19">
        <v>4</v>
      </c>
      <c r="BB11" s="19">
        <v>4</v>
      </c>
    </row>
    <row r="12" spans="2:54" ht="15.6">
      <c r="C12" s="53" t="s">
        <v>87</v>
      </c>
      <c r="D12" s="9" t="s">
        <v>95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>
        <v>4</v>
      </c>
      <c r="V12" s="19">
        <v>4</v>
      </c>
      <c r="W12" s="19">
        <v>4</v>
      </c>
      <c r="X12" s="19">
        <v>4</v>
      </c>
      <c r="Y12" s="19">
        <v>4</v>
      </c>
      <c r="Z12" s="19">
        <v>4</v>
      </c>
      <c r="AA12" s="19">
        <v>4</v>
      </c>
      <c r="AB12" s="19">
        <v>4</v>
      </c>
      <c r="AC12" s="19">
        <v>4</v>
      </c>
      <c r="AD12" s="19">
        <v>4</v>
      </c>
      <c r="AE12" s="19">
        <v>4</v>
      </c>
      <c r="AF12" s="19">
        <v>4</v>
      </c>
      <c r="AG12" s="19">
        <v>4</v>
      </c>
      <c r="AH12" s="19">
        <v>4</v>
      </c>
      <c r="AI12" s="19">
        <v>4</v>
      </c>
      <c r="AJ12" s="19">
        <v>4</v>
      </c>
      <c r="AK12" s="19">
        <v>4</v>
      </c>
      <c r="AL12" s="19">
        <v>4</v>
      </c>
      <c r="AM12" s="19">
        <v>4</v>
      </c>
      <c r="AN12" s="19">
        <v>4</v>
      </c>
      <c r="AO12" s="19">
        <v>4</v>
      </c>
      <c r="AP12" s="19">
        <v>4</v>
      </c>
      <c r="AQ12" s="19">
        <v>4</v>
      </c>
      <c r="AR12" s="19">
        <v>4</v>
      </c>
      <c r="AS12" s="19">
        <v>4</v>
      </c>
      <c r="AT12" s="19">
        <v>4</v>
      </c>
      <c r="AU12" s="19">
        <v>4</v>
      </c>
      <c r="AV12" s="19">
        <v>4</v>
      </c>
      <c r="AW12" s="19">
        <v>4</v>
      </c>
      <c r="AX12" s="19">
        <v>4</v>
      </c>
      <c r="AY12" s="19">
        <v>4</v>
      </c>
      <c r="AZ12" s="19">
        <v>4</v>
      </c>
      <c r="BA12" s="19">
        <v>4</v>
      </c>
      <c r="BB12" s="19">
        <v>4</v>
      </c>
    </row>
    <row r="13" spans="2:54" ht="15.6">
      <c r="C13" s="54"/>
      <c r="D13" s="9" t="s">
        <v>96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>
        <v>1</v>
      </c>
      <c r="V13" s="19">
        <v>1</v>
      </c>
      <c r="W13" s="19">
        <v>1</v>
      </c>
      <c r="X13" s="19">
        <v>1</v>
      </c>
      <c r="Y13" s="19">
        <v>1</v>
      </c>
      <c r="Z13" s="19">
        <v>1</v>
      </c>
      <c r="AA13" s="19">
        <v>1</v>
      </c>
      <c r="AB13" s="19">
        <v>1</v>
      </c>
      <c r="AC13" s="19">
        <v>1</v>
      </c>
      <c r="AD13" s="19">
        <v>1</v>
      </c>
      <c r="AE13" s="19">
        <v>1</v>
      </c>
      <c r="AF13" s="19">
        <v>1</v>
      </c>
      <c r="AG13" s="19">
        <v>1</v>
      </c>
      <c r="AH13" s="19">
        <v>1</v>
      </c>
      <c r="AI13" s="19">
        <v>1</v>
      </c>
      <c r="AJ13" s="19">
        <v>1</v>
      </c>
      <c r="AK13" s="19">
        <v>1</v>
      </c>
      <c r="AL13" s="19">
        <v>1</v>
      </c>
      <c r="AM13" s="19">
        <v>1</v>
      </c>
      <c r="AN13" s="19">
        <v>1</v>
      </c>
      <c r="AO13" s="19">
        <v>1</v>
      </c>
      <c r="AP13" s="19">
        <v>1</v>
      </c>
      <c r="AQ13" s="19">
        <v>1</v>
      </c>
      <c r="AR13" s="19">
        <v>1</v>
      </c>
      <c r="AS13" s="19">
        <v>1</v>
      </c>
      <c r="AT13" s="19">
        <v>1</v>
      </c>
      <c r="AU13" s="19">
        <v>1</v>
      </c>
      <c r="AV13" s="19">
        <v>1</v>
      </c>
      <c r="AW13" s="19">
        <v>1</v>
      </c>
      <c r="AX13" s="19">
        <v>1</v>
      </c>
      <c r="AY13" s="19">
        <v>1</v>
      </c>
      <c r="AZ13" s="19">
        <v>1</v>
      </c>
      <c r="BA13" s="19">
        <v>1</v>
      </c>
      <c r="BB13" s="19">
        <v>1</v>
      </c>
    </row>
    <row r="14" spans="2:54" ht="15.6">
      <c r="C14" s="54"/>
      <c r="D14" s="11" t="s">
        <v>97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>
        <v>4</v>
      </c>
      <c r="V14" s="19">
        <v>4</v>
      </c>
      <c r="W14" s="19">
        <v>4</v>
      </c>
      <c r="X14" s="19">
        <v>4</v>
      </c>
      <c r="Y14" s="19">
        <v>4</v>
      </c>
      <c r="Z14" s="19">
        <v>4</v>
      </c>
      <c r="AA14" s="19">
        <v>4</v>
      </c>
      <c r="AB14" s="19">
        <v>4</v>
      </c>
      <c r="AC14" s="19">
        <v>4</v>
      </c>
      <c r="AD14" s="19">
        <v>4</v>
      </c>
      <c r="AE14" s="19">
        <v>4</v>
      </c>
      <c r="AF14" s="19">
        <v>4</v>
      </c>
      <c r="AG14" s="19">
        <v>4</v>
      </c>
      <c r="AH14" s="19">
        <v>4</v>
      </c>
      <c r="AI14" s="19">
        <v>4</v>
      </c>
      <c r="AJ14" s="19">
        <v>4</v>
      </c>
      <c r="AK14" s="19">
        <v>4</v>
      </c>
      <c r="AL14" s="19">
        <v>4</v>
      </c>
      <c r="AM14" s="19">
        <v>4</v>
      </c>
      <c r="AN14" s="19">
        <v>4</v>
      </c>
      <c r="AO14" s="19">
        <v>4</v>
      </c>
      <c r="AP14" s="19">
        <v>4</v>
      </c>
      <c r="AQ14" s="19">
        <v>4</v>
      </c>
      <c r="AR14" s="19">
        <v>4</v>
      </c>
      <c r="AS14" s="19">
        <v>4</v>
      </c>
      <c r="AT14" s="19">
        <v>4</v>
      </c>
      <c r="AU14" s="19">
        <v>4</v>
      </c>
      <c r="AV14" s="19">
        <v>4</v>
      </c>
      <c r="AW14" s="19">
        <v>4</v>
      </c>
      <c r="AX14" s="19">
        <v>4</v>
      </c>
      <c r="AY14" s="19">
        <v>4</v>
      </c>
      <c r="AZ14" s="19">
        <v>4</v>
      </c>
      <c r="BA14" s="19">
        <v>4</v>
      </c>
      <c r="BB14" s="19">
        <v>4</v>
      </c>
    </row>
    <row r="15" spans="2:54" ht="15.6">
      <c r="C15" s="55"/>
      <c r="D15" s="11" t="s">
        <v>98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>
        <v>2</v>
      </c>
      <c r="V15" s="19">
        <v>2</v>
      </c>
      <c r="W15" s="19">
        <v>2</v>
      </c>
      <c r="X15" s="19">
        <v>2</v>
      </c>
      <c r="Y15" s="19">
        <v>2</v>
      </c>
      <c r="Z15" s="19">
        <v>2</v>
      </c>
      <c r="AA15" s="19">
        <v>2</v>
      </c>
      <c r="AB15" s="19">
        <v>2</v>
      </c>
      <c r="AC15" s="19">
        <v>2</v>
      </c>
      <c r="AD15" s="19">
        <v>2</v>
      </c>
      <c r="AE15" s="19">
        <v>2</v>
      </c>
      <c r="AF15" s="19">
        <v>2</v>
      </c>
      <c r="AG15" s="19">
        <v>2</v>
      </c>
      <c r="AH15" s="19">
        <v>2</v>
      </c>
      <c r="AI15" s="19">
        <v>2</v>
      </c>
      <c r="AJ15" s="19">
        <v>2</v>
      </c>
      <c r="AK15" s="19">
        <v>2</v>
      </c>
      <c r="AL15" s="19">
        <v>2</v>
      </c>
      <c r="AM15" s="19">
        <v>2</v>
      </c>
      <c r="AN15" s="19">
        <v>2</v>
      </c>
      <c r="AO15" s="19">
        <v>2</v>
      </c>
      <c r="AP15" s="19">
        <v>2</v>
      </c>
      <c r="AQ15" s="19">
        <v>2</v>
      </c>
      <c r="AR15" s="19">
        <v>2</v>
      </c>
      <c r="AS15" s="19">
        <v>2</v>
      </c>
      <c r="AT15" s="19">
        <v>2</v>
      </c>
      <c r="AU15" s="19">
        <v>2</v>
      </c>
      <c r="AV15" s="19">
        <v>2</v>
      </c>
      <c r="AW15" s="19">
        <v>2</v>
      </c>
      <c r="AX15" s="19">
        <v>2</v>
      </c>
      <c r="AY15" s="19">
        <v>2</v>
      </c>
      <c r="AZ15" s="19">
        <v>2</v>
      </c>
      <c r="BA15" s="19">
        <v>2</v>
      </c>
      <c r="BB15" s="19">
        <v>2</v>
      </c>
    </row>
    <row r="19" spans="1:54" ht="30.95">
      <c r="B19" s="1" t="s">
        <v>124</v>
      </c>
      <c r="C19" s="1"/>
    </row>
    <row r="21" spans="1:54" ht="15.6">
      <c r="A21" s="12"/>
      <c r="B21" s="7" t="s">
        <v>119</v>
      </c>
      <c r="C21" s="12"/>
      <c r="D21" s="20"/>
      <c r="E21" s="33" t="str">
        <f>INDEX(Companies!$B$5:$B$54,MATCH('Projects Evaluation'!E22,Companies!$C$5:$C$54,0))</f>
        <v>ديلويت</v>
      </c>
      <c r="F21" s="33" t="str">
        <f>INDEX(Companies!$B$5:$B$54,MATCH('Projects Evaluation'!F22,Companies!$C$5:$C$54,0))</f>
        <v>EY</v>
      </c>
      <c r="G21" s="33" t="str">
        <f>INDEX(Companies!$B$5:$B$54,MATCH('Projects Evaluation'!G22,Companies!$C$5:$C$54,0))</f>
        <v>ألشركة 3</v>
      </c>
      <c r="H21" s="33" t="str">
        <f>INDEX(Companies!$B$5:$B$54,MATCH('Projects Evaluation'!H22,Companies!$C$5:$C$54,0))</f>
        <v>ألشركة 4</v>
      </c>
      <c r="I21" s="33" t="str">
        <f>INDEX(Companies!$B$5:$B$54,MATCH('Projects Evaluation'!I22,Companies!$C$5:$C$54,0))</f>
        <v>ألشركة 5</v>
      </c>
      <c r="J21" s="33" t="str">
        <f>INDEX(Companies!$B$5:$B$54,MATCH('Projects Evaluation'!J22,Companies!$C$5:$C$54,0))</f>
        <v>ألشركة 6</v>
      </c>
      <c r="K21" s="33" t="str">
        <f>INDEX(Companies!$B$5:$B$54,MATCH('Projects Evaluation'!K22,Companies!$C$5:$C$54,0))</f>
        <v>ألشركة 7</v>
      </c>
      <c r="L21" s="33" t="str">
        <f>INDEX(Companies!$B$5:$B$54,MATCH('Projects Evaluation'!L22,Companies!$C$5:$C$54,0))</f>
        <v>ألشركة 8</v>
      </c>
      <c r="M21" s="33" t="str">
        <f>INDEX(Companies!$B$5:$B$54,MATCH('Projects Evaluation'!M22,Companies!$C$5:$C$54,0))</f>
        <v>ألشركة 9</v>
      </c>
      <c r="N21" s="33" t="str">
        <f>INDEX(Companies!$B$5:$B$54,MATCH('Projects Evaluation'!N22,Companies!$C$5:$C$54,0))</f>
        <v>ألشركة 10</v>
      </c>
      <c r="O21" s="33" t="str">
        <f>INDEX(Companies!$B$5:$B$54,MATCH('Projects Evaluation'!O22,Companies!$C$5:$C$54,0))</f>
        <v>ألشركة 11</v>
      </c>
      <c r="P21" s="33" t="str">
        <f>INDEX(Companies!$B$5:$B$54,MATCH('Projects Evaluation'!P22,Companies!$C$5:$C$54,0))</f>
        <v>ألشركة 12</v>
      </c>
      <c r="Q21" s="33" t="str">
        <f>INDEX(Companies!$B$5:$B$54,MATCH('Projects Evaluation'!Q22,Companies!$C$5:$C$54,0))</f>
        <v>ألشركة 13</v>
      </c>
      <c r="R21" s="33" t="str">
        <f>INDEX(Companies!$B$5:$B$54,MATCH('Projects Evaluation'!R22,Companies!$C$5:$C$54,0))</f>
        <v>ألشركة 14</v>
      </c>
      <c r="S21" s="33" t="str">
        <f>INDEX(Companies!$B$5:$B$54,MATCH('Projects Evaluation'!S22,Companies!$C$5:$C$54,0))</f>
        <v>ألشركة 15</v>
      </c>
      <c r="T21" s="33" t="str">
        <f>INDEX(Companies!$B$5:$B$54,MATCH('Projects Evaluation'!T22,Companies!$C$5:$C$54,0))</f>
        <v>ألشركة 16</v>
      </c>
      <c r="U21" s="33" t="e">
        <f>INDEX(Companies!$B$5:$B$54,MATCH('Projects Evaluation'!U22,Companies!$C$5:$C$54,0))</f>
        <v>#N/A</v>
      </c>
      <c r="V21" s="33" t="e">
        <f>INDEX(Companies!$B$5:$B$54,MATCH('Projects Evaluation'!V22,Companies!$C$5:$C$54,0))</f>
        <v>#N/A</v>
      </c>
      <c r="W21" s="33" t="e">
        <f>INDEX(Companies!$B$5:$B$54,MATCH('Projects Evaluation'!W22,Companies!$C$5:$C$54,0))</f>
        <v>#N/A</v>
      </c>
      <c r="X21" s="33" t="e">
        <f>INDEX(Companies!$B$5:$B$54,MATCH('Projects Evaluation'!X22,Companies!$C$5:$C$54,0))</f>
        <v>#N/A</v>
      </c>
      <c r="Y21" s="33" t="e">
        <f>INDEX(Companies!$B$5:$B$54,MATCH('Projects Evaluation'!Y22,Companies!$C$5:$C$54,0))</f>
        <v>#N/A</v>
      </c>
      <c r="Z21" s="33" t="e">
        <f>INDEX(Companies!$B$5:$B$54,MATCH('Projects Evaluation'!Z22,Companies!$C$5:$C$54,0))</f>
        <v>#N/A</v>
      </c>
      <c r="AA21" s="33" t="e">
        <f>INDEX(Companies!$B$5:$B$54,MATCH('Projects Evaluation'!AA22,Companies!$C$5:$C$54,0))</f>
        <v>#N/A</v>
      </c>
      <c r="AB21" s="33" t="e">
        <f>INDEX(Companies!$B$5:$B$54,MATCH('Projects Evaluation'!AB22,Companies!$C$5:$C$54,0))</f>
        <v>#N/A</v>
      </c>
      <c r="AC21" s="33" t="e">
        <f>INDEX(Companies!$B$5:$B$54,MATCH('Projects Evaluation'!AC22,Companies!$C$5:$C$54,0))</f>
        <v>#N/A</v>
      </c>
      <c r="AD21" s="33" t="e">
        <f>INDEX(Companies!$B$5:$B$54,MATCH('Projects Evaluation'!AD22,Companies!$C$5:$C$54,0))</f>
        <v>#N/A</v>
      </c>
      <c r="AE21" s="33" t="e">
        <f>INDEX(Companies!$B$5:$B$54,MATCH('Projects Evaluation'!AE22,Companies!$C$5:$C$54,0))</f>
        <v>#N/A</v>
      </c>
      <c r="AF21" s="33" t="e">
        <f>INDEX(Companies!$B$5:$B$54,MATCH('Projects Evaluation'!AF22,Companies!$C$5:$C$54,0))</f>
        <v>#N/A</v>
      </c>
      <c r="AG21" s="33" t="e">
        <f>INDEX(Companies!$B$5:$B$54,MATCH('Projects Evaluation'!AG22,Companies!$C$5:$C$54,0))</f>
        <v>#N/A</v>
      </c>
      <c r="AH21" s="33" t="e">
        <f>INDEX(Companies!$B$5:$B$54,MATCH('Projects Evaluation'!AH22,Companies!$C$5:$C$54,0))</f>
        <v>#N/A</v>
      </c>
      <c r="AI21" s="33" t="e">
        <f>INDEX(Companies!$B$5:$B$54,MATCH('Projects Evaluation'!AI22,Companies!$C$5:$C$54,0))</f>
        <v>#N/A</v>
      </c>
      <c r="AJ21" s="33" t="e">
        <f>INDEX(Companies!$B$5:$B$54,MATCH('Projects Evaluation'!AJ22,Companies!$C$5:$C$54,0))</f>
        <v>#N/A</v>
      </c>
      <c r="AK21" s="33" t="e">
        <f>INDEX(Companies!$B$5:$B$54,MATCH('Projects Evaluation'!AK22,Companies!$C$5:$C$54,0))</f>
        <v>#N/A</v>
      </c>
      <c r="AL21" s="33" t="e">
        <f>INDEX(Companies!$B$5:$B$54,MATCH('Projects Evaluation'!AL22,Companies!$C$5:$C$54,0))</f>
        <v>#N/A</v>
      </c>
      <c r="AM21" s="33" t="e">
        <f>INDEX(Companies!$B$5:$B$54,MATCH('Projects Evaluation'!AM22,Companies!$C$5:$C$54,0))</f>
        <v>#N/A</v>
      </c>
      <c r="AN21" s="33" t="e">
        <f>INDEX(Companies!$B$5:$B$54,MATCH('Projects Evaluation'!AN22,Companies!$C$5:$C$54,0))</f>
        <v>#N/A</v>
      </c>
      <c r="AO21" s="33" t="e">
        <f>INDEX(Companies!$B$5:$B$54,MATCH('Projects Evaluation'!AO22,Companies!$C$5:$C$54,0))</f>
        <v>#N/A</v>
      </c>
      <c r="AP21" s="33" t="e">
        <f>INDEX(Companies!$B$5:$B$54,MATCH('Projects Evaluation'!AP22,Companies!$C$5:$C$54,0))</f>
        <v>#N/A</v>
      </c>
      <c r="AQ21" s="33" t="e">
        <f>INDEX(Companies!$B$5:$B$54,MATCH('Projects Evaluation'!AQ22,Companies!$C$5:$C$54,0))</f>
        <v>#N/A</v>
      </c>
      <c r="AR21" s="33" t="e">
        <f>INDEX(Companies!$B$5:$B$54,MATCH('Projects Evaluation'!AR22,Companies!$C$5:$C$54,0))</f>
        <v>#N/A</v>
      </c>
      <c r="AS21" s="33" t="e">
        <f>INDEX(Companies!$B$5:$B$54,MATCH('Projects Evaluation'!AS22,Companies!$C$5:$C$54,0))</f>
        <v>#N/A</v>
      </c>
      <c r="AT21" s="33" t="e">
        <f>INDEX(Companies!$B$5:$B$54,MATCH('Projects Evaluation'!AT22,Companies!$C$5:$C$54,0))</f>
        <v>#N/A</v>
      </c>
      <c r="AU21" s="33" t="e">
        <f>INDEX(Companies!$B$5:$B$54,MATCH('Projects Evaluation'!AU22,Companies!$C$5:$C$54,0))</f>
        <v>#N/A</v>
      </c>
      <c r="AV21" s="33" t="e">
        <f>INDEX(Companies!$B$5:$B$54,MATCH('Projects Evaluation'!AV22,Companies!$C$5:$C$54,0))</f>
        <v>#N/A</v>
      </c>
      <c r="AW21" s="33" t="e">
        <f>INDEX(Companies!$B$5:$B$54,MATCH('Projects Evaluation'!AW22,Companies!$C$5:$C$54,0))</f>
        <v>#N/A</v>
      </c>
      <c r="AX21" s="33" t="e">
        <f>INDEX(Companies!$B$5:$B$54,MATCH('Projects Evaluation'!AX22,Companies!$C$5:$C$54,0))</f>
        <v>#N/A</v>
      </c>
      <c r="AY21" s="33" t="e">
        <f>INDEX(Companies!$B$5:$B$54,MATCH('Projects Evaluation'!AY22,Companies!$C$5:$C$54,0))</f>
        <v>#N/A</v>
      </c>
      <c r="AZ21" s="33" t="e">
        <f>INDEX(Companies!$B$5:$B$54,MATCH('Projects Evaluation'!AZ22,Companies!$C$5:$C$54,0))</f>
        <v>#N/A</v>
      </c>
      <c r="BA21" s="33" t="e">
        <f>INDEX(Companies!$B$5:$B$54,MATCH('Projects Evaluation'!BA22,Companies!$C$5:$C$54,0))</f>
        <v>#N/A</v>
      </c>
      <c r="BB21" s="33" t="e">
        <f>INDEX(Companies!$B$5:$B$54,MATCH('Projects Evaluation'!BB22,Companies!$C$5:$C$54,0))</f>
        <v>#N/A</v>
      </c>
    </row>
    <row r="22" spans="1:54" ht="15.6">
      <c r="A22" s="12" t="s">
        <v>125</v>
      </c>
      <c r="B22" s="12" t="s">
        <v>109</v>
      </c>
      <c r="C22" s="12" t="s">
        <v>126</v>
      </c>
      <c r="D22" s="7" t="s">
        <v>127</v>
      </c>
      <c r="E22" s="35" t="str">
        <f t="shared" ref="E22:AJ22" si="0">E5</f>
        <v>C1</v>
      </c>
      <c r="F22" s="35" t="str">
        <f t="shared" si="0"/>
        <v>C2</v>
      </c>
      <c r="G22" s="35" t="str">
        <f t="shared" si="0"/>
        <v>C3</v>
      </c>
      <c r="H22" s="35" t="str">
        <f t="shared" si="0"/>
        <v>C4</v>
      </c>
      <c r="I22" s="35" t="str">
        <f t="shared" si="0"/>
        <v>C5</v>
      </c>
      <c r="J22" s="35" t="str">
        <f t="shared" si="0"/>
        <v>C6</v>
      </c>
      <c r="K22" s="35" t="str">
        <f t="shared" si="0"/>
        <v>C7</v>
      </c>
      <c r="L22" s="35" t="str">
        <f t="shared" si="0"/>
        <v>C8</v>
      </c>
      <c r="M22" s="35" t="str">
        <f t="shared" si="0"/>
        <v>C9</v>
      </c>
      <c r="N22" s="35" t="str">
        <f t="shared" si="0"/>
        <v>C10</v>
      </c>
      <c r="O22" s="35" t="str">
        <f t="shared" si="0"/>
        <v>C11</v>
      </c>
      <c r="P22" s="35" t="str">
        <f t="shared" si="0"/>
        <v>C12</v>
      </c>
      <c r="Q22" s="35" t="str">
        <f t="shared" si="0"/>
        <v>C13</v>
      </c>
      <c r="R22" s="35" t="str">
        <f t="shared" si="0"/>
        <v>C14</v>
      </c>
      <c r="S22" s="35" t="str">
        <f t="shared" si="0"/>
        <v>C15</v>
      </c>
      <c r="T22" s="35" t="str">
        <f t="shared" si="0"/>
        <v>C16</v>
      </c>
      <c r="U22" s="35">
        <f t="shared" si="0"/>
        <v>0</v>
      </c>
      <c r="V22" s="35">
        <f t="shared" si="0"/>
        <v>0</v>
      </c>
      <c r="W22" s="35">
        <f t="shared" si="0"/>
        <v>0</v>
      </c>
      <c r="X22" s="35">
        <f t="shared" si="0"/>
        <v>0</v>
      </c>
      <c r="Y22" s="35">
        <f t="shared" si="0"/>
        <v>0</v>
      </c>
      <c r="Z22" s="35">
        <f t="shared" si="0"/>
        <v>0</v>
      </c>
      <c r="AA22" s="35">
        <f t="shared" si="0"/>
        <v>0</v>
      </c>
      <c r="AB22" s="35">
        <f t="shared" si="0"/>
        <v>0</v>
      </c>
      <c r="AC22" s="35">
        <f t="shared" si="0"/>
        <v>0</v>
      </c>
      <c r="AD22" s="35">
        <f t="shared" si="0"/>
        <v>0</v>
      </c>
      <c r="AE22" s="35">
        <f t="shared" si="0"/>
        <v>0</v>
      </c>
      <c r="AF22" s="35">
        <f t="shared" si="0"/>
        <v>0</v>
      </c>
      <c r="AG22" s="35">
        <f t="shared" si="0"/>
        <v>0</v>
      </c>
      <c r="AH22" s="35">
        <f t="shared" si="0"/>
        <v>0</v>
      </c>
      <c r="AI22" s="35">
        <f t="shared" si="0"/>
        <v>0</v>
      </c>
      <c r="AJ22" s="35">
        <f t="shared" si="0"/>
        <v>0</v>
      </c>
      <c r="AK22" s="35">
        <f t="shared" ref="AK22:BB22" si="1">AK5</f>
        <v>0</v>
      </c>
      <c r="AL22" s="35">
        <f t="shared" si="1"/>
        <v>0</v>
      </c>
      <c r="AM22" s="35">
        <f t="shared" si="1"/>
        <v>0</v>
      </c>
      <c r="AN22" s="35">
        <f t="shared" si="1"/>
        <v>0</v>
      </c>
      <c r="AO22" s="35">
        <f t="shared" si="1"/>
        <v>0</v>
      </c>
      <c r="AP22" s="35">
        <f t="shared" si="1"/>
        <v>0</v>
      </c>
      <c r="AQ22" s="35">
        <f t="shared" si="1"/>
        <v>0</v>
      </c>
      <c r="AR22" s="35">
        <f t="shared" si="1"/>
        <v>0</v>
      </c>
      <c r="AS22" s="35">
        <f t="shared" si="1"/>
        <v>0</v>
      </c>
      <c r="AT22" s="35">
        <f t="shared" si="1"/>
        <v>0</v>
      </c>
      <c r="AU22" s="35">
        <f t="shared" si="1"/>
        <v>0</v>
      </c>
      <c r="AV22" s="35">
        <f t="shared" si="1"/>
        <v>0</v>
      </c>
      <c r="AW22" s="35">
        <f t="shared" si="1"/>
        <v>0</v>
      </c>
      <c r="AX22" s="35">
        <f t="shared" si="1"/>
        <v>0</v>
      </c>
      <c r="AY22" s="35">
        <f t="shared" si="1"/>
        <v>0</v>
      </c>
      <c r="AZ22" s="35">
        <f t="shared" si="1"/>
        <v>0</v>
      </c>
      <c r="BA22" s="35">
        <f t="shared" si="1"/>
        <v>0</v>
      </c>
      <c r="BB22" s="35">
        <f t="shared" si="1"/>
        <v>0</v>
      </c>
    </row>
    <row r="23" spans="1:54" ht="43.5">
      <c r="A23" s="33">
        <v>1</v>
      </c>
      <c r="B23" s="21" t="s">
        <v>111</v>
      </c>
      <c r="C23" s="33">
        <f>IFERROR(INDEX(Config!$D$52:$D$54,MATCH('Projects Evaluation'!B23,Config!$C$52:$C$54,0),1),"")</f>
        <v>4</v>
      </c>
      <c r="D23" s="42" t="str">
        <f>Deliverables!B5</f>
        <v>تحليل تطوير اعتماد التكنولوجيا في القطاع الحكومي على الصعيد العالمي وعمل الدراسات المقارنة (Benchmark) مع البلدان المتقدمة في هذا المجال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>
        <v>1</v>
      </c>
      <c r="V23" s="19">
        <v>1</v>
      </c>
      <c r="W23" s="19">
        <v>1</v>
      </c>
      <c r="X23" s="19">
        <v>1</v>
      </c>
      <c r="Y23" s="19">
        <v>1</v>
      </c>
      <c r="Z23" s="19">
        <v>1</v>
      </c>
      <c r="AA23" s="19">
        <v>1</v>
      </c>
      <c r="AB23" s="19">
        <v>1</v>
      </c>
      <c r="AC23" s="19">
        <v>1</v>
      </c>
      <c r="AD23" s="19">
        <v>1</v>
      </c>
      <c r="AE23" s="19">
        <v>1</v>
      </c>
      <c r="AF23" s="19">
        <v>1</v>
      </c>
      <c r="AG23" s="19">
        <v>1</v>
      </c>
      <c r="AH23" s="19">
        <v>1</v>
      </c>
      <c r="AI23" s="19">
        <v>1</v>
      </c>
      <c r="AJ23" s="19">
        <v>1</v>
      </c>
      <c r="AK23" s="19">
        <v>1</v>
      </c>
      <c r="AL23" s="19">
        <v>1</v>
      </c>
      <c r="AM23" s="19">
        <v>1</v>
      </c>
      <c r="AN23" s="19">
        <v>1</v>
      </c>
      <c r="AO23" s="19">
        <v>1</v>
      </c>
      <c r="AP23" s="19">
        <v>1</v>
      </c>
      <c r="AQ23" s="19">
        <v>1</v>
      </c>
      <c r="AR23" s="19">
        <v>1</v>
      </c>
      <c r="AS23" s="19">
        <v>1</v>
      </c>
      <c r="AT23" s="19">
        <v>1</v>
      </c>
      <c r="AU23" s="19">
        <v>1</v>
      </c>
      <c r="AV23" s="19">
        <v>1</v>
      </c>
      <c r="AW23" s="19">
        <v>1</v>
      </c>
      <c r="AX23" s="19">
        <v>1</v>
      </c>
      <c r="AY23" s="19">
        <v>1</v>
      </c>
      <c r="AZ23" s="19">
        <v>1</v>
      </c>
      <c r="BA23" s="19">
        <v>1</v>
      </c>
      <c r="BB23" s="19">
        <v>1</v>
      </c>
    </row>
    <row r="24" spans="1:54">
      <c r="A24" s="33">
        <v>2</v>
      </c>
      <c r="B24" s="21" t="s">
        <v>110</v>
      </c>
      <c r="C24" s="33">
        <f>IFERROR(INDEX(Config!$D$52:$D$54,MATCH('Projects Evaluation'!B24,Config!$C$52:$C$54,0),1),"")</f>
        <v>9</v>
      </c>
      <c r="D24" s="42" t="str">
        <f>Deliverables!B6</f>
        <v>دراسة وتصميم نماذج الأعمال لتبني التقنيات الناشئة في القطاع الحكومي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>
        <v>1</v>
      </c>
      <c r="V24" s="19">
        <v>1</v>
      </c>
      <c r="W24" s="19">
        <v>1</v>
      </c>
      <c r="X24" s="19">
        <v>1</v>
      </c>
      <c r="Y24" s="19">
        <v>1</v>
      </c>
      <c r="Z24" s="19">
        <v>1</v>
      </c>
      <c r="AA24" s="19">
        <v>1</v>
      </c>
      <c r="AB24" s="19">
        <v>1</v>
      </c>
      <c r="AC24" s="19">
        <v>1</v>
      </c>
      <c r="AD24" s="19">
        <v>1</v>
      </c>
      <c r="AE24" s="19">
        <v>1</v>
      </c>
      <c r="AF24" s="19">
        <v>1</v>
      </c>
      <c r="AG24" s="19">
        <v>1</v>
      </c>
      <c r="AH24" s="19">
        <v>1</v>
      </c>
      <c r="AI24" s="19">
        <v>1</v>
      </c>
      <c r="AJ24" s="19">
        <v>1</v>
      </c>
      <c r="AK24" s="19">
        <v>1</v>
      </c>
      <c r="AL24" s="19">
        <v>1</v>
      </c>
      <c r="AM24" s="19">
        <v>1</v>
      </c>
      <c r="AN24" s="19">
        <v>1</v>
      </c>
      <c r="AO24" s="19">
        <v>1</v>
      </c>
      <c r="AP24" s="19">
        <v>1</v>
      </c>
      <c r="AQ24" s="19">
        <v>1</v>
      </c>
      <c r="AR24" s="19">
        <v>1</v>
      </c>
      <c r="AS24" s="19">
        <v>1</v>
      </c>
      <c r="AT24" s="19">
        <v>1</v>
      </c>
      <c r="AU24" s="19">
        <v>1</v>
      </c>
      <c r="AV24" s="19">
        <v>1</v>
      </c>
      <c r="AW24" s="19">
        <v>1</v>
      </c>
      <c r="AX24" s="19">
        <v>1</v>
      </c>
      <c r="AY24" s="19">
        <v>1</v>
      </c>
      <c r="AZ24" s="19">
        <v>1</v>
      </c>
      <c r="BA24" s="19">
        <v>1</v>
      </c>
      <c r="BB24" s="19">
        <v>1</v>
      </c>
    </row>
    <row r="25" spans="1:54">
      <c r="A25" s="33">
        <v>3</v>
      </c>
      <c r="B25" s="21" t="s">
        <v>111</v>
      </c>
      <c r="C25" s="33">
        <f>IFERROR(INDEX(Config!$D$52:$D$54,MATCH('Projects Evaluation'!B25,Config!$C$52:$C$54,0),1),"")</f>
        <v>4</v>
      </c>
      <c r="D25" s="42" t="str">
        <f>Deliverables!B7</f>
        <v>دراسة وتسريع تبني التقنيات الناشئة في القطاع الحكومي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>
        <v>4</v>
      </c>
      <c r="V25" s="19">
        <v>4</v>
      </c>
      <c r="W25" s="19">
        <v>4</v>
      </c>
      <c r="X25" s="19">
        <v>4</v>
      </c>
      <c r="Y25" s="19">
        <v>4</v>
      </c>
      <c r="Z25" s="19">
        <v>4</v>
      </c>
      <c r="AA25" s="19">
        <v>4</v>
      </c>
      <c r="AB25" s="19">
        <v>4</v>
      </c>
      <c r="AC25" s="19">
        <v>4</v>
      </c>
      <c r="AD25" s="19">
        <v>4</v>
      </c>
      <c r="AE25" s="19">
        <v>4</v>
      </c>
      <c r="AF25" s="19">
        <v>4</v>
      </c>
      <c r="AG25" s="19">
        <v>4</v>
      </c>
      <c r="AH25" s="19">
        <v>4</v>
      </c>
      <c r="AI25" s="19">
        <v>4</v>
      </c>
      <c r="AJ25" s="19">
        <v>4</v>
      </c>
      <c r="AK25" s="19">
        <v>4</v>
      </c>
      <c r="AL25" s="19">
        <v>4</v>
      </c>
      <c r="AM25" s="19">
        <v>4</v>
      </c>
      <c r="AN25" s="19">
        <v>4</v>
      </c>
      <c r="AO25" s="19">
        <v>4</v>
      </c>
      <c r="AP25" s="19">
        <v>4</v>
      </c>
      <c r="AQ25" s="19">
        <v>4</v>
      </c>
      <c r="AR25" s="19">
        <v>4</v>
      </c>
      <c r="AS25" s="19">
        <v>4</v>
      </c>
      <c r="AT25" s="19">
        <v>4</v>
      </c>
      <c r="AU25" s="19">
        <v>4</v>
      </c>
      <c r="AV25" s="19">
        <v>4</v>
      </c>
      <c r="AW25" s="19">
        <v>4</v>
      </c>
      <c r="AX25" s="19">
        <v>4</v>
      </c>
      <c r="AY25" s="19">
        <v>4</v>
      </c>
      <c r="AZ25" s="19">
        <v>4</v>
      </c>
      <c r="BA25" s="19">
        <v>4</v>
      </c>
      <c r="BB25" s="19">
        <v>4</v>
      </c>
    </row>
    <row r="26" spans="1:54" ht="43.5">
      <c r="A26" s="33">
        <v>4</v>
      </c>
      <c r="B26" s="21" t="s">
        <v>110</v>
      </c>
      <c r="C26" s="33">
        <f>IFERROR(INDEX(Config!$D$52:$D$54,MATCH('Projects Evaluation'!B26,Config!$C$52:$C$54,0),1),"")</f>
        <v>9</v>
      </c>
      <c r="D26" s="42" t="str">
        <f>Deliverables!B8</f>
        <v>الإطار والنموذج التشغيلي وخطة التشغيل ودليل الخدمات لدعم تبيني التقنيات الناشئة في القطاع الحكومي، مع وضع مؤشرات النجاح وآلية القياس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</row>
    <row r="27" spans="1:54" ht="29.1">
      <c r="A27" s="33">
        <v>5</v>
      </c>
      <c r="B27" s="21" t="s">
        <v>111</v>
      </c>
      <c r="C27" s="33">
        <f>IFERROR(INDEX(Config!$D$52:$D$54,MATCH('Projects Evaluation'!B27,Config!$C$52:$C$54,0),1),"")</f>
        <v>4</v>
      </c>
      <c r="D27" s="42" t="str">
        <f>Deliverables!B9</f>
        <v xml:space="preserve">إعداد قائمة المتطلبات اللازمة للأنظمة والحلول والأدوات الإلكترونية لتشغيل الوحدة المسؤولة عم تبني التقنيات الناشئة في القطاع الحكومي 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</row>
    <row r="28" spans="1:54" ht="29.1">
      <c r="A28" s="33">
        <v>6</v>
      </c>
      <c r="B28" s="21" t="s">
        <v>110</v>
      </c>
      <c r="C28" s="33">
        <f>IFERROR(INDEX(Config!$D$52:$D$54,MATCH('Projects Evaluation'!B28,Config!$C$52:$C$54,0),1),"")</f>
        <v>9</v>
      </c>
      <c r="D28" s="42" t="str">
        <f>Deliverables!B10</f>
        <v>خدمات الدعم اللازمة لتشغيل الوحدة المسؤولة عن دعم تبيني التقنيات الناشئة في القطاع الحكومي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>
        <v>4</v>
      </c>
      <c r="V28" s="19">
        <v>4</v>
      </c>
      <c r="W28" s="19">
        <v>4</v>
      </c>
      <c r="X28" s="19">
        <v>4</v>
      </c>
      <c r="Y28" s="19">
        <v>4</v>
      </c>
      <c r="Z28" s="19">
        <v>4</v>
      </c>
      <c r="AA28" s="19">
        <v>4</v>
      </c>
      <c r="AB28" s="19">
        <v>4</v>
      </c>
      <c r="AC28" s="19">
        <v>4</v>
      </c>
      <c r="AD28" s="19">
        <v>4</v>
      </c>
      <c r="AE28" s="19">
        <v>4</v>
      </c>
      <c r="AF28" s="19">
        <v>4</v>
      </c>
      <c r="AG28" s="19">
        <v>4</v>
      </c>
      <c r="AH28" s="19">
        <v>4</v>
      </c>
      <c r="AI28" s="19">
        <v>4</v>
      </c>
      <c r="AJ28" s="19">
        <v>4</v>
      </c>
      <c r="AK28" s="19">
        <v>4</v>
      </c>
      <c r="AL28" s="19">
        <v>4</v>
      </c>
      <c r="AM28" s="19">
        <v>4</v>
      </c>
      <c r="AN28" s="19">
        <v>4</v>
      </c>
      <c r="AO28" s="19">
        <v>4</v>
      </c>
      <c r="AP28" s="19">
        <v>4</v>
      </c>
      <c r="AQ28" s="19">
        <v>4</v>
      </c>
      <c r="AR28" s="19">
        <v>4</v>
      </c>
      <c r="AS28" s="19">
        <v>4</v>
      </c>
      <c r="AT28" s="19">
        <v>4</v>
      </c>
      <c r="AU28" s="19">
        <v>4</v>
      </c>
      <c r="AV28" s="19">
        <v>4</v>
      </c>
      <c r="AW28" s="19">
        <v>4</v>
      </c>
      <c r="AX28" s="19">
        <v>4</v>
      </c>
      <c r="AY28" s="19">
        <v>4</v>
      </c>
      <c r="AZ28" s="19">
        <v>4</v>
      </c>
      <c r="BA28" s="19">
        <v>4</v>
      </c>
      <c r="BB28" s="19">
        <v>4</v>
      </c>
    </row>
    <row r="29" spans="1:54" ht="29.1">
      <c r="A29" s="33">
        <v>7</v>
      </c>
      <c r="B29" s="21" t="s">
        <v>110</v>
      </c>
      <c r="C29" s="33">
        <f>IFERROR(INDEX(Config!$D$52:$D$54,MATCH('Projects Evaluation'!B29,Config!$C$52:$C$54,0),1),"")</f>
        <v>9</v>
      </c>
      <c r="D29" s="42" t="str">
        <f>Deliverables!B11</f>
        <v>تشغيل الوحدة المسؤولة عن دعم تبني التقنيات الناشئة في القطاع الحكومي من قبل الفريق المختص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</row>
    <row r="30" spans="1:54" ht="29.1">
      <c r="A30" s="33">
        <v>8</v>
      </c>
      <c r="B30" s="21" t="s">
        <v>111</v>
      </c>
      <c r="C30" s="33">
        <f>IFERROR(INDEX(Config!$D$52:$D$54,MATCH('Projects Evaluation'!B30,Config!$C$52:$C$54,0),1),"")</f>
        <v>4</v>
      </c>
      <c r="D30" s="42" t="str">
        <f>Deliverables!B12</f>
        <v>تقارير  شهرية  عن مؤشرات الأعمال والتشغيل للوحدة المسؤولة عن دعم تبيني التقنيات الناشئة في القطاع الحكومي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>
        <v>2</v>
      </c>
      <c r="V30" s="19">
        <v>2</v>
      </c>
      <c r="W30" s="19">
        <v>2</v>
      </c>
      <c r="X30" s="19">
        <v>2</v>
      </c>
      <c r="Y30" s="19">
        <v>2</v>
      </c>
      <c r="Z30" s="19">
        <v>2</v>
      </c>
      <c r="AA30" s="19">
        <v>2</v>
      </c>
      <c r="AB30" s="19">
        <v>2</v>
      </c>
      <c r="AC30" s="19">
        <v>2</v>
      </c>
      <c r="AD30" s="19">
        <v>2</v>
      </c>
      <c r="AE30" s="19">
        <v>2</v>
      </c>
      <c r="AF30" s="19">
        <v>2</v>
      </c>
      <c r="AG30" s="19">
        <v>2</v>
      </c>
      <c r="AH30" s="19">
        <v>2</v>
      </c>
      <c r="AI30" s="19">
        <v>2</v>
      </c>
      <c r="AJ30" s="19">
        <v>2</v>
      </c>
      <c r="AK30" s="19">
        <v>2</v>
      </c>
      <c r="AL30" s="19">
        <v>2</v>
      </c>
      <c r="AM30" s="19">
        <v>2</v>
      </c>
      <c r="AN30" s="19">
        <v>2</v>
      </c>
      <c r="AO30" s="19">
        <v>2</v>
      </c>
      <c r="AP30" s="19">
        <v>2</v>
      </c>
      <c r="AQ30" s="19">
        <v>2</v>
      </c>
      <c r="AR30" s="19">
        <v>2</v>
      </c>
      <c r="AS30" s="19">
        <v>2</v>
      </c>
      <c r="AT30" s="19">
        <v>2</v>
      </c>
      <c r="AU30" s="19">
        <v>2</v>
      </c>
      <c r="AV30" s="19">
        <v>2</v>
      </c>
      <c r="AW30" s="19">
        <v>2</v>
      </c>
      <c r="AX30" s="19">
        <v>2</v>
      </c>
      <c r="AY30" s="19">
        <v>2</v>
      </c>
      <c r="AZ30" s="19">
        <v>2</v>
      </c>
      <c r="BA30" s="19">
        <v>2</v>
      </c>
      <c r="BB30" s="19">
        <v>2</v>
      </c>
    </row>
    <row r="31" spans="1:54" ht="29.1">
      <c r="A31" s="33">
        <v>9</v>
      </c>
      <c r="B31" s="21" t="s">
        <v>110</v>
      </c>
      <c r="C31" s="33">
        <f>IFERROR(INDEX(Config!$D$52:$D$54,MATCH('Projects Evaluation'!B31,Config!$C$52:$C$54,0),1),"")</f>
        <v>9</v>
      </c>
      <c r="D31" s="42" t="str">
        <f>Deliverables!B13</f>
        <v>تخطيط وتنفيذ خطة لنقل المعرفة والخبرة في مجالات تبني التقنيات الناشئة والابتكار لـ 10 مرشحين حكوميين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>
        <v>1</v>
      </c>
      <c r="V31" s="19">
        <v>1</v>
      </c>
      <c r="W31" s="19">
        <v>1</v>
      </c>
      <c r="X31" s="19">
        <v>1</v>
      </c>
      <c r="Y31" s="19">
        <v>1</v>
      </c>
      <c r="Z31" s="19">
        <v>1</v>
      </c>
      <c r="AA31" s="19">
        <v>1</v>
      </c>
      <c r="AB31" s="19">
        <v>1</v>
      </c>
      <c r="AC31" s="19">
        <v>1</v>
      </c>
      <c r="AD31" s="19">
        <v>1</v>
      </c>
      <c r="AE31" s="19">
        <v>1</v>
      </c>
      <c r="AF31" s="19">
        <v>1</v>
      </c>
      <c r="AG31" s="19">
        <v>1</v>
      </c>
      <c r="AH31" s="19">
        <v>1</v>
      </c>
      <c r="AI31" s="19">
        <v>1</v>
      </c>
      <c r="AJ31" s="19">
        <v>1</v>
      </c>
      <c r="AK31" s="19">
        <v>1</v>
      </c>
      <c r="AL31" s="19">
        <v>1</v>
      </c>
      <c r="AM31" s="19">
        <v>1</v>
      </c>
      <c r="AN31" s="19">
        <v>1</v>
      </c>
      <c r="AO31" s="19">
        <v>1</v>
      </c>
      <c r="AP31" s="19">
        <v>1</v>
      </c>
      <c r="AQ31" s="19">
        <v>1</v>
      </c>
      <c r="AR31" s="19">
        <v>1</v>
      </c>
      <c r="AS31" s="19">
        <v>1</v>
      </c>
      <c r="AT31" s="19">
        <v>1</v>
      </c>
      <c r="AU31" s="19">
        <v>1</v>
      </c>
      <c r="AV31" s="19">
        <v>1</v>
      </c>
      <c r="AW31" s="19">
        <v>1</v>
      </c>
      <c r="AX31" s="19">
        <v>1</v>
      </c>
      <c r="AY31" s="19">
        <v>1</v>
      </c>
      <c r="AZ31" s="19">
        <v>1</v>
      </c>
      <c r="BA31" s="19">
        <v>1</v>
      </c>
      <c r="BB31" s="19">
        <v>1</v>
      </c>
    </row>
    <row r="32" spans="1:54" ht="29.1">
      <c r="A32" s="33">
        <v>10</v>
      </c>
      <c r="B32" s="21" t="s">
        <v>111</v>
      </c>
      <c r="C32" s="33">
        <f>IFERROR(INDEX(Config!$D$52:$D$54,MATCH('Projects Evaluation'!B32,Config!$C$52:$C$54,0),1),"")</f>
        <v>4</v>
      </c>
      <c r="D32" s="42" t="str">
        <f>Deliverables!B14</f>
        <v>الشراكة مع الجهات الدولية المرموقة ومراكز الابتكار السعودية المحلية ذات الصلة في مجالات تبني التقنيات الناشئة في القطاع الحكومي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>
        <v>1</v>
      </c>
      <c r="V32" s="19">
        <v>1</v>
      </c>
      <c r="W32" s="19">
        <v>1</v>
      </c>
      <c r="X32" s="19">
        <v>1</v>
      </c>
      <c r="Y32" s="19">
        <v>1</v>
      </c>
      <c r="Z32" s="19">
        <v>1</v>
      </c>
      <c r="AA32" s="19">
        <v>1</v>
      </c>
      <c r="AB32" s="19">
        <v>1</v>
      </c>
      <c r="AC32" s="19">
        <v>1</v>
      </c>
      <c r="AD32" s="19">
        <v>1</v>
      </c>
      <c r="AE32" s="19">
        <v>1</v>
      </c>
      <c r="AF32" s="19">
        <v>1</v>
      </c>
      <c r="AG32" s="19">
        <v>1</v>
      </c>
      <c r="AH32" s="19">
        <v>1</v>
      </c>
      <c r="AI32" s="19">
        <v>1</v>
      </c>
      <c r="AJ32" s="19">
        <v>1</v>
      </c>
      <c r="AK32" s="19">
        <v>1</v>
      </c>
      <c r="AL32" s="19">
        <v>1</v>
      </c>
      <c r="AM32" s="19">
        <v>1</v>
      </c>
      <c r="AN32" s="19">
        <v>1</v>
      </c>
      <c r="AO32" s="19">
        <v>1</v>
      </c>
      <c r="AP32" s="19">
        <v>1</v>
      </c>
      <c r="AQ32" s="19">
        <v>1</v>
      </c>
      <c r="AR32" s="19">
        <v>1</v>
      </c>
      <c r="AS32" s="19">
        <v>1</v>
      </c>
      <c r="AT32" s="19">
        <v>1</v>
      </c>
      <c r="AU32" s="19">
        <v>1</v>
      </c>
      <c r="AV32" s="19">
        <v>1</v>
      </c>
      <c r="AW32" s="19">
        <v>1</v>
      </c>
      <c r="AX32" s="19">
        <v>1</v>
      </c>
      <c r="AY32" s="19">
        <v>1</v>
      </c>
      <c r="AZ32" s="19">
        <v>1</v>
      </c>
      <c r="BA32" s="19">
        <v>1</v>
      </c>
      <c r="BB32" s="19">
        <v>1</v>
      </c>
    </row>
    <row r="33" spans="1:58" ht="29.1">
      <c r="A33" s="33">
        <v>11</v>
      </c>
      <c r="B33" s="21" t="s">
        <v>112</v>
      </c>
      <c r="C33" s="33">
        <f>IFERROR(INDEX(Config!$D$52:$D$54,MATCH('Projects Evaluation'!B33,Config!$C$52:$C$54,0),1),"")</f>
        <v>1</v>
      </c>
      <c r="D33" s="42" t="str">
        <f>Deliverables!B15</f>
        <v>التنسيق مع مركزين خارجيين على الأقل متخصص في دعم تبي التقنيات الناشئة والابتكار الحكومي للزيارة من قبل فريق من قبل البرنامج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</row>
    <row r="34" spans="1:58" ht="29.1">
      <c r="A34" s="33">
        <v>12</v>
      </c>
      <c r="B34" s="21" t="s">
        <v>110</v>
      </c>
      <c r="C34" s="33">
        <f>IFERROR(INDEX(Config!$D$52:$D$54,MATCH('Projects Evaluation'!B34,Config!$C$52:$C$54,0),1),"")</f>
        <v>9</v>
      </c>
      <c r="D34" s="42" t="str">
        <f>Deliverables!B16</f>
        <v>تخطيط وتنفيذ خطة لتأهيل المهنيين في مجالات التقنيات الناشئة والتوجيه المهني  ل(10) كوادر وطنية متخرجة حديثاً..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</row>
    <row r="35" spans="1:58" ht="29.1">
      <c r="A35" s="33">
        <v>13</v>
      </c>
      <c r="B35" s="21" t="s">
        <v>111</v>
      </c>
      <c r="C35" s="33">
        <f>IFERROR(INDEX(Config!$D$52:$D$54,MATCH('Projects Evaluation'!B35,Config!$C$52:$C$54,0),1),"")</f>
        <v>4</v>
      </c>
      <c r="D35" s="42" t="str">
        <f>Deliverables!B17</f>
        <v>تطوير وتنفيذ نموذج التمويل الذاتي وخلق الإيرادات، للوحدة المسؤولة عن دعم تبيني التقنيات الناشئة في القطاع الحكومي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</row>
    <row r="36" spans="1:58" ht="29.1">
      <c r="A36" s="33">
        <v>14</v>
      </c>
      <c r="B36" s="21" t="s">
        <v>111</v>
      </c>
      <c r="C36" s="33">
        <f>IFERROR(INDEX(Config!$D$52:$D$54,MATCH('Projects Evaluation'!B36,Config!$C$52:$C$54,0),1),"")</f>
        <v>4</v>
      </c>
      <c r="D36" s="42" t="str">
        <f>Deliverables!B18</f>
        <v>إعداد وتنفيذ نموذج الاستمرارية للوحدة المسؤولة عن دعم تبيني التقنيات الناشئة في القطاع الحكومي.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</row>
    <row r="37" spans="1:58" ht="15.6">
      <c r="D37" s="12" t="s">
        <v>128</v>
      </c>
      <c r="E37" s="36">
        <f t="shared" ref="E37:AJ37" si="2">IFERROR(COUNTIF(E23:E36,"&gt;0")/COUNTIF($D$23:$D$36,"&lt;&gt;0"),"")</f>
        <v>0</v>
      </c>
      <c r="F37" s="36">
        <f t="shared" si="2"/>
        <v>0</v>
      </c>
      <c r="G37" s="36">
        <f t="shared" si="2"/>
        <v>0</v>
      </c>
      <c r="H37" s="36">
        <f t="shared" si="2"/>
        <v>0</v>
      </c>
      <c r="I37" s="36">
        <f t="shared" si="2"/>
        <v>0</v>
      </c>
      <c r="J37" s="36">
        <f t="shared" si="2"/>
        <v>0</v>
      </c>
      <c r="K37" s="36">
        <f t="shared" si="2"/>
        <v>0</v>
      </c>
      <c r="L37" s="36">
        <f t="shared" si="2"/>
        <v>0</v>
      </c>
      <c r="M37" s="36">
        <f t="shared" si="2"/>
        <v>0</v>
      </c>
      <c r="N37" s="36">
        <f t="shared" si="2"/>
        <v>0</v>
      </c>
      <c r="O37" s="36">
        <f t="shared" si="2"/>
        <v>0</v>
      </c>
      <c r="P37" s="36">
        <f t="shared" si="2"/>
        <v>0</v>
      </c>
      <c r="Q37" s="36">
        <f t="shared" si="2"/>
        <v>0</v>
      </c>
      <c r="R37" s="36">
        <f t="shared" si="2"/>
        <v>0</v>
      </c>
      <c r="S37" s="36">
        <f t="shared" si="2"/>
        <v>0</v>
      </c>
      <c r="T37" s="36">
        <f t="shared" si="2"/>
        <v>0</v>
      </c>
      <c r="U37" s="36">
        <f t="shared" si="2"/>
        <v>0.5</v>
      </c>
      <c r="V37" s="36">
        <f t="shared" si="2"/>
        <v>0.5</v>
      </c>
      <c r="W37" s="36">
        <f t="shared" si="2"/>
        <v>0.5</v>
      </c>
      <c r="X37" s="36">
        <f t="shared" si="2"/>
        <v>0.5</v>
      </c>
      <c r="Y37" s="36">
        <f t="shared" si="2"/>
        <v>0.5</v>
      </c>
      <c r="Z37" s="36">
        <f t="shared" si="2"/>
        <v>0.5</v>
      </c>
      <c r="AA37" s="36">
        <f t="shared" si="2"/>
        <v>0.5</v>
      </c>
      <c r="AB37" s="36">
        <f t="shared" si="2"/>
        <v>0.5</v>
      </c>
      <c r="AC37" s="36">
        <f t="shared" si="2"/>
        <v>0.5</v>
      </c>
      <c r="AD37" s="36">
        <f t="shared" si="2"/>
        <v>0.5</v>
      </c>
      <c r="AE37" s="36">
        <f t="shared" si="2"/>
        <v>0.5</v>
      </c>
      <c r="AF37" s="36">
        <f t="shared" si="2"/>
        <v>0.5</v>
      </c>
      <c r="AG37" s="36">
        <f t="shared" si="2"/>
        <v>0.5</v>
      </c>
      <c r="AH37" s="36">
        <f t="shared" si="2"/>
        <v>0.5</v>
      </c>
      <c r="AI37" s="36">
        <f t="shared" si="2"/>
        <v>0.5</v>
      </c>
      <c r="AJ37" s="36">
        <f t="shared" si="2"/>
        <v>0.5</v>
      </c>
      <c r="AK37" s="36">
        <f t="shared" ref="AK37:BB37" si="3">IFERROR(COUNTIF(AK23:AK36,"&gt;0")/COUNTIF($D$23:$D$36,"&lt;&gt;0"),"")</f>
        <v>0.5</v>
      </c>
      <c r="AL37" s="36">
        <f t="shared" si="3"/>
        <v>0.5</v>
      </c>
      <c r="AM37" s="36">
        <f t="shared" si="3"/>
        <v>0.5</v>
      </c>
      <c r="AN37" s="36">
        <f t="shared" si="3"/>
        <v>0.5</v>
      </c>
      <c r="AO37" s="36">
        <f t="shared" si="3"/>
        <v>0.5</v>
      </c>
      <c r="AP37" s="36">
        <f t="shared" si="3"/>
        <v>0.5</v>
      </c>
      <c r="AQ37" s="36">
        <f t="shared" si="3"/>
        <v>0.5</v>
      </c>
      <c r="AR37" s="36">
        <f t="shared" si="3"/>
        <v>0.5</v>
      </c>
      <c r="AS37" s="36">
        <f t="shared" si="3"/>
        <v>0.5</v>
      </c>
      <c r="AT37" s="36">
        <f t="shared" si="3"/>
        <v>0.5</v>
      </c>
      <c r="AU37" s="36">
        <f t="shared" si="3"/>
        <v>0.5</v>
      </c>
      <c r="AV37" s="36">
        <f t="shared" si="3"/>
        <v>0.5</v>
      </c>
      <c r="AW37" s="36">
        <f t="shared" si="3"/>
        <v>0.5</v>
      </c>
      <c r="AX37" s="36">
        <f t="shared" si="3"/>
        <v>0.5</v>
      </c>
      <c r="AY37" s="36">
        <f t="shared" si="3"/>
        <v>0.5</v>
      </c>
      <c r="AZ37" s="36">
        <f t="shared" si="3"/>
        <v>0.5</v>
      </c>
      <c r="BA37" s="36">
        <f t="shared" si="3"/>
        <v>0.5</v>
      </c>
      <c r="BB37" s="36">
        <f t="shared" si="3"/>
        <v>0.5</v>
      </c>
      <c r="BF37" s="22"/>
    </row>
    <row r="38" spans="1:58" ht="15.6">
      <c r="D38" s="12" t="s">
        <v>129</v>
      </c>
      <c r="E38" s="36" t="str">
        <f t="shared" ref="E38:AJ38" si="4">IFERROR(IF(COUNTA(E23:E36)=0,0/0,IF(SUM(E23:E36)&gt;0,(SUMPRODUCT(E23:E36,$C$23:$C$36)/(4*SUMIF(E23:E36,"&gt;0",$C$23:$C$36))),0.25)),"")</f>
        <v/>
      </c>
      <c r="F38" s="36" t="str">
        <f t="shared" si="4"/>
        <v/>
      </c>
      <c r="G38" s="36" t="str">
        <f t="shared" si="4"/>
        <v/>
      </c>
      <c r="H38" s="36" t="str">
        <f t="shared" si="4"/>
        <v/>
      </c>
      <c r="I38" s="36" t="str">
        <f t="shared" si="4"/>
        <v/>
      </c>
      <c r="J38" s="36" t="str">
        <f t="shared" si="4"/>
        <v/>
      </c>
      <c r="K38" s="36" t="str">
        <f t="shared" si="4"/>
        <v/>
      </c>
      <c r="L38" s="36" t="str">
        <f t="shared" si="4"/>
        <v/>
      </c>
      <c r="M38" s="36" t="str">
        <f t="shared" si="4"/>
        <v/>
      </c>
      <c r="N38" s="36" t="str">
        <f t="shared" si="4"/>
        <v/>
      </c>
      <c r="O38" s="36" t="str">
        <f t="shared" si="4"/>
        <v/>
      </c>
      <c r="P38" s="36" t="str">
        <f t="shared" si="4"/>
        <v/>
      </c>
      <c r="Q38" s="36" t="str">
        <f t="shared" si="4"/>
        <v/>
      </c>
      <c r="R38" s="36" t="str">
        <f t="shared" si="4"/>
        <v/>
      </c>
      <c r="S38" s="36" t="str">
        <f t="shared" si="4"/>
        <v/>
      </c>
      <c r="T38" s="36" t="str">
        <f t="shared" si="4"/>
        <v/>
      </c>
      <c r="U38" s="36">
        <f t="shared" si="4"/>
        <v>0.5</v>
      </c>
      <c r="V38" s="36">
        <f t="shared" si="4"/>
        <v>0.5</v>
      </c>
      <c r="W38" s="36">
        <f t="shared" si="4"/>
        <v>0.5</v>
      </c>
      <c r="X38" s="36">
        <f t="shared" si="4"/>
        <v>0.5</v>
      </c>
      <c r="Y38" s="36">
        <f t="shared" si="4"/>
        <v>0.5</v>
      </c>
      <c r="Z38" s="36">
        <f t="shared" si="4"/>
        <v>0.5</v>
      </c>
      <c r="AA38" s="36">
        <f t="shared" si="4"/>
        <v>0.5</v>
      </c>
      <c r="AB38" s="36">
        <f t="shared" si="4"/>
        <v>0.5</v>
      </c>
      <c r="AC38" s="36">
        <f t="shared" si="4"/>
        <v>0.5</v>
      </c>
      <c r="AD38" s="36">
        <f t="shared" si="4"/>
        <v>0.5</v>
      </c>
      <c r="AE38" s="36">
        <f t="shared" si="4"/>
        <v>0.5</v>
      </c>
      <c r="AF38" s="36">
        <f t="shared" si="4"/>
        <v>0.5</v>
      </c>
      <c r="AG38" s="36">
        <f t="shared" si="4"/>
        <v>0.5</v>
      </c>
      <c r="AH38" s="36">
        <f t="shared" si="4"/>
        <v>0.5</v>
      </c>
      <c r="AI38" s="36">
        <f t="shared" si="4"/>
        <v>0.5</v>
      </c>
      <c r="AJ38" s="36">
        <f t="shared" si="4"/>
        <v>0.5</v>
      </c>
      <c r="AK38" s="36">
        <f t="shared" ref="AK38:BB38" si="5">IFERROR(IF(COUNTA(AK23:AK36)=0,0/0,IF(SUM(AK23:AK36)&gt;0,(SUMPRODUCT(AK23:AK36,$C$23:$C$36)/(4*SUMIF(AK23:AK36,"&gt;0",$C$23:$C$36))),0.25)),"")</f>
        <v>0.5</v>
      </c>
      <c r="AL38" s="36">
        <f t="shared" si="5"/>
        <v>0.5</v>
      </c>
      <c r="AM38" s="36">
        <f t="shared" si="5"/>
        <v>0.5</v>
      </c>
      <c r="AN38" s="36">
        <f t="shared" si="5"/>
        <v>0.5</v>
      </c>
      <c r="AO38" s="36">
        <f t="shared" si="5"/>
        <v>0.5</v>
      </c>
      <c r="AP38" s="36">
        <f t="shared" si="5"/>
        <v>0.5</v>
      </c>
      <c r="AQ38" s="36">
        <f t="shared" si="5"/>
        <v>0.5</v>
      </c>
      <c r="AR38" s="36">
        <f t="shared" si="5"/>
        <v>0.5</v>
      </c>
      <c r="AS38" s="36">
        <f t="shared" si="5"/>
        <v>0.5</v>
      </c>
      <c r="AT38" s="36">
        <f t="shared" si="5"/>
        <v>0.5</v>
      </c>
      <c r="AU38" s="36">
        <f t="shared" si="5"/>
        <v>0.5</v>
      </c>
      <c r="AV38" s="36">
        <f t="shared" si="5"/>
        <v>0.5</v>
      </c>
      <c r="AW38" s="36">
        <f t="shared" si="5"/>
        <v>0.5</v>
      </c>
      <c r="AX38" s="36">
        <f t="shared" si="5"/>
        <v>0.5</v>
      </c>
      <c r="AY38" s="36">
        <f t="shared" si="5"/>
        <v>0.5</v>
      </c>
      <c r="AZ38" s="36">
        <f t="shared" si="5"/>
        <v>0.5</v>
      </c>
      <c r="BA38" s="36">
        <f t="shared" si="5"/>
        <v>0.5</v>
      </c>
      <c r="BB38" s="36">
        <f t="shared" si="5"/>
        <v>0.5</v>
      </c>
    </row>
  </sheetData>
  <protectedRanges>
    <protectedRange algorithmName="SHA-512" hashValue="Hvv40dRFxqR1CvUDhGJacnrBdqxsNxxjxcBaCiGrgYWMS7WvIwHymHfFTiVFTvsygwONIghksybVNE5gsb7B9Q==" saltValue="qjYfat5I/ZuwRY5QxOIc+Q==" spinCount="100000" sqref="E6:T15 E23:T36" name="Range1"/>
  </protectedRanges>
  <mergeCells count="2">
    <mergeCell ref="C6:C11"/>
    <mergeCell ref="C12:C15"/>
  </mergeCells>
  <conditionalFormatting sqref="E3:BB15">
    <cfRule type="expression" dxfId="10" priority="5">
      <formula>E$5=0</formula>
    </cfRule>
  </conditionalFormatting>
  <conditionalFormatting sqref="E21:BB38">
    <cfRule type="expression" dxfId="9" priority="4">
      <formula>E$22=0</formula>
    </cfRule>
  </conditionalFormatting>
  <conditionalFormatting sqref="E23:BB38">
    <cfRule type="expression" dxfId="8" priority="3">
      <formula>$D23=0</formula>
    </cfRule>
  </conditionalFormatting>
  <conditionalFormatting sqref="B23:D36">
    <cfRule type="expression" dxfId="7" priority="2">
      <formula>$D23=0</formula>
    </cfRule>
  </conditionalFormatting>
  <dataValidations count="1">
    <dataValidation type="list" allowBlank="1" showInputMessage="1" showErrorMessage="1" sqref="E22:BB22" xr:uid="{00000000-0002-0000-0300-000000000000}">
      <formula1>Company_Codes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1000000}">
          <x14:formula1>
            <xm:f>Config!$C$4:$C$7</xm:f>
          </x14:formula1>
          <xm:sqref>E6:BB15</xm:sqref>
        </x14:dataValidation>
        <x14:dataValidation type="list" allowBlank="1" showInputMessage="1" showErrorMessage="1" xr:uid="{00000000-0002-0000-0300-000002000000}">
          <x14:formula1>
            <xm:f>Config!$C$52:$C$54</xm:f>
          </x14:formula1>
          <xm:sqref>B23:B36</xm:sqref>
        </x14:dataValidation>
        <x14:dataValidation type="list" allowBlank="1" showInputMessage="1" showErrorMessage="1" xr:uid="{00000000-0002-0000-0300-000003000000}">
          <x14:formula1>
            <xm:f>Config!$C$56:$C$60</xm:f>
          </x14:formula1>
          <xm:sqref>E23:BB36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BB17"/>
  <sheetViews>
    <sheetView rightToLeft="1" zoomScale="80" workbookViewId="0">
      <selection activeCell="F4" sqref="F4"/>
    </sheetView>
  </sheetViews>
  <sheetFormatPr defaultColWidth="8.85546875" defaultRowHeight="12.6"/>
  <cols>
    <col min="1" max="3" width="8.85546875" style="14"/>
    <col min="4" max="4" width="62.42578125" style="14" customWidth="1"/>
    <col min="5" max="54" width="17.28515625" style="14" customWidth="1"/>
    <col min="55" max="16384" width="8.85546875" style="14"/>
  </cols>
  <sheetData>
    <row r="3" spans="2:54" ht="30.95">
      <c r="B3" s="1" t="s">
        <v>130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ht="14.45">
      <c r="B4" s="2"/>
      <c r="C4" s="2"/>
      <c r="D4" s="2"/>
      <c r="E4" s="34">
        <v>1</v>
      </c>
      <c r="F4" s="34">
        <v>2</v>
      </c>
      <c r="G4" s="34">
        <v>3</v>
      </c>
      <c r="H4" s="34">
        <v>4</v>
      </c>
      <c r="I4" s="34">
        <v>5</v>
      </c>
      <c r="J4" s="34">
        <v>6</v>
      </c>
      <c r="K4" s="34">
        <v>7</v>
      </c>
      <c r="L4" s="34">
        <v>8</v>
      </c>
      <c r="M4" s="34">
        <v>9</v>
      </c>
      <c r="N4" s="34">
        <v>10</v>
      </c>
      <c r="O4" s="34">
        <v>11</v>
      </c>
      <c r="P4" s="34">
        <v>12</v>
      </c>
      <c r="Q4" s="34">
        <v>13</v>
      </c>
      <c r="R4" s="34">
        <v>14</v>
      </c>
      <c r="S4" s="34">
        <v>15</v>
      </c>
      <c r="T4" s="34">
        <v>16</v>
      </c>
      <c r="U4" s="34">
        <v>17</v>
      </c>
      <c r="V4" s="34">
        <v>18</v>
      </c>
      <c r="W4" s="34">
        <v>19</v>
      </c>
      <c r="X4" s="34">
        <v>20</v>
      </c>
      <c r="Y4" s="34">
        <v>21</v>
      </c>
      <c r="Z4" s="34">
        <v>22</v>
      </c>
      <c r="AA4" s="34">
        <v>23</v>
      </c>
      <c r="AB4" s="34">
        <v>24</v>
      </c>
      <c r="AC4" s="34">
        <v>25</v>
      </c>
      <c r="AD4" s="34">
        <v>26</v>
      </c>
      <c r="AE4" s="34">
        <v>27</v>
      </c>
      <c r="AF4" s="34">
        <v>28</v>
      </c>
      <c r="AG4" s="34">
        <v>29</v>
      </c>
      <c r="AH4" s="34">
        <v>30</v>
      </c>
      <c r="AI4" s="34">
        <v>31</v>
      </c>
      <c r="AJ4" s="34">
        <v>32</v>
      </c>
      <c r="AK4" s="34">
        <v>33</v>
      </c>
      <c r="AL4" s="34">
        <v>34</v>
      </c>
      <c r="AM4" s="34">
        <v>35</v>
      </c>
      <c r="AN4" s="34">
        <v>36</v>
      </c>
      <c r="AO4" s="34">
        <v>37</v>
      </c>
      <c r="AP4" s="34">
        <v>38</v>
      </c>
      <c r="AQ4" s="34">
        <v>39</v>
      </c>
      <c r="AR4" s="34">
        <v>40</v>
      </c>
      <c r="AS4" s="34">
        <v>41</v>
      </c>
      <c r="AT4" s="34">
        <v>42</v>
      </c>
      <c r="AU4" s="34">
        <v>43</v>
      </c>
      <c r="AV4" s="34">
        <v>44</v>
      </c>
      <c r="AW4" s="34">
        <v>45</v>
      </c>
      <c r="AX4" s="34">
        <v>46</v>
      </c>
      <c r="AY4" s="34">
        <v>47</v>
      </c>
      <c r="AZ4" s="34">
        <v>48</v>
      </c>
      <c r="BA4" s="34">
        <v>49</v>
      </c>
      <c r="BB4" s="34">
        <v>50</v>
      </c>
    </row>
    <row r="5" spans="2:54" ht="15.6">
      <c r="B5" s="2"/>
      <c r="C5" s="2"/>
      <c r="D5" s="7" t="s">
        <v>120</v>
      </c>
      <c r="E5" s="33" t="str">
        <f>INDEX(Companies!$B$5:$B$54,MATCH('Companies َQualification'!E6,Companies!$C$5:$C$54,0))</f>
        <v>ديلويت</v>
      </c>
      <c r="F5" s="33" t="str">
        <f>INDEX(Companies!$B$5:$B$54,MATCH('Companies َQualification'!F6,Companies!$C$5:$C$54,0))</f>
        <v>EY</v>
      </c>
      <c r="G5" s="33" t="str">
        <f>INDEX(Companies!$B$5:$B$54,MATCH('Companies َQualification'!G6,Companies!$C$5:$C$54,0))</f>
        <v>ألشركة 3</v>
      </c>
      <c r="H5" s="33" t="str">
        <f>INDEX(Companies!$B$5:$B$54,MATCH('Companies َQualification'!H6,Companies!$C$5:$C$54,0))</f>
        <v>ألشركة 4</v>
      </c>
      <c r="I5" s="33" t="str">
        <f>INDEX(Companies!$B$5:$B$54,MATCH('Companies َQualification'!I6,Companies!$C$5:$C$54,0))</f>
        <v>ألشركة 5</v>
      </c>
      <c r="J5" s="33" t="str">
        <f>INDEX(Companies!$B$5:$B$54,MATCH('Companies َQualification'!J6,Companies!$C$5:$C$54,0))</f>
        <v>ألشركة 6</v>
      </c>
      <c r="K5" s="33" t="str">
        <f>INDEX(Companies!$B$5:$B$54,MATCH('Companies َQualification'!K6,Companies!$C$5:$C$54,0))</f>
        <v>ألشركة 7</v>
      </c>
      <c r="L5" s="33" t="str">
        <f>INDEX(Companies!$B$5:$B$54,MATCH('Companies َQualification'!L6,Companies!$C$5:$C$54,0))</f>
        <v>ألشركة 8</v>
      </c>
      <c r="M5" s="33" t="str">
        <f>INDEX(Companies!$B$5:$B$54,MATCH('Companies َQualification'!M6,Companies!$C$5:$C$54,0))</f>
        <v>ألشركة 9</v>
      </c>
      <c r="N5" s="33" t="str">
        <f>INDEX(Companies!$B$5:$B$54,MATCH('Companies َQualification'!N6,Companies!$C$5:$C$54,0))</f>
        <v>ألشركة 10</v>
      </c>
      <c r="O5" s="33" t="str">
        <f>INDEX(Companies!$B$5:$B$54,MATCH('Companies َQualification'!O6,Companies!$C$5:$C$54,0))</f>
        <v>ألشركة 11</v>
      </c>
      <c r="P5" s="33" t="str">
        <f>INDEX(Companies!$B$5:$B$54,MATCH('Companies َQualification'!P6,Companies!$C$5:$C$54,0))</f>
        <v>ألشركة 12</v>
      </c>
      <c r="Q5" s="33" t="str">
        <f>INDEX(Companies!$B$5:$B$54,MATCH('Companies َQualification'!Q6,Companies!$C$5:$C$54,0))</f>
        <v>ألشركة 13</v>
      </c>
      <c r="R5" s="33" t="str">
        <f>INDEX(Companies!$B$5:$B$54,MATCH('Companies َQualification'!R6,Companies!$C$5:$C$54,0))</f>
        <v>ألشركة 14</v>
      </c>
      <c r="S5" s="33" t="str">
        <f>INDEX(Companies!$B$5:$B$54,MATCH('Companies َQualification'!S6,Companies!$C$5:$C$54,0))</f>
        <v>ألشركة 15</v>
      </c>
      <c r="T5" s="33" t="str">
        <f>INDEX(Companies!$B$5:$B$54,MATCH('Companies َQualification'!T6,Companies!$C$5:$C$54,0))</f>
        <v>ألشركة 16</v>
      </c>
      <c r="U5" s="33" t="e">
        <f>INDEX(Companies!$B$5:$B$54,MATCH('Companies َQualification'!U6,Companies!$C$5:$C$54,0))</f>
        <v>#N/A</v>
      </c>
      <c r="V5" s="33" t="e">
        <f>INDEX(Companies!$B$5:$B$54,MATCH('Companies َQualification'!V6,Companies!$C$5:$C$54,0))</f>
        <v>#N/A</v>
      </c>
      <c r="W5" s="33" t="e">
        <f>INDEX(Companies!$B$5:$B$54,MATCH('Companies َQualification'!W6,Companies!$C$5:$C$54,0))</f>
        <v>#N/A</v>
      </c>
      <c r="X5" s="33" t="e">
        <f>INDEX(Companies!$B$5:$B$54,MATCH('Companies َQualification'!X6,Companies!$C$5:$C$54,0))</f>
        <v>#N/A</v>
      </c>
      <c r="Y5" s="33" t="e">
        <f>INDEX(Companies!$B$5:$B$54,MATCH('Companies َQualification'!Y6,Companies!$C$5:$C$54,0))</f>
        <v>#N/A</v>
      </c>
      <c r="Z5" s="33" t="e">
        <f>INDEX(Companies!$B$5:$B$54,MATCH('Companies َQualification'!Z6,Companies!$C$5:$C$54,0))</f>
        <v>#N/A</v>
      </c>
      <c r="AA5" s="33" t="e">
        <f>INDEX(Companies!$B$5:$B$54,MATCH('Companies َQualification'!AA6,Companies!$C$5:$C$54,0))</f>
        <v>#N/A</v>
      </c>
      <c r="AB5" s="33" t="e">
        <f>INDEX(Companies!$B$5:$B$54,MATCH('Companies َQualification'!AB6,Companies!$C$5:$C$54,0))</f>
        <v>#N/A</v>
      </c>
      <c r="AC5" s="33" t="e">
        <f>INDEX(Companies!$B$5:$B$54,MATCH('Companies َQualification'!AC6,Companies!$C$5:$C$54,0))</f>
        <v>#N/A</v>
      </c>
      <c r="AD5" s="33" t="e">
        <f>INDEX(Companies!$B$5:$B$54,MATCH('Companies َQualification'!AD6,Companies!$C$5:$C$54,0))</f>
        <v>#N/A</v>
      </c>
      <c r="AE5" s="33" t="e">
        <f>INDEX(Companies!$B$5:$B$54,MATCH('Companies َQualification'!AE6,Companies!$C$5:$C$54,0))</f>
        <v>#N/A</v>
      </c>
      <c r="AF5" s="33" t="e">
        <f>INDEX(Companies!$B$5:$B$54,MATCH('Companies َQualification'!AF6,Companies!$C$5:$C$54,0))</f>
        <v>#N/A</v>
      </c>
      <c r="AG5" s="33" t="e">
        <f>INDEX(Companies!$B$5:$B$54,MATCH('Companies َQualification'!AG6,Companies!$C$5:$C$54,0))</f>
        <v>#N/A</v>
      </c>
      <c r="AH5" s="33" t="e">
        <f>INDEX(Companies!$B$5:$B$54,MATCH('Companies َQualification'!AH6,Companies!$C$5:$C$54,0))</f>
        <v>#N/A</v>
      </c>
      <c r="AI5" s="33" t="e">
        <f>INDEX(Companies!$B$5:$B$54,MATCH('Companies َQualification'!AI6,Companies!$C$5:$C$54,0))</f>
        <v>#N/A</v>
      </c>
      <c r="AJ5" s="33" t="e">
        <f>INDEX(Companies!$B$5:$B$54,MATCH('Companies َQualification'!AJ6,Companies!$C$5:$C$54,0))</f>
        <v>#N/A</v>
      </c>
      <c r="AK5" s="33" t="e">
        <f>INDEX(Companies!$B$5:$B$54,MATCH('Companies َQualification'!AK6,Companies!$C$5:$C$54,0))</f>
        <v>#N/A</v>
      </c>
      <c r="AL5" s="33" t="e">
        <f>INDEX(Companies!$B$5:$B$54,MATCH('Companies َQualification'!AL6,Companies!$C$5:$C$54,0))</f>
        <v>#N/A</v>
      </c>
      <c r="AM5" s="33" t="e">
        <f>INDEX(Companies!$B$5:$B$54,MATCH('Companies َQualification'!AM6,Companies!$C$5:$C$54,0))</f>
        <v>#N/A</v>
      </c>
      <c r="AN5" s="33" t="e">
        <f>INDEX(Companies!$B$5:$B$54,MATCH('Companies َQualification'!AN6,Companies!$C$5:$C$54,0))</f>
        <v>#N/A</v>
      </c>
      <c r="AO5" s="33" t="e">
        <f>INDEX(Companies!$B$5:$B$54,MATCH('Companies َQualification'!AO6,Companies!$C$5:$C$54,0))</f>
        <v>#N/A</v>
      </c>
      <c r="AP5" s="33" t="e">
        <f>INDEX(Companies!$B$5:$B$54,MATCH('Companies َQualification'!AP6,Companies!$C$5:$C$54,0))</f>
        <v>#N/A</v>
      </c>
      <c r="AQ5" s="33" t="e">
        <f>INDEX(Companies!$B$5:$B$54,MATCH('Companies َQualification'!AQ6,Companies!$C$5:$C$54,0))</f>
        <v>#N/A</v>
      </c>
      <c r="AR5" s="33" t="e">
        <f>INDEX(Companies!$B$5:$B$54,MATCH('Companies َQualification'!AR6,Companies!$C$5:$C$54,0))</f>
        <v>#N/A</v>
      </c>
      <c r="AS5" s="33" t="e">
        <f>INDEX(Companies!$B$5:$B$54,MATCH('Companies َQualification'!AS6,Companies!$C$5:$C$54,0))</f>
        <v>#N/A</v>
      </c>
      <c r="AT5" s="33" t="e">
        <f>INDEX(Companies!$B$5:$B$54,MATCH('Companies َQualification'!AT6,Companies!$C$5:$C$54,0))</f>
        <v>#N/A</v>
      </c>
      <c r="AU5" s="33" t="e">
        <f>INDEX(Companies!$B$5:$B$54,MATCH('Companies َQualification'!AU6,Companies!$C$5:$C$54,0))</f>
        <v>#N/A</v>
      </c>
      <c r="AV5" s="33" t="e">
        <f>INDEX(Companies!$B$5:$B$54,MATCH('Companies َQualification'!AV6,Companies!$C$5:$C$54,0))</f>
        <v>#N/A</v>
      </c>
      <c r="AW5" s="33" t="e">
        <f>INDEX(Companies!$B$5:$B$54,MATCH('Companies َQualification'!AW6,Companies!$C$5:$C$54,0))</f>
        <v>#N/A</v>
      </c>
      <c r="AX5" s="33" t="e">
        <f>INDEX(Companies!$B$5:$B$54,MATCH('Companies َQualification'!AX6,Companies!$C$5:$C$54,0))</f>
        <v>#N/A</v>
      </c>
      <c r="AY5" s="33" t="e">
        <f>INDEX(Companies!$B$5:$B$54,MATCH('Companies َQualification'!AY6,Companies!$C$5:$C$54,0))</f>
        <v>#N/A</v>
      </c>
      <c r="AZ5" s="33" t="e">
        <f>INDEX(Companies!$B$5:$B$54,MATCH('Companies َQualification'!AZ6,Companies!$C$5:$C$54,0))</f>
        <v>#N/A</v>
      </c>
      <c r="BA5" s="33" t="e">
        <f>INDEX(Companies!$B$5:$B$54,MATCH('Companies َQualification'!BA6,Companies!$C$5:$C$54,0))</f>
        <v>#N/A</v>
      </c>
      <c r="BB5" s="33" t="e">
        <f>INDEX(Companies!$B$5:$B$54,MATCH('Companies َQualification'!BB6,Companies!$C$5:$C$54,0))</f>
        <v>#N/A</v>
      </c>
    </row>
    <row r="6" spans="2:54" ht="15.6">
      <c r="B6" s="2"/>
      <c r="C6" s="2"/>
      <c r="D6" s="9"/>
      <c r="E6" s="33" t="str">
        <f>'Projects Evaluation'!E5</f>
        <v>C1</v>
      </c>
      <c r="F6" s="33" t="str">
        <f>'Projects Evaluation'!F5</f>
        <v>C2</v>
      </c>
      <c r="G6" s="33" t="str">
        <f>'Projects Evaluation'!G5</f>
        <v>C3</v>
      </c>
      <c r="H6" s="33" t="str">
        <f>'Projects Evaluation'!H5</f>
        <v>C4</v>
      </c>
      <c r="I6" s="33" t="str">
        <f>'Projects Evaluation'!I5</f>
        <v>C5</v>
      </c>
      <c r="J6" s="33" t="str">
        <f>'Projects Evaluation'!J5</f>
        <v>C6</v>
      </c>
      <c r="K6" s="33" t="str">
        <f>'Projects Evaluation'!K5</f>
        <v>C7</v>
      </c>
      <c r="L6" s="33" t="str">
        <f>'Projects Evaluation'!L5</f>
        <v>C8</v>
      </c>
      <c r="M6" s="33" t="str">
        <f>'Projects Evaluation'!M5</f>
        <v>C9</v>
      </c>
      <c r="N6" s="33" t="str">
        <f>'Projects Evaluation'!N5</f>
        <v>C10</v>
      </c>
      <c r="O6" s="33" t="str">
        <f>'Projects Evaluation'!O5</f>
        <v>C11</v>
      </c>
      <c r="P6" s="33" t="str">
        <f>'Projects Evaluation'!P5</f>
        <v>C12</v>
      </c>
      <c r="Q6" s="33" t="str">
        <f>'Projects Evaluation'!Q5</f>
        <v>C13</v>
      </c>
      <c r="R6" s="33" t="str">
        <f>'Projects Evaluation'!R5</f>
        <v>C14</v>
      </c>
      <c r="S6" s="33" t="str">
        <f>'Projects Evaluation'!S5</f>
        <v>C15</v>
      </c>
      <c r="T6" s="33" t="str">
        <f>'Projects Evaluation'!T5</f>
        <v>C16</v>
      </c>
      <c r="U6" s="33">
        <f>'Projects Evaluation'!U5</f>
        <v>0</v>
      </c>
      <c r="V6" s="33">
        <f>'Projects Evaluation'!V5</f>
        <v>0</v>
      </c>
      <c r="W6" s="33">
        <f>'Projects Evaluation'!W5</f>
        <v>0</v>
      </c>
      <c r="X6" s="33">
        <f>'Projects Evaluation'!X5</f>
        <v>0</v>
      </c>
      <c r="Y6" s="33">
        <f>'Projects Evaluation'!Y5</f>
        <v>0</v>
      </c>
      <c r="Z6" s="33">
        <f>'Projects Evaluation'!Z5</f>
        <v>0</v>
      </c>
      <c r="AA6" s="33">
        <f>'Projects Evaluation'!AA5</f>
        <v>0</v>
      </c>
      <c r="AB6" s="33">
        <f>'Projects Evaluation'!AB5</f>
        <v>0</v>
      </c>
      <c r="AC6" s="33">
        <f>'Projects Evaluation'!AC5</f>
        <v>0</v>
      </c>
      <c r="AD6" s="33">
        <f>'Projects Evaluation'!AD5</f>
        <v>0</v>
      </c>
      <c r="AE6" s="33">
        <f>'Projects Evaluation'!AE5</f>
        <v>0</v>
      </c>
      <c r="AF6" s="33">
        <f>'Projects Evaluation'!AF5</f>
        <v>0</v>
      </c>
      <c r="AG6" s="33">
        <f>'Projects Evaluation'!AG5</f>
        <v>0</v>
      </c>
      <c r="AH6" s="33">
        <f>'Projects Evaluation'!AH5</f>
        <v>0</v>
      </c>
      <c r="AI6" s="33">
        <f>'Projects Evaluation'!AI5</f>
        <v>0</v>
      </c>
      <c r="AJ6" s="33">
        <f>'Projects Evaluation'!AJ5</f>
        <v>0</v>
      </c>
      <c r="AK6" s="33">
        <f>'Projects Evaluation'!AK5</f>
        <v>0</v>
      </c>
      <c r="AL6" s="33">
        <f>'Projects Evaluation'!AL5</f>
        <v>0</v>
      </c>
      <c r="AM6" s="33">
        <f>'Projects Evaluation'!AM5</f>
        <v>0</v>
      </c>
      <c r="AN6" s="33">
        <f>'Projects Evaluation'!AN5</f>
        <v>0</v>
      </c>
      <c r="AO6" s="33">
        <f>'Projects Evaluation'!AO5</f>
        <v>0</v>
      </c>
      <c r="AP6" s="33">
        <f>'Projects Evaluation'!AP5</f>
        <v>0</v>
      </c>
      <c r="AQ6" s="33">
        <f>'Projects Evaluation'!AQ5</f>
        <v>0</v>
      </c>
      <c r="AR6" s="33">
        <f>'Projects Evaluation'!AR5</f>
        <v>0</v>
      </c>
      <c r="AS6" s="33">
        <f>'Projects Evaluation'!AS5</f>
        <v>0</v>
      </c>
      <c r="AT6" s="33">
        <f>'Projects Evaluation'!AT5</f>
        <v>0</v>
      </c>
      <c r="AU6" s="33">
        <f>'Projects Evaluation'!AU5</f>
        <v>0</v>
      </c>
      <c r="AV6" s="33">
        <f>'Projects Evaluation'!AV5</f>
        <v>0</v>
      </c>
      <c r="AW6" s="33">
        <f>'Projects Evaluation'!AW5</f>
        <v>0</v>
      </c>
      <c r="AX6" s="33">
        <f>'Projects Evaluation'!AX5</f>
        <v>0</v>
      </c>
      <c r="AY6" s="33">
        <f>'Projects Evaluation'!AY5</f>
        <v>0</v>
      </c>
      <c r="AZ6" s="33">
        <f>'Projects Evaluation'!AZ5</f>
        <v>0</v>
      </c>
      <c r="BA6" s="33">
        <f>'Projects Evaluation'!BA5</f>
        <v>0</v>
      </c>
      <c r="BB6" s="33">
        <f>'Projects Evaluation'!BB5</f>
        <v>0</v>
      </c>
    </row>
    <row r="7" spans="2:54" ht="15.6">
      <c r="B7" s="2"/>
      <c r="C7" s="2"/>
      <c r="D7" s="9" t="s">
        <v>70</v>
      </c>
      <c r="E7" s="15" t="s">
        <v>73</v>
      </c>
      <c r="F7" s="15" t="s">
        <v>72</v>
      </c>
      <c r="G7" s="15" t="s">
        <v>72</v>
      </c>
      <c r="H7" s="15" t="s">
        <v>72</v>
      </c>
      <c r="I7" s="15" t="s">
        <v>73</v>
      </c>
      <c r="J7" s="15" t="s">
        <v>72</v>
      </c>
      <c r="K7" s="15" t="s">
        <v>72</v>
      </c>
      <c r="L7" s="15" t="s">
        <v>72</v>
      </c>
      <c r="M7" s="15" t="s">
        <v>72</v>
      </c>
      <c r="N7" s="15" t="s">
        <v>72</v>
      </c>
      <c r="O7" s="15" t="s">
        <v>72</v>
      </c>
      <c r="P7" s="15" t="s">
        <v>72</v>
      </c>
      <c r="Q7" s="15" t="s">
        <v>72</v>
      </c>
      <c r="R7" s="15" t="s">
        <v>72</v>
      </c>
      <c r="S7" s="15" t="s">
        <v>72</v>
      </c>
      <c r="T7" s="15" t="s">
        <v>72</v>
      </c>
      <c r="U7" s="15" t="s">
        <v>72</v>
      </c>
      <c r="V7" s="15" t="s">
        <v>72</v>
      </c>
      <c r="W7" s="15" t="s">
        <v>72</v>
      </c>
      <c r="X7" s="15" t="s">
        <v>72</v>
      </c>
      <c r="Y7" s="15" t="s">
        <v>72</v>
      </c>
      <c r="Z7" s="15" t="s">
        <v>72</v>
      </c>
      <c r="AA7" s="15" t="s">
        <v>72</v>
      </c>
      <c r="AB7" s="15" t="s">
        <v>72</v>
      </c>
      <c r="AC7" s="15" t="s">
        <v>72</v>
      </c>
      <c r="AD7" s="15" t="s">
        <v>72</v>
      </c>
      <c r="AE7" s="15" t="s">
        <v>72</v>
      </c>
      <c r="AF7" s="15" t="s">
        <v>72</v>
      </c>
      <c r="AG7" s="15" t="s">
        <v>72</v>
      </c>
      <c r="AH7" s="15" t="s">
        <v>72</v>
      </c>
      <c r="AI7" s="15" t="s">
        <v>72</v>
      </c>
      <c r="AJ7" s="15" t="s">
        <v>72</v>
      </c>
      <c r="AK7" s="15" t="s">
        <v>72</v>
      </c>
      <c r="AL7" s="15" t="s">
        <v>72</v>
      </c>
      <c r="AM7" s="15" t="s">
        <v>72</v>
      </c>
      <c r="AN7" s="15" t="s">
        <v>72</v>
      </c>
      <c r="AO7" s="15" t="s">
        <v>72</v>
      </c>
      <c r="AP7" s="15" t="s">
        <v>72</v>
      </c>
      <c r="AQ7" s="15" t="s">
        <v>72</v>
      </c>
      <c r="AR7" s="15" t="s">
        <v>72</v>
      </c>
      <c r="AS7" s="15" t="s">
        <v>72</v>
      </c>
      <c r="AT7" s="15" t="s">
        <v>72</v>
      </c>
      <c r="AU7" s="15" t="s">
        <v>72</v>
      </c>
      <c r="AV7" s="15" t="s">
        <v>72</v>
      </c>
      <c r="AW7" s="15" t="s">
        <v>72</v>
      </c>
      <c r="AX7" s="15" t="s">
        <v>72</v>
      </c>
      <c r="AY7" s="15" t="s">
        <v>72</v>
      </c>
      <c r="AZ7" s="15" t="s">
        <v>72</v>
      </c>
      <c r="BA7" s="15" t="s">
        <v>72</v>
      </c>
      <c r="BB7" s="15" t="s">
        <v>72</v>
      </c>
    </row>
    <row r="8" spans="2:54" ht="15.6">
      <c r="B8" s="2"/>
      <c r="C8" s="2"/>
      <c r="D8" s="9" t="s">
        <v>78</v>
      </c>
      <c r="E8" s="15" t="s">
        <v>81</v>
      </c>
      <c r="F8" s="15" t="s">
        <v>79</v>
      </c>
      <c r="G8" s="15" t="s">
        <v>79</v>
      </c>
      <c r="H8" s="15" t="s">
        <v>79</v>
      </c>
      <c r="I8" s="15" t="s">
        <v>80</v>
      </c>
      <c r="J8" s="15" t="s">
        <v>79</v>
      </c>
      <c r="K8" s="15" t="s">
        <v>81</v>
      </c>
      <c r="L8" s="15" t="s">
        <v>79</v>
      </c>
      <c r="M8" s="15" t="s">
        <v>79</v>
      </c>
      <c r="N8" s="15" t="s">
        <v>79</v>
      </c>
      <c r="O8" s="15" t="s">
        <v>79</v>
      </c>
      <c r="P8" s="15" t="s">
        <v>79</v>
      </c>
      <c r="Q8" s="15" t="s">
        <v>79</v>
      </c>
      <c r="R8" s="15" t="s">
        <v>79</v>
      </c>
      <c r="S8" s="15" t="s">
        <v>79</v>
      </c>
      <c r="T8" s="15" t="s">
        <v>79</v>
      </c>
      <c r="U8" s="15" t="s">
        <v>79</v>
      </c>
      <c r="V8" s="15" t="s">
        <v>79</v>
      </c>
      <c r="W8" s="15" t="s">
        <v>79</v>
      </c>
      <c r="X8" s="15" t="s">
        <v>79</v>
      </c>
      <c r="Y8" s="15" t="s">
        <v>79</v>
      </c>
      <c r="Z8" s="15" t="s">
        <v>79</v>
      </c>
      <c r="AA8" s="15" t="s">
        <v>79</v>
      </c>
      <c r="AB8" s="15" t="s">
        <v>79</v>
      </c>
      <c r="AC8" s="15" t="s">
        <v>79</v>
      </c>
      <c r="AD8" s="15" t="s">
        <v>79</v>
      </c>
      <c r="AE8" s="15" t="s">
        <v>79</v>
      </c>
      <c r="AF8" s="15" t="s">
        <v>79</v>
      </c>
      <c r="AG8" s="15" t="s">
        <v>79</v>
      </c>
      <c r="AH8" s="15" t="s">
        <v>79</v>
      </c>
      <c r="AI8" s="15" t="s">
        <v>79</v>
      </c>
      <c r="AJ8" s="15" t="s">
        <v>79</v>
      </c>
      <c r="AK8" s="15" t="s">
        <v>79</v>
      </c>
      <c r="AL8" s="15" t="s">
        <v>79</v>
      </c>
      <c r="AM8" s="15" t="s">
        <v>79</v>
      </c>
      <c r="AN8" s="15" t="s">
        <v>79</v>
      </c>
      <c r="AO8" s="15" t="s">
        <v>79</v>
      </c>
      <c r="AP8" s="15" t="s">
        <v>79</v>
      </c>
      <c r="AQ8" s="15" t="s">
        <v>79</v>
      </c>
      <c r="AR8" s="15" t="s">
        <v>79</v>
      </c>
      <c r="AS8" s="15" t="s">
        <v>79</v>
      </c>
      <c r="AT8" s="15" t="s">
        <v>79</v>
      </c>
      <c r="AU8" s="15" t="s">
        <v>79</v>
      </c>
      <c r="AV8" s="15" t="s">
        <v>79</v>
      </c>
      <c r="AW8" s="15" t="s">
        <v>79</v>
      </c>
      <c r="AX8" s="15" t="s">
        <v>79</v>
      </c>
      <c r="AY8" s="15" t="s">
        <v>79</v>
      </c>
      <c r="AZ8" s="15" t="s">
        <v>79</v>
      </c>
      <c r="BA8" s="15" t="s">
        <v>79</v>
      </c>
      <c r="BB8" s="15" t="s">
        <v>79</v>
      </c>
    </row>
    <row r="9" spans="2:54" ht="15.6">
      <c r="B9" s="2"/>
      <c r="C9" s="2"/>
      <c r="D9" s="9" t="s">
        <v>74</v>
      </c>
      <c r="E9" s="15" t="s">
        <v>75</v>
      </c>
      <c r="F9" s="15" t="s">
        <v>76</v>
      </c>
      <c r="G9" s="15" t="s">
        <v>77</v>
      </c>
      <c r="H9" s="15" t="s">
        <v>77</v>
      </c>
      <c r="I9" s="15" t="s">
        <v>76</v>
      </c>
      <c r="J9" s="15" t="s">
        <v>77</v>
      </c>
      <c r="K9" s="15" t="s">
        <v>75</v>
      </c>
      <c r="L9" s="15" t="s">
        <v>77</v>
      </c>
      <c r="M9" s="15" t="s">
        <v>77</v>
      </c>
      <c r="N9" s="15" t="s">
        <v>77</v>
      </c>
      <c r="O9" s="15" t="s">
        <v>77</v>
      </c>
      <c r="P9" s="15" t="s">
        <v>77</v>
      </c>
      <c r="Q9" s="15" t="s">
        <v>77</v>
      </c>
      <c r="R9" s="15" t="s">
        <v>77</v>
      </c>
      <c r="S9" s="15" t="s">
        <v>77</v>
      </c>
      <c r="T9" s="15" t="s">
        <v>77</v>
      </c>
      <c r="U9" s="15" t="s">
        <v>77</v>
      </c>
      <c r="V9" s="15" t="s">
        <v>77</v>
      </c>
      <c r="W9" s="15" t="s">
        <v>77</v>
      </c>
      <c r="X9" s="15" t="s">
        <v>77</v>
      </c>
      <c r="Y9" s="15" t="s">
        <v>77</v>
      </c>
      <c r="Z9" s="15" t="s">
        <v>77</v>
      </c>
      <c r="AA9" s="15" t="s">
        <v>77</v>
      </c>
      <c r="AB9" s="15" t="s">
        <v>77</v>
      </c>
      <c r="AC9" s="15" t="s">
        <v>77</v>
      </c>
      <c r="AD9" s="15" t="s">
        <v>77</v>
      </c>
      <c r="AE9" s="15" t="s">
        <v>77</v>
      </c>
      <c r="AF9" s="15" t="s">
        <v>77</v>
      </c>
      <c r="AG9" s="15" t="s">
        <v>77</v>
      </c>
      <c r="AH9" s="15" t="s">
        <v>77</v>
      </c>
      <c r="AI9" s="15" t="s">
        <v>77</v>
      </c>
      <c r="AJ9" s="15" t="s">
        <v>77</v>
      </c>
      <c r="AK9" s="15" t="s">
        <v>77</v>
      </c>
      <c r="AL9" s="15" t="s">
        <v>77</v>
      </c>
      <c r="AM9" s="15" t="s">
        <v>77</v>
      </c>
      <c r="AN9" s="15" t="s">
        <v>77</v>
      </c>
      <c r="AO9" s="15" t="s">
        <v>77</v>
      </c>
      <c r="AP9" s="15" t="s">
        <v>77</v>
      </c>
      <c r="AQ9" s="15" t="s">
        <v>77</v>
      </c>
      <c r="AR9" s="15" t="s">
        <v>77</v>
      </c>
      <c r="AS9" s="15" t="s">
        <v>77</v>
      </c>
      <c r="AT9" s="15" t="s">
        <v>77</v>
      </c>
      <c r="AU9" s="15" t="s">
        <v>77</v>
      </c>
      <c r="AV9" s="15" t="s">
        <v>77</v>
      </c>
      <c r="AW9" s="15" t="s">
        <v>77</v>
      </c>
      <c r="AX9" s="15" t="s">
        <v>77</v>
      </c>
      <c r="AY9" s="15" t="s">
        <v>77</v>
      </c>
      <c r="AZ9" s="15" t="s">
        <v>77</v>
      </c>
      <c r="BA9" s="15" t="s">
        <v>77</v>
      </c>
      <c r="BB9" s="15" t="s">
        <v>77</v>
      </c>
    </row>
    <row r="10" spans="2:54" ht="15.6">
      <c r="B10" s="2"/>
      <c r="C10" s="2"/>
      <c r="D10" s="9" t="s">
        <v>131</v>
      </c>
      <c r="E10" s="37" t="str">
        <f>IF(SUM(E15:E17)&gt;=0,Config!$C$49,Config!$C$50)</f>
        <v>لا</v>
      </c>
      <c r="F10" s="37" t="str">
        <f>IF(SUM(F15:F17)&gt;=0,Config!$C$49,Config!$C$50)</f>
        <v>نعم</v>
      </c>
      <c r="G10" s="37" t="str">
        <f>IF(SUM(G15:G17)&gt;=0,Config!$C$49,Config!$C$50)</f>
        <v>نعم</v>
      </c>
      <c r="H10" s="37" t="str">
        <f>IF(SUM(H15:H17)&gt;=0,Config!$C$49,Config!$C$50)</f>
        <v>نعم</v>
      </c>
      <c r="I10" s="37" t="str">
        <f>IF(SUM(I15:I17)&gt;=0,Config!$C$49,Config!$C$50)</f>
        <v>لا</v>
      </c>
      <c r="J10" s="37" t="str">
        <f>IF(SUM(J15:J17)&gt;=0,Config!$C$49,Config!$C$50)</f>
        <v>نعم</v>
      </c>
      <c r="K10" s="37" t="str">
        <f>IF(SUM(K15:K17)&gt;=0,Config!$C$49,Config!$C$50)</f>
        <v>نعم</v>
      </c>
      <c r="L10" s="37" t="str">
        <f>IF(SUM(L15:L17)&gt;=0,Config!$C$49,Config!$C$50)</f>
        <v>نعم</v>
      </c>
      <c r="M10" s="37" t="str">
        <f>IF(SUM(M15:M17)&gt;=0,Config!$C$49,Config!$C$50)</f>
        <v>نعم</v>
      </c>
      <c r="N10" s="37" t="str">
        <f>IF(SUM(N15:N17)&gt;=0,Config!$C$49,Config!$C$50)</f>
        <v>نعم</v>
      </c>
      <c r="O10" s="37" t="str">
        <f>IF(SUM(O15:O17)&gt;=0,Config!$C$49,Config!$C$50)</f>
        <v>نعم</v>
      </c>
      <c r="P10" s="37" t="str">
        <f>IF(SUM(P15:P17)&gt;=0,Config!$C$49,Config!$C$50)</f>
        <v>نعم</v>
      </c>
      <c r="Q10" s="37" t="str">
        <f>IF(SUM(Q15:Q17)&gt;=0,Config!$C$49,Config!$C$50)</f>
        <v>نعم</v>
      </c>
      <c r="R10" s="37" t="str">
        <f>IF(SUM(R15:R17)&gt;=0,Config!$C$49,Config!$C$50)</f>
        <v>نعم</v>
      </c>
      <c r="S10" s="37" t="str">
        <f>IF(SUM(S15:S17)&gt;=0,Config!$C$49,Config!$C$50)</f>
        <v>نعم</v>
      </c>
      <c r="T10" s="37" t="str">
        <f>IF(SUM(T15:T17)&gt;=0,Config!$C$49,Config!$C$50)</f>
        <v>نعم</v>
      </c>
      <c r="U10" s="37" t="str">
        <f>IF(SUM(U15:U17)&gt;=0,Config!$C$49,Config!$C$50)</f>
        <v>نعم</v>
      </c>
      <c r="V10" s="37" t="str">
        <f>IF(SUM(V15:V17)&gt;=0,Config!$C$49,Config!$C$50)</f>
        <v>نعم</v>
      </c>
      <c r="W10" s="37" t="str">
        <f>IF(SUM(W15:W17)&gt;=0,Config!$C$49,Config!$C$50)</f>
        <v>نعم</v>
      </c>
      <c r="X10" s="37" t="str">
        <f>IF(SUM(X15:X17)&gt;=0,Config!$C$49,Config!$C$50)</f>
        <v>نعم</v>
      </c>
      <c r="Y10" s="37" t="str">
        <f>IF(SUM(Y15:Y17)&gt;=0,Config!$C$49,Config!$C$50)</f>
        <v>نعم</v>
      </c>
      <c r="Z10" s="37" t="str">
        <f>IF(SUM(Z15:Z17)&gt;=0,Config!$C$49,Config!$C$50)</f>
        <v>نعم</v>
      </c>
      <c r="AA10" s="37" t="str">
        <f>IF(SUM(AA15:AA17)&gt;=0,Config!$C$49,Config!$C$50)</f>
        <v>نعم</v>
      </c>
      <c r="AB10" s="37" t="str">
        <f>IF(SUM(AB15:AB17)&gt;=0,Config!$C$49,Config!$C$50)</f>
        <v>نعم</v>
      </c>
      <c r="AC10" s="37" t="str">
        <f>IF(SUM(AC15:AC17)&gt;=0,Config!$C$49,Config!$C$50)</f>
        <v>نعم</v>
      </c>
      <c r="AD10" s="37" t="str">
        <f>IF(SUM(AD15:AD17)&gt;=0,Config!$C$49,Config!$C$50)</f>
        <v>نعم</v>
      </c>
      <c r="AE10" s="37" t="str">
        <f>IF(SUM(AE15:AE17)&gt;=0,Config!$C$49,Config!$C$50)</f>
        <v>نعم</v>
      </c>
      <c r="AF10" s="37" t="str">
        <f>IF(SUM(AF15:AF17)&gt;=0,Config!$C$49,Config!$C$50)</f>
        <v>نعم</v>
      </c>
      <c r="AG10" s="37" t="str">
        <f>IF(SUM(AG15:AG17)&gt;=0,Config!$C$49,Config!$C$50)</f>
        <v>نعم</v>
      </c>
      <c r="AH10" s="37" t="str">
        <f>IF(SUM(AH15:AH17)&gt;=0,Config!$C$49,Config!$C$50)</f>
        <v>نعم</v>
      </c>
      <c r="AI10" s="37" t="str">
        <f>IF(SUM(AI15:AI17)&gt;=0,Config!$C$49,Config!$C$50)</f>
        <v>نعم</v>
      </c>
      <c r="AJ10" s="37" t="str">
        <f>IF(SUM(AJ15:AJ17)&gt;=0,Config!$C$49,Config!$C$50)</f>
        <v>نعم</v>
      </c>
      <c r="AK10" s="37" t="str">
        <f>IF(SUM(AK15:AK17)&gt;=0,Config!$C$49,Config!$C$50)</f>
        <v>نعم</v>
      </c>
      <c r="AL10" s="37" t="str">
        <f>IF(SUM(AL15:AL17)&gt;=0,Config!$C$49,Config!$C$50)</f>
        <v>نعم</v>
      </c>
      <c r="AM10" s="37" t="str">
        <f>IF(SUM(AM15:AM17)&gt;=0,Config!$C$49,Config!$C$50)</f>
        <v>نعم</v>
      </c>
      <c r="AN10" s="37" t="str">
        <f>IF(SUM(AN15:AN17)&gt;=0,Config!$C$49,Config!$C$50)</f>
        <v>نعم</v>
      </c>
      <c r="AO10" s="37" t="str">
        <f>IF(SUM(AO15:AO17)&gt;=0,Config!$C$49,Config!$C$50)</f>
        <v>نعم</v>
      </c>
      <c r="AP10" s="37" t="str">
        <f>IF(SUM(AP15:AP17)&gt;=0,Config!$C$49,Config!$C$50)</f>
        <v>نعم</v>
      </c>
      <c r="AQ10" s="37" t="str">
        <f>IF(SUM(AQ15:AQ17)&gt;=0,Config!$C$49,Config!$C$50)</f>
        <v>نعم</v>
      </c>
      <c r="AR10" s="37" t="str">
        <f>IF(SUM(AR15:AR17)&gt;=0,Config!$C$49,Config!$C$50)</f>
        <v>نعم</v>
      </c>
      <c r="AS10" s="37" t="str">
        <f>IF(SUM(AS15:AS17)&gt;=0,Config!$C$49,Config!$C$50)</f>
        <v>نعم</v>
      </c>
      <c r="AT10" s="37" t="str">
        <f>IF(SUM(AT15:AT17)&gt;=0,Config!$C$49,Config!$C$50)</f>
        <v>نعم</v>
      </c>
      <c r="AU10" s="37" t="str">
        <f>IF(SUM(AU15:AU17)&gt;=0,Config!$C$49,Config!$C$50)</f>
        <v>نعم</v>
      </c>
      <c r="AV10" s="37" t="str">
        <f>IF(SUM(AV15:AV17)&gt;=0,Config!$C$49,Config!$C$50)</f>
        <v>نعم</v>
      </c>
      <c r="AW10" s="37" t="str">
        <f>IF(SUM(AW15:AW17)&gt;=0,Config!$C$49,Config!$C$50)</f>
        <v>نعم</v>
      </c>
      <c r="AX10" s="37" t="str">
        <f>IF(SUM(AX15:AX17)&gt;=0,Config!$C$49,Config!$C$50)</f>
        <v>نعم</v>
      </c>
      <c r="AY10" s="37" t="str">
        <f>IF(SUM(AY15:AY17)&gt;=0,Config!$C$49,Config!$C$50)</f>
        <v>نعم</v>
      </c>
      <c r="AZ10" s="37" t="str">
        <f>IF(SUM(AZ15:AZ17)&gt;=0,Config!$C$49,Config!$C$50)</f>
        <v>نعم</v>
      </c>
      <c r="BA10" s="37" t="str">
        <f>IF(SUM(BA15:BA17)&gt;=0,Config!$C$49,Config!$C$50)</f>
        <v>نعم</v>
      </c>
      <c r="BB10" s="37" t="str">
        <f>IF(SUM(BB15:BB17)&gt;=0,Config!$C$49,Config!$C$50)</f>
        <v>نعم</v>
      </c>
    </row>
    <row r="11" spans="2:54" ht="14.45">
      <c r="B11" s="2"/>
      <c r="C11" s="2"/>
      <c r="D11" s="17" t="s">
        <v>132</v>
      </c>
      <c r="E11" s="37" t="str">
        <f>IF('Main Sheet'!$C$10=Config!$C$47,Config!$C$49,'Companies َQualification'!E10)</f>
        <v>نعم</v>
      </c>
      <c r="F11" s="37" t="str">
        <f>IF('Main Sheet'!$C$10=Config!$C$47,Config!$C$49,'Companies َQualification'!F10)</f>
        <v>نعم</v>
      </c>
      <c r="G11" s="37" t="str">
        <f>IF('Main Sheet'!$C$10=Config!$C$47,Config!$C$49,'Companies َQualification'!G10)</f>
        <v>نعم</v>
      </c>
      <c r="H11" s="37" t="str">
        <f>IF('Main Sheet'!$C$10=Config!$C$47,Config!$C$49,'Companies َQualification'!H10)</f>
        <v>نعم</v>
      </c>
      <c r="I11" s="37" t="str">
        <f>IF('Main Sheet'!$C$10=Config!$C$47,Config!$C$49,'Companies َQualification'!I10)</f>
        <v>نعم</v>
      </c>
      <c r="J11" s="37" t="str">
        <f>IF('Main Sheet'!$C$10=Config!$C$47,Config!$C$49,'Companies َQualification'!J10)</f>
        <v>نعم</v>
      </c>
      <c r="K11" s="37" t="str">
        <f>IF('Main Sheet'!$C$10=Config!$C$47,Config!$C$49,'Companies َQualification'!K10)</f>
        <v>نعم</v>
      </c>
      <c r="L11" s="37" t="str">
        <f>IF('Main Sheet'!$C$10=Config!$C$47,Config!$C$49,'Companies َQualification'!L10)</f>
        <v>نعم</v>
      </c>
      <c r="M11" s="37" t="str">
        <f>IF('Main Sheet'!$C$10=Config!$C$47,Config!$C$49,'Companies َQualification'!M10)</f>
        <v>نعم</v>
      </c>
      <c r="N11" s="37" t="str">
        <f>IF('Main Sheet'!$C$10=Config!$C$47,Config!$C$49,'Companies َQualification'!N10)</f>
        <v>نعم</v>
      </c>
      <c r="O11" s="37" t="str">
        <f>IF('Main Sheet'!$C$10=Config!$C$47,Config!$C$49,'Companies َQualification'!O10)</f>
        <v>نعم</v>
      </c>
      <c r="P11" s="37" t="str">
        <f>IF('Main Sheet'!$C$10=Config!$C$47,Config!$C$49,'Companies َQualification'!P10)</f>
        <v>نعم</v>
      </c>
      <c r="Q11" s="37" t="str">
        <f>IF('Main Sheet'!$C$10=Config!$C$47,Config!$C$49,'Companies َQualification'!Q10)</f>
        <v>نعم</v>
      </c>
      <c r="R11" s="37" t="str">
        <f>IF('Main Sheet'!$C$10=Config!$C$47,Config!$C$49,'Companies َQualification'!R10)</f>
        <v>نعم</v>
      </c>
      <c r="S11" s="37" t="str">
        <f>IF('Main Sheet'!$C$10=Config!$C$47,Config!$C$49,'Companies َQualification'!S10)</f>
        <v>نعم</v>
      </c>
      <c r="T11" s="37" t="str">
        <f>IF('Main Sheet'!$C$10=Config!$C$47,Config!$C$49,'Companies َQualification'!T10)</f>
        <v>نعم</v>
      </c>
      <c r="U11" s="37" t="str">
        <f>IF('Main Sheet'!$C$10=Config!$C$47,Config!$C$49,'Companies َQualification'!U10)</f>
        <v>نعم</v>
      </c>
      <c r="V11" s="37" t="str">
        <f>IF('Main Sheet'!$C$10=Config!$C$47,Config!$C$49,'Companies َQualification'!V10)</f>
        <v>نعم</v>
      </c>
      <c r="W11" s="37" t="str">
        <f>IF('Main Sheet'!$C$10=Config!$C$47,Config!$C$49,'Companies َQualification'!W10)</f>
        <v>نعم</v>
      </c>
      <c r="X11" s="37" t="str">
        <f>IF('Main Sheet'!$C$10=Config!$C$47,Config!$C$49,'Companies َQualification'!X10)</f>
        <v>نعم</v>
      </c>
      <c r="Y11" s="37" t="str">
        <f>IF('Main Sheet'!$C$10=Config!$C$47,Config!$C$49,'Companies َQualification'!Y10)</f>
        <v>نعم</v>
      </c>
      <c r="Z11" s="37" t="str">
        <f>IF('Main Sheet'!$C$10=Config!$C$47,Config!$C$49,'Companies َQualification'!Z10)</f>
        <v>نعم</v>
      </c>
      <c r="AA11" s="37" t="str">
        <f>IF('Main Sheet'!$C$10=Config!$C$47,Config!$C$49,'Companies َQualification'!AA10)</f>
        <v>نعم</v>
      </c>
      <c r="AB11" s="37" t="str">
        <f>IF('Main Sheet'!$C$10=Config!$C$47,Config!$C$49,'Companies َQualification'!AB10)</f>
        <v>نعم</v>
      </c>
      <c r="AC11" s="37" t="str">
        <f>IF('Main Sheet'!$C$10=Config!$C$47,Config!$C$49,'Companies َQualification'!AC10)</f>
        <v>نعم</v>
      </c>
      <c r="AD11" s="37" t="str">
        <f>IF('Main Sheet'!$C$10=Config!$C$47,Config!$C$49,'Companies َQualification'!AD10)</f>
        <v>نعم</v>
      </c>
      <c r="AE11" s="37" t="str">
        <f>IF('Main Sheet'!$C$10=Config!$C$47,Config!$C$49,'Companies َQualification'!AE10)</f>
        <v>نعم</v>
      </c>
      <c r="AF11" s="37" t="str">
        <f>IF('Main Sheet'!$C$10=Config!$C$47,Config!$C$49,'Companies َQualification'!AF10)</f>
        <v>نعم</v>
      </c>
      <c r="AG11" s="37" t="str">
        <f>IF('Main Sheet'!$C$10=Config!$C$47,Config!$C$49,'Companies َQualification'!AG10)</f>
        <v>نعم</v>
      </c>
      <c r="AH11" s="37" t="str">
        <f>IF('Main Sheet'!$C$10=Config!$C$47,Config!$C$49,'Companies َQualification'!AH10)</f>
        <v>نعم</v>
      </c>
      <c r="AI11" s="37" t="str">
        <f>IF('Main Sheet'!$C$10=Config!$C$47,Config!$C$49,'Companies َQualification'!AI10)</f>
        <v>نعم</v>
      </c>
      <c r="AJ11" s="37" t="str">
        <f>IF('Main Sheet'!$C$10=Config!$C$47,Config!$C$49,'Companies َQualification'!AJ10)</f>
        <v>نعم</v>
      </c>
      <c r="AK11" s="37" t="str">
        <f>IF('Main Sheet'!$C$10=Config!$C$47,Config!$C$49,'Companies َQualification'!AK10)</f>
        <v>نعم</v>
      </c>
      <c r="AL11" s="37" t="str">
        <f>IF('Main Sheet'!$C$10=Config!$C$47,Config!$C$49,'Companies َQualification'!AL10)</f>
        <v>نعم</v>
      </c>
      <c r="AM11" s="37" t="str">
        <f>IF('Main Sheet'!$C$10=Config!$C$47,Config!$C$49,'Companies َQualification'!AM10)</f>
        <v>نعم</v>
      </c>
      <c r="AN11" s="37" t="str">
        <f>IF('Main Sheet'!$C$10=Config!$C$47,Config!$C$49,'Companies َQualification'!AN10)</f>
        <v>نعم</v>
      </c>
      <c r="AO11" s="37" t="str">
        <f>IF('Main Sheet'!$C$10=Config!$C$47,Config!$C$49,'Companies َQualification'!AO10)</f>
        <v>نعم</v>
      </c>
      <c r="AP11" s="37" t="str">
        <f>IF('Main Sheet'!$C$10=Config!$C$47,Config!$C$49,'Companies َQualification'!AP10)</f>
        <v>نعم</v>
      </c>
      <c r="AQ11" s="37" t="str">
        <f>IF('Main Sheet'!$C$10=Config!$C$47,Config!$C$49,'Companies َQualification'!AQ10)</f>
        <v>نعم</v>
      </c>
      <c r="AR11" s="37" t="str">
        <f>IF('Main Sheet'!$C$10=Config!$C$47,Config!$C$49,'Companies َQualification'!AR10)</f>
        <v>نعم</v>
      </c>
      <c r="AS11" s="37" t="str">
        <f>IF('Main Sheet'!$C$10=Config!$C$47,Config!$C$49,'Companies َQualification'!AS10)</f>
        <v>نعم</v>
      </c>
      <c r="AT11" s="37" t="str">
        <f>IF('Main Sheet'!$C$10=Config!$C$47,Config!$C$49,'Companies َQualification'!AT10)</f>
        <v>نعم</v>
      </c>
      <c r="AU11" s="37" t="str">
        <f>IF('Main Sheet'!$C$10=Config!$C$47,Config!$C$49,'Companies َQualification'!AU10)</f>
        <v>نعم</v>
      </c>
      <c r="AV11" s="37" t="str">
        <f>IF('Main Sheet'!$C$10=Config!$C$47,Config!$C$49,'Companies َQualification'!AV10)</f>
        <v>نعم</v>
      </c>
      <c r="AW11" s="37" t="str">
        <f>IF('Main Sheet'!$C$10=Config!$C$47,Config!$C$49,'Companies َQualification'!AW10)</f>
        <v>نعم</v>
      </c>
      <c r="AX11" s="37" t="str">
        <f>IF('Main Sheet'!$C$10=Config!$C$47,Config!$C$49,'Companies َQualification'!AX10)</f>
        <v>نعم</v>
      </c>
      <c r="AY11" s="37" t="str">
        <f>IF('Main Sheet'!$C$10=Config!$C$47,Config!$C$49,'Companies َQualification'!AY10)</f>
        <v>نعم</v>
      </c>
      <c r="AZ11" s="37" t="str">
        <f>IF('Main Sheet'!$C$10=Config!$C$47,Config!$C$49,'Companies َQualification'!AZ10)</f>
        <v>نعم</v>
      </c>
      <c r="BA11" s="37" t="str">
        <f>IF('Main Sheet'!$C$10=Config!$C$47,Config!$C$49,'Companies َQualification'!BA10)</f>
        <v>نعم</v>
      </c>
      <c r="BB11" s="37" t="str">
        <f>IF('Main Sheet'!$C$10=Config!$C$47,Config!$C$49,'Companies َQualification'!BB10)</f>
        <v>نعم</v>
      </c>
    </row>
    <row r="12" spans="2:54" ht="14.45">
      <c r="B12" s="2"/>
      <c r="C12" s="2"/>
      <c r="D12" s="2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</row>
    <row r="13" spans="2:54" ht="15.6">
      <c r="B13" s="2"/>
      <c r="C13" s="2"/>
      <c r="D13" s="7" t="s">
        <v>120</v>
      </c>
      <c r="E13" s="33" t="str">
        <f>E5</f>
        <v>ديلويت</v>
      </c>
      <c r="F13" s="33" t="str">
        <f t="shared" ref="F13:BB13" si="0">F5</f>
        <v>EY</v>
      </c>
      <c r="G13" s="33" t="str">
        <f t="shared" si="0"/>
        <v>ألشركة 3</v>
      </c>
      <c r="H13" s="33" t="str">
        <f t="shared" si="0"/>
        <v>ألشركة 4</v>
      </c>
      <c r="I13" s="33" t="str">
        <f t="shared" si="0"/>
        <v>ألشركة 5</v>
      </c>
      <c r="J13" s="33" t="str">
        <f t="shared" si="0"/>
        <v>ألشركة 6</v>
      </c>
      <c r="K13" s="33" t="str">
        <f t="shared" si="0"/>
        <v>ألشركة 7</v>
      </c>
      <c r="L13" s="33" t="str">
        <f t="shared" si="0"/>
        <v>ألشركة 8</v>
      </c>
      <c r="M13" s="33" t="str">
        <f t="shared" si="0"/>
        <v>ألشركة 9</v>
      </c>
      <c r="N13" s="33" t="str">
        <f t="shared" si="0"/>
        <v>ألشركة 10</v>
      </c>
      <c r="O13" s="33" t="str">
        <f t="shared" si="0"/>
        <v>ألشركة 11</v>
      </c>
      <c r="P13" s="33" t="str">
        <f t="shared" si="0"/>
        <v>ألشركة 12</v>
      </c>
      <c r="Q13" s="33" t="str">
        <f t="shared" si="0"/>
        <v>ألشركة 13</v>
      </c>
      <c r="R13" s="33" t="str">
        <f t="shared" si="0"/>
        <v>ألشركة 14</v>
      </c>
      <c r="S13" s="33" t="str">
        <f t="shared" si="0"/>
        <v>ألشركة 15</v>
      </c>
      <c r="T13" s="33" t="str">
        <f t="shared" si="0"/>
        <v>ألشركة 16</v>
      </c>
      <c r="U13" s="33" t="e">
        <f t="shared" si="0"/>
        <v>#N/A</v>
      </c>
      <c r="V13" s="33" t="e">
        <f t="shared" si="0"/>
        <v>#N/A</v>
      </c>
      <c r="W13" s="33" t="e">
        <f t="shared" si="0"/>
        <v>#N/A</v>
      </c>
      <c r="X13" s="33" t="e">
        <f t="shared" si="0"/>
        <v>#N/A</v>
      </c>
      <c r="Y13" s="33" t="e">
        <f t="shared" si="0"/>
        <v>#N/A</v>
      </c>
      <c r="Z13" s="33" t="e">
        <f t="shared" si="0"/>
        <v>#N/A</v>
      </c>
      <c r="AA13" s="33" t="e">
        <f t="shared" si="0"/>
        <v>#N/A</v>
      </c>
      <c r="AB13" s="33" t="e">
        <f t="shared" si="0"/>
        <v>#N/A</v>
      </c>
      <c r="AC13" s="33" t="e">
        <f t="shared" si="0"/>
        <v>#N/A</v>
      </c>
      <c r="AD13" s="33" t="e">
        <f t="shared" si="0"/>
        <v>#N/A</v>
      </c>
      <c r="AE13" s="33" t="e">
        <f t="shared" si="0"/>
        <v>#N/A</v>
      </c>
      <c r="AF13" s="33" t="e">
        <f t="shared" si="0"/>
        <v>#N/A</v>
      </c>
      <c r="AG13" s="33" t="e">
        <f t="shared" si="0"/>
        <v>#N/A</v>
      </c>
      <c r="AH13" s="33" t="e">
        <f t="shared" si="0"/>
        <v>#N/A</v>
      </c>
      <c r="AI13" s="33" t="e">
        <f t="shared" si="0"/>
        <v>#N/A</v>
      </c>
      <c r="AJ13" s="33" t="e">
        <f t="shared" si="0"/>
        <v>#N/A</v>
      </c>
      <c r="AK13" s="33" t="e">
        <f t="shared" si="0"/>
        <v>#N/A</v>
      </c>
      <c r="AL13" s="33" t="e">
        <f t="shared" si="0"/>
        <v>#N/A</v>
      </c>
      <c r="AM13" s="33" t="e">
        <f t="shared" si="0"/>
        <v>#N/A</v>
      </c>
      <c r="AN13" s="33" t="e">
        <f t="shared" si="0"/>
        <v>#N/A</v>
      </c>
      <c r="AO13" s="33" t="e">
        <f t="shared" si="0"/>
        <v>#N/A</v>
      </c>
      <c r="AP13" s="33" t="e">
        <f t="shared" si="0"/>
        <v>#N/A</v>
      </c>
      <c r="AQ13" s="33" t="e">
        <f t="shared" si="0"/>
        <v>#N/A</v>
      </c>
      <c r="AR13" s="33" t="e">
        <f t="shared" si="0"/>
        <v>#N/A</v>
      </c>
      <c r="AS13" s="33" t="e">
        <f t="shared" si="0"/>
        <v>#N/A</v>
      </c>
      <c r="AT13" s="33" t="e">
        <f t="shared" si="0"/>
        <v>#N/A</v>
      </c>
      <c r="AU13" s="33" t="e">
        <f t="shared" si="0"/>
        <v>#N/A</v>
      </c>
      <c r="AV13" s="33" t="e">
        <f t="shared" si="0"/>
        <v>#N/A</v>
      </c>
      <c r="AW13" s="33" t="e">
        <f t="shared" si="0"/>
        <v>#N/A</v>
      </c>
      <c r="AX13" s="33" t="e">
        <f t="shared" si="0"/>
        <v>#N/A</v>
      </c>
      <c r="AY13" s="33" t="e">
        <f t="shared" si="0"/>
        <v>#N/A</v>
      </c>
      <c r="AZ13" s="33" t="e">
        <f t="shared" si="0"/>
        <v>#N/A</v>
      </c>
      <c r="BA13" s="33" t="e">
        <f t="shared" si="0"/>
        <v>#N/A</v>
      </c>
      <c r="BB13" s="33" t="e">
        <f t="shared" si="0"/>
        <v>#N/A</v>
      </c>
    </row>
    <row r="14" spans="2:54" ht="15.6">
      <c r="B14" s="2"/>
      <c r="C14" s="2"/>
      <c r="D14" s="9"/>
      <c r="E14" s="33" t="str">
        <f>E6</f>
        <v>C1</v>
      </c>
      <c r="F14" s="33" t="str">
        <f t="shared" ref="F14:BB14" si="1">F6</f>
        <v>C2</v>
      </c>
      <c r="G14" s="33" t="str">
        <f t="shared" si="1"/>
        <v>C3</v>
      </c>
      <c r="H14" s="33" t="str">
        <f t="shared" si="1"/>
        <v>C4</v>
      </c>
      <c r="I14" s="33" t="str">
        <f t="shared" si="1"/>
        <v>C5</v>
      </c>
      <c r="J14" s="33" t="str">
        <f t="shared" si="1"/>
        <v>C6</v>
      </c>
      <c r="K14" s="33" t="str">
        <f t="shared" si="1"/>
        <v>C7</v>
      </c>
      <c r="L14" s="33" t="str">
        <f t="shared" si="1"/>
        <v>C8</v>
      </c>
      <c r="M14" s="33" t="str">
        <f t="shared" si="1"/>
        <v>C9</v>
      </c>
      <c r="N14" s="33" t="str">
        <f t="shared" si="1"/>
        <v>C10</v>
      </c>
      <c r="O14" s="33" t="str">
        <f t="shared" si="1"/>
        <v>C11</v>
      </c>
      <c r="P14" s="33" t="str">
        <f t="shared" si="1"/>
        <v>C12</v>
      </c>
      <c r="Q14" s="33" t="str">
        <f t="shared" si="1"/>
        <v>C13</v>
      </c>
      <c r="R14" s="33" t="str">
        <f t="shared" si="1"/>
        <v>C14</v>
      </c>
      <c r="S14" s="33" t="str">
        <f t="shared" si="1"/>
        <v>C15</v>
      </c>
      <c r="T14" s="33" t="str">
        <f t="shared" si="1"/>
        <v>C16</v>
      </c>
      <c r="U14" s="33">
        <f t="shared" si="1"/>
        <v>0</v>
      </c>
      <c r="V14" s="33">
        <f t="shared" si="1"/>
        <v>0</v>
      </c>
      <c r="W14" s="33">
        <f t="shared" si="1"/>
        <v>0</v>
      </c>
      <c r="X14" s="33">
        <f t="shared" si="1"/>
        <v>0</v>
      </c>
      <c r="Y14" s="33">
        <f t="shared" si="1"/>
        <v>0</v>
      </c>
      <c r="Z14" s="33">
        <f t="shared" si="1"/>
        <v>0</v>
      </c>
      <c r="AA14" s="33">
        <f t="shared" si="1"/>
        <v>0</v>
      </c>
      <c r="AB14" s="33">
        <f t="shared" si="1"/>
        <v>0</v>
      </c>
      <c r="AC14" s="33">
        <f t="shared" si="1"/>
        <v>0</v>
      </c>
      <c r="AD14" s="33">
        <f t="shared" si="1"/>
        <v>0</v>
      </c>
      <c r="AE14" s="33">
        <f t="shared" si="1"/>
        <v>0</v>
      </c>
      <c r="AF14" s="33">
        <f t="shared" si="1"/>
        <v>0</v>
      </c>
      <c r="AG14" s="33">
        <f t="shared" si="1"/>
        <v>0</v>
      </c>
      <c r="AH14" s="33">
        <f t="shared" si="1"/>
        <v>0</v>
      </c>
      <c r="AI14" s="33">
        <f t="shared" si="1"/>
        <v>0</v>
      </c>
      <c r="AJ14" s="33">
        <f t="shared" si="1"/>
        <v>0</v>
      </c>
      <c r="AK14" s="33">
        <f t="shared" si="1"/>
        <v>0</v>
      </c>
      <c r="AL14" s="33">
        <f t="shared" si="1"/>
        <v>0</v>
      </c>
      <c r="AM14" s="33">
        <f t="shared" si="1"/>
        <v>0</v>
      </c>
      <c r="AN14" s="33">
        <f t="shared" si="1"/>
        <v>0</v>
      </c>
      <c r="AO14" s="33">
        <f t="shared" si="1"/>
        <v>0</v>
      </c>
      <c r="AP14" s="33">
        <f t="shared" si="1"/>
        <v>0</v>
      </c>
      <c r="AQ14" s="33">
        <f t="shared" si="1"/>
        <v>0</v>
      </c>
      <c r="AR14" s="33">
        <f t="shared" si="1"/>
        <v>0</v>
      </c>
      <c r="AS14" s="33">
        <f t="shared" si="1"/>
        <v>0</v>
      </c>
      <c r="AT14" s="33">
        <f t="shared" si="1"/>
        <v>0</v>
      </c>
      <c r="AU14" s="33">
        <f t="shared" si="1"/>
        <v>0</v>
      </c>
      <c r="AV14" s="33">
        <f t="shared" si="1"/>
        <v>0</v>
      </c>
      <c r="AW14" s="33">
        <f t="shared" si="1"/>
        <v>0</v>
      </c>
      <c r="AX14" s="33">
        <f t="shared" si="1"/>
        <v>0</v>
      </c>
      <c r="AY14" s="33">
        <f t="shared" si="1"/>
        <v>0</v>
      </c>
      <c r="AZ14" s="33">
        <f t="shared" si="1"/>
        <v>0</v>
      </c>
      <c r="BA14" s="33">
        <f t="shared" si="1"/>
        <v>0</v>
      </c>
      <c r="BB14" s="33">
        <f t="shared" si="1"/>
        <v>0</v>
      </c>
    </row>
    <row r="15" spans="2:54" ht="15.6">
      <c r="B15" s="2"/>
      <c r="C15" s="2"/>
      <c r="D15" s="9" t="s">
        <v>70</v>
      </c>
      <c r="E15" s="33">
        <f>INDEX(Config!$D$9:$D$11,MATCH('Companies َQualification'!E7,Config!$C$9:$C$11,0),1)</f>
        <v>-2</v>
      </c>
      <c r="F15" s="33">
        <f>INDEX(Config!$D$9:$D$11,MATCH('Companies َQualification'!F7,Config!$C$9:$C$11,0),1)</f>
        <v>2</v>
      </c>
      <c r="G15" s="33">
        <f>INDEX(Config!$D$9:$D$11,MATCH('Companies َQualification'!G7,Config!$C$9:$C$11,0),1)</f>
        <v>2</v>
      </c>
      <c r="H15" s="33">
        <f>INDEX(Config!$D$9:$D$11,MATCH('Companies َQualification'!H7,Config!$C$9:$C$11,0),1)</f>
        <v>2</v>
      </c>
      <c r="I15" s="33">
        <f>INDEX(Config!$D$9:$D$11,MATCH('Companies َQualification'!I7,Config!$C$9:$C$11,0),1)</f>
        <v>-2</v>
      </c>
      <c r="J15" s="33">
        <f>INDEX(Config!$D$9:$D$11,MATCH('Companies َQualification'!J7,Config!$C$9:$C$11,0),1)</f>
        <v>2</v>
      </c>
      <c r="K15" s="33">
        <f>INDEX(Config!$D$9:$D$11,MATCH('Companies َQualification'!K7,Config!$C$9:$C$11,0),1)</f>
        <v>2</v>
      </c>
      <c r="L15" s="33">
        <f>INDEX(Config!$D$9:$D$11,MATCH('Companies َQualification'!L7,Config!$C$9:$C$11,0),1)</f>
        <v>2</v>
      </c>
      <c r="M15" s="33">
        <f>INDEX(Config!$D$9:$D$11,MATCH('Companies َQualification'!M7,Config!$C$9:$C$11,0),1)</f>
        <v>2</v>
      </c>
      <c r="N15" s="33">
        <f>INDEX(Config!$D$9:$D$11,MATCH('Companies َQualification'!N7,Config!$C$9:$C$11,0),1)</f>
        <v>2</v>
      </c>
      <c r="O15" s="33">
        <f>INDEX(Config!$D$9:$D$11,MATCH('Companies َQualification'!O7,Config!$C$9:$C$11,0),1)</f>
        <v>2</v>
      </c>
      <c r="P15" s="33">
        <f>INDEX(Config!$D$9:$D$11,MATCH('Companies َQualification'!P7,Config!$C$9:$C$11,0),1)</f>
        <v>2</v>
      </c>
      <c r="Q15" s="33">
        <f>INDEX(Config!$D$9:$D$11,MATCH('Companies َQualification'!Q7,Config!$C$9:$C$11,0),1)</f>
        <v>2</v>
      </c>
      <c r="R15" s="33">
        <f>INDEX(Config!$D$9:$D$11,MATCH('Companies َQualification'!R7,Config!$C$9:$C$11,0),1)</f>
        <v>2</v>
      </c>
      <c r="S15" s="33">
        <f>INDEX(Config!$D$9:$D$11,MATCH('Companies َQualification'!S7,Config!$C$9:$C$11,0),1)</f>
        <v>2</v>
      </c>
      <c r="T15" s="33">
        <f>INDEX(Config!$D$9:$D$11,MATCH('Companies َQualification'!T7,Config!$C$9:$C$11,0),1)</f>
        <v>2</v>
      </c>
      <c r="U15" s="33">
        <f>INDEX(Config!$D$9:$D$11,MATCH('Companies َQualification'!U7,Config!$C$9:$C$11,0),1)</f>
        <v>2</v>
      </c>
      <c r="V15" s="33">
        <f>INDEX(Config!$D$9:$D$11,MATCH('Companies َQualification'!V7,Config!$C$9:$C$11,0),1)</f>
        <v>2</v>
      </c>
      <c r="W15" s="33">
        <f>INDEX(Config!$D$9:$D$11,MATCH('Companies َQualification'!W7,Config!$C$9:$C$11,0),1)</f>
        <v>2</v>
      </c>
      <c r="X15" s="33">
        <f>INDEX(Config!$D$9:$D$11,MATCH('Companies َQualification'!X7,Config!$C$9:$C$11,0),1)</f>
        <v>2</v>
      </c>
      <c r="Y15" s="33">
        <f>INDEX(Config!$D$9:$D$11,MATCH('Companies َQualification'!Y7,Config!$C$9:$C$11,0),1)</f>
        <v>2</v>
      </c>
      <c r="Z15" s="33">
        <f>INDEX(Config!$D$9:$D$11,MATCH('Companies َQualification'!Z7,Config!$C$9:$C$11,0),1)</f>
        <v>2</v>
      </c>
      <c r="AA15" s="33">
        <f>INDEX(Config!$D$9:$D$11,MATCH('Companies َQualification'!AA7,Config!$C$9:$C$11,0),1)</f>
        <v>2</v>
      </c>
      <c r="AB15" s="33">
        <f>INDEX(Config!$D$9:$D$11,MATCH('Companies َQualification'!AB7,Config!$C$9:$C$11,0),1)</f>
        <v>2</v>
      </c>
      <c r="AC15" s="33">
        <f>INDEX(Config!$D$9:$D$11,MATCH('Companies َQualification'!AC7,Config!$C$9:$C$11,0),1)</f>
        <v>2</v>
      </c>
      <c r="AD15" s="33">
        <f>INDEX(Config!$D$9:$D$11,MATCH('Companies َQualification'!AD7,Config!$C$9:$C$11,0),1)</f>
        <v>2</v>
      </c>
      <c r="AE15" s="33">
        <f>INDEX(Config!$D$9:$D$11,MATCH('Companies َQualification'!AE7,Config!$C$9:$C$11,0),1)</f>
        <v>2</v>
      </c>
      <c r="AF15" s="33">
        <f>INDEX(Config!$D$9:$D$11,MATCH('Companies َQualification'!AF7,Config!$C$9:$C$11,0),1)</f>
        <v>2</v>
      </c>
      <c r="AG15" s="33">
        <f>INDEX(Config!$D$9:$D$11,MATCH('Companies َQualification'!AG7,Config!$C$9:$C$11,0),1)</f>
        <v>2</v>
      </c>
      <c r="AH15" s="33">
        <f>INDEX(Config!$D$9:$D$11,MATCH('Companies َQualification'!AH7,Config!$C$9:$C$11,0),1)</f>
        <v>2</v>
      </c>
      <c r="AI15" s="33">
        <f>INDEX(Config!$D$9:$D$11,MATCH('Companies َQualification'!AI7,Config!$C$9:$C$11,0),1)</f>
        <v>2</v>
      </c>
      <c r="AJ15" s="33">
        <f>INDEX(Config!$D$9:$D$11,MATCH('Companies َQualification'!AJ7,Config!$C$9:$C$11,0),1)</f>
        <v>2</v>
      </c>
      <c r="AK15" s="33">
        <f>INDEX(Config!$D$9:$D$11,MATCH('Companies َQualification'!AK7,Config!$C$9:$C$11,0),1)</f>
        <v>2</v>
      </c>
      <c r="AL15" s="33">
        <f>INDEX(Config!$D$9:$D$11,MATCH('Companies َQualification'!AL7,Config!$C$9:$C$11,0),1)</f>
        <v>2</v>
      </c>
      <c r="AM15" s="33">
        <f>INDEX(Config!$D$9:$D$11,MATCH('Companies َQualification'!AM7,Config!$C$9:$C$11,0),1)</f>
        <v>2</v>
      </c>
      <c r="AN15" s="33">
        <f>INDEX(Config!$D$9:$D$11,MATCH('Companies َQualification'!AN7,Config!$C$9:$C$11,0),1)</f>
        <v>2</v>
      </c>
      <c r="AO15" s="33">
        <f>INDEX(Config!$D$9:$D$11,MATCH('Companies َQualification'!AO7,Config!$C$9:$C$11,0),1)</f>
        <v>2</v>
      </c>
      <c r="AP15" s="33">
        <f>INDEX(Config!$D$9:$D$11,MATCH('Companies َQualification'!AP7,Config!$C$9:$C$11,0),1)</f>
        <v>2</v>
      </c>
      <c r="AQ15" s="33">
        <f>INDEX(Config!$D$9:$D$11,MATCH('Companies َQualification'!AQ7,Config!$C$9:$C$11,0),1)</f>
        <v>2</v>
      </c>
      <c r="AR15" s="33">
        <f>INDEX(Config!$D$9:$D$11,MATCH('Companies َQualification'!AR7,Config!$C$9:$C$11,0),1)</f>
        <v>2</v>
      </c>
      <c r="AS15" s="33">
        <f>INDEX(Config!$D$9:$D$11,MATCH('Companies َQualification'!AS7,Config!$C$9:$C$11,0),1)</f>
        <v>2</v>
      </c>
      <c r="AT15" s="33">
        <f>INDEX(Config!$D$9:$D$11,MATCH('Companies َQualification'!AT7,Config!$C$9:$C$11,0),1)</f>
        <v>2</v>
      </c>
      <c r="AU15" s="33">
        <f>INDEX(Config!$D$9:$D$11,MATCH('Companies َQualification'!AU7,Config!$C$9:$C$11,0),1)</f>
        <v>2</v>
      </c>
      <c r="AV15" s="33">
        <f>INDEX(Config!$D$9:$D$11,MATCH('Companies َQualification'!AV7,Config!$C$9:$C$11,0),1)</f>
        <v>2</v>
      </c>
      <c r="AW15" s="33">
        <f>INDEX(Config!$D$9:$D$11,MATCH('Companies َQualification'!AW7,Config!$C$9:$C$11,0),1)</f>
        <v>2</v>
      </c>
      <c r="AX15" s="33">
        <f>INDEX(Config!$D$9:$D$11,MATCH('Companies َQualification'!AX7,Config!$C$9:$C$11,0),1)</f>
        <v>2</v>
      </c>
      <c r="AY15" s="33">
        <f>INDEX(Config!$D$9:$D$11,MATCH('Companies َQualification'!AY7,Config!$C$9:$C$11,0),1)</f>
        <v>2</v>
      </c>
      <c r="AZ15" s="33">
        <f>INDEX(Config!$D$9:$D$11,MATCH('Companies َQualification'!AZ7,Config!$C$9:$C$11,0),1)</f>
        <v>2</v>
      </c>
      <c r="BA15" s="33">
        <f>INDEX(Config!$D$9:$D$11,MATCH('Companies َQualification'!BA7,Config!$C$9:$C$11,0),1)</f>
        <v>2</v>
      </c>
      <c r="BB15" s="33">
        <f>INDEX(Config!$D$9:$D$11,MATCH('Companies َQualification'!BB7,Config!$C$9:$C$11,0),1)</f>
        <v>2</v>
      </c>
    </row>
    <row r="16" spans="2:54" ht="15.6">
      <c r="B16" s="2"/>
      <c r="C16" s="2"/>
      <c r="D16" s="9" t="s">
        <v>78</v>
      </c>
      <c r="E16" s="33">
        <f>INDEX(Config!$D$17:$D$19,MATCH('Companies َQualification'!E8,Config!$C$17:$C$19,0),1)</f>
        <v>-1</v>
      </c>
      <c r="F16" s="33">
        <f>INDEX(Config!$D$17:$D$19,MATCH('Companies َQualification'!F8,Config!$C$17:$C$19,0),1)</f>
        <v>0</v>
      </c>
      <c r="G16" s="33">
        <f>INDEX(Config!$D$17:$D$19,MATCH('Companies َQualification'!G8,Config!$C$17:$C$19,0),1)</f>
        <v>0</v>
      </c>
      <c r="H16" s="33">
        <f>INDEX(Config!$D$17:$D$19,MATCH('Companies َQualification'!H8,Config!$C$17:$C$19,0),1)</f>
        <v>0</v>
      </c>
      <c r="I16" s="33">
        <f>INDEX(Config!$D$17:$D$19,MATCH('Companies َQualification'!I8,Config!$C$17:$C$19,0),1)</f>
        <v>1</v>
      </c>
      <c r="J16" s="33">
        <f>INDEX(Config!$D$17:$D$19,MATCH('Companies َQualification'!J8,Config!$C$17:$C$19,0),1)</f>
        <v>0</v>
      </c>
      <c r="K16" s="33">
        <f>INDEX(Config!$D$17:$D$19,MATCH('Companies َQualification'!K8,Config!$C$17:$C$19,0),1)</f>
        <v>-1</v>
      </c>
      <c r="L16" s="33">
        <f>INDEX(Config!$D$17:$D$19,MATCH('Companies َQualification'!L8,Config!$C$17:$C$19,0),1)</f>
        <v>0</v>
      </c>
      <c r="M16" s="33">
        <f>INDEX(Config!$D$17:$D$19,MATCH('Companies َQualification'!M8,Config!$C$17:$C$19,0),1)</f>
        <v>0</v>
      </c>
      <c r="N16" s="33">
        <f>INDEX(Config!$D$17:$D$19,MATCH('Companies َQualification'!N8,Config!$C$17:$C$19,0),1)</f>
        <v>0</v>
      </c>
      <c r="O16" s="33">
        <f>INDEX(Config!$D$17:$D$19,MATCH('Companies َQualification'!O8,Config!$C$17:$C$19,0),1)</f>
        <v>0</v>
      </c>
      <c r="P16" s="33">
        <f>INDEX(Config!$D$17:$D$19,MATCH('Companies َQualification'!P8,Config!$C$17:$C$19,0),1)</f>
        <v>0</v>
      </c>
      <c r="Q16" s="33">
        <f>INDEX(Config!$D$17:$D$19,MATCH('Companies َQualification'!Q8,Config!$C$17:$C$19,0),1)</f>
        <v>0</v>
      </c>
      <c r="R16" s="33">
        <f>INDEX(Config!$D$17:$D$19,MATCH('Companies َQualification'!R8,Config!$C$17:$C$19,0),1)</f>
        <v>0</v>
      </c>
      <c r="S16" s="33">
        <f>INDEX(Config!$D$17:$D$19,MATCH('Companies َQualification'!S8,Config!$C$17:$C$19,0),1)</f>
        <v>0</v>
      </c>
      <c r="T16" s="33">
        <f>INDEX(Config!$D$17:$D$19,MATCH('Companies َQualification'!T8,Config!$C$17:$C$19,0),1)</f>
        <v>0</v>
      </c>
      <c r="U16" s="33">
        <f>INDEX(Config!$D$17:$D$19,MATCH('Companies َQualification'!U8,Config!$C$17:$C$19,0),1)</f>
        <v>0</v>
      </c>
      <c r="V16" s="33">
        <f>INDEX(Config!$D$17:$D$19,MATCH('Companies َQualification'!V8,Config!$C$17:$C$19,0),1)</f>
        <v>0</v>
      </c>
      <c r="W16" s="33">
        <f>INDEX(Config!$D$17:$D$19,MATCH('Companies َQualification'!W8,Config!$C$17:$C$19,0),1)</f>
        <v>0</v>
      </c>
      <c r="X16" s="33">
        <f>INDEX(Config!$D$17:$D$19,MATCH('Companies َQualification'!X8,Config!$C$17:$C$19,0),1)</f>
        <v>0</v>
      </c>
      <c r="Y16" s="33">
        <f>INDEX(Config!$D$17:$D$19,MATCH('Companies َQualification'!Y8,Config!$C$17:$C$19,0),1)</f>
        <v>0</v>
      </c>
      <c r="Z16" s="33">
        <f>INDEX(Config!$D$17:$D$19,MATCH('Companies َQualification'!Z8,Config!$C$17:$C$19,0),1)</f>
        <v>0</v>
      </c>
      <c r="AA16" s="33">
        <f>INDEX(Config!$D$17:$D$19,MATCH('Companies َQualification'!AA8,Config!$C$17:$C$19,0),1)</f>
        <v>0</v>
      </c>
      <c r="AB16" s="33">
        <f>INDEX(Config!$D$17:$D$19,MATCH('Companies َQualification'!AB8,Config!$C$17:$C$19,0),1)</f>
        <v>0</v>
      </c>
      <c r="AC16" s="33">
        <f>INDEX(Config!$D$17:$D$19,MATCH('Companies َQualification'!AC8,Config!$C$17:$C$19,0),1)</f>
        <v>0</v>
      </c>
      <c r="AD16" s="33">
        <f>INDEX(Config!$D$17:$D$19,MATCH('Companies َQualification'!AD8,Config!$C$17:$C$19,0),1)</f>
        <v>0</v>
      </c>
      <c r="AE16" s="33">
        <f>INDEX(Config!$D$17:$D$19,MATCH('Companies َQualification'!AE8,Config!$C$17:$C$19,0),1)</f>
        <v>0</v>
      </c>
      <c r="AF16" s="33">
        <f>INDEX(Config!$D$17:$D$19,MATCH('Companies َQualification'!AF8,Config!$C$17:$C$19,0),1)</f>
        <v>0</v>
      </c>
      <c r="AG16" s="33">
        <f>INDEX(Config!$D$17:$D$19,MATCH('Companies َQualification'!AG8,Config!$C$17:$C$19,0),1)</f>
        <v>0</v>
      </c>
      <c r="AH16" s="33">
        <f>INDEX(Config!$D$17:$D$19,MATCH('Companies َQualification'!AH8,Config!$C$17:$C$19,0),1)</f>
        <v>0</v>
      </c>
      <c r="AI16" s="33">
        <f>INDEX(Config!$D$17:$D$19,MATCH('Companies َQualification'!AI8,Config!$C$17:$C$19,0),1)</f>
        <v>0</v>
      </c>
      <c r="AJ16" s="33">
        <f>INDEX(Config!$D$17:$D$19,MATCH('Companies َQualification'!AJ8,Config!$C$17:$C$19,0),1)</f>
        <v>0</v>
      </c>
      <c r="AK16" s="33">
        <f>INDEX(Config!$D$17:$D$19,MATCH('Companies َQualification'!AK8,Config!$C$17:$C$19,0),1)</f>
        <v>0</v>
      </c>
      <c r="AL16" s="33">
        <f>INDEX(Config!$D$17:$D$19,MATCH('Companies َQualification'!AL8,Config!$C$17:$C$19,0),1)</f>
        <v>0</v>
      </c>
      <c r="AM16" s="33">
        <f>INDEX(Config!$D$17:$D$19,MATCH('Companies َQualification'!AM8,Config!$C$17:$C$19,0),1)</f>
        <v>0</v>
      </c>
      <c r="AN16" s="33">
        <f>INDEX(Config!$D$17:$D$19,MATCH('Companies َQualification'!AN8,Config!$C$17:$C$19,0),1)</f>
        <v>0</v>
      </c>
      <c r="AO16" s="33">
        <f>INDEX(Config!$D$17:$D$19,MATCH('Companies َQualification'!AO8,Config!$C$17:$C$19,0),1)</f>
        <v>0</v>
      </c>
      <c r="AP16" s="33">
        <f>INDEX(Config!$D$17:$D$19,MATCH('Companies َQualification'!AP8,Config!$C$17:$C$19,0),1)</f>
        <v>0</v>
      </c>
      <c r="AQ16" s="33">
        <f>INDEX(Config!$D$17:$D$19,MATCH('Companies َQualification'!AQ8,Config!$C$17:$C$19,0),1)</f>
        <v>0</v>
      </c>
      <c r="AR16" s="33">
        <f>INDEX(Config!$D$17:$D$19,MATCH('Companies َQualification'!AR8,Config!$C$17:$C$19,0),1)</f>
        <v>0</v>
      </c>
      <c r="AS16" s="33">
        <f>INDEX(Config!$D$17:$D$19,MATCH('Companies َQualification'!AS8,Config!$C$17:$C$19,0),1)</f>
        <v>0</v>
      </c>
      <c r="AT16" s="33">
        <f>INDEX(Config!$D$17:$D$19,MATCH('Companies َQualification'!AT8,Config!$C$17:$C$19,0),1)</f>
        <v>0</v>
      </c>
      <c r="AU16" s="33">
        <f>INDEX(Config!$D$17:$D$19,MATCH('Companies َQualification'!AU8,Config!$C$17:$C$19,0),1)</f>
        <v>0</v>
      </c>
      <c r="AV16" s="33">
        <f>INDEX(Config!$D$17:$D$19,MATCH('Companies َQualification'!AV8,Config!$C$17:$C$19,0),1)</f>
        <v>0</v>
      </c>
      <c r="AW16" s="33">
        <f>INDEX(Config!$D$17:$D$19,MATCH('Companies َQualification'!AW8,Config!$C$17:$C$19,0),1)</f>
        <v>0</v>
      </c>
      <c r="AX16" s="33">
        <f>INDEX(Config!$D$17:$D$19,MATCH('Companies َQualification'!AX8,Config!$C$17:$C$19,0),1)</f>
        <v>0</v>
      </c>
      <c r="AY16" s="33">
        <f>INDEX(Config!$D$17:$D$19,MATCH('Companies َQualification'!AY8,Config!$C$17:$C$19,0),1)</f>
        <v>0</v>
      </c>
      <c r="AZ16" s="33">
        <f>INDEX(Config!$D$17:$D$19,MATCH('Companies َQualification'!AZ8,Config!$C$17:$C$19,0),1)</f>
        <v>0</v>
      </c>
      <c r="BA16" s="33">
        <f>INDEX(Config!$D$17:$D$19,MATCH('Companies َQualification'!BA8,Config!$C$17:$C$19,0),1)</f>
        <v>0</v>
      </c>
      <c r="BB16" s="33">
        <f>INDEX(Config!$D$17:$D$19,MATCH('Companies َQualification'!BB8,Config!$C$17:$C$19,0),1)</f>
        <v>0</v>
      </c>
    </row>
    <row r="17" spans="2:54" ht="15.6">
      <c r="B17" s="2"/>
      <c r="C17" s="2"/>
      <c r="D17" s="9" t="s">
        <v>74</v>
      </c>
      <c r="E17" s="33">
        <f>INDEX(Config!$D$13:$D$15,MATCH('Companies َQualification'!E9,Config!$C$13:$C$15,0),1)</f>
        <v>1.5</v>
      </c>
      <c r="F17" s="33">
        <f>INDEX(Config!$D$13:$D$15,MATCH('Companies َQualification'!F9,Config!$C$13:$C$15,0),1)</f>
        <v>-1.5</v>
      </c>
      <c r="G17" s="33">
        <f>INDEX(Config!$D$13:$D$15,MATCH('Companies َQualification'!G9,Config!$C$13:$C$15,0),1)</f>
        <v>0</v>
      </c>
      <c r="H17" s="33">
        <f>INDEX(Config!$D$13:$D$15,MATCH('Companies َQualification'!H9,Config!$C$13:$C$15,0),1)</f>
        <v>0</v>
      </c>
      <c r="I17" s="33">
        <f>INDEX(Config!$D$13:$D$15,MATCH('Companies َQualification'!I9,Config!$C$13:$C$15,0),1)</f>
        <v>-1.5</v>
      </c>
      <c r="J17" s="33">
        <f>INDEX(Config!$D$13:$D$15,MATCH('Companies َQualification'!J9,Config!$C$13:$C$15,0),1)</f>
        <v>0</v>
      </c>
      <c r="K17" s="33">
        <f>INDEX(Config!$D$13:$D$15,MATCH('Companies َQualification'!K9,Config!$C$13:$C$15,0),1)</f>
        <v>1.5</v>
      </c>
      <c r="L17" s="33">
        <f>INDEX(Config!$D$13:$D$15,MATCH('Companies َQualification'!L9,Config!$C$13:$C$15,0),1)</f>
        <v>0</v>
      </c>
      <c r="M17" s="33">
        <f>INDEX(Config!$D$13:$D$15,MATCH('Companies َQualification'!M9,Config!$C$13:$C$15,0),1)</f>
        <v>0</v>
      </c>
      <c r="N17" s="33">
        <f>INDEX(Config!$D$13:$D$15,MATCH('Companies َQualification'!N9,Config!$C$13:$C$15,0),1)</f>
        <v>0</v>
      </c>
      <c r="O17" s="33">
        <f>INDEX(Config!$D$13:$D$15,MATCH('Companies َQualification'!O9,Config!$C$13:$C$15,0),1)</f>
        <v>0</v>
      </c>
      <c r="P17" s="33">
        <f>INDEX(Config!$D$13:$D$15,MATCH('Companies َQualification'!P9,Config!$C$13:$C$15,0),1)</f>
        <v>0</v>
      </c>
      <c r="Q17" s="33">
        <f>INDEX(Config!$D$13:$D$15,MATCH('Companies َQualification'!Q9,Config!$C$13:$C$15,0),1)</f>
        <v>0</v>
      </c>
      <c r="R17" s="33">
        <f>INDEX(Config!$D$13:$D$15,MATCH('Companies َQualification'!R9,Config!$C$13:$C$15,0),1)</f>
        <v>0</v>
      </c>
      <c r="S17" s="33">
        <f>INDEX(Config!$D$13:$D$15,MATCH('Companies َQualification'!S9,Config!$C$13:$C$15,0),1)</f>
        <v>0</v>
      </c>
      <c r="T17" s="33">
        <f>INDEX(Config!$D$13:$D$15,MATCH('Companies َQualification'!T9,Config!$C$13:$C$15,0),1)</f>
        <v>0</v>
      </c>
      <c r="U17" s="33">
        <f>INDEX(Config!$D$13:$D$15,MATCH('Companies َQualification'!U9,Config!$C$13:$C$15,0),1)</f>
        <v>0</v>
      </c>
      <c r="V17" s="33">
        <f>INDEX(Config!$D$13:$D$15,MATCH('Companies َQualification'!V9,Config!$C$13:$C$15,0),1)</f>
        <v>0</v>
      </c>
      <c r="W17" s="33">
        <f>INDEX(Config!$D$13:$D$15,MATCH('Companies َQualification'!W9,Config!$C$13:$C$15,0),1)</f>
        <v>0</v>
      </c>
      <c r="X17" s="33">
        <f>INDEX(Config!$D$13:$D$15,MATCH('Companies َQualification'!X9,Config!$C$13:$C$15,0),1)</f>
        <v>0</v>
      </c>
      <c r="Y17" s="33">
        <f>INDEX(Config!$D$13:$D$15,MATCH('Companies َQualification'!Y9,Config!$C$13:$C$15,0),1)</f>
        <v>0</v>
      </c>
      <c r="Z17" s="33">
        <f>INDEX(Config!$D$13:$D$15,MATCH('Companies َQualification'!Z9,Config!$C$13:$C$15,0),1)</f>
        <v>0</v>
      </c>
      <c r="AA17" s="33">
        <f>INDEX(Config!$D$13:$D$15,MATCH('Companies َQualification'!AA9,Config!$C$13:$C$15,0),1)</f>
        <v>0</v>
      </c>
      <c r="AB17" s="33">
        <f>INDEX(Config!$D$13:$D$15,MATCH('Companies َQualification'!AB9,Config!$C$13:$C$15,0),1)</f>
        <v>0</v>
      </c>
      <c r="AC17" s="33">
        <f>INDEX(Config!$D$13:$D$15,MATCH('Companies َQualification'!AC9,Config!$C$13:$C$15,0),1)</f>
        <v>0</v>
      </c>
      <c r="AD17" s="33">
        <f>INDEX(Config!$D$13:$D$15,MATCH('Companies َQualification'!AD9,Config!$C$13:$C$15,0),1)</f>
        <v>0</v>
      </c>
      <c r="AE17" s="33">
        <f>INDEX(Config!$D$13:$D$15,MATCH('Companies َQualification'!AE9,Config!$C$13:$C$15,0),1)</f>
        <v>0</v>
      </c>
      <c r="AF17" s="33">
        <f>INDEX(Config!$D$13:$D$15,MATCH('Companies َQualification'!AF9,Config!$C$13:$C$15,0),1)</f>
        <v>0</v>
      </c>
      <c r="AG17" s="33">
        <f>INDEX(Config!$D$13:$D$15,MATCH('Companies َQualification'!AG9,Config!$C$13:$C$15,0),1)</f>
        <v>0</v>
      </c>
      <c r="AH17" s="33">
        <f>INDEX(Config!$D$13:$D$15,MATCH('Companies َQualification'!AH9,Config!$C$13:$C$15,0),1)</f>
        <v>0</v>
      </c>
      <c r="AI17" s="33">
        <f>INDEX(Config!$D$13:$D$15,MATCH('Companies َQualification'!AI9,Config!$C$13:$C$15,0),1)</f>
        <v>0</v>
      </c>
      <c r="AJ17" s="33">
        <f>INDEX(Config!$D$13:$D$15,MATCH('Companies َQualification'!AJ9,Config!$C$13:$C$15,0),1)</f>
        <v>0</v>
      </c>
      <c r="AK17" s="33">
        <f>INDEX(Config!$D$13:$D$15,MATCH('Companies َQualification'!AK9,Config!$C$13:$C$15,0),1)</f>
        <v>0</v>
      </c>
      <c r="AL17" s="33">
        <f>INDEX(Config!$D$13:$D$15,MATCH('Companies َQualification'!AL9,Config!$C$13:$C$15,0),1)</f>
        <v>0</v>
      </c>
      <c r="AM17" s="33">
        <f>INDEX(Config!$D$13:$D$15,MATCH('Companies َQualification'!AM9,Config!$C$13:$C$15,0),1)</f>
        <v>0</v>
      </c>
      <c r="AN17" s="33">
        <f>INDEX(Config!$D$13:$D$15,MATCH('Companies َQualification'!AN9,Config!$C$13:$C$15,0),1)</f>
        <v>0</v>
      </c>
      <c r="AO17" s="33">
        <f>INDEX(Config!$D$13:$D$15,MATCH('Companies َQualification'!AO9,Config!$C$13:$C$15,0),1)</f>
        <v>0</v>
      </c>
      <c r="AP17" s="33">
        <f>INDEX(Config!$D$13:$D$15,MATCH('Companies َQualification'!AP9,Config!$C$13:$C$15,0),1)</f>
        <v>0</v>
      </c>
      <c r="AQ17" s="33">
        <f>INDEX(Config!$D$13:$D$15,MATCH('Companies َQualification'!AQ9,Config!$C$13:$C$15,0),1)</f>
        <v>0</v>
      </c>
      <c r="AR17" s="33">
        <f>INDEX(Config!$D$13:$D$15,MATCH('Companies َQualification'!AR9,Config!$C$13:$C$15,0),1)</f>
        <v>0</v>
      </c>
      <c r="AS17" s="33">
        <f>INDEX(Config!$D$13:$D$15,MATCH('Companies َQualification'!AS9,Config!$C$13:$C$15,0),1)</f>
        <v>0</v>
      </c>
      <c r="AT17" s="33">
        <f>INDEX(Config!$D$13:$D$15,MATCH('Companies َQualification'!AT9,Config!$C$13:$C$15,0),1)</f>
        <v>0</v>
      </c>
      <c r="AU17" s="33">
        <f>INDEX(Config!$D$13:$D$15,MATCH('Companies َQualification'!AU9,Config!$C$13:$C$15,0),1)</f>
        <v>0</v>
      </c>
      <c r="AV17" s="33">
        <f>INDEX(Config!$D$13:$D$15,MATCH('Companies َQualification'!AV9,Config!$C$13:$C$15,0),1)</f>
        <v>0</v>
      </c>
      <c r="AW17" s="33">
        <f>INDEX(Config!$D$13:$D$15,MATCH('Companies َQualification'!AW9,Config!$C$13:$C$15,0),1)</f>
        <v>0</v>
      </c>
      <c r="AX17" s="33">
        <f>INDEX(Config!$D$13:$D$15,MATCH('Companies َQualification'!AX9,Config!$C$13:$C$15,0),1)</f>
        <v>0</v>
      </c>
      <c r="AY17" s="33">
        <f>INDEX(Config!$D$13:$D$15,MATCH('Companies َQualification'!AY9,Config!$C$13:$C$15,0),1)</f>
        <v>0</v>
      </c>
      <c r="AZ17" s="33">
        <f>INDEX(Config!$D$13:$D$15,MATCH('Companies َQualification'!AZ9,Config!$C$13:$C$15,0),1)</f>
        <v>0</v>
      </c>
      <c r="BA17" s="33">
        <f>INDEX(Config!$D$13:$D$15,MATCH('Companies َQualification'!BA9,Config!$C$13:$C$15,0),1)</f>
        <v>0</v>
      </c>
      <c r="BB17" s="33">
        <f>INDEX(Config!$D$13:$D$15,MATCH('Companies َQualification'!BB9,Config!$C$13:$C$15,0),1)</f>
        <v>0</v>
      </c>
    </row>
  </sheetData>
  <conditionalFormatting sqref="E4:BB11">
    <cfRule type="expression" dxfId="6" priority="2">
      <formula>E$6=0</formula>
    </cfRule>
  </conditionalFormatting>
  <conditionalFormatting sqref="E13:BB17">
    <cfRule type="expression" dxfId="5" priority="1">
      <formula>E$14=0</formula>
    </cfRule>
  </conditionalFormatting>
  <dataValidations count="1">
    <dataValidation type="list" allowBlank="1" showInputMessage="1" showErrorMessage="1" sqref="E6:BB6" xr:uid="{00000000-0002-0000-0400-000000000000}">
      <formula1>Company_Codes</formula1>
    </dataValidation>
  </dataValidations>
  <pageMargins left="0.3" right="0.3" top="0.3" bottom="0.3" header="0.2" footer="0.2"/>
  <pageSetup scale="75" orientation="landscape" horizontalDpi="200" verticalDpi="200" r:id="rId1"/>
  <headerFooter alignWithMargins="0">
    <oddHeader>&amp;CTab: &amp;A</oddHeader>
    <oddFooter>&amp;L&amp;D &amp;T&amp;C&amp;Z&amp;F -- &amp;A&amp;R&amp;P/&amp;N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A8527A34-FE0D-4EEF-B164-242C0010F24F}">
            <xm:f>Config!$C$49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" operator="equal" id="{57D1EA47-855A-450A-92E2-6210D3DF103E}">
            <xm:f>Config!$C$50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E10:BB12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Config!$C$17:$C$19</xm:f>
          </x14:formula1>
          <xm:sqref>E8:BB8</xm:sqref>
        </x14:dataValidation>
        <x14:dataValidation type="list" allowBlank="1" showInputMessage="1" showErrorMessage="1" xr:uid="{00000000-0002-0000-0400-000002000000}">
          <x14:formula1>
            <xm:f>Config!$C$13:$C$15</xm:f>
          </x14:formula1>
          <xm:sqref>E9:BB9</xm:sqref>
        </x14:dataValidation>
        <x14:dataValidation type="list" allowBlank="1" showInputMessage="1" showErrorMessage="1" xr:uid="{00000000-0002-0000-0400-000003000000}">
          <x14:formula1>
            <xm:f>Config!$C$9:$C$11</xm:f>
          </x14:formula1>
          <xm:sqref>E7:BB7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79"/>
  <sheetViews>
    <sheetView rightToLeft="1" zoomScale="80" zoomScaleNormal="80" workbookViewId="0">
      <selection activeCell="F4" sqref="F4"/>
    </sheetView>
  </sheetViews>
  <sheetFormatPr defaultColWidth="8.7109375" defaultRowHeight="14.45"/>
  <cols>
    <col min="1" max="1" width="8.7109375" style="2"/>
    <col min="2" max="2" width="25.28515625" style="2" customWidth="1"/>
    <col min="3" max="3" width="48.28515625" style="2" customWidth="1"/>
    <col min="4" max="6" width="25.28515625" style="2" customWidth="1"/>
    <col min="7" max="7" width="19" style="2" customWidth="1"/>
    <col min="8" max="8" width="15.42578125" style="2" customWidth="1"/>
    <col min="9" max="9" width="20.5703125" style="2" customWidth="1"/>
    <col min="10" max="16384" width="8.7109375" style="2"/>
  </cols>
  <sheetData>
    <row r="2" spans="2:6" ht="30.95">
      <c r="B2" s="1" t="s">
        <v>133</v>
      </c>
    </row>
    <row r="6" spans="2:6" ht="15.6">
      <c r="B6" s="3" t="s">
        <v>134</v>
      </c>
      <c r="C6" s="4" t="s">
        <v>84</v>
      </c>
    </row>
    <row r="8" spans="2:6" ht="15.6">
      <c r="B8" s="3" t="s">
        <v>135</v>
      </c>
      <c r="C8" s="5">
        <v>30000000</v>
      </c>
    </row>
    <row r="10" spans="2:6" ht="15.6">
      <c r="B10" s="3" t="s">
        <v>136</v>
      </c>
      <c r="C10" s="38" t="str">
        <f>IF(C8&lt;Config!D42,Config!C45,IF(C8&gt;=Config!D43,Config!C47,Config!C46))</f>
        <v>منافسة محدودة تتطلب تأهيل مسبق</v>
      </c>
    </row>
    <row r="12" spans="2:6" ht="30.95">
      <c r="B12" s="1" t="s">
        <v>137</v>
      </c>
      <c r="C12" s="6"/>
    </row>
    <row r="13" spans="2:6" ht="30.95">
      <c r="B13" s="1"/>
      <c r="C13" s="6"/>
    </row>
    <row r="14" spans="2:6" ht="15.6">
      <c r="B14" s="7" t="s">
        <v>120</v>
      </c>
      <c r="C14" s="7" t="s">
        <v>121</v>
      </c>
      <c r="D14" s="8" t="s">
        <v>138</v>
      </c>
      <c r="E14" s="8" t="s">
        <v>139</v>
      </c>
      <c r="F14" s="8" t="s">
        <v>140</v>
      </c>
    </row>
    <row r="15" spans="2:6" ht="15.6">
      <c r="B15" s="56" t="s">
        <v>86</v>
      </c>
      <c r="C15" s="9" t="s">
        <v>89</v>
      </c>
      <c r="D15" s="39">
        <f>INDEX(Config!$E$31:$E$40,MATCH('Main Sheet'!C15,Config!$C$31:$C$40,0))</f>
        <v>0.2</v>
      </c>
      <c r="E15" s="39">
        <f>INDEX(Config!$D$27:$F$28,MATCH(INDEX(Config!$D$31:$D$40,MATCH('Main Sheet'!C15,Config!$C$31:$C$40,0)),Config!$C$27:$C$28,0),MATCH('Main Sheet'!$C$6,Config!$D$26:$F$26,0))</f>
        <v>0.25</v>
      </c>
      <c r="F15" s="39">
        <f>E15*D15</f>
        <v>0.05</v>
      </c>
    </row>
    <row r="16" spans="2:6" ht="15.6">
      <c r="B16" s="56"/>
      <c r="C16" s="10" t="s">
        <v>90</v>
      </c>
      <c r="D16" s="39">
        <f>INDEX(Config!$E$31:$E$40,MATCH('Main Sheet'!C16,Config!$C$31:$C$40,0))</f>
        <v>0.25</v>
      </c>
      <c r="E16" s="39">
        <f>INDEX(Config!$D$27:$F$28,MATCH(INDEX(Config!$D$31:$D$40,MATCH('Main Sheet'!C16,Config!$C$31:$C$40,0)),Config!$C$27:$C$28,0),MATCH('Main Sheet'!$C$6,Config!$D$26:$F$26,0))</f>
        <v>0.25</v>
      </c>
      <c r="F16" s="39">
        <f t="shared" ref="F16:F24" si="0">E16*D16</f>
        <v>6.25E-2</v>
      </c>
    </row>
    <row r="17" spans="2:9" ht="15.6">
      <c r="B17" s="56"/>
      <c r="C17" s="9" t="s">
        <v>91</v>
      </c>
      <c r="D17" s="39">
        <f>INDEX(Config!$E$31:$E$40,MATCH('Main Sheet'!C17,Config!$C$31:$C$40,0))</f>
        <v>0.2</v>
      </c>
      <c r="E17" s="39">
        <f>INDEX(Config!$D$27:$F$28,MATCH(INDEX(Config!$D$31:$D$40,MATCH('Main Sheet'!C17,Config!$C$31:$C$40,0)),Config!$C$27:$C$28,0),MATCH('Main Sheet'!$C$6,Config!$D$26:$F$26,0))</f>
        <v>0.25</v>
      </c>
      <c r="F17" s="39">
        <f t="shared" si="0"/>
        <v>0.05</v>
      </c>
    </row>
    <row r="18" spans="2:9" ht="15.6">
      <c r="B18" s="56"/>
      <c r="C18" s="9" t="s">
        <v>92</v>
      </c>
      <c r="D18" s="39">
        <f>INDEX(Config!$E$31:$E$40,MATCH('Main Sheet'!C18,Config!$C$31:$C$40,0))</f>
        <v>0.2</v>
      </c>
      <c r="E18" s="39">
        <f>INDEX(Config!$D$27:$F$28,MATCH(INDEX(Config!$D$31:$D$40,MATCH('Main Sheet'!C18,Config!$C$31:$C$40,0)),Config!$C$27:$C$28,0),MATCH('Main Sheet'!$C$6,Config!$D$26:$F$26,0))</f>
        <v>0.25</v>
      </c>
      <c r="F18" s="39">
        <f t="shared" si="0"/>
        <v>0.05</v>
      </c>
    </row>
    <row r="19" spans="2:9" ht="15.6">
      <c r="B19" s="56"/>
      <c r="C19" s="9" t="s">
        <v>93</v>
      </c>
      <c r="D19" s="39">
        <f>INDEX(Config!$E$31:$E$40,MATCH('Main Sheet'!C19,Config!$C$31:$C$40,0))</f>
        <v>0.1</v>
      </c>
      <c r="E19" s="39">
        <f>INDEX(Config!$D$27:$F$28,MATCH(INDEX(Config!$D$31:$D$40,MATCH('Main Sheet'!C19,Config!$C$31:$C$40,0)),Config!$C$27:$C$28,0),MATCH('Main Sheet'!$C$6,Config!$D$26:$F$26,0))</f>
        <v>0.25</v>
      </c>
      <c r="F19" s="39">
        <f t="shared" si="0"/>
        <v>2.5000000000000001E-2</v>
      </c>
    </row>
    <row r="20" spans="2:9" ht="15.6">
      <c r="B20" s="56"/>
      <c r="C20" s="9" t="s">
        <v>94</v>
      </c>
      <c r="D20" s="39">
        <f>INDEX(Config!$E$31:$E$40,MATCH('Main Sheet'!C20,Config!$C$31:$C$40,0))</f>
        <v>0.05</v>
      </c>
      <c r="E20" s="39">
        <f>INDEX(Config!$D$27:$F$28,MATCH(INDEX(Config!$D$31:$D$40,MATCH('Main Sheet'!C20,Config!$C$31:$C$40,0)),Config!$C$27:$C$28,0),MATCH('Main Sheet'!$C$6,Config!$D$26:$F$26,0))</f>
        <v>0.25</v>
      </c>
      <c r="F20" s="39">
        <f t="shared" si="0"/>
        <v>1.2500000000000001E-2</v>
      </c>
    </row>
    <row r="21" spans="2:9" ht="15.6">
      <c r="B21" s="56" t="s">
        <v>87</v>
      </c>
      <c r="C21" s="9" t="s">
        <v>95</v>
      </c>
      <c r="D21" s="39">
        <f>INDEX(Config!$E$31:$E$40,MATCH('Main Sheet'!C21,Config!$C$31:$C$40,0))</f>
        <v>0.25</v>
      </c>
      <c r="E21" s="39">
        <f>INDEX(Config!$D$27:$F$28,MATCH(INDEX(Config!$D$31:$D$40,MATCH('Main Sheet'!C21,Config!$C$31:$C$40,0)),Config!$C$27:$C$28,0),MATCH('Main Sheet'!$C$6,Config!$D$26:$F$26,0))</f>
        <v>0.75</v>
      </c>
      <c r="F21" s="39">
        <f t="shared" si="0"/>
        <v>0.1875</v>
      </c>
    </row>
    <row r="22" spans="2:9" ht="15.6">
      <c r="B22" s="56"/>
      <c r="C22" s="9" t="s">
        <v>96</v>
      </c>
      <c r="D22" s="39">
        <f>INDEX(Config!$E$31:$E$40,MATCH('Main Sheet'!C22,Config!$C$31:$C$40,0))</f>
        <v>0.25</v>
      </c>
      <c r="E22" s="39">
        <f>INDEX(Config!$D$27:$F$28,MATCH(INDEX(Config!$D$31:$D$40,MATCH('Main Sheet'!C22,Config!$C$31:$C$40,0)),Config!$C$27:$C$28,0),MATCH('Main Sheet'!$C$6,Config!$D$26:$F$26,0))</f>
        <v>0.75</v>
      </c>
      <c r="F22" s="39">
        <f t="shared" si="0"/>
        <v>0.1875</v>
      </c>
    </row>
    <row r="23" spans="2:9" ht="15.6">
      <c r="B23" s="56"/>
      <c r="C23" s="11" t="s">
        <v>97</v>
      </c>
      <c r="D23" s="39">
        <f>INDEX(Config!$E$31:$E$40,MATCH('Main Sheet'!C23,Config!$C$31:$C$40,0))</f>
        <v>0.25</v>
      </c>
      <c r="E23" s="39">
        <f>INDEX(Config!$D$27:$F$28,MATCH(INDEX(Config!$D$31:$D$40,MATCH('Main Sheet'!C23,Config!$C$31:$C$40,0)),Config!$C$27:$C$28,0),MATCH('Main Sheet'!$C$6,Config!$D$26:$F$26,0))</f>
        <v>0.75</v>
      </c>
      <c r="F23" s="39">
        <f t="shared" si="0"/>
        <v>0.1875</v>
      </c>
    </row>
    <row r="24" spans="2:9" ht="15.6">
      <c r="B24" s="56"/>
      <c r="C24" s="11" t="s">
        <v>98</v>
      </c>
      <c r="D24" s="39">
        <f>INDEX(Config!$E$31:$E$40,MATCH('Main Sheet'!C24,Config!$C$31:$C$40,0))</f>
        <v>0.25</v>
      </c>
      <c r="E24" s="39">
        <f>INDEX(Config!$D$27:$F$28,MATCH(INDEX(Config!$D$31:$D$40,MATCH('Main Sheet'!C24,Config!$C$31:$C$40,0)),Config!$C$27:$C$28,0),MATCH('Main Sheet'!$C$6,Config!$D$26:$F$26,0))</f>
        <v>0.75</v>
      </c>
      <c r="F24" s="39">
        <f t="shared" si="0"/>
        <v>0.1875</v>
      </c>
    </row>
    <row r="27" spans="2:9" ht="30.95">
      <c r="B27" s="1" t="s">
        <v>141</v>
      </c>
    </row>
    <row r="29" spans="2:9" ht="15.6">
      <c r="B29" s="12" t="s">
        <v>2</v>
      </c>
      <c r="C29" s="7" t="s">
        <v>142</v>
      </c>
      <c r="D29" s="13" t="str">
        <f>CONCATENATE(" درجة ",Config!C27)</f>
        <v xml:space="preserve"> درجة جودة الحل المقترح</v>
      </c>
      <c r="E29" s="13" t="str">
        <f>CONCATENATE(" درجة ",Config!C28)</f>
        <v xml:space="preserve"> درجة قدرات الشركة في المجال</v>
      </c>
      <c r="F29" s="13" t="s">
        <v>143</v>
      </c>
      <c r="G29" s="13" t="s">
        <v>144</v>
      </c>
      <c r="H29" s="13" t="s">
        <v>145</v>
      </c>
      <c r="I29" s="13" t="s">
        <v>146</v>
      </c>
    </row>
    <row r="30" spans="2:9" ht="15.6">
      <c r="B30" s="40" t="str">
        <f>Companies!C5</f>
        <v>C1</v>
      </c>
      <c r="C30" s="38" t="str">
        <f>IFERROR(INDEX(Companies!$B$5:$B$54,MATCH('Main Sheet'!B30,Companies!$C$5:$C$54,0)),"")</f>
        <v>ديلويت</v>
      </c>
      <c r="D30" s="33">
        <f ca="1">IFERROR(SUMPRODUCT($D$15:$D$20,OFFSET('Projects Evaluation'!$E$6:$E$11,0,MATCH('Main Sheet'!B30,'Projects Evaluation'!$E$5:$BB$5,0)-1)),"")</f>
        <v>0</v>
      </c>
      <c r="E30" s="33">
        <f ca="1">IFERROR(SUMPRODUCT($D$21:$D$24,OFFSET('Projects Evaluation'!$E$12:$E$15,0,MATCH('Main Sheet'!B30,'Projects Evaluation'!$E$5:$BB$5,0)-1)),"")</f>
        <v>0</v>
      </c>
      <c r="F30" s="41">
        <f ca="1">IFERROR(SUMPRODUCT($F$15:$F$24,OFFSET('Projects Evaluation'!$E$6:$E$15,0,MATCH('Main Sheet'!B30,'Projects Evaluation'!$E$5:$BB$5,0)-1)),"")</f>
        <v>0</v>
      </c>
      <c r="G30" s="34" t="str">
        <f>IFERROR(INDEX('Companies َQualification'!$E$11:$BB$11,0,MATCH('Main Sheet'!B30,'Companies َQualification'!$E$6:$BB$6,0)),"")</f>
        <v>نعم</v>
      </c>
      <c r="H30" s="41">
        <f ca="1">IF(B30=0,0,IF(G30=Config!$C$49,'Main Sheet'!F30,0))</f>
        <v>0</v>
      </c>
      <c r="I30" s="33">
        <f ca="1">IFERROR(RANK(H30,$H$30:$H$79),"")</f>
        <v>1</v>
      </c>
    </row>
    <row r="31" spans="2:9" ht="15.6">
      <c r="B31" s="40" t="str">
        <f>Companies!C6</f>
        <v>C2</v>
      </c>
      <c r="C31" s="38" t="str">
        <f>IFERROR(INDEX(Companies!$B$5:$B$54,MATCH('Main Sheet'!B31,Companies!$C$5:$C$54,0)),"")</f>
        <v>EY</v>
      </c>
      <c r="D31" s="33">
        <f ca="1">IFERROR(SUMPRODUCT($D$15:$D$20,OFFSET('Projects Evaluation'!$E$6:$E$11,0,MATCH('Main Sheet'!B31,'Projects Evaluation'!$E$5:$BB$5,0)-1)),"")</f>
        <v>0</v>
      </c>
      <c r="E31" s="33">
        <f ca="1">IFERROR(SUMPRODUCT($D$21:$D$24,OFFSET('Projects Evaluation'!$E$12:$E$15,0,MATCH('Main Sheet'!B31,'Projects Evaluation'!$E$5:$BB$5,0)-1)),"")</f>
        <v>0</v>
      </c>
      <c r="F31" s="41">
        <f ca="1">IFERROR(SUMPRODUCT($F$15:$F$24,OFFSET('Projects Evaluation'!$E$6:$E$15,0,MATCH('Main Sheet'!B31,'Projects Evaluation'!$E$5:$BB$5,0)-1)),"")</f>
        <v>0</v>
      </c>
      <c r="G31" s="34" t="str">
        <f>IFERROR(INDEX('Companies َQualification'!$E$11:$BB$11,0,MATCH('Main Sheet'!B31,'Companies َQualification'!$E$6:$BB$6,0)),"")</f>
        <v>نعم</v>
      </c>
      <c r="H31" s="41">
        <f ca="1">IF(B31=0,0,IF(G31=Config!$C$49,'Main Sheet'!F31,0))</f>
        <v>0</v>
      </c>
      <c r="I31" s="33">
        <f t="shared" ref="I31:I79" ca="1" si="1">IFERROR(RANK(H31,$H$30:$H$79),"")</f>
        <v>1</v>
      </c>
    </row>
    <row r="32" spans="2:9" ht="15.6">
      <c r="B32" s="40" t="str">
        <f>Companies!C7</f>
        <v>C3</v>
      </c>
      <c r="C32" s="38" t="str">
        <f>IFERROR(INDEX(Companies!$B$5:$B$54,MATCH('Main Sheet'!B32,Companies!$C$5:$C$54,0)),"")</f>
        <v>ألشركة 3</v>
      </c>
      <c r="D32" s="33">
        <f ca="1">IFERROR(SUMPRODUCT($D$15:$D$20,OFFSET('Projects Evaluation'!$E$6:$E$11,0,MATCH('Main Sheet'!B32,'Projects Evaluation'!$E$5:$BB$5,0)-1)),"")</f>
        <v>0</v>
      </c>
      <c r="E32" s="33">
        <f ca="1">IFERROR(SUMPRODUCT($D$21:$D$24,OFFSET('Projects Evaluation'!$E$12:$E$15,0,MATCH('Main Sheet'!B32,'Projects Evaluation'!$E$5:$BB$5,0)-1)),"")</f>
        <v>0</v>
      </c>
      <c r="F32" s="41">
        <f ca="1">IFERROR(SUMPRODUCT($F$15:$F$24,OFFSET('Projects Evaluation'!$E$6:$E$15,0,MATCH('Main Sheet'!B32,'Projects Evaluation'!$E$5:$BB$5,0)-1)),"")</f>
        <v>0</v>
      </c>
      <c r="G32" s="34" t="str">
        <f>IFERROR(INDEX('Companies َQualification'!$E$11:$BB$11,0,MATCH('Main Sheet'!B32,'Companies َQualification'!$E$6:$BB$6,0)),"")</f>
        <v>نعم</v>
      </c>
      <c r="H32" s="41">
        <f ca="1">IF(B32=0,0,IF(G32=Config!$C$49,'Main Sheet'!F32,0))</f>
        <v>0</v>
      </c>
      <c r="I32" s="33">
        <f t="shared" ca="1" si="1"/>
        <v>1</v>
      </c>
    </row>
    <row r="33" spans="2:9" ht="15.6">
      <c r="B33" s="40" t="str">
        <f>Companies!C8</f>
        <v>C4</v>
      </c>
      <c r="C33" s="38" t="str">
        <f>IFERROR(INDEX(Companies!$B$5:$B$54,MATCH('Main Sheet'!B33,Companies!$C$5:$C$54,0)),"")</f>
        <v>ألشركة 4</v>
      </c>
      <c r="D33" s="33">
        <f ca="1">IFERROR(SUMPRODUCT($D$15:$D$20,OFFSET('Projects Evaluation'!$E$6:$E$11,0,MATCH('Main Sheet'!B33,'Projects Evaluation'!$E$5:$BB$5,0)-1)),"")</f>
        <v>0</v>
      </c>
      <c r="E33" s="33">
        <f ca="1">IFERROR(SUMPRODUCT($D$21:$D$24,OFFSET('Projects Evaluation'!$E$12:$E$15,0,MATCH('Main Sheet'!B33,'Projects Evaluation'!$E$5:$BB$5,0)-1)),"")</f>
        <v>0</v>
      </c>
      <c r="F33" s="41">
        <f ca="1">IFERROR(SUMPRODUCT($F$15:$F$24,OFFSET('Projects Evaluation'!$E$6:$E$15,0,MATCH('Main Sheet'!B33,'Projects Evaluation'!$E$5:$BB$5,0)-1)),"")</f>
        <v>0</v>
      </c>
      <c r="G33" s="34" t="str">
        <f>IFERROR(INDEX('Companies َQualification'!$E$11:$BB$11,0,MATCH('Main Sheet'!B33,'Companies َQualification'!$E$6:$BB$6,0)),"")</f>
        <v>نعم</v>
      </c>
      <c r="H33" s="41">
        <f ca="1">IF(B33=0,0,IF(G33=Config!$C$49,'Main Sheet'!F33,0))</f>
        <v>0</v>
      </c>
      <c r="I33" s="33">
        <f t="shared" ca="1" si="1"/>
        <v>1</v>
      </c>
    </row>
    <row r="34" spans="2:9" ht="15.6">
      <c r="B34" s="40" t="str">
        <f>Companies!C9</f>
        <v>C5</v>
      </c>
      <c r="C34" s="38" t="str">
        <f>IFERROR(INDEX(Companies!$B$5:$B$54,MATCH('Main Sheet'!B34,Companies!$C$5:$C$54,0)),"")</f>
        <v>ألشركة 5</v>
      </c>
      <c r="D34" s="33">
        <f ca="1">IFERROR(SUMPRODUCT($D$15:$D$20,OFFSET('Projects Evaluation'!$E$6:$E$11,0,MATCH('Main Sheet'!B34,'Projects Evaluation'!$E$5:$BB$5,0)-1)),"")</f>
        <v>0</v>
      </c>
      <c r="E34" s="33">
        <f ca="1">IFERROR(SUMPRODUCT($D$21:$D$24,OFFSET('Projects Evaluation'!$E$12:$E$15,0,MATCH('Main Sheet'!B34,'Projects Evaluation'!$E$5:$BB$5,0)-1)),"")</f>
        <v>0</v>
      </c>
      <c r="F34" s="41">
        <f ca="1">IFERROR(SUMPRODUCT($F$15:$F$24,OFFSET('Projects Evaluation'!$E$6:$E$15,0,MATCH('Main Sheet'!B34,'Projects Evaluation'!$E$5:$BB$5,0)-1)),"")</f>
        <v>0</v>
      </c>
      <c r="G34" s="34" t="str">
        <f>IFERROR(INDEX('Companies َQualification'!$E$11:$BB$11,0,MATCH('Main Sheet'!B34,'Companies َQualification'!$E$6:$BB$6,0)),"")</f>
        <v>نعم</v>
      </c>
      <c r="H34" s="41">
        <f ca="1">IF(B34=0,0,IF(G34=Config!$C$49,'Main Sheet'!F34,0))</f>
        <v>0</v>
      </c>
      <c r="I34" s="33">
        <f t="shared" ca="1" si="1"/>
        <v>1</v>
      </c>
    </row>
    <row r="35" spans="2:9" ht="15.6">
      <c r="B35" s="40" t="str">
        <f>Companies!C10</f>
        <v>C6</v>
      </c>
      <c r="C35" s="38" t="str">
        <f>IFERROR(INDEX(Companies!$B$5:$B$54,MATCH('Main Sheet'!B35,Companies!$C$5:$C$54,0)),"")</f>
        <v>ألشركة 6</v>
      </c>
      <c r="D35" s="33">
        <f ca="1">IFERROR(SUMPRODUCT($D$15:$D$20,OFFSET('Projects Evaluation'!$E$6:$E$11,0,MATCH('Main Sheet'!B35,'Projects Evaluation'!$E$5:$BB$5,0)-1)),"")</f>
        <v>0</v>
      </c>
      <c r="E35" s="33">
        <f ca="1">IFERROR(SUMPRODUCT($D$21:$D$24,OFFSET('Projects Evaluation'!$E$12:$E$15,0,MATCH('Main Sheet'!B35,'Projects Evaluation'!$E$5:$BB$5,0)-1)),"")</f>
        <v>0</v>
      </c>
      <c r="F35" s="41">
        <f ca="1">IFERROR(SUMPRODUCT($F$15:$F$24,OFFSET('Projects Evaluation'!$E$6:$E$15,0,MATCH('Main Sheet'!B35,'Projects Evaluation'!$E$5:$BB$5,0)-1)),"")</f>
        <v>0</v>
      </c>
      <c r="G35" s="34" t="str">
        <f>IFERROR(INDEX('Companies َQualification'!$E$11:$BB$11,0,MATCH('Main Sheet'!B35,'Companies َQualification'!$E$6:$BB$6,0)),"")</f>
        <v>نعم</v>
      </c>
      <c r="H35" s="41">
        <f ca="1">IF(B35=0,0,IF(G35=Config!$C$49,'Main Sheet'!F35,0))</f>
        <v>0</v>
      </c>
      <c r="I35" s="33">
        <f t="shared" ca="1" si="1"/>
        <v>1</v>
      </c>
    </row>
    <row r="36" spans="2:9" ht="15.6">
      <c r="B36" s="40" t="str">
        <f>Companies!C11</f>
        <v>C7</v>
      </c>
      <c r="C36" s="38" t="str">
        <f>IFERROR(INDEX(Companies!$B$5:$B$54,MATCH('Main Sheet'!B36,Companies!$C$5:$C$54,0)),"")</f>
        <v>ألشركة 7</v>
      </c>
      <c r="D36" s="33">
        <f ca="1">IFERROR(SUMPRODUCT($D$15:$D$20,OFFSET('Projects Evaluation'!$E$6:$E$11,0,MATCH('Main Sheet'!B36,'Projects Evaluation'!$E$5:$BB$5,0)-1)),"")</f>
        <v>0</v>
      </c>
      <c r="E36" s="33">
        <f ca="1">IFERROR(SUMPRODUCT($D$21:$D$24,OFFSET('Projects Evaluation'!$E$12:$E$15,0,MATCH('Main Sheet'!B36,'Projects Evaluation'!$E$5:$BB$5,0)-1)),"")</f>
        <v>0</v>
      </c>
      <c r="F36" s="41">
        <f ca="1">IFERROR(SUMPRODUCT($F$15:$F$24,OFFSET('Projects Evaluation'!$E$6:$E$15,0,MATCH('Main Sheet'!B36,'Projects Evaluation'!$E$5:$BB$5,0)-1)),"")</f>
        <v>0</v>
      </c>
      <c r="G36" s="34" t="str">
        <f>IFERROR(INDEX('Companies َQualification'!$E$11:$BB$11,0,MATCH('Main Sheet'!B36,'Companies َQualification'!$E$6:$BB$6,0)),"")</f>
        <v>نعم</v>
      </c>
      <c r="H36" s="41">
        <f ca="1">IF(B36=0,0,IF(G36=Config!$C$49,'Main Sheet'!F36,0))</f>
        <v>0</v>
      </c>
      <c r="I36" s="33">
        <f t="shared" ca="1" si="1"/>
        <v>1</v>
      </c>
    </row>
    <row r="37" spans="2:9" ht="15.6">
      <c r="B37" s="40" t="str">
        <f>Companies!C12</f>
        <v>C8</v>
      </c>
      <c r="C37" s="38" t="str">
        <f>IFERROR(INDEX(Companies!$B$5:$B$54,MATCH('Main Sheet'!B37,Companies!$C$5:$C$54,0)),"")</f>
        <v>ألشركة 8</v>
      </c>
      <c r="D37" s="33">
        <f ca="1">IFERROR(SUMPRODUCT($D$15:$D$20,OFFSET('Projects Evaluation'!$E$6:$E$11,0,MATCH('Main Sheet'!B37,'Projects Evaluation'!$E$5:$BB$5,0)-1)),"")</f>
        <v>0</v>
      </c>
      <c r="E37" s="33">
        <f ca="1">IFERROR(SUMPRODUCT($D$21:$D$24,OFFSET('Projects Evaluation'!$E$12:$E$15,0,MATCH('Main Sheet'!B37,'Projects Evaluation'!$E$5:$BB$5,0)-1)),"")</f>
        <v>0</v>
      </c>
      <c r="F37" s="41">
        <f ca="1">IFERROR(SUMPRODUCT($F$15:$F$24,OFFSET('Projects Evaluation'!$E$6:$E$15,0,MATCH('Main Sheet'!B37,'Projects Evaluation'!$E$5:$BB$5,0)-1)),"")</f>
        <v>0</v>
      </c>
      <c r="G37" s="34" t="str">
        <f>IFERROR(INDEX('Companies َQualification'!$E$11:$BB$11,0,MATCH('Main Sheet'!B37,'Companies َQualification'!$E$6:$BB$6,0)),"")</f>
        <v>نعم</v>
      </c>
      <c r="H37" s="41">
        <f ca="1">IF(B37=0,0,IF(G37=Config!$C$49,'Main Sheet'!F37,0))</f>
        <v>0</v>
      </c>
      <c r="I37" s="33">
        <f t="shared" ca="1" si="1"/>
        <v>1</v>
      </c>
    </row>
    <row r="38" spans="2:9" ht="15.6">
      <c r="B38" s="40" t="str">
        <f>Companies!C13</f>
        <v>C9</v>
      </c>
      <c r="C38" s="38" t="str">
        <f>IFERROR(INDEX(Companies!$B$5:$B$54,MATCH('Main Sheet'!B38,Companies!$C$5:$C$54,0)),"")</f>
        <v>ألشركة 9</v>
      </c>
      <c r="D38" s="33">
        <f ca="1">IFERROR(SUMPRODUCT($D$15:$D$20,OFFSET('Projects Evaluation'!$E$6:$E$11,0,MATCH('Main Sheet'!B38,'Projects Evaluation'!$E$5:$BB$5,0)-1)),"")</f>
        <v>0</v>
      </c>
      <c r="E38" s="33">
        <f ca="1">IFERROR(SUMPRODUCT($D$21:$D$24,OFFSET('Projects Evaluation'!$E$12:$E$15,0,MATCH('Main Sheet'!B38,'Projects Evaluation'!$E$5:$BB$5,0)-1)),"")</f>
        <v>0</v>
      </c>
      <c r="F38" s="41">
        <f ca="1">IFERROR(SUMPRODUCT($F$15:$F$24,OFFSET('Projects Evaluation'!$E$6:$E$15,0,MATCH('Main Sheet'!B38,'Projects Evaluation'!$E$5:$BB$5,0)-1)),"")</f>
        <v>0</v>
      </c>
      <c r="G38" s="34" t="str">
        <f>IFERROR(INDEX('Companies َQualification'!$E$11:$BB$11,0,MATCH('Main Sheet'!B38,'Companies َQualification'!$E$6:$BB$6,0)),"")</f>
        <v>نعم</v>
      </c>
      <c r="H38" s="41">
        <f ca="1">IF(B38=0,0,IF(G38=Config!$C$49,'Main Sheet'!F38,0))</f>
        <v>0</v>
      </c>
      <c r="I38" s="33">
        <f t="shared" ca="1" si="1"/>
        <v>1</v>
      </c>
    </row>
    <row r="39" spans="2:9" ht="15.6">
      <c r="B39" s="40" t="str">
        <f>Companies!C14</f>
        <v>C10</v>
      </c>
      <c r="C39" s="38" t="str">
        <f>IFERROR(INDEX(Companies!$B$5:$B$54,MATCH('Main Sheet'!B39,Companies!$C$5:$C$54,0)),"")</f>
        <v>ألشركة 10</v>
      </c>
      <c r="D39" s="33">
        <f ca="1">IFERROR(SUMPRODUCT($D$15:$D$20,OFFSET('Projects Evaluation'!$E$6:$E$11,0,MATCH('Main Sheet'!B39,'Projects Evaluation'!$E$5:$BB$5,0)-1)),"")</f>
        <v>0</v>
      </c>
      <c r="E39" s="33">
        <f ca="1">IFERROR(SUMPRODUCT($D$21:$D$24,OFFSET('Projects Evaluation'!$E$12:$E$15,0,MATCH('Main Sheet'!B39,'Projects Evaluation'!$E$5:$BB$5,0)-1)),"")</f>
        <v>0</v>
      </c>
      <c r="F39" s="41">
        <f ca="1">IFERROR(SUMPRODUCT($F$15:$F$24,OFFSET('Projects Evaluation'!$E$6:$E$15,0,MATCH('Main Sheet'!B39,'Projects Evaluation'!$E$5:$BB$5,0)-1)),"")</f>
        <v>0</v>
      </c>
      <c r="G39" s="34" t="str">
        <f>IFERROR(INDEX('Companies َQualification'!$E$11:$BB$11,0,MATCH('Main Sheet'!B39,'Companies َQualification'!$E$6:$BB$6,0)),"")</f>
        <v>نعم</v>
      </c>
      <c r="H39" s="41">
        <f ca="1">IF(B39=0,0,IF(G39=Config!$C$49,'Main Sheet'!F39,0))</f>
        <v>0</v>
      </c>
      <c r="I39" s="33">
        <f t="shared" ca="1" si="1"/>
        <v>1</v>
      </c>
    </row>
    <row r="40" spans="2:9" ht="15.6">
      <c r="B40" s="40" t="str">
        <f>Companies!C15</f>
        <v>C11</v>
      </c>
      <c r="C40" s="38" t="str">
        <f>IFERROR(INDEX(Companies!$B$5:$B$54,MATCH('Main Sheet'!B40,Companies!$C$5:$C$54,0)),"")</f>
        <v>ألشركة 11</v>
      </c>
      <c r="D40" s="33">
        <f ca="1">IFERROR(SUMPRODUCT($D$15:$D$20,OFFSET('Projects Evaluation'!$E$6:$E$11,0,MATCH('Main Sheet'!B40,'Projects Evaluation'!$E$5:$BB$5,0)-1)),"")</f>
        <v>0</v>
      </c>
      <c r="E40" s="33">
        <f ca="1">IFERROR(SUMPRODUCT($D$21:$D$24,OFFSET('Projects Evaluation'!$E$12:$E$15,0,MATCH('Main Sheet'!B40,'Projects Evaluation'!$E$5:$BB$5,0)-1)),"")</f>
        <v>0</v>
      </c>
      <c r="F40" s="41">
        <f ca="1">IFERROR(SUMPRODUCT($F$15:$F$24,OFFSET('Projects Evaluation'!$E$6:$E$15,0,MATCH('Main Sheet'!B40,'Projects Evaluation'!$E$5:$BB$5,0)-1)),"")</f>
        <v>0</v>
      </c>
      <c r="G40" s="34" t="str">
        <f>IFERROR(INDEX('Companies َQualification'!$E$11:$BB$11,0,MATCH('Main Sheet'!B40,'Companies َQualification'!$E$6:$BB$6,0)),"")</f>
        <v>نعم</v>
      </c>
      <c r="H40" s="41">
        <f ca="1">IF(B40=0,0,IF(G40=Config!$C$49,'Main Sheet'!F40,0))</f>
        <v>0</v>
      </c>
      <c r="I40" s="33">
        <f t="shared" ca="1" si="1"/>
        <v>1</v>
      </c>
    </row>
    <row r="41" spans="2:9" ht="15.6">
      <c r="B41" s="40" t="str">
        <f>Companies!C16</f>
        <v>C12</v>
      </c>
      <c r="C41" s="38" t="str">
        <f>IFERROR(INDEX(Companies!$B$5:$B$54,MATCH('Main Sheet'!B41,Companies!$C$5:$C$54,0)),"")</f>
        <v>ألشركة 12</v>
      </c>
      <c r="D41" s="33">
        <f ca="1">IFERROR(SUMPRODUCT($D$15:$D$20,OFFSET('Projects Evaluation'!$E$6:$E$11,0,MATCH('Main Sheet'!B41,'Projects Evaluation'!$E$5:$BB$5,0)-1)),"")</f>
        <v>0</v>
      </c>
      <c r="E41" s="33">
        <f ca="1">IFERROR(SUMPRODUCT($D$21:$D$24,OFFSET('Projects Evaluation'!$E$12:$E$15,0,MATCH('Main Sheet'!B41,'Projects Evaluation'!$E$5:$BB$5,0)-1)),"")</f>
        <v>0</v>
      </c>
      <c r="F41" s="41">
        <f ca="1">IFERROR(SUMPRODUCT($F$15:$F$24,OFFSET('Projects Evaluation'!$E$6:$E$15,0,MATCH('Main Sheet'!B41,'Projects Evaluation'!$E$5:$BB$5,0)-1)),"")</f>
        <v>0</v>
      </c>
      <c r="G41" s="34" t="str">
        <f>IFERROR(INDEX('Companies َQualification'!$E$11:$BB$11,0,MATCH('Main Sheet'!B41,'Companies َQualification'!$E$6:$BB$6,0)),"")</f>
        <v>نعم</v>
      </c>
      <c r="H41" s="41">
        <f ca="1">IF(B41=0,0,IF(G41=Config!$C$49,'Main Sheet'!F41,0))</f>
        <v>0</v>
      </c>
      <c r="I41" s="33">
        <f t="shared" ca="1" si="1"/>
        <v>1</v>
      </c>
    </row>
    <row r="42" spans="2:9" ht="15.6">
      <c r="B42" s="40" t="str">
        <f>Companies!C17</f>
        <v>C13</v>
      </c>
      <c r="C42" s="38" t="str">
        <f>IFERROR(INDEX(Companies!$B$5:$B$54,MATCH('Main Sheet'!B42,Companies!$C$5:$C$54,0)),"")</f>
        <v>ألشركة 13</v>
      </c>
      <c r="D42" s="33">
        <f ca="1">IFERROR(SUMPRODUCT($D$15:$D$20,OFFSET('Projects Evaluation'!$E$6:$E$11,0,MATCH('Main Sheet'!B42,'Projects Evaluation'!$E$5:$BB$5,0)-1)),"")</f>
        <v>0</v>
      </c>
      <c r="E42" s="33">
        <f ca="1">IFERROR(SUMPRODUCT($D$21:$D$24,OFFSET('Projects Evaluation'!$E$12:$E$15,0,MATCH('Main Sheet'!B42,'Projects Evaluation'!$E$5:$BB$5,0)-1)),"")</f>
        <v>0</v>
      </c>
      <c r="F42" s="41">
        <f ca="1">IFERROR(SUMPRODUCT($F$15:$F$24,OFFSET('Projects Evaluation'!$E$6:$E$15,0,MATCH('Main Sheet'!B42,'Projects Evaluation'!$E$5:$BB$5,0)-1)),"")</f>
        <v>0</v>
      </c>
      <c r="G42" s="34" t="str">
        <f>IFERROR(INDEX('Companies َQualification'!$E$11:$BB$11,0,MATCH('Main Sheet'!B42,'Companies َQualification'!$E$6:$BB$6,0)),"")</f>
        <v>نعم</v>
      </c>
      <c r="H42" s="41">
        <f ca="1">IF(B42=0,0,IF(G42=Config!$C$49,'Main Sheet'!F42,0))</f>
        <v>0</v>
      </c>
      <c r="I42" s="33">
        <f t="shared" ca="1" si="1"/>
        <v>1</v>
      </c>
    </row>
    <row r="43" spans="2:9" ht="15.6">
      <c r="B43" s="40" t="str">
        <f>Companies!C18</f>
        <v>C14</v>
      </c>
      <c r="C43" s="38" t="str">
        <f>IFERROR(INDEX(Companies!$B$5:$B$54,MATCH('Main Sheet'!B43,Companies!$C$5:$C$54,0)),"")</f>
        <v>ألشركة 14</v>
      </c>
      <c r="D43" s="33">
        <f ca="1">IFERROR(SUMPRODUCT($D$15:$D$20,OFFSET('Projects Evaluation'!$E$6:$E$11,0,MATCH('Main Sheet'!B43,'Projects Evaluation'!$E$5:$BB$5,0)-1)),"")</f>
        <v>0</v>
      </c>
      <c r="E43" s="33">
        <f ca="1">IFERROR(SUMPRODUCT($D$21:$D$24,OFFSET('Projects Evaluation'!$E$12:$E$15,0,MATCH('Main Sheet'!B43,'Projects Evaluation'!$E$5:$BB$5,0)-1)),"")</f>
        <v>0</v>
      </c>
      <c r="F43" s="41">
        <f ca="1">IFERROR(SUMPRODUCT($F$15:$F$24,OFFSET('Projects Evaluation'!$E$6:$E$15,0,MATCH('Main Sheet'!B43,'Projects Evaluation'!$E$5:$BB$5,0)-1)),"")</f>
        <v>0</v>
      </c>
      <c r="G43" s="34" t="str">
        <f>IFERROR(INDEX('Companies َQualification'!$E$11:$BB$11,0,MATCH('Main Sheet'!B43,'Companies َQualification'!$E$6:$BB$6,0)),"")</f>
        <v>نعم</v>
      </c>
      <c r="H43" s="41">
        <f ca="1">IF(B43=0,0,IF(G43=Config!$C$49,'Main Sheet'!F43,0))</f>
        <v>0</v>
      </c>
      <c r="I43" s="33">
        <f t="shared" ca="1" si="1"/>
        <v>1</v>
      </c>
    </row>
    <row r="44" spans="2:9" ht="15.6">
      <c r="B44" s="40" t="str">
        <f>Companies!C19</f>
        <v>C15</v>
      </c>
      <c r="C44" s="38" t="str">
        <f>IFERROR(INDEX(Companies!$B$5:$B$54,MATCH('Main Sheet'!B44,Companies!$C$5:$C$54,0)),"")</f>
        <v>ألشركة 15</v>
      </c>
      <c r="D44" s="33">
        <f ca="1">IFERROR(SUMPRODUCT($D$15:$D$20,OFFSET('Projects Evaluation'!$E$6:$E$11,0,MATCH('Main Sheet'!B44,'Projects Evaluation'!$E$5:$BB$5,0)-1)),"")</f>
        <v>0</v>
      </c>
      <c r="E44" s="33">
        <f ca="1">IFERROR(SUMPRODUCT($D$21:$D$24,OFFSET('Projects Evaluation'!$E$12:$E$15,0,MATCH('Main Sheet'!B44,'Projects Evaluation'!$E$5:$BB$5,0)-1)),"")</f>
        <v>0</v>
      </c>
      <c r="F44" s="41">
        <f ca="1">IFERROR(SUMPRODUCT($F$15:$F$24,OFFSET('Projects Evaluation'!$E$6:$E$15,0,MATCH('Main Sheet'!B44,'Projects Evaluation'!$E$5:$BB$5,0)-1)),"")</f>
        <v>0</v>
      </c>
      <c r="G44" s="34" t="str">
        <f>IFERROR(INDEX('Companies َQualification'!$E$11:$BB$11,0,MATCH('Main Sheet'!B44,'Companies َQualification'!$E$6:$BB$6,0)),"")</f>
        <v>نعم</v>
      </c>
      <c r="H44" s="41">
        <f ca="1">IF(B44=0,0,IF(G44=Config!$C$49,'Main Sheet'!F44,0))</f>
        <v>0</v>
      </c>
      <c r="I44" s="33">
        <f t="shared" ca="1" si="1"/>
        <v>1</v>
      </c>
    </row>
    <row r="45" spans="2:9" ht="15.6">
      <c r="B45" s="40" t="str">
        <f>Companies!C20</f>
        <v>C16</v>
      </c>
      <c r="C45" s="38" t="str">
        <f>IFERROR(INDEX(Companies!$B$5:$B$54,MATCH('Main Sheet'!B45,Companies!$C$5:$C$54,0)),"")</f>
        <v>ألشركة 16</v>
      </c>
      <c r="D45" s="33">
        <f ca="1">IFERROR(SUMPRODUCT($D$15:$D$20,OFFSET('Projects Evaluation'!$E$6:$E$11,0,MATCH('Main Sheet'!B45,'Projects Evaluation'!$E$5:$BB$5,0)-1)),"")</f>
        <v>0</v>
      </c>
      <c r="E45" s="33">
        <f ca="1">IFERROR(SUMPRODUCT($D$21:$D$24,OFFSET('Projects Evaluation'!$E$12:$E$15,0,MATCH('Main Sheet'!B45,'Projects Evaluation'!$E$5:$BB$5,0)-1)),"")</f>
        <v>0</v>
      </c>
      <c r="F45" s="41">
        <f ca="1">IFERROR(SUMPRODUCT($F$15:$F$24,OFFSET('Projects Evaluation'!$E$6:$E$15,0,MATCH('Main Sheet'!B45,'Projects Evaluation'!$E$5:$BB$5,0)-1)),"")</f>
        <v>0</v>
      </c>
      <c r="G45" s="34" t="str">
        <f>IFERROR(INDEX('Companies َQualification'!$E$11:$BB$11,0,MATCH('Main Sheet'!B45,'Companies َQualification'!$E$6:$BB$6,0)),"")</f>
        <v>نعم</v>
      </c>
      <c r="H45" s="41">
        <f ca="1">IF(B45=0,0,IF(G45=Config!$C$49,'Main Sheet'!F45,0))</f>
        <v>0</v>
      </c>
      <c r="I45" s="33">
        <f t="shared" ca="1" si="1"/>
        <v>1</v>
      </c>
    </row>
    <row r="46" spans="2:9" ht="15.6">
      <c r="B46" s="40">
        <f>Companies!C21</f>
        <v>0</v>
      </c>
      <c r="C46" s="38" t="str">
        <f>IFERROR(INDEX(Companies!$B$5:$B$54,MATCH('Main Sheet'!B46,Companies!$C$5:$C$54,0)),"")</f>
        <v/>
      </c>
      <c r="D46" s="33">
        <f ca="1">IFERROR(SUMPRODUCT($D$15:$D$20,OFFSET('Projects Evaluation'!$E$6:$E$11,0,MATCH('Main Sheet'!B46,'Projects Evaluation'!$E$5:$BB$5,0)-1)),"")</f>
        <v>1.6</v>
      </c>
      <c r="E46" s="33">
        <f ca="1">IFERROR(SUMPRODUCT($D$21:$D$24,OFFSET('Projects Evaluation'!$E$12:$E$15,0,MATCH('Main Sheet'!B46,'Projects Evaluation'!$E$5:$BB$5,0)-1)),"")</f>
        <v>2.75</v>
      </c>
      <c r="F46" s="41">
        <f ca="1">IFERROR(SUMPRODUCT($F$15:$F$24,OFFSET('Projects Evaluation'!$E$6:$E$15,0,MATCH('Main Sheet'!B46,'Projects Evaluation'!$E$5:$BB$5,0)-1)),"")</f>
        <v>2.4624999999999999</v>
      </c>
      <c r="G46" s="34" t="str">
        <f>IFERROR(INDEX('Companies َQualification'!$E$11:$BB$11,0,MATCH('Main Sheet'!B46,'Companies َQualification'!$E$6:$BB$6,0)),"")</f>
        <v>نعم</v>
      </c>
      <c r="H46" s="41">
        <f>IF(B46=0,0,IF(G46=Config!$C$49,'Main Sheet'!F46,0))</f>
        <v>0</v>
      </c>
      <c r="I46" s="33">
        <f t="shared" ca="1" si="1"/>
        <v>1</v>
      </c>
    </row>
    <row r="47" spans="2:9" ht="15.6">
      <c r="B47" s="40">
        <f>Companies!C22</f>
        <v>0</v>
      </c>
      <c r="C47" s="38" t="str">
        <f>IFERROR(INDEX(Companies!$B$5:$B$54,MATCH('Main Sheet'!B47,Companies!$C$5:$C$54,0)),"")</f>
        <v/>
      </c>
      <c r="D47" s="33">
        <f ca="1">IFERROR(SUMPRODUCT($D$15:$D$20,OFFSET('Projects Evaluation'!$E$6:$E$11,0,MATCH('Main Sheet'!B47,'Projects Evaluation'!$E$5:$BB$5,0)-1)),"")</f>
        <v>1.6</v>
      </c>
      <c r="E47" s="33">
        <f ca="1">IFERROR(SUMPRODUCT($D$21:$D$24,OFFSET('Projects Evaluation'!$E$12:$E$15,0,MATCH('Main Sheet'!B47,'Projects Evaluation'!$E$5:$BB$5,0)-1)),"")</f>
        <v>2.75</v>
      </c>
      <c r="F47" s="41">
        <f ca="1">IFERROR(SUMPRODUCT($F$15:$F$24,OFFSET('Projects Evaluation'!$E$6:$E$15,0,MATCH('Main Sheet'!B47,'Projects Evaluation'!$E$5:$BB$5,0)-1)),"")</f>
        <v>2.4624999999999999</v>
      </c>
      <c r="G47" s="34" t="str">
        <f>IFERROR(INDEX('Companies َQualification'!$E$11:$BB$11,0,MATCH('Main Sheet'!B47,'Companies َQualification'!$E$6:$BB$6,0)),"")</f>
        <v>نعم</v>
      </c>
      <c r="H47" s="41">
        <f>IF(B47=0,0,IF(G47=Config!$C$49,'Main Sheet'!F47,0))</f>
        <v>0</v>
      </c>
      <c r="I47" s="33">
        <f t="shared" ca="1" si="1"/>
        <v>1</v>
      </c>
    </row>
    <row r="48" spans="2:9" ht="15.6">
      <c r="B48" s="40">
        <f>Companies!C23</f>
        <v>0</v>
      </c>
      <c r="C48" s="38" t="str">
        <f>IFERROR(INDEX(Companies!$B$5:$B$54,MATCH('Main Sheet'!B48,Companies!$C$5:$C$54,0)),"")</f>
        <v/>
      </c>
      <c r="D48" s="33">
        <f ca="1">IFERROR(SUMPRODUCT($D$15:$D$20,OFFSET('Projects Evaluation'!$E$6:$E$11,0,MATCH('Main Sheet'!B48,'Projects Evaluation'!$E$5:$BB$5,0)-1)),"")</f>
        <v>1.6</v>
      </c>
      <c r="E48" s="33">
        <f ca="1">IFERROR(SUMPRODUCT($D$21:$D$24,OFFSET('Projects Evaluation'!$E$12:$E$15,0,MATCH('Main Sheet'!B48,'Projects Evaluation'!$E$5:$BB$5,0)-1)),"")</f>
        <v>2.75</v>
      </c>
      <c r="F48" s="41">
        <f ca="1">IFERROR(SUMPRODUCT($F$15:$F$24,OFFSET('Projects Evaluation'!$E$6:$E$15,0,MATCH('Main Sheet'!B48,'Projects Evaluation'!$E$5:$BB$5,0)-1)),"")</f>
        <v>2.4624999999999999</v>
      </c>
      <c r="G48" s="34" t="str">
        <f>IFERROR(INDEX('Companies َQualification'!$E$11:$BB$11,0,MATCH('Main Sheet'!B48,'Companies َQualification'!$E$6:$BB$6,0)),"")</f>
        <v>نعم</v>
      </c>
      <c r="H48" s="41">
        <f>IF(B48=0,0,IF(G48=Config!$C$49,'Main Sheet'!F48,0))</f>
        <v>0</v>
      </c>
      <c r="I48" s="33">
        <f t="shared" ca="1" si="1"/>
        <v>1</v>
      </c>
    </row>
    <row r="49" spans="2:9" ht="15.6">
      <c r="B49" s="40">
        <f>Companies!C24</f>
        <v>0</v>
      </c>
      <c r="C49" s="38" t="str">
        <f>IFERROR(INDEX(Companies!$B$5:$B$54,MATCH('Main Sheet'!B49,Companies!$C$5:$C$54,0)),"")</f>
        <v/>
      </c>
      <c r="D49" s="33">
        <f ca="1">IFERROR(SUMPRODUCT($D$15:$D$20,OFFSET('Projects Evaluation'!$E$6:$E$11,0,MATCH('Main Sheet'!B49,'Projects Evaluation'!$E$5:$BB$5,0)-1)),"")</f>
        <v>1.6</v>
      </c>
      <c r="E49" s="33">
        <f ca="1">IFERROR(SUMPRODUCT($D$21:$D$24,OFFSET('Projects Evaluation'!$E$12:$E$15,0,MATCH('Main Sheet'!B49,'Projects Evaluation'!$E$5:$BB$5,0)-1)),"")</f>
        <v>2.75</v>
      </c>
      <c r="F49" s="41">
        <f ca="1">IFERROR(SUMPRODUCT($F$15:$F$24,OFFSET('Projects Evaluation'!$E$6:$E$15,0,MATCH('Main Sheet'!B49,'Projects Evaluation'!$E$5:$BB$5,0)-1)),"")</f>
        <v>2.4624999999999999</v>
      </c>
      <c r="G49" s="34" t="str">
        <f>IFERROR(INDEX('Companies َQualification'!$E$11:$BB$11,0,MATCH('Main Sheet'!B49,'Companies َQualification'!$E$6:$BB$6,0)),"")</f>
        <v>نعم</v>
      </c>
      <c r="H49" s="41">
        <f>IF(B49=0,0,IF(G49=Config!$C$49,'Main Sheet'!F49,0))</f>
        <v>0</v>
      </c>
      <c r="I49" s="33">
        <f t="shared" ca="1" si="1"/>
        <v>1</v>
      </c>
    </row>
    <row r="50" spans="2:9" ht="15.6">
      <c r="B50" s="40">
        <f>Companies!C25</f>
        <v>0</v>
      </c>
      <c r="C50" s="38" t="str">
        <f>IFERROR(INDEX(Companies!$B$5:$B$54,MATCH('Main Sheet'!B50,Companies!$C$5:$C$54,0)),"")</f>
        <v/>
      </c>
      <c r="D50" s="33">
        <f ca="1">IFERROR(SUMPRODUCT($D$15:$D$20,OFFSET('Projects Evaluation'!$E$6:$E$11,0,MATCH('Main Sheet'!B50,'Projects Evaluation'!$E$5:$BB$5,0)-1)),"")</f>
        <v>1.6</v>
      </c>
      <c r="E50" s="33">
        <f ca="1">IFERROR(SUMPRODUCT($D$21:$D$24,OFFSET('Projects Evaluation'!$E$12:$E$15,0,MATCH('Main Sheet'!B50,'Projects Evaluation'!$E$5:$BB$5,0)-1)),"")</f>
        <v>2.75</v>
      </c>
      <c r="F50" s="41">
        <f ca="1">IFERROR(SUMPRODUCT($F$15:$F$24,OFFSET('Projects Evaluation'!$E$6:$E$15,0,MATCH('Main Sheet'!B50,'Projects Evaluation'!$E$5:$BB$5,0)-1)),"")</f>
        <v>2.4624999999999999</v>
      </c>
      <c r="G50" s="34" t="str">
        <f>IFERROR(INDEX('Companies َQualification'!$E$11:$BB$11,0,MATCH('Main Sheet'!B50,'Companies َQualification'!$E$6:$BB$6,0)),"")</f>
        <v>نعم</v>
      </c>
      <c r="H50" s="41">
        <f>IF(B50=0,0,IF(G50=Config!$C$49,'Main Sheet'!F50,0))</f>
        <v>0</v>
      </c>
      <c r="I50" s="33">
        <f t="shared" ca="1" si="1"/>
        <v>1</v>
      </c>
    </row>
    <row r="51" spans="2:9" ht="15.6">
      <c r="B51" s="40">
        <f>Companies!C26</f>
        <v>0</v>
      </c>
      <c r="C51" s="38" t="str">
        <f>IFERROR(INDEX(Companies!$B$5:$B$54,MATCH('Main Sheet'!B51,Companies!$C$5:$C$54,0)),"")</f>
        <v/>
      </c>
      <c r="D51" s="33">
        <f ca="1">IFERROR(SUMPRODUCT($D$15:$D$20,OFFSET('Projects Evaluation'!$E$6:$E$11,0,MATCH('Main Sheet'!B51,'Projects Evaluation'!$E$5:$BB$5,0)-1)),"")</f>
        <v>1.6</v>
      </c>
      <c r="E51" s="33">
        <f ca="1">IFERROR(SUMPRODUCT($D$21:$D$24,OFFSET('Projects Evaluation'!$E$12:$E$15,0,MATCH('Main Sheet'!B51,'Projects Evaluation'!$E$5:$BB$5,0)-1)),"")</f>
        <v>2.75</v>
      </c>
      <c r="F51" s="41">
        <f ca="1">IFERROR(SUMPRODUCT($F$15:$F$24,OFFSET('Projects Evaluation'!$E$6:$E$15,0,MATCH('Main Sheet'!B51,'Projects Evaluation'!$E$5:$BB$5,0)-1)),"")</f>
        <v>2.4624999999999999</v>
      </c>
      <c r="G51" s="34" t="str">
        <f>IFERROR(INDEX('Companies َQualification'!$E$11:$BB$11,0,MATCH('Main Sheet'!B51,'Companies َQualification'!$E$6:$BB$6,0)),"")</f>
        <v>نعم</v>
      </c>
      <c r="H51" s="41">
        <f>IF(B51=0,0,IF(G51=Config!$C$49,'Main Sheet'!F51,0))</f>
        <v>0</v>
      </c>
      <c r="I51" s="33">
        <f t="shared" ca="1" si="1"/>
        <v>1</v>
      </c>
    </row>
    <row r="52" spans="2:9" ht="15.6">
      <c r="B52" s="40">
        <f>Companies!C27</f>
        <v>0</v>
      </c>
      <c r="C52" s="38" t="str">
        <f>IFERROR(INDEX(Companies!$B$5:$B$54,MATCH('Main Sheet'!B52,Companies!$C$5:$C$54,0)),"")</f>
        <v/>
      </c>
      <c r="D52" s="33">
        <f ca="1">IFERROR(SUMPRODUCT($D$15:$D$20,OFFSET('Projects Evaluation'!$E$6:$E$11,0,MATCH('Main Sheet'!B52,'Projects Evaluation'!$E$5:$BB$5,0)-1)),"")</f>
        <v>1.6</v>
      </c>
      <c r="E52" s="33">
        <f ca="1">IFERROR(SUMPRODUCT($D$21:$D$24,OFFSET('Projects Evaluation'!$E$12:$E$15,0,MATCH('Main Sheet'!B52,'Projects Evaluation'!$E$5:$BB$5,0)-1)),"")</f>
        <v>2.75</v>
      </c>
      <c r="F52" s="41">
        <f ca="1">IFERROR(SUMPRODUCT($F$15:$F$24,OFFSET('Projects Evaluation'!$E$6:$E$15,0,MATCH('Main Sheet'!B52,'Projects Evaluation'!$E$5:$BB$5,0)-1)),"")</f>
        <v>2.4624999999999999</v>
      </c>
      <c r="G52" s="34" t="str">
        <f>IFERROR(INDEX('Companies َQualification'!$E$11:$BB$11,0,MATCH('Main Sheet'!B52,'Companies َQualification'!$E$6:$BB$6,0)),"")</f>
        <v>نعم</v>
      </c>
      <c r="H52" s="41">
        <f>IF(B52=0,0,IF(G52=Config!$C$49,'Main Sheet'!F52,0))</f>
        <v>0</v>
      </c>
      <c r="I52" s="33">
        <f t="shared" ca="1" si="1"/>
        <v>1</v>
      </c>
    </row>
    <row r="53" spans="2:9" ht="15.6">
      <c r="B53" s="40">
        <f>Companies!C28</f>
        <v>0</v>
      </c>
      <c r="C53" s="38" t="str">
        <f>IFERROR(INDEX(Companies!$B$5:$B$54,MATCH('Main Sheet'!B53,Companies!$C$5:$C$54,0)),"")</f>
        <v/>
      </c>
      <c r="D53" s="33">
        <f ca="1">IFERROR(SUMPRODUCT($D$15:$D$20,OFFSET('Projects Evaluation'!$E$6:$E$11,0,MATCH('Main Sheet'!B53,'Projects Evaluation'!$E$5:$BB$5,0)-1)),"")</f>
        <v>1.6</v>
      </c>
      <c r="E53" s="33">
        <f ca="1">IFERROR(SUMPRODUCT($D$21:$D$24,OFFSET('Projects Evaluation'!$E$12:$E$15,0,MATCH('Main Sheet'!B53,'Projects Evaluation'!$E$5:$BB$5,0)-1)),"")</f>
        <v>2.75</v>
      </c>
      <c r="F53" s="41">
        <f ca="1">IFERROR(SUMPRODUCT($F$15:$F$24,OFFSET('Projects Evaluation'!$E$6:$E$15,0,MATCH('Main Sheet'!B53,'Projects Evaluation'!$E$5:$BB$5,0)-1)),"")</f>
        <v>2.4624999999999999</v>
      </c>
      <c r="G53" s="34" t="str">
        <f>IFERROR(INDEX('Companies َQualification'!$E$11:$BB$11,0,MATCH('Main Sheet'!B53,'Companies َQualification'!$E$6:$BB$6,0)),"")</f>
        <v>نعم</v>
      </c>
      <c r="H53" s="41">
        <f>IF(B53=0,0,IF(G53=Config!$C$49,'Main Sheet'!F53,0))</f>
        <v>0</v>
      </c>
      <c r="I53" s="33">
        <f t="shared" ca="1" si="1"/>
        <v>1</v>
      </c>
    </row>
    <row r="54" spans="2:9" ht="15.6">
      <c r="B54" s="40">
        <f>Companies!C29</f>
        <v>0</v>
      </c>
      <c r="C54" s="38" t="str">
        <f>IFERROR(INDEX(Companies!$B$5:$B$54,MATCH('Main Sheet'!B54,Companies!$C$5:$C$54,0)),"")</f>
        <v/>
      </c>
      <c r="D54" s="33">
        <f ca="1">IFERROR(SUMPRODUCT($D$15:$D$20,OFFSET('Projects Evaluation'!$E$6:$E$11,0,MATCH('Main Sheet'!B54,'Projects Evaluation'!$E$5:$BB$5,0)-1)),"")</f>
        <v>1.6</v>
      </c>
      <c r="E54" s="33">
        <f ca="1">IFERROR(SUMPRODUCT($D$21:$D$24,OFFSET('Projects Evaluation'!$E$12:$E$15,0,MATCH('Main Sheet'!B54,'Projects Evaluation'!$E$5:$BB$5,0)-1)),"")</f>
        <v>2.75</v>
      </c>
      <c r="F54" s="41">
        <f ca="1">IFERROR(SUMPRODUCT($F$15:$F$24,OFFSET('Projects Evaluation'!$E$6:$E$15,0,MATCH('Main Sheet'!B54,'Projects Evaluation'!$E$5:$BB$5,0)-1)),"")</f>
        <v>2.4624999999999999</v>
      </c>
      <c r="G54" s="34" t="str">
        <f>IFERROR(INDEX('Companies َQualification'!$E$11:$BB$11,0,MATCH('Main Sheet'!B54,'Companies َQualification'!$E$6:$BB$6,0)),"")</f>
        <v>نعم</v>
      </c>
      <c r="H54" s="41">
        <f>IF(B54=0,0,IF(G54=Config!$C$49,'Main Sheet'!F54,0))</f>
        <v>0</v>
      </c>
      <c r="I54" s="33">
        <f t="shared" ca="1" si="1"/>
        <v>1</v>
      </c>
    </row>
    <row r="55" spans="2:9" ht="15.6">
      <c r="B55" s="40">
        <f>Companies!C30</f>
        <v>0</v>
      </c>
      <c r="C55" s="38" t="str">
        <f>IFERROR(INDEX(Companies!$B$5:$B$54,MATCH('Main Sheet'!B55,Companies!$C$5:$C$54,0)),"")</f>
        <v/>
      </c>
      <c r="D55" s="33">
        <f ca="1">IFERROR(SUMPRODUCT($D$15:$D$20,OFFSET('Projects Evaluation'!$E$6:$E$11,0,MATCH('Main Sheet'!B55,'Projects Evaluation'!$E$5:$BB$5,0)-1)),"")</f>
        <v>1.6</v>
      </c>
      <c r="E55" s="33">
        <f ca="1">IFERROR(SUMPRODUCT($D$21:$D$24,OFFSET('Projects Evaluation'!$E$12:$E$15,0,MATCH('Main Sheet'!B55,'Projects Evaluation'!$E$5:$BB$5,0)-1)),"")</f>
        <v>2.75</v>
      </c>
      <c r="F55" s="41">
        <f ca="1">IFERROR(SUMPRODUCT($F$15:$F$24,OFFSET('Projects Evaluation'!$E$6:$E$15,0,MATCH('Main Sheet'!B55,'Projects Evaluation'!$E$5:$BB$5,0)-1)),"")</f>
        <v>2.4624999999999999</v>
      </c>
      <c r="G55" s="34" t="str">
        <f>IFERROR(INDEX('Companies َQualification'!$E$11:$BB$11,0,MATCH('Main Sheet'!B55,'Companies َQualification'!$E$6:$BB$6,0)),"")</f>
        <v>نعم</v>
      </c>
      <c r="H55" s="41">
        <f>IF(B55=0,0,IF(G55=Config!$C$49,'Main Sheet'!F55,0))</f>
        <v>0</v>
      </c>
      <c r="I55" s="33">
        <f t="shared" ca="1" si="1"/>
        <v>1</v>
      </c>
    </row>
    <row r="56" spans="2:9" ht="15.6">
      <c r="B56" s="40">
        <f>Companies!C31</f>
        <v>0</v>
      </c>
      <c r="C56" s="38" t="str">
        <f>IFERROR(INDEX(Companies!$B$5:$B$54,MATCH('Main Sheet'!B56,Companies!$C$5:$C$54,0)),"")</f>
        <v/>
      </c>
      <c r="D56" s="33">
        <f ca="1">IFERROR(SUMPRODUCT($D$15:$D$20,OFFSET('Projects Evaluation'!$E$6:$E$11,0,MATCH('Main Sheet'!B56,'Projects Evaluation'!$E$5:$BB$5,0)-1)),"")</f>
        <v>1.6</v>
      </c>
      <c r="E56" s="33">
        <f ca="1">IFERROR(SUMPRODUCT($D$21:$D$24,OFFSET('Projects Evaluation'!$E$12:$E$15,0,MATCH('Main Sheet'!B56,'Projects Evaluation'!$E$5:$BB$5,0)-1)),"")</f>
        <v>2.75</v>
      </c>
      <c r="F56" s="41">
        <f ca="1">IFERROR(SUMPRODUCT($F$15:$F$24,OFFSET('Projects Evaluation'!$E$6:$E$15,0,MATCH('Main Sheet'!B56,'Projects Evaluation'!$E$5:$BB$5,0)-1)),"")</f>
        <v>2.4624999999999999</v>
      </c>
      <c r="G56" s="34" t="str">
        <f>IFERROR(INDEX('Companies َQualification'!$E$11:$BB$11,0,MATCH('Main Sheet'!B56,'Companies َQualification'!$E$6:$BB$6,0)),"")</f>
        <v>نعم</v>
      </c>
      <c r="H56" s="41">
        <f>IF(B56=0,0,IF(G56=Config!$C$49,'Main Sheet'!F56,0))</f>
        <v>0</v>
      </c>
      <c r="I56" s="33">
        <f t="shared" ca="1" si="1"/>
        <v>1</v>
      </c>
    </row>
    <row r="57" spans="2:9" ht="15.6">
      <c r="B57" s="40">
        <f>Companies!C32</f>
        <v>0</v>
      </c>
      <c r="C57" s="38" t="str">
        <f>IFERROR(INDEX(Companies!$B$5:$B$54,MATCH('Main Sheet'!B57,Companies!$C$5:$C$54,0)),"")</f>
        <v/>
      </c>
      <c r="D57" s="33">
        <f ca="1">IFERROR(SUMPRODUCT($D$15:$D$20,OFFSET('Projects Evaluation'!$E$6:$E$11,0,MATCH('Main Sheet'!B57,'Projects Evaluation'!$E$5:$BB$5,0)-1)),"")</f>
        <v>1.6</v>
      </c>
      <c r="E57" s="33">
        <f ca="1">IFERROR(SUMPRODUCT($D$21:$D$24,OFFSET('Projects Evaluation'!$E$12:$E$15,0,MATCH('Main Sheet'!B57,'Projects Evaluation'!$E$5:$BB$5,0)-1)),"")</f>
        <v>2.75</v>
      </c>
      <c r="F57" s="41">
        <f ca="1">IFERROR(SUMPRODUCT($F$15:$F$24,OFFSET('Projects Evaluation'!$E$6:$E$15,0,MATCH('Main Sheet'!B57,'Projects Evaluation'!$E$5:$BB$5,0)-1)),"")</f>
        <v>2.4624999999999999</v>
      </c>
      <c r="G57" s="34" t="str">
        <f>IFERROR(INDEX('Companies َQualification'!$E$11:$BB$11,0,MATCH('Main Sheet'!B57,'Companies َQualification'!$E$6:$BB$6,0)),"")</f>
        <v>نعم</v>
      </c>
      <c r="H57" s="41">
        <f>IF(B57=0,0,IF(G57=Config!$C$49,'Main Sheet'!F57,0))</f>
        <v>0</v>
      </c>
      <c r="I57" s="33">
        <f t="shared" ca="1" si="1"/>
        <v>1</v>
      </c>
    </row>
    <row r="58" spans="2:9" ht="15.6">
      <c r="B58" s="40">
        <f>Companies!C33</f>
        <v>0</v>
      </c>
      <c r="C58" s="38" t="str">
        <f>IFERROR(INDEX(Companies!$B$5:$B$54,MATCH('Main Sheet'!B58,Companies!$C$5:$C$54,0)),"")</f>
        <v/>
      </c>
      <c r="D58" s="33">
        <f ca="1">IFERROR(SUMPRODUCT($D$15:$D$20,OFFSET('Projects Evaluation'!$E$6:$E$11,0,MATCH('Main Sheet'!B58,'Projects Evaluation'!$E$5:$BB$5,0)-1)),"")</f>
        <v>1.6</v>
      </c>
      <c r="E58" s="33">
        <f ca="1">IFERROR(SUMPRODUCT($D$21:$D$24,OFFSET('Projects Evaluation'!$E$12:$E$15,0,MATCH('Main Sheet'!B58,'Projects Evaluation'!$E$5:$BB$5,0)-1)),"")</f>
        <v>2.75</v>
      </c>
      <c r="F58" s="41">
        <f ca="1">IFERROR(SUMPRODUCT($F$15:$F$24,OFFSET('Projects Evaluation'!$E$6:$E$15,0,MATCH('Main Sheet'!B58,'Projects Evaluation'!$E$5:$BB$5,0)-1)),"")</f>
        <v>2.4624999999999999</v>
      </c>
      <c r="G58" s="34" t="str">
        <f>IFERROR(INDEX('Companies َQualification'!$E$11:$BB$11,0,MATCH('Main Sheet'!B58,'Companies َQualification'!$E$6:$BB$6,0)),"")</f>
        <v>نعم</v>
      </c>
      <c r="H58" s="41">
        <f>IF(B58=0,0,IF(G58=Config!$C$49,'Main Sheet'!F58,0))</f>
        <v>0</v>
      </c>
      <c r="I58" s="33">
        <f t="shared" ca="1" si="1"/>
        <v>1</v>
      </c>
    </row>
    <row r="59" spans="2:9" ht="15.6">
      <c r="B59" s="40">
        <f>Companies!C34</f>
        <v>0</v>
      </c>
      <c r="C59" s="38" t="str">
        <f>IFERROR(INDEX(Companies!$B$5:$B$54,MATCH('Main Sheet'!B59,Companies!$C$5:$C$54,0)),"")</f>
        <v/>
      </c>
      <c r="D59" s="33">
        <f ca="1">IFERROR(SUMPRODUCT($D$15:$D$20,OFFSET('Projects Evaluation'!$E$6:$E$11,0,MATCH('Main Sheet'!B59,'Projects Evaluation'!$E$5:$BB$5,0)-1)),"")</f>
        <v>1.6</v>
      </c>
      <c r="E59" s="33">
        <f ca="1">IFERROR(SUMPRODUCT($D$21:$D$24,OFFSET('Projects Evaluation'!$E$12:$E$15,0,MATCH('Main Sheet'!B59,'Projects Evaluation'!$E$5:$BB$5,0)-1)),"")</f>
        <v>2.75</v>
      </c>
      <c r="F59" s="41">
        <f ca="1">IFERROR(SUMPRODUCT($F$15:$F$24,OFFSET('Projects Evaluation'!$E$6:$E$15,0,MATCH('Main Sheet'!B59,'Projects Evaluation'!$E$5:$BB$5,0)-1)),"")</f>
        <v>2.4624999999999999</v>
      </c>
      <c r="G59" s="34" t="str">
        <f>IFERROR(INDEX('Companies َQualification'!$E$11:$BB$11,0,MATCH('Main Sheet'!B59,'Companies َQualification'!$E$6:$BB$6,0)),"")</f>
        <v>نعم</v>
      </c>
      <c r="H59" s="41">
        <f>IF(B59=0,0,IF(G59=Config!$C$49,'Main Sheet'!F59,0))</f>
        <v>0</v>
      </c>
      <c r="I59" s="33">
        <f t="shared" ca="1" si="1"/>
        <v>1</v>
      </c>
    </row>
    <row r="60" spans="2:9" ht="15.6">
      <c r="B60" s="40">
        <f>Companies!C35</f>
        <v>0</v>
      </c>
      <c r="C60" s="38" t="str">
        <f>IFERROR(INDEX(Companies!$B$5:$B$54,MATCH('Main Sheet'!B60,Companies!$C$5:$C$54,0)),"")</f>
        <v/>
      </c>
      <c r="D60" s="33">
        <f ca="1">IFERROR(SUMPRODUCT($D$15:$D$20,OFFSET('Projects Evaluation'!$E$6:$E$11,0,MATCH('Main Sheet'!B60,'Projects Evaluation'!$E$5:$BB$5,0)-1)),"")</f>
        <v>1.6</v>
      </c>
      <c r="E60" s="33">
        <f ca="1">IFERROR(SUMPRODUCT($D$21:$D$24,OFFSET('Projects Evaluation'!$E$12:$E$15,0,MATCH('Main Sheet'!B60,'Projects Evaluation'!$E$5:$BB$5,0)-1)),"")</f>
        <v>2.75</v>
      </c>
      <c r="F60" s="41">
        <f ca="1">IFERROR(SUMPRODUCT($F$15:$F$24,OFFSET('Projects Evaluation'!$E$6:$E$15,0,MATCH('Main Sheet'!B60,'Projects Evaluation'!$E$5:$BB$5,0)-1)),"")</f>
        <v>2.4624999999999999</v>
      </c>
      <c r="G60" s="34" t="str">
        <f>IFERROR(INDEX('Companies َQualification'!$E$11:$BB$11,0,MATCH('Main Sheet'!B60,'Companies َQualification'!$E$6:$BB$6,0)),"")</f>
        <v>نعم</v>
      </c>
      <c r="H60" s="41">
        <f>IF(B60=0,0,IF(G60=Config!$C$49,'Main Sheet'!F60,0))</f>
        <v>0</v>
      </c>
      <c r="I60" s="33">
        <f t="shared" ca="1" si="1"/>
        <v>1</v>
      </c>
    </row>
    <row r="61" spans="2:9" ht="15.6">
      <c r="B61" s="40">
        <f>Companies!C36</f>
        <v>0</v>
      </c>
      <c r="C61" s="38" t="str">
        <f>IFERROR(INDEX(Companies!$B$5:$B$54,MATCH('Main Sheet'!B61,Companies!$C$5:$C$54,0)),"")</f>
        <v/>
      </c>
      <c r="D61" s="33">
        <f ca="1">IFERROR(SUMPRODUCT($D$15:$D$20,OFFSET('Projects Evaluation'!$E$6:$E$11,0,MATCH('Main Sheet'!B61,'Projects Evaluation'!$E$5:$BB$5,0)-1)),"")</f>
        <v>1.6</v>
      </c>
      <c r="E61" s="33">
        <f ca="1">IFERROR(SUMPRODUCT($D$21:$D$24,OFFSET('Projects Evaluation'!$E$12:$E$15,0,MATCH('Main Sheet'!B61,'Projects Evaluation'!$E$5:$BB$5,0)-1)),"")</f>
        <v>2.75</v>
      </c>
      <c r="F61" s="41">
        <f ca="1">IFERROR(SUMPRODUCT($F$15:$F$24,OFFSET('Projects Evaluation'!$E$6:$E$15,0,MATCH('Main Sheet'!B61,'Projects Evaluation'!$E$5:$BB$5,0)-1)),"")</f>
        <v>2.4624999999999999</v>
      </c>
      <c r="G61" s="34" t="str">
        <f>IFERROR(INDEX('Companies َQualification'!$E$11:$BB$11,0,MATCH('Main Sheet'!B61,'Companies َQualification'!$E$6:$BB$6,0)),"")</f>
        <v>نعم</v>
      </c>
      <c r="H61" s="41">
        <f>IF(B61=0,0,IF(G61=Config!$C$49,'Main Sheet'!F61,0))</f>
        <v>0</v>
      </c>
      <c r="I61" s="33">
        <f t="shared" ca="1" si="1"/>
        <v>1</v>
      </c>
    </row>
    <row r="62" spans="2:9" ht="15.6">
      <c r="B62" s="40">
        <f>Companies!C37</f>
        <v>0</v>
      </c>
      <c r="C62" s="38" t="str">
        <f>IFERROR(INDEX(Companies!$B$5:$B$54,MATCH('Main Sheet'!B62,Companies!$C$5:$C$54,0)),"")</f>
        <v/>
      </c>
      <c r="D62" s="33">
        <f ca="1">IFERROR(SUMPRODUCT($D$15:$D$20,OFFSET('Projects Evaluation'!$E$6:$E$11,0,MATCH('Main Sheet'!B62,'Projects Evaluation'!$E$5:$BB$5,0)-1)),"")</f>
        <v>1.6</v>
      </c>
      <c r="E62" s="33">
        <f ca="1">IFERROR(SUMPRODUCT($D$21:$D$24,OFFSET('Projects Evaluation'!$E$12:$E$15,0,MATCH('Main Sheet'!B62,'Projects Evaluation'!$E$5:$BB$5,0)-1)),"")</f>
        <v>2.75</v>
      </c>
      <c r="F62" s="41">
        <f ca="1">IFERROR(SUMPRODUCT($F$15:$F$24,OFFSET('Projects Evaluation'!$E$6:$E$15,0,MATCH('Main Sheet'!B62,'Projects Evaluation'!$E$5:$BB$5,0)-1)),"")</f>
        <v>2.4624999999999999</v>
      </c>
      <c r="G62" s="34" t="str">
        <f>IFERROR(INDEX('Companies َQualification'!$E$11:$BB$11,0,MATCH('Main Sheet'!B62,'Companies َQualification'!$E$6:$BB$6,0)),"")</f>
        <v>نعم</v>
      </c>
      <c r="H62" s="41">
        <f>IF(B62=0,0,IF(G62=Config!$C$49,'Main Sheet'!F62,0))</f>
        <v>0</v>
      </c>
      <c r="I62" s="33">
        <f t="shared" ca="1" si="1"/>
        <v>1</v>
      </c>
    </row>
    <row r="63" spans="2:9" ht="15.6">
      <c r="B63" s="40">
        <f>Companies!C38</f>
        <v>0</v>
      </c>
      <c r="C63" s="38" t="str">
        <f>IFERROR(INDEX(Companies!$B$5:$B$54,MATCH('Main Sheet'!B63,Companies!$C$5:$C$54,0)),"")</f>
        <v/>
      </c>
      <c r="D63" s="33">
        <f ca="1">IFERROR(SUMPRODUCT($D$15:$D$20,OFFSET('Projects Evaluation'!$E$6:$E$11,0,MATCH('Main Sheet'!B63,'Projects Evaluation'!$E$5:$BB$5,0)-1)),"")</f>
        <v>1.6</v>
      </c>
      <c r="E63" s="33">
        <f ca="1">IFERROR(SUMPRODUCT($D$21:$D$24,OFFSET('Projects Evaluation'!$E$12:$E$15,0,MATCH('Main Sheet'!B63,'Projects Evaluation'!$E$5:$BB$5,0)-1)),"")</f>
        <v>2.75</v>
      </c>
      <c r="F63" s="41">
        <f ca="1">IFERROR(SUMPRODUCT($F$15:$F$24,OFFSET('Projects Evaluation'!$E$6:$E$15,0,MATCH('Main Sheet'!B63,'Projects Evaluation'!$E$5:$BB$5,0)-1)),"")</f>
        <v>2.4624999999999999</v>
      </c>
      <c r="G63" s="34" t="str">
        <f>IFERROR(INDEX('Companies َQualification'!$E$11:$BB$11,0,MATCH('Main Sheet'!B63,'Companies َQualification'!$E$6:$BB$6,0)),"")</f>
        <v>نعم</v>
      </c>
      <c r="H63" s="41">
        <f>IF(B63=0,0,IF(G63=Config!$C$49,'Main Sheet'!F63,0))</f>
        <v>0</v>
      </c>
      <c r="I63" s="33">
        <f t="shared" ca="1" si="1"/>
        <v>1</v>
      </c>
    </row>
    <row r="64" spans="2:9" ht="15.6">
      <c r="B64" s="40">
        <f>Companies!C39</f>
        <v>0</v>
      </c>
      <c r="C64" s="38" t="str">
        <f>IFERROR(INDEX(Companies!$B$5:$B$54,MATCH('Main Sheet'!B64,Companies!$C$5:$C$54,0)),"")</f>
        <v/>
      </c>
      <c r="D64" s="33">
        <f ca="1">IFERROR(SUMPRODUCT($D$15:$D$20,OFFSET('Projects Evaluation'!$E$6:$E$11,0,MATCH('Main Sheet'!B64,'Projects Evaluation'!$E$5:$BB$5,0)-1)),"")</f>
        <v>1.6</v>
      </c>
      <c r="E64" s="33">
        <f ca="1">IFERROR(SUMPRODUCT($D$21:$D$24,OFFSET('Projects Evaluation'!$E$12:$E$15,0,MATCH('Main Sheet'!B64,'Projects Evaluation'!$E$5:$BB$5,0)-1)),"")</f>
        <v>2.75</v>
      </c>
      <c r="F64" s="41">
        <f ca="1">IFERROR(SUMPRODUCT($F$15:$F$24,OFFSET('Projects Evaluation'!$E$6:$E$15,0,MATCH('Main Sheet'!B64,'Projects Evaluation'!$E$5:$BB$5,0)-1)),"")</f>
        <v>2.4624999999999999</v>
      </c>
      <c r="G64" s="34" t="str">
        <f>IFERROR(INDEX('Companies َQualification'!$E$11:$BB$11,0,MATCH('Main Sheet'!B64,'Companies َQualification'!$E$6:$BB$6,0)),"")</f>
        <v>نعم</v>
      </c>
      <c r="H64" s="41">
        <f>IF(B64=0,0,IF(G64=Config!$C$49,'Main Sheet'!F64,0))</f>
        <v>0</v>
      </c>
      <c r="I64" s="33">
        <f t="shared" ca="1" si="1"/>
        <v>1</v>
      </c>
    </row>
    <row r="65" spans="2:9" ht="15.6">
      <c r="B65" s="40">
        <f>Companies!C40</f>
        <v>0</v>
      </c>
      <c r="C65" s="38" t="str">
        <f>IFERROR(INDEX(Companies!$B$5:$B$54,MATCH('Main Sheet'!B65,Companies!$C$5:$C$54,0)),"")</f>
        <v/>
      </c>
      <c r="D65" s="33">
        <f ca="1">IFERROR(SUMPRODUCT($D$15:$D$20,OFFSET('Projects Evaluation'!$E$6:$E$11,0,MATCH('Main Sheet'!B65,'Projects Evaluation'!$E$5:$BB$5,0)-1)),"")</f>
        <v>1.6</v>
      </c>
      <c r="E65" s="33">
        <f ca="1">IFERROR(SUMPRODUCT($D$21:$D$24,OFFSET('Projects Evaluation'!$E$12:$E$15,0,MATCH('Main Sheet'!B65,'Projects Evaluation'!$E$5:$BB$5,0)-1)),"")</f>
        <v>2.75</v>
      </c>
      <c r="F65" s="41">
        <f ca="1">IFERROR(SUMPRODUCT($F$15:$F$24,OFFSET('Projects Evaluation'!$E$6:$E$15,0,MATCH('Main Sheet'!B65,'Projects Evaluation'!$E$5:$BB$5,0)-1)),"")</f>
        <v>2.4624999999999999</v>
      </c>
      <c r="G65" s="34" t="str">
        <f>IFERROR(INDEX('Companies َQualification'!$E$11:$BB$11,0,MATCH('Main Sheet'!B65,'Companies َQualification'!$E$6:$BB$6,0)),"")</f>
        <v>نعم</v>
      </c>
      <c r="H65" s="41">
        <f>IF(B65=0,0,IF(G65=Config!$C$49,'Main Sheet'!F65,0))</f>
        <v>0</v>
      </c>
      <c r="I65" s="33">
        <f t="shared" ca="1" si="1"/>
        <v>1</v>
      </c>
    </row>
    <row r="66" spans="2:9" ht="15.6">
      <c r="B66" s="40">
        <f>Companies!C41</f>
        <v>0</v>
      </c>
      <c r="C66" s="38" t="str">
        <f>IFERROR(INDEX(Companies!$B$5:$B$54,MATCH('Main Sheet'!B66,Companies!$C$5:$C$54,0)),"")</f>
        <v/>
      </c>
      <c r="D66" s="33">
        <f ca="1">IFERROR(SUMPRODUCT($D$15:$D$20,OFFSET('Projects Evaluation'!$E$6:$E$11,0,MATCH('Main Sheet'!B66,'Projects Evaluation'!$E$5:$BB$5,0)-1)),"")</f>
        <v>1.6</v>
      </c>
      <c r="E66" s="33">
        <f ca="1">IFERROR(SUMPRODUCT($D$21:$D$24,OFFSET('Projects Evaluation'!$E$12:$E$15,0,MATCH('Main Sheet'!B66,'Projects Evaluation'!$E$5:$BB$5,0)-1)),"")</f>
        <v>2.75</v>
      </c>
      <c r="F66" s="41">
        <f ca="1">IFERROR(SUMPRODUCT($F$15:$F$24,OFFSET('Projects Evaluation'!$E$6:$E$15,0,MATCH('Main Sheet'!B66,'Projects Evaluation'!$E$5:$BB$5,0)-1)),"")</f>
        <v>2.4624999999999999</v>
      </c>
      <c r="G66" s="34" t="str">
        <f>IFERROR(INDEX('Companies َQualification'!$E$11:$BB$11,0,MATCH('Main Sheet'!B66,'Companies َQualification'!$E$6:$BB$6,0)),"")</f>
        <v>نعم</v>
      </c>
      <c r="H66" s="41">
        <f>IF(B66=0,0,IF(G66=Config!$C$49,'Main Sheet'!F66,0))</f>
        <v>0</v>
      </c>
      <c r="I66" s="33">
        <f t="shared" ca="1" si="1"/>
        <v>1</v>
      </c>
    </row>
    <row r="67" spans="2:9" ht="15.6">
      <c r="B67" s="40">
        <f>Companies!C42</f>
        <v>0</v>
      </c>
      <c r="C67" s="38" t="str">
        <f>IFERROR(INDEX(Companies!$B$5:$B$54,MATCH('Main Sheet'!B67,Companies!$C$5:$C$54,0)),"")</f>
        <v/>
      </c>
      <c r="D67" s="33">
        <f ca="1">IFERROR(SUMPRODUCT($D$15:$D$20,OFFSET('Projects Evaluation'!$E$6:$E$11,0,MATCH('Main Sheet'!B67,'Projects Evaluation'!$E$5:$BB$5,0)-1)),"")</f>
        <v>1.6</v>
      </c>
      <c r="E67" s="33">
        <f ca="1">IFERROR(SUMPRODUCT($D$21:$D$24,OFFSET('Projects Evaluation'!$E$12:$E$15,0,MATCH('Main Sheet'!B67,'Projects Evaluation'!$E$5:$BB$5,0)-1)),"")</f>
        <v>2.75</v>
      </c>
      <c r="F67" s="41">
        <f ca="1">IFERROR(SUMPRODUCT($F$15:$F$24,OFFSET('Projects Evaluation'!$E$6:$E$15,0,MATCH('Main Sheet'!B67,'Projects Evaluation'!$E$5:$BB$5,0)-1)),"")</f>
        <v>2.4624999999999999</v>
      </c>
      <c r="G67" s="34" t="str">
        <f>IFERROR(INDEX('Companies َQualification'!$E$11:$BB$11,0,MATCH('Main Sheet'!B67,'Companies َQualification'!$E$6:$BB$6,0)),"")</f>
        <v>نعم</v>
      </c>
      <c r="H67" s="41">
        <f>IF(B67=0,0,IF(G67=Config!$C$49,'Main Sheet'!F67,0))</f>
        <v>0</v>
      </c>
      <c r="I67" s="33">
        <f t="shared" ca="1" si="1"/>
        <v>1</v>
      </c>
    </row>
    <row r="68" spans="2:9" ht="15.6">
      <c r="B68" s="40">
        <f>Companies!C43</f>
        <v>0</v>
      </c>
      <c r="C68" s="38" t="str">
        <f>IFERROR(INDEX(Companies!$B$5:$B$54,MATCH('Main Sheet'!B68,Companies!$C$5:$C$54,0)),"")</f>
        <v/>
      </c>
      <c r="D68" s="33">
        <f ca="1">IFERROR(SUMPRODUCT($D$15:$D$20,OFFSET('Projects Evaluation'!$E$6:$E$11,0,MATCH('Main Sheet'!B68,'Projects Evaluation'!$E$5:$BB$5,0)-1)),"")</f>
        <v>1.6</v>
      </c>
      <c r="E68" s="33">
        <f ca="1">IFERROR(SUMPRODUCT($D$21:$D$24,OFFSET('Projects Evaluation'!$E$12:$E$15,0,MATCH('Main Sheet'!B68,'Projects Evaluation'!$E$5:$BB$5,0)-1)),"")</f>
        <v>2.75</v>
      </c>
      <c r="F68" s="41">
        <f ca="1">IFERROR(SUMPRODUCT($F$15:$F$24,OFFSET('Projects Evaluation'!$E$6:$E$15,0,MATCH('Main Sheet'!B68,'Projects Evaluation'!$E$5:$BB$5,0)-1)),"")</f>
        <v>2.4624999999999999</v>
      </c>
      <c r="G68" s="34" t="str">
        <f>IFERROR(INDEX('Companies َQualification'!$E$11:$BB$11,0,MATCH('Main Sheet'!B68,'Companies َQualification'!$E$6:$BB$6,0)),"")</f>
        <v>نعم</v>
      </c>
      <c r="H68" s="41">
        <f>IF(B68=0,0,IF(G68=Config!$C$49,'Main Sheet'!F68,0))</f>
        <v>0</v>
      </c>
      <c r="I68" s="33">
        <f t="shared" ca="1" si="1"/>
        <v>1</v>
      </c>
    </row>
    <row r="69" spans="2:9" ht="15.6">
      <c r="B69" s="40">
        <f>Companies!C44</f>
        <v>0</v>
      </c>
      <c r="C69" s="38" t="str">
        <f>IFERROR(INDEX(Companies!$B$5:$B$54,MATCH('Main Sheet'!B69,Companies!$C$5:$C$54,0)),"")</f>
        <v/>
      </c>
      <c r="D69" s="33">
        <f ca="1">IFERROR(SUMPRODUCT($D$15:$D$20,OFFSET('Projects Evaluation'!$E$6:$E$11,0,MATCH('Main Sheet'!B69,'Projects Evaluation'!$E$5:$BB$5,0)-1)),"")</f>
        <v>1.6</v>
      </c>
      <c r="E69" s="33">
        <f ca="1">IFERROR(SUMPRODUCT($D$21:$D$24,OFFSET('Projects Evaluation'!$E$12:$E$15,0,MATCH('Main Sheet'!B69,'Projects Evaluation'!$E$5:$BB$5,0)-1)),"")</f>
        <v>2.75</v>
      </c>
      <c r="F69" s="41">
        <f ca="1">IFERROR(SUMPRODUCT($F$15:$F$24,OFFSET('Projects Evaluation'!$E$6:$E$15,0,MATCH('Main Sheet'!B69,'Projects Evaluation'!$E$5:$BB$5,0)-1)),"")</f>
        <v>2.4624999999999999</v>
      </c>
      <c r="G69" s="34" t="str">
        <f>IFERROR(INDEX('Companies َQualification'!$E$11:$BB$11,0,MATCH('Main Sheet'!B69,'Companies َQualification'!$E$6:$BB$6,0)),"")</f>
        <v>نعم</v>
      </c>
      <c r="H69" s="41">
        <f>IF(B69=0,0,IF(G69=Config!$C$49,'Main Sheet'!F69,0))</f>
        <v>0</v>
      </c>
      <c r="I69" s="33">
        <f t="shared" ca="1" si="1"/>
        <v>1</v>
      </c>
    </row>
    <row r="70" spans="2:9" ht="15.6">
      <c r="B70" s="40">
        <f>Companies!C45</f>
        <v>0</v>
      </c>
      <c r="C70" s="38" t="str">
        <f>IFERROR(INDEX(Companies!$B$5:$B$54,MATCH('Main Sheet'!B70,Companies!$C$5:$C$54,0)),"")</f>
        <v/>
      </c>
      <c r="D70" s="33">
        <f ca="1">IFERROR(SUMPRODUCT($D$15:$D$20,OFFSET('Projects Evaluation'!$E$6:$E$11,0,MATCH('Main Sheet'!B70,'Projects Evaluation'!$E$5:$BB$5,0)-1)),"")</f>
        <v>1.6</v>
      </c>
      <c r="E70" s="33">
        <f ca="1">IFERROR(SUMPRODUCT($D$21:$D$24,OFFSET('Projects Evaluation'!$E$12:$E$15,0,MATCH('Main Sheet'!B70,'Projects Evaluation'!$E$5:$BB$5,0)-1)),"")</f>
        <v>2.75</v>
      </c>
      <c r="F70" s="41">
        <f ca="1">IFERROR(SUMPRODUCT($F$15:$F$24,OFFSET('Projects Evaluation'!$E$6:$E$15,0,MATCH('Main Sheet'!B70,'Projects Evaluation'!$E$5:$BB$5,0)-1)),"")</f>
        <v>2.4624999999999999</v>
      </c>
      <c r="G70" s="34" t="str">
        <f>IFERROR(INDEX('Companies َQualification'!$E$11:$BB$11,0,MATCH('Main Sheet'!B70,'Companies َQualification'!$E$6:$BB$6,0)),"")</f>
        <v>نعم</v>
      </c>
      <c r="H70" s="41">
        <f>IF(B70=0,0,IF(G70=Config!$C$49,'Main Sheet'!F70,0))</f>
        <v>0</v>
      </c>
      <c r="I70" s="33">
        <f t="shared" ca="1" si="1"/>
        <v>1</v>
      </c>
    </row>
    <row r="71" spans="2:9" ht="15.6">
      <c r="B71" s="40">
        <f>Companies!C46</f>
        <v>0</v>
      </c>
      <c r="C71" s="38" t="str">
        <f>IFERROR(INDEX(Companies!$B$5:$B$54,MATCH('Main Sheet'!B71,Companies!$C$5:$C$54,0)),"")</f>
        <v/>
      </c>
      <c r="D71" s="33">
        <f ca="1">IFERROR(SUMPRODUCT($D$15:$D$20,OFFSET('Projects Evaluation'!$E$6:$E$11,0,MATCH('Main Sheet'!B71,'Projects Evaluation'!$E$5:$BB$5,0)-1)),"")</f>
        <v>1.6</v>
      </c>
      <c r="E71" s="33">
        <f ca="1">IFERROR(SUMPRODUCT($D$21:$D$24,OFFSET('Projects Evaluation'!$E$12:$E$15,0,MATCH('Main Sheet'!B71,'Projects Evaluation'!$E$5:$BB$5,0)-1)),"")</f>
        <v>2.75</v>
      </c>
      <c r="F71" s="41">
        <f ca="1">IFERROR(SUMPRODUCT($F$15:$F$24,OFFSET('Projects Evaluation'!$E$6:$E$15,0,MATCH('Main Sheet'!B71,'Projects Evaluation'!$E$5:$BB$5,0)-1)),"")</f>
        <v>2.4624999999999999</v>
      </c>
      <c r="G71" s="34" t="str">
        <f>IFERROR(INDEX('Companies َQualification'!$E$11:$BB$11,0,MATCH('Main Sheet'!B71,'Companies َQualification'!$E$6:$BB$6,0)),"")</f>
        <v>نعم</v>
      </c>
      <c r="H71" s="41">
        <f>IF(B71=0,0,IF(G71=Config!$C$49,'Main Sheet'!F71,0))</f>
        <v>0</v>
      </c>
      <c r="I71" s="33">
        <f t="shared" ca="1" si="1"/>
        <v>1</v>
      </c>
    </row>
    <row r="72" spans="2:9" ht="15.6">
      <c r="B72" s="40">
        <f>Companies!C47</f>
        <v>0</v>
      </c>
      <c r="C72" s="38" t="str">
        <f>IFERROR(INDEX(Companies!$B$5:$B$54,MATCH('Main Sheet'!B72,Companies!$C$5:$C$54,0)),"")</f>
        <v/>
      </c>
      <c r="D72" s="33">
        <f ca="1">IFERROR(SUMPRODUCT($D$15:$D$20,OFFSET('Projects Evaluation'!$E$6:$E$11,0,MATCH('Main Sheet'!B72,'Projects Evaluation'!$E$5:$BB$5,0)-1)),"")</f>
        <v>1.6</v>
      </c>
      <c r="E72" s="33">
        <f ca="1">IFERROR(SUMPRODUCT($D$21:$D$24,OFFSET('Projects Evaluation'!$E$12:$E$15,0,MATCH('Main Sheet'!B72,'Projects Evaluation'!$E$5:$BB$5,0)-1)),"")</f>
        <v>2.75</v>
      </c>
      <c r="F72" s="41">
        <f ca="1">IFERROR(SUMPRODUCT($F$15:$F$24,OFFSET('Projects Evaluation'!$E$6:$E$15,0,MATCH('Main Sheet'!B72,'Projects Evaluation'!$E$5:$BB$5,0)-1)),"")</f>
        <v>2.4624999999999999</v>
      </c>
      <c r="G72" s="34" t="str">
        <f>IFERROR(INDEX('Companies َQualification'!$E$11:$BB$11,0,MATCH('Main Sheet'!B72,'Companies َQualification'!$E$6:$BB$6,0)),"")</f>
        <v>نعم</v>
      </c>
      <c r="H72" s="41">
        <f>IF(B72=0,0,IF(G72=Config!$C$49,'Main Sheet'!F72,0))</f>
        <v>0</v>
      </c>
      <c r="I72" s="33">
        <f t="shared" ca="1" si="1"/>
        <v>1</v>
      </c>
    </row>
    <row r="73" spans="2:9" ht="15.6">
      <c r="B73" s="40">
        <f>Companies!C48</f>
        <v>0</v>
      </c>
      <c r="C73" s="38" t="str">
        <f>IFERROR(INDEX(Companies!$B$5:$B$54,MATCH('Main Sheet'!B73,Companies!$C$5:$C$54,0)),"")</f>
        <v/>
      </c>
      <c r="D73" s="33">
        <f ca="1">IFERROR(SUMPRODUCT($D$15:$D$20,OFFSET('Projects Evaluation'!$E$6:$E$11,0,MATCH('Main Sheet'!B73,'Projects Evaluation'!$E$5:$BB$5,0)-1)),"")</f>
        <v>1.6</v>
      </c>
      <c r="E73" s="33">
        <f ca="1">IFERROR(SUMPRODUCT($D$21:$D$24,OFFSET('Projects Evaluation'!$E$12:$E$15,0,MATCH('Main Sheet'!B73,'Projects Evaluation'!$E$5:$BB$5,0)-1)),"")</f>
        <v>2.75</v>
      </c>
      <c r="F73" s="41">
        <f ca="1">IFERROR(SUMPRODUCT($F$15:$F$24,OFFSET('Projects Evaluation'!$E$6:$E$15,0,MATCH('Main Sheet'!B73,'Projects Evaluation'!$E$5:$BB$5,0)-1)),"")</f>
        <v>2.4624999999999999</v>
      </c>
      <c r="G73" s="34" t="str">
        <f>IFERROR(INDEX('Companies َQualification'!$E$11:$BB$11,0,MATCH('Main Sheet'!B73,'Companies َQualification'!$E$6:$BB$6,0)),"")</f>
        <v>نعم</v>
      </c>
      <c r="H73" s="41">
        <f>IF(B73=0,0,IF(G73=Config!$C$49,'Main Sheet'!F73,0))</f>
        <v>0</v>
      </c>
      <c r="I73" s="33">
        <f t="shared" ca="1" si="1"/>
        <v>1</v>
      </c>
    </row>
    <row r="74" spans="2:9" ht="15.6">
      <c r="B74" s="40">
        <f>Companies!C49</f>
        <v>0</v>
      </c>
      <c r="C74" s="38" t="str">
        <f>IFERROR(INDEX(Companies!$B$5:$B$54,MATCH('Main Sheet'!B74,Companies!$C$5:$C$54,0)),"")</f>
        <v/>
      </c>
      <c r="D74" s="33">
        <f ca="1">IFERROR(SUMPRODUCT($D$15:$D$20,OFFSET('Projects Evaluation'!$E$6:$E$11,0,MATCH('Main Sheet'!B74,'Projects Evaluation'!$E$5:$BB$5,0)-1)),"")</f>
        <v>1.6</v>
      </c>
      <c r="E74" s="33">
        <f ca="1">IFERROR(SUMPRODUCT($D$21:$D$24,OFFSET('Projects Evaluation'!$E$12:$E$15,0,MATCH('Main Sheet'!B74,'Projects Evaluation'!$E$5:$BB$5,0)-1)),"")</f>
        <v>2.75</v>
      </c>
      <c r="F74" s="41">
        <f ca="1">IFERROR(SUMPRODUCT($F$15:$F$24,OFFSET('Projects Evaluation'!$E$6:$E$15,0,MATCH('Main Sheet'!B74,'Projects Evaluation'!$E$5:$BB$5,0)-1)),"")</f>
        <v>2.4624999999999999</v>
      </c>
      <c r="G74" s="34" t="str">
        <f>IFERROR(INDEX('Companies َQualification'!$E$11:$BB$11,0,MATCH('Main Sheet'!B74,'Companies َQualification'!$E$6:$BB$6,0)),"")</f>
        <v>نعم</v>
      </c>
      <c r="H74" s="41">
        <f>IF(B74=0,0,IF(G74=Config!$C$49,'Main Sheet'!F74,0))</f>
        <v>0</v>
      </c>
      <c r="I74" s="33">
        <f t="shared" ca="1" si="1"/>
        <v>1</v>
      </c>
    </row>
    <row r="75" spans="2:9" ht="15.6">
      <c r="B75" s="40">
        <f>Companies!C50</f>
        <v>0</v>
      </c>
      <c r="C75" s="38" t="str">
        <f>IFERROR(INDEX(Companies!$B$5:$B$54,MATCH('Main Sheet'!B75,Companies!$C$5:$C$54,0)),"")</f>
        <v/>
      </c>
      <c r="D75" s="33">
        <f ca="1">IFERROR(SUMPRODUCT($D$15:$D$20,OFFSET('Projects Evaluation'!$E$6:$E$11,0,MATCH('Main Sheet'!B75,'Projects Evaluation'!$E$5:$BB$5,0)-1)),"")</f>
        <v>1.6</v>
      </c>
      <c r="E75" s="33">
        <f ca="1">IFERROR(SUMPRODUCT($D$21:$D$24,OFFSET('Projects Evaluation'!$E$12:$E$15,0,MATCH('Main Sheet'!B75,'Projects Evaluation'!$E$5:$BB$5,0)-1)),"")</f>
        <v>2.75</v>
      </c>
      <c r="F75" s="41">
        <f ca="1">IFERROR(SUMPRODUCT($F$15:$F$24,OFFSET('Projects Evaluation'!$E$6:$E$15,0,MATCH('Main Sheet'!B75,'Projects Evaluation'!$E$5:$BB$5,0)-1)),"")</f>
        <v>2.4624999999999999</v>
      </c>
      <c r="G75" s="34" t="str">
        <f>IFERROR(INDEX('Companies َQualification'!$E$11:$BB$11,0,MATCH('Main Sheet'!B75,'Companies َQualification'!$E$6:$BB$6,0)),"")</f>
        <v>نعم</v>
      </c>
      <c r="H75" s="41">
        <f>IF(B75=0,0,IF(G75=Config!$C$49,'Main Sheet'!F75,0))</f>
        <v>0</v>
      </c>
      <c r="I75" s="33">
        <f t="shared" ca="1" si="1"/>
        <v>1</v>
      </c>
    </row>
    <row r="76" spans="2:9" ht="15.6">
      <c r="B76" s="40">
        <f>Companies!C51</f>
        <v>0</v>
      </c>
      <c r="C76" s="38" t="str">
        <f>IFERROR(INDEX(Companies!$B$5:$B$54,MATCH('Main Sheet'!B76,Companies!$C$5:$C$54,0)),"")</f>
        <v/>
      </c>
      <c r="D76" s="33">
        <f ca="1">IFERROR(SUMPRODUCT($D$15:$D$20,OFFSET('Projects Evaluation'!$E$6:$E$11,0,MATCH('Main Sheet'!B76,'Projects Evaluation'!$E$5:$BB$5,0)-1)),"")</f>
        <v>1.6</v>
      </c>
      <c r="E76" s="33">
        <f ca="1">IFERROR(SUMPRODUCT($D$21:$D$24,OFFSET('Projects Evaluation'!$E$12:$E$15,0,MATCH('Main Sheet'!B76,'Projects Evaluation'!$E$5:$BB$5,0)-1)),"")</f>
        <v>2.75</v>
      </c>
      <c r="F76" s="41">
        <f ca="1">IFERROR(SUMPRODUCT($F$15:$F$24,OFFSET('Projects Evaluation'!$E$6:$E$15,0,MATCH('Main Sheet'!B76,'Projects Evaluation'!$E$5:$BB$5,0)-1)),"")</f>
        <v>2.4624999999999999</v>
      </c>
      <c r="G76" s="34" t="str">
        <f>IFERROR(INDEX('Companies َQualification'!$E$11:$BB$11,0,MATCH('Main Sheet'!B76,'Companies َQualification'!$E$6:$BB$6,0)),"")</f>
        <v>نعم</v>
      </c>
      <c r="H76" s="41">
        <f>IF(B76=0,0,IF(G76=Config!$C$49,'Main Sheet'!F76,0))</f>
        <v>0</v>
      </c>
      <c r="I76" s="33">
        <f t="shared" ca="1" si="1"/>
        <v>1</v>
      </c>
    </row>
    <row r="77" spans="2:9" ht="15.6">
      <c r="B77" s="40">
        <f>Companies!C52</f>
        <v>0</v>
      </c>
      <c r="C77" s="38" t="str">
        <f>IFERROR(INDEX(Companies!$B$5:$B$54,MATCH('Main Sheet'!B77,Companies!$C$5:$C$54,0)),"")</f>
        <v/>
      </c>
      <c r="D77" s="33">
        <f ca="1">IFERROR(SUMPRODUCT($D$15:$D$20,OFFSET('Projects Evaluation'!$E$6:$E$11,0,MATCH('Main Sheet'!B77,'Projects Evaluation'!$E$5:$BB$5,0)-1)),"")</f>
        <v>1.6</v>
      </c>
      <c r="E77" s="33">
        <f ca="1">IFERROR(SUMPRODUCT($D$21:$D$24,OFFSET('Projects Evaluation'!$E$12:$E$15,0,MATCH('Main Sheet'!B77,'Projects Evaluation'!$E$5:$BB$5,0)-1)),"")</f>
        <v>2.75</v>
      </c>
      <c r="F77" s="41">
        <f ca="1">IFERROR(SUMPRODUCT($F$15:$F$24,OFFSET('Projects Evaluation'!$E$6:$E$15,0,MATCH('Main Sheet'!B77,'Projects Evaluation'!$E$5:$BB$5,0)-1)),"")</f>
        <v>2.4624999999999999</v>
      </c>
      <c r="G77" s="34" t="str">
        <f>IFERROR(INDEX('Companies َQualification'!$E$11:$BB$11,0,MATCH('Main Sheet'!B77,'Companies َQualification'!$E$6:$BB$6,0)),"")</f>
        <v>نعم</v>
      </c>
      <c r="H77" s="41">
        <f>IF(B77=0,0,IF(G77=Config!$C$49,'Main Sheet'!F77,0))</f>
        <v>0</v>
      </c>
      <c r="I77" s="33">
        <f t="shared" ca="1" si="1"/>
        <v>1</v>
      </c>
    </row>
    <row r="78" spans="2:9" ht="15.6">
      <c r="B78" s="40">
        <f>Companies!C53</f>
        <v>0</v>
      </c>
      <c r="C78" s="38" t="str">
        <f>IFERROR(INDEX(Companies!$B$5:$B$54,MATCH('Main Sheet'!B78,Companies!$C$5:$C$54,0)),"")</f>
        <v/>
      </c>
      <c r="D78" s="33">
        <f ca="1">IFERROR(SUMPRODUCT($D$15:$D$20,OFFSET('Projects Evaluation'!$E$6:$E$11,0,MATCH('Main Sheet'!B78,'Projects Evaluation'!$E$5:$BB$5,0)-1)),"")</f>
        <v>1.6</v>
      </c>
      <c r="E78" s="33">
        <f ca="1">IFERROR(SUMPRODUCT($D$21:$D$24,OFFSET('Projects Evaluation'!$E$12:$E$15,0,MATCH('Main Sheet'!B78,'Projects Evaluation'!$E$5:$BB$5,0)-1)),"")</f>
        <v>2.75</v>
      </c>
      <c r="F78" s="41">
        <f ca="1">IFERROR(SUMPRODUCT($F$15:$F$24,OFFSET('Projects Evaluation'!$E$6:$E$15,0,MATCH('Main Sheet'!B78,'Projects Evaluation'!$E$5:$BB$5,0)-1)),"")</f>
        <v>2.4624999999999999</v>
      </c>
      <c r="G78" s="34" t="str">
        <f>IFERROR(INDEX('Companies َQualification'!$E$11:$BB$11,0,MATCH('Main Sheet'!B78,'Companies َQualification'!$E$6:$BB$6,0)),"")</f>
        <v>نعم</v>
      </c>
      <c r="H78" s="41">
        <f>IF(B78=0,0,IF(G78=Config!$C$49,'Main Sheet'!F78,0))</f>
        <v>0</v>
      </c>
      <c r="I78" s="33">
        <f t="shared" ca="1" si="1"/>
        <v>1</v>
      </c>
    </row>
    <row r="79" spans="2:9" ht="15.6">
      <c r="B79" s="40">
        <f>Companies!C54</f>
        <v>0</v>
      </c>
      <c r="C79" s="38" t="str">
        <f>IFERROR(INDEX(Companies!$B$5:$B$54,MATCH('Main Sheet'!B79,Companies!$C$5:$C$54,0)),"")</f>
        <v/>
      </c>
      <c r="D79" s="33">
        <f ca="1">IFERROR(SUMPRODUCT($D$15:$D$20,OFFSET('Projects Evaluation'!$E$6:$E$11,0,MATCH('Main Sheet'!B79,'Projects Evaluation'!$E$5:$BB$5,0)-1)),"")</f>
        <v>1.6</v>
      </c>
      <c r="E79" s="33">
        <f ca="1">IFERROR(SUMPRODUCT($D$21:$D$24,OFFSET('Projects Evaluation'!$E$12:$E$15,0,MATCH('Main Sheet'!B79,'Projects Evaluation'!$E$5:$BB$5,0)-1)),"")</f>
        <v>2.75</v>
      </c>
      <c r="F79" s="41">
        <f ca="1">IFERROR(SUMPRODUCT($F$15:$F$24,OFFSET('Projects Evaluation'!$E$6:$E$15,0,MATCH('Main Sheet'!B79,'Projects Evaluation'!$E$5:$BB$5,0)-1)),"")</f>
        <v>2.4624999999999999</v>
      </c>
      <c r="G79" s="34" t="str">
        <f>IFERROR(INDEX('Companies َQualification'!$E$11:$BB$11,0,MATCH('Main Sheet'!B79,'Companies َQualification'!$E$6:$BB$6,0)),"")</f>
        <v>نعم</v>
      </c>
      <c r="H79" s="41">
        <f>IF(B79=0,0,IF(G79=Config!$C$49,'Main Sheet'!F79,0))</f>
        <v>0</v>
      </c>
      <c r="I79" s="33">
        <f t="shared" ca="1" si="1"/>
        <v>1</v>
      </c>
    </row>
  </sheetData>
  <mergeCells count="2">
    <mergeCell ref="B15:B20"/>
    <mergeCell ref="B21:B24"/>
  </mergeCells>
  <conditionalFormatting sqref="B30:I79">
    <cfRule type="expression" dxfId="2" priority="1">
      <formula>$B30=0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" operator="equal" id="{5167CAE0-769E-464D-AED6-7AE21E1A108E}">
            <xm:f>Config!$C$49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F4DF880B-E97A-4187-9D07-D24E4C502E91}">
            <xm:f>Config!$C$50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G30:G79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Config!$C$22:$C$24</xm:f>
          </x14:formula1>
          <xm:sqref>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57e1180-243d-4224-9bb0-80235b989546" xsi:nil="true"/>
    <lcf76f155ced4ddcb4097134ff3c332f xmlns="2fc0dc50-5e69-4856-b632-60e0923ba21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D4707888774A43890F3C998F989785" ma:contentTypeVersion="19" ma:contentTypeDescription="Create a new document." ma:contentTypeScope="" ma:versionID="8a3a4c42144317b4425a33b3ad72a2b5">
  <xsd:schema xmlns:xsd="http://www.w3.org/2001/XMLSchema" xmlns:xs="http://www.w3.org/2001/XMLSchema" xmlns:p="http://schemas.microsoft.com/office/2006/metadata/properties" xmlns:ns2="2fc0dc50-5e69-4856-b632-60e0923ba21a" xmlns:ns3="e57e1180-243d-4224-9bb0-80235b989546" targetNamespace="http://schemas.microsoft.com/office/2006/metadata/properties" ma:root="true" ma:fieldsID="68c02c87461567b39b31ab67096b343a" ns2:_="" ns3:_="">
    <xsd:import namespace="2fc0dc50-5e69-4856-b632-60e0923ba21a"/>
    <xsd:import namespace="e57e1180-243d-4224-9bb0-80235b9895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0dc50-5e69-4856-b632-60e0923ba2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f96108a-6aff-4dab-afc9-a2b18d53be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e1180-243d-4224-9bb0-80235b98954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3a8c2ea-0f6a-4169-8fa4-ed68805afa92}" ma:internalName="TaxCatchAll" ma:showField="CatchAllData" ma:web="e57e1180-243d-4224-9bb0-80235b9895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786056-D596-454C-BB0E-978C83A12A20}"/>
</file>

<file path=customXml/itemProps2.xml><?xml version="1.0" encoding="utf-8"?>
<ds:datastoreItem xmlns:ds="http://schemas.openxmlformats.org/officeDocument/2006/customXml" ds:itemID="{E9718BF1-8F99-45E8-BB2D-9C551828198F}"/>
</file>

<file path=customXml/itemProps3.xml><?xml version="1.0" encoding="utf-8"?>
<ds:datastoreItem xmlns:ds="http://schemas.openxmlformats.org/officeDocument/2006/customXml" ds:itemID="{5531C472-0CC7-423C-84C9-6CBB900247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PricewaterhouseCoopers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 Ghossein</dc:creator>
  <cp:keywords/>
  <dc:description/>
  <cp:lastModifiedBy>Raud F. Alyousif</cp:lastModifiedBy>
  <cp:revision/>
  <dcterms:created xsi:type="dcterms:W3CDTF">2018-07-18T08:39:08Z</dcterms:created>
  <dcterms:modified xsi:type="dcterms:W3CDTF">2025-10-19T10:27:11Z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0x010100DFD4707888774A43890F3C998F989785</vt:lpwstr>
  </property>
  <property fmtid="{D5CDD505-2E9C-101B-9397-08002B2CF9AE}" pid="3" name="MediaServiceImageTags">
    <vt:lpwstr/>
  </property>
</Properties>
</file>