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ropbox\Ingeniería Uchile\2017- Memoria\Simulador\Herramientas\"/>
    </mc:Choice>
  </mc:AlternateContent>
  <bookViews>
    <workbookView xWindow="0" yWindow="0" windowWidth="20490" windowHeight="7530" activeTab="1" xr2:uid="{D8B67C92-8B0C-4904-AE3F-8451EE3D25C5}"/>
  </bookViews>
  <sheets>
    <sheet name="Hoja1" sheetId="1" r:id="rId1"/>
    <sheet name="Hoja2" sheetId="2" r:id="rId2"/>
    <sheet name="Hoja3" sheetId="3" r:id="rId3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2" l="1"/>
  <c r="L16" i="2"/>
  <c r="L10" i="2"/>
  <c r="L11" i="2"/>
  <c r="L12" i="2"/>
  <c r="L15" i="2"/>
  <c r="L14" i="2"/>
  <c r="L13" i="2"/>
  <c r="L17" i="2"/>
  <c r="C9" i="2"/>
  <c r="C4" i="3" l="1"/>
  <c r="B9" i="3" s="1"/>
  <c r="C3" i="3"/>
  <c r="B4" i="3"/>
  <c r="B3" i="3"/>
  <c r="E4" i="3"/>
  <c r="E3" i="3"/>
  <c r="B7" i="3"/>
  <c r="B11" i="3"/>
  <c r="C16" i="3"/>
  <c r="B8" i="3" l="1"/>
  <c r="B10" i="3" s="1"/>
  <c r="B12" i="3" s="1"/>
  <c r="K12" i="2"/>
  <c r="K13" i="2"/>
  <c r="I9" i="2"/>
  <c r="C2" i="2"/>
  <c r="C1" i="2"/>
  <c r="D9" i="2"/>
  <c r="L18" i="2"/>
  <c r="L19" i="2"/>
  <c r="L20" i="2"/>
  <c r="L21" i="2"/>
  <c r="L22" i="2"/>
  <c r="L23" i="2"/>
  <c r="L24" i="2"/>
  <c r="L25" i="2"/>
  <c r="L26" i="2"/>
  <c r="K11" i="2"/>
  <c r="K18" i="2"/>
  <c r="K19" i="2"/>
  <c r="K20" i="2"/>
  <c r="K21" i="2"/>
  <c r="K22" i="2"/>
  <c r="K23" i="2"/>
  <c r="K24" i="2"/>
  <c r="K25" i="2"/>
  <c r="K26" i="2"/>
  <c r="K10" i="2"/>
  <c r="F9" i="2"/>
  <c r="F8" i="2"/>
  <c r="K9" i="2"/>
  <c r="H9" i="2" s="1"/>
  <c r="B9" i="2" s="1"/>
  <c r="J9" i="2"/>
  <c r="E8" i="2"/>
  <c r="U34" i="1"/>
  <c r="U33" i="1"/>
  <c r="U32" i="1"/>
  <c r="U31" i="1"/>
  <c r="U30" i="1"/>
  <c r="L26" i="1"/>
  <c r="N26" i="1"/>
  <c r="R26" i="1"/>
  <c r="T27" i="1"/>
  <c r="T26" i="1"/>
  <c r="M26" i="1"/>
  <c r="O26" i="1" s="1"/>
  <c r="R27" i="1"/>
  <c r="U29" i="1"/>
  <c r="U28" i="1"/>
  <c r="U27" i="1"/>
  <c r="U26" i="1"/>
  <c r="U35" i="1"/>
  <c r="U42" i="1"/>
  <c r="U41" i="1"/>
  <c r="U40" i="1"/>
  <c r="U39" i="1"/>
  <c r="U38" i="1"/>
  <c r="U37" i="1"/>
  <c r="W36" i="1"/>
  <c r="U36" i="1"/>
  <c r="W35" i="1"/>
  <c r="W34" i="1"/>
  <c r="W33" i="1"/>
  <c r="W32" i="1"/>
  <c r="W31" i="1"/>
  <c r="O25" i="1"/>
  <c r="M25" i="1"/>
  <c r="U13" i="1"/>
  <c r="U14" i="1"/>
  <c r="U16" i="1"/>
  <c r="U17" i="1"/>
  <c r="U18" i="1"/>
  <c r="U19" i="1"/>
  <c r="U20" i="1"/>
  <c r="U15" i="1"/>
  <c r="U12" i="1"/>
  <c r="U11" i="1"/>
  <c r="U10" i="1"/>
  <c r="U9" i="1"/>
  <c r="R9" i="1" s="1"/>
  <c r="W14" i="1"/>
  <c r="W13" i="1"/>
  <c r="W12" i="1"/>
  <c r="W11" i="1"/>
  <c r="W10" i="1"/>
  <c r="W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" i="1"/>
  <c r="C38" i="1"/>
  <c r="E38" i="1"/>
  <c r="E49" i="1"/>
  <c r="E48" i="1"/>
  <c r="E47" i="1"/>
  <c r="E46" i="1"/>
  <c r="E45" i="1"/>
  <c r="E44" i="1"/>
  <c r="C39" i="1"/>
  <c r="C40" i="1" s="1"/>
  <c r="H38" i="1"/>
  <c r="G38" i="1"/>
  <c r="H37" i="1"/>
  <c r="G37" i="1"/>
  <c r="E37" i="1"/>
  <c r="H36" i="1"/>
  <c r="G36" i="1"/>
  <c r="E36" i="1"/>
  <c r="H35" i="1"/>
  <c r="G35" i="1"/>
  <c r="E35" i="1"/>
  <c r="H34" i="1"/>
  <c r="G34" i="1"/>
  <c r="E34" i="1"/>
  <c r="H33" i="1"/>
  <c r="G33" i="1"/>
  <c r="E33" i="1"/>
  <c r="H32" i="1"/>
  <c r="G32" i="1"/>
  <c r="D32" i="1"/>
  <c r="F32" i="1" s="1"/>
  <c r="T9" i="1"/>
  <c r="S9" i="1"/>
  <c r="P8" i="1"/>
  <c r="N8" i="1"/>
  <c r="P7" i="1"/>
  <c r="N7" i="1"/>
  <c r="P6" i="1"/>
  <c r="N6" i="1"/>
  <c r="P5" i="1"/>
  <c r="N5" i="1"/>
  <c r="P4" i="1"/>
  <c r="N4" i="1"/>
  <c r="P3" i="1"/>
  <c r="M3" i="1"/>
  <c r="M4" i="1" s="1"/>
  <c r="H4" i="1"/>
  <c r="H5" i="1"/>
  <c r="H6" i="1"/>
  <c r="H7" i="1"/>
  <c r="H8" i="1"/>
  <c r="H9" i="1"/>
  <c r="H3" i="1"/>
  <c r="E15" i="1"/>
  <c r="E16" i="1"/>
  <c r="E17" i="1"/>
  <c r="E18" i="1"/>
  <c r="E19" i="1"/>
  <c r="E20" i="1"/>
  <c r="D9" i="1"/>
  <c r="F9" i="1" s="1"/>
  <c r="G9" i="1"/>
  <c r="E5" i="1"/>
  <c r="E6" i="1"/>
  <c r="E7" i="1"/>
  <c r="E8" i="1"/>
  <c r="E4" i="1"/>
  <c r="G4" i="1"/>
  <c r="G5" i="1"/>
  <c r="G6" i="1"/>
  <c r="G7" i="1"/>
  <c r="G8" i="1"/>
  <c r="G3" i="1"/>
  <c r="F4" i="1"/>
  <c r="F5" i="1"/>
  <c r="F3" i="1"/>
  <c r="D5" i="1"/>
  <c r="D6" i="1"/>
  <c r="F6" i="1" s="1"/>
  <c r="D4" i="1"/>
  <c r="D3" i="1"/>
  <c r="C10" i="2" l="1"/>
  <c r="D10" i="2"/>
  <c r="F10" i="2" s="1"/>
  <c r="E9" i="2"/>
  <c r="J10" i="2"/>
  <c r="P25" i="1"/>
  <c r="P26" i="1"/>
  <c r="N27" i="1"/>
  <c r="G39" i="1"/>
  <c r="C41" i="1"/>
  <c r="H40" i="1"/>
  <c r="G40" i="1"/>
  <c r="D33" i="1"/>
  <c r="H39" i="1"/>
  <c r="M5" i="1"/>
  <c r="O4" i="1"/>
  <c r="O3" i="1"/>
  <c r="D10" i="1"/>
  <c r="D7" i="1"/>
  <c r="J11" i="2" l="1"/>
  <c r="I10" i="2"/>
  <c r="H10" i="2" s="1"/>
  <c r="B10" i="2" s="1"/>
  <c r="C11" i="2" s="1"/>
  <c r="E10" i="2"/>
  <c r="M27" i="1"/>
  <c r="O27" i="1" s="1"/>
  <c r="L27" i="1"/>
  <c r="T28" i="1" s="1"/>
  <c r="R28" i="1" s="1"/>
  <c r="N28" i="1" s="1"/>
  <c r="L28" i="1" s="1"/>
  <c r="F33" i="1"/>
  <c r="D34" i="1"/>
  <c r="H41" i="1"/>
  <c r="G41" i="1"/>
  <c r="C42" i="1"/>
  <c r="M6" i="1"/>
  <c r="O5" i="1"/>
  <c r="F10" i="1"/>
  <c r="D8" i="1"/>
  <c r="F8" i="1" s="1"/>
  <c r="F7" i="1"/>
  <c r="G10" i="1"/>
  <c r="C10" i="1"/>
  <c r="D11" i="2" l="1"/>
  <c r="M28" i="1"/>
  <c r="O28" i="1" s="1"/>
  <c r="P27" i="1"/>
  <c r="P28" i="1"/>
  <c r="T29" i="1"/>
  <c r="R29" i="1" s="1"/>
  <c r="N29" i="1" s="1"/>
  <c r="L29" i="1" s="1"/>
  <c r="T30" i="1" s="1"/>
  <c r="R30" i="1" s="1"/>
  <c r="N30" i="1" s="1"/>
  <c r="S31" i="1" s="1"/>
  <c r="M29" i="1"/>
  <c r="F34" i="1"/>
  <c r="D35" i="1"/>
  <c r="G42" i="1"/>
  <c r="C43" i="1"/>
  <c r="H42" i="1"/>
  <c r="M7" i="1"/>
  <c r="O6" i="1"/>
  <c r="D11" i="1"/>
  <c r="F11" i="1" s="1"/>
  <c r="C11" i="1"/>
  <c r="D12" i="1" s="1"/>
  <c r="H10" i="1"/>
  <c r="I11" i="2" l="1"/>
  <c r="H11" i="2" s="1"/>
  <c r="E11" i="2"/>
  <c r="F11" i="2"/>
  <c r="P29" i="1"/>
  <c r="L30" i="1"/>
  <c r="P30" i="1" s="1"/>
  <c r="M30" i="1"/>
  <c r="O30" i="1" s="1"/>
  <c r="O29" i="1"/>
  <c r="D36" i="1"/>
  <c r="F35" i="1"/>
  <c r="H43" i="1"/>
  <c r="G43" i="1"/>
  <c r="C44" i="1"/>
  <c r="M8" i="1"/>
  <c r="O7" i="1"/>
  <c r="G11" i="1"/>
  <c r="H11" i="1"/>
  <c r="C12" i="1"/>
  <c r="D13" i="1" s="1"/>
  <c r="F12" i="1"/>
  <c r="B11" i="2" l="1"/>
  <c r="C12" i="2" s="1"/>
  <c r="D12" i="2"/>
  <c r="F12" i="2" s="1"/>
  <c r="J12" i="2"/>
  <c r="T31" i="1"/>
  <c r="M31" i="1"/>
  <c r="O31" i="1" s="1"/>
  <c r="H44" i="1"/>
  <c r="G44" i="1"/>
  <c r="C45" i="1"/>
  <c r="F36" i="1"/>
  <c r="D37" i="1"/>
  <c r="M9" i="1"/>
  <c r="O8" i="1"/>
  <c r="C13" i="1"/>
  <c r="D14" i="1" s="1"/>
  <c r="H12" i="1"/>
  <c r="G12" i="1"/>
  <c r="F13" i="1"/>
  <c r="I12" i="2" l="1"/>
  <c r="H12" i="2" s="1"/>
  <c r="B12" i="2" s="1"/>
  <c r="C13" i="2" s="1"/>
  <c r="E12" i="2"/>
  <c r="F37" i="1"/>
  <c r="D38" i="1"/>
  <c r="H45" i="1"/>
  <c r="G45" i="1"/>
  <c r="C46" i="1"/>
  <c r="O9" i="1"/>
  <c r="H13" i="1"/>
  <c r="C14" i="1"/>
  <c r="G13" i="1"/>
  <c r="F14" i="1"/>
  <c r="D13" i="2" l="1"/>
  <c r="F13" i="2" s="1"/>
  <c r="J13" i="2"/>
  <c r="I13" i="2"/>
  <c r="J14" i="2"/>
  <c r="D39" i="1"/>
  <c r="F38" i="1"/>
  <c r="H46" i="1"/>
  <c r="G46" i="1"/>
  <c r="C47" i="1"/>
  <c r="H14" i="1"/>
  <c r="C15" i="1"/>
  <c r="G14" i="1"/>
  <c r="D15" i="1"/>
  <c r="F15" i="1" s="1"/>
  <c r="H13" i="2" l="1"/>
  <c r="B13" i="2" s="1"/>
  <c r="C14" i="2" s="1"/>
  <c r="K14" i="2"/>
  <c r="E13" i="2"/>
  <c r="D14" i="2"/>
  <c r="F14" i="2" s="1"/>
  <c r="H47" i="1"/>
  <c r="G47" i="1"/>
  <c r="C48" i="1"/>
  <c r="D40" i="1"/>
  <c r="F39" i="1"/>
  <c r="H15" i="1"/>
  <c r="C16" i="1"/>
  <c r="G15" i="1"/>
  <c r="D16" i="1"/>
  <c r="F16" i="1" s="1"/>
  <c r="I14" i="2" l="1"/>
  <c r="H14" i="2" s="1"/>
  <c r="J15" i="2"/>
  <c r="E14" i="2"/>
  <c r="D15" i="2"/>
  <c r="F15" i="2" s="1"/>
  <c r="H48" i="1"/>
  <c r="G48" i="1"/>
  <c r="C49" i="1"/>
  <c r="D41" i="1"/>
  <c r="F40" i="1"/>
  <c r="H16" i="1"/>
  <c r="G16" i="1"/>
  <c r="C17" i="1"/>
  <c r="D17" i="1"/>
  <c r="D18" i="1" s="1"/>
  <c r="F17" i="1"/>
  <c r="B14" i="2" l="1"/>
  <c r="K15" i="2"/>
  <c r="D42" i="1"/>
  <c r="F41" i="1"/>
  <c r="H49" i="1"/>
  <c r="G49" i="1"/>
  <c r="H17" i="1"/>
  <c r="G17" i="1"/>
  <c r="C18" i="1"/>
  <c r="F18" i="1"/>
  <c r="D19" i="1"/>
  <c r="I15" i="2" l="1"/>
  <c r="H15" i="2" s="1"/>
  <c r="C15" i="2"/>
  <c r="D16" i="2" s="1"/>
  <c r="F16" i="2" s="1"/>
  <c r="D43" i="1"/>
  <c r="F42" i="1"/>
  <c r="H18" i="1"/>
  <c r="C19" i="1"/>
  <c r="G18" i="1"/>
  <c r="F19" i="1"/>
  <c r="J16" i="2" l="1"/>
  <c r="E15" i="2"/>
  <c r="B15" i="2"/>
  <c r="K16" i="2"/>
  <c r="D44" i="1"/>
  <c r="F43" i="1"/>
  <c r="H19" i="1"/>
  <c r="G19" i="1"/>
  <c r="C20" i="1"/>
  <c r="D20" i="1"/>
  <c r="F20" i="1" s="1"/>
  <c r="I16" i="2" l="1"/>
  <c r="H16" i="2" s="1"/>
  <c r="C16" i="2"/>
  <c r="E16" i="2" s="1"/>
  <c r="K17" i="2"/>
  <c r="D45" i="1"/>
  <c r="F44" i="1"/>
  <c r="G20" i="1"/>
  <c r="H20" i="1"/>
  <c r="D17" i="2" l="1"/>
  <c r="F17" i="2" s="1"/>
  <c r="J17" i="2"/>
  <c r="B16" i="2"/>
  <c r="D46" i="1"/>
  <c r="F45" i="1"/>
  <c r="I17" i="2" l="1"/>
  <c r="H17" i="2" s="1"/>
  <c r="B17" i="2" s="1"/>
  <c r="C17" i="2"/>
  <c r="D47" i="1"/>
  <c r="F46" i="1"/>
  <c r="I18" i="2" l="1"/>
  <c r="C18" i="2"/>
  <c r="J19" i="2" s="1"/>
  <c r="E17" i="2"/>
  <c r="D18" i="2"/>
  <c r="F18" i="2" s="1"/>
  <c r="J18" i="2"/>
  <c r="D48" i="1"/>
  <c r="F47" i="1"/>
  <c r="E18" i="2" l="1"/>
  <c r="H18" i="2"/>
  <c r="B18" i="2" s="1"/>
  <c r="C19" i="2" s="1"/>
  <c r="E19" i="2" s="1"/>
  <c r="D19" i="2"/>
  <c r="F19" i="2" s="1"/>
  <c r="D49" i="1"/>
  <c r="F49" i="1" s="1"/>
  <c r="F48" i="1"/>
  <c r="N9" i="1"/>
  <c r="S10" i="1" s="1"/>
  <c r="I19" i="2" l="1"/>
  <c r="H19" i="2" s="1"/>
  <c r="B19" i="2" s="1"/>
  <c r="C20" i="2" s="1"/>
  <c r="J21" i="2" s="1"/>
  <c r="J20" i="2"/>
  <c r="D20" i="2"/>
  <c r="F20" i="2" s="1"/>
  <c r="L9" i="1"/>
  <c r="M10" i="1" s="1"/>
  <c r="I20" i="2" l="1"/>
  <c r="H20" i="2" s="1"/>
  <c r="B20" i="2" s="1"/>
  <c r="E20" i="2"/>
  <c r="D21" i="2"/>
  <c r="F21" i="2" s="1"/>
  <c r="P9" i="1"/>
  <c r="T10" i="1"/>
  <c r="O10" i="1"/>
  <c r="I21" i="2" l="1"/>
  <c r="H21" i="2" s="1"/>
  <c r="B21" i="2" s="1"/>
  <c r="C21" i="2"/>
  <c r="D22" i="2" s="1"/>
  <c r="F22" i="2" s="1"/>
  <c r="R10" i="1"/>
  <c r="J22" i="2" l="1"/>
  <c r="I22" i="2"/>
  <c r="C22" i="2"/>
  <c r="E22" i="2" s="1"/>
  <c r="E21" i="2"/>
  <c r="N10" i="1"/>
  <c r="L10" i="1" s="1"/>
  <c r="H22" i="2" l="1"/>
  <c r="B22" i="2" s="1"/>
  <c r="C23" i="2" s="1"/>
  <c r="J23" i="2"/>
  <c r="D23" i="2"/>
  <c r="F23" i="2" s="1"/>
  <c r="S11" i="1"/>
  <c r="T11" i="1"/>
  <c r="P10" i="1"/>
  <c r="M11" i="1"/>
  <c r="I23" i="2" l="1"/>
  <c r="H23" i="2" s="1"/>
  <c r="J24" i="2"/>
  <c r="R11" i="1"/>
  <c r="O11" i="1"/>
  <c r="D24" i="2" l="1"/>
  <c r="F24" i="2" s="1"/>
  <c r="E23" i="2"/>
  <c r="B23" i="2"/>
  <c r="C24" i="2" s="1"/>
  <c r="N11" i="1"/>
  <c r="S12" i="1" s="1"/>
  <c r="I24" i="2" l="1"/>
  <c r="H24" i="2" s="1"/>
  <c r="L11" i="1"/>
  <c r="T12" i="1" s="1"/>
  <c r="R12" i="1" s="1"/>
  <c r="J25" i="2" l="1"/>
  <c r="D25" i="2"/>
  <c r="F25" i="2" s="1"/>
  <c r="E24" i="2"/>
  <c r="B24" i="2"/>
  <c r="C25" i="2" s="1"/>
  <c r="P11" i="1"/>
  <c r="M12" i="1"/>
  <c r="O12" i="1" s="1"/>
  <c r="N12" i="1"/>
  <c r="L12" i="1" s="1"/>
  <c r="D26" i="2" l="1"/>
  <c r="F26" i="2" s="1"/>
  <c r="J26" i="2"/>
  <c r="E25" i="2"/>
  <c r="I25" i="2"/>
  <c r="H25" i="2" s="1"/>
  <c r="S13" i="1"/>
  <c r="T13" i="1"/>
  <c r="P12" i="1"/>
  <c r="M13" i="1"/>
  <c r="B25" i="2" l="1"/>
  <c r="C26" i="2" s="1"/>
  <c r="R13" i="1"/>
  <c r="O13" i="1"/>
  <c r="I26" i="2" l="1"/>
  <c r="H26" i="2" s="1"/>
  <c r="B26" i="2" s="1"/>
  <c r="E26" i="2"/>
  <c r="N13" i="1"/>
  <c r="L13" i="1" s="1"/>
  <c r="S14" i="1" l="1"/>
  <c r="P13" i="1"/>
  <c r="T14" i="1"/>
  <c r="M14" i="1"/>
  <c r="R14" i="1" l="1"/>
  <c r="O14" i="1"/>
  <c r="N14" i="1" l="1"/>
  <c r="S15" i="1" s="1"/>
  <c r="L14" i="1" l="1"/>
  <c r="T15" i="1" s="1"/>
  <c r="R15" i="1" s="1"/>
  <c r="P14" i="1" l="1"/>
  <c r="M15" i="1"/>
  <c r="O15" i="1" s="1"/>
  <c r="N15" i="1"/>
  <c r="S16" i="1" s="1"/>
  <c r="L15" i="1" l="1"/>
  <c r="P15" i="1" s="1"/>
  <c r="T16" i="1" l="1"/>
  <c r="M16" i="1"/>
  <c r="O16" i="1" s="1"/>
  <c r="R16" i="1" l="1"/>
  <c r="N16" i="1" s="1"/>
  <c r="L16" i="1" l="1"/>
  <c r="S17" i="1"/>
  <c r="M17" i="1" l="1"/>
  <c r="O17" i="1" s="1"/>
  <c r="P16" i="1"/>
  <c r="T17" i="1"/>
  <c r="R17" i="1" s="1"/>
  <c r="N17" i="1" l="1"/>
  <c r="L17" i="1" l="1"/>
  <c r="S18" i="1"/>
  <c r="T18" i="1" l="1"/>
  <c r="R18" i="1" s="1"/>
  <c r="P17" i="1"/>
  <c r="M18" i="1"/>
  <c r="O18" i="1" s="1"/>
  <c r="N18" i="1" l="1"/>
  <c r="L18" i="1" l="1"/>
  <c r="M19" i="1" s="1"/>
  <c r="S19" i="1"/>
  <c r="T19" i="1" l="1"/>
  <c r="P18" i="1"/>
  <c r="O19" i="1"/>
  <c r="R19" i="1" l="1"/>
  <c r="N19" i="1" s="1"/>
  <c r="L19" i="1" l="1"/>
  <c r="S20" i="1"/>
  <c r="M20" i="1" l="1"/>
  <c r="O20" i="1" s="1"/>
  <c r="P19" i="1"/>
  <c r="T20" i="1"/>
  <c r="R20" i="1" s="1"/>
  <c r="N20" i="1" s="1"/>
  <c r="L20" i="1" s="1"/>
  <c r="P20" i="1" s="1"/>
  <c r="R31" i="1"/>
  <c r="N31" i="1"/>
  <c r="S32" i="1" s="1"/>
  <c r="L31" i="1" l="1"/>
  <c r="T32" i="1" s="1"/>
  <c r="R32" i="1" s="1"/>
  <c r="N32" i="1" s="1"/>
  <c r="L32" i="1" s="1"/>
  <c r="S33" i="1"/>
  <c r="P31" i="1"/>
  <c r="M32" i="1" l="1"/>
  <c r="P32" i="1"/>
  <c r="T33" i="1"/>
  <c r="R33" i="1" s="1"/>
  <c r="N33" i="1" s="1"/>
  <c r="M33" i="1"/>
  <c r="O32" i="1"/>
  <c r="O33" i="1" l="1"/>
  <c r="S34" i="1"/>
  <c r="L33" i="1"/>
  <c r="M34" i="1" s="1"/>
  <c r="O34" i="1" l="1"/>
  <c r="T34" i="1"/>
  <c r="R34" i="1" s="1"/>
  <c r="N34" i="1" s="1"/>
  <c r="P33" i="1"/>
  <c r="L34" i="1" l="1"/>
  <c r="S35" i="1"/>
  <c r="T35" i="1" l="1"/>
  <c r="R35" i="1" s="1"/>
  <c r="N35" i="1" s="1"/>
  <c r="P34" i="1"/>
  <c r="M35" i="1"/>
  <c r="L35" i="1" l="1"/>
  <c r="S36" i="1"/>
  <c r="O35" i="1"/>
  <c r="T36" i="1" l="1"/>
  <c r="R36" i="1" s="1"/>
  <c r="N36" i="1" s="1"/>
  <c r="P35" i="1"/>
  <c r="M36" i="1"/>
  <c r="L36" i="1" l="1"/>
  <c r="M37" i="1" s="1"/>
  <c r="S37" i="1"/>
  <c r="O36" i="1"/>
  <c r="O37" i="1" l="1"/>
  <c r="P36" i="1"/>
  <c r="T37" i="1"/>
  <c r="R37" i="1" s="1"/>
  <c r="N37" i="1" s="1"/>
  <c r="S38" i="1" l="1"/>
  <c r="L37" i="1"/>
  <c r="T38" i="1" l="1"/>
  <c r="R38" i="1" s="1"/>
  <c r="N38" i="1" s="1"/>
  <c r="P37" i="1"/>
  <c r="M38" i="1"/>
  <c r="L38" i="1" l="1"/>
  <c r="M39" i="1" s="1"/>
  <c r="S39" i="1"/>
  <c r="O38" i="1"/>
  <c r="O39" i="1" l="1"/>
  <c r="P38" i="1"/>
  <c r="T39" i="1"/>
  <c r="R39" i="1" s="1"/>
  <c r="N39" i="1" s="1"/>
  <c r="L39" i="1" l="1"/>
  <c r="S40" i="1"/>
  <c r="T40" i="1" l="1"/>
  <c r="R40" i="1" s="1"/>
  <c r="N40" i="1" s="1"/>
  <c r="P39" i="1"/>
  <c r="M40" i="1"/>
  <c r="L40" i="1" l="1"/>
  <c r="M41" i="1" s="1"/>
  <c r="S41" i="1"/>
  <c r="O40" i="1"/>
  <c r="O41" i="1" l="1"/>
  <c r="T41" i="1"/>
  <c r="R41" i="1" s="1"/>
  <c r="N41" i="1" s="1"/>
  <c r="P40" i="1"/>
  <c r="L41" i="1" l="1"/>
  <c r="S42" i="1"/>
  <c r="P41" i="1" l="1"/>
  <c r="T42" i="1"/>
  <c r="R42" i="1" s="1"/>
  <c r="N42" i="1" s="1"/>
  <c r="L42" i="1" s="1"/>
  <c r="P42" i="1" s="1"/>
  <c r="M42" i="1"/>
  <c r="O42" i="1" s="1"/>
</calcChain>
</file>

<file path=xl/sharedStrings.xml><?xml version="1.0" encoding="utf-8"?>
<sst xmlns="http://schemas.openxmlformats.org/spreadsheetml/2006/main" count="82" uniqueCount="41">
  <si>
    <t>v</t>
  </si>
  <si>
    <t>dref</t>
  </si>
  <si>
    <t>L</t>
  </si>
  <si>
    <t>a</t>
  </si>
  <si>
    <t>x1</t>
  </si>
  <si>
    <t>tC</t>
  </si>
  <si>
    <t>restante</t>
  </si>
  <si>
    <t>v*tC</t>
  </si>
  <si>
    <t>km/h</t>
  </si>
  <si>
    <t>at</t>
  </si>
  <si>
    <t>at-1</t>
  </si>
  <si>
    <t>Vt-1</t>
  </si>
  <si>
    <t>Vc</t>
  </si>
  <si>
    <t>dif</t>
  </si>
  <si>
    <t>Vmax</t>
  </si>
  <si>
    <t>Vcur</t>
  </si>
  <si>
    <t>T</t>
  </si>
  <si>
    <t>Dref</t>
  </si>
  <si>
    <t>A</t>
  </si>
  <si>
    <t>V</t>
  </si>
  <si>
    <t>V*tC</t>
  </si>
  <si>
    <t>Restante</t>
  </si>
  <si>
    <t>Vcurvamax</t>
  </si>
  <si>
    <t>Largo_Calle</t>
  </si>
  <si>
    <t>Vehiculo 1</t>
  </si>
  <si>
    <t>Vehiculo 2</t>
  </si>
  <si>
    <t>Prelativa</t>
  </si>
  <si>
    <t>Dp</t>
  </si>
  <si>
    <t>tS</t>
  </si>
  <si>
    <t>Vi</t>
  </si>
  <si>
    <t>Vi-1</t>
  </si>
  <si>
    <t>Xi</t>
  </si>
  <si>
    <t>Xi-1</t>
  </si>
  <si>
    <t>Largo V</t>
  </si>
  <si>
    <t>XD</t>
  </si>
  <si>
    <t>fd</t>
  </si>
  <si>
    <t>Xp</t>
  </si>
  <si>
    <t>Dsc</t>
  </si>
  <si>
    <t>Largo Seg</t>
  </si>
  <si>
    <t>D_rel</t>
  </si>
  <si>
    <t>D_veh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</si>
</sst>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Fill="1"/>
    <xf numFmtId="0" fontId="0" fillId="0" borderId="0" xfId="0" applyFont="1"/>
  </cellXfs>
  <cellStyles count="1">
    <cellStyle name="Normal" xfId="0" builtinId="0"/>
  </cellStyles>
  <dxfs count="4">
    <dxf>
      <fill>
        <patternFill patternType="solid">
          <bgColor theme="9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B2B67-8FA5-49F4-953F-F658A11DDC3A}">
  <dimension ref="B1:W49"/>
  <sheetViews>
    <sheetView topLeftCell="I21" workbookViewId="0">
      <selection activeCell="S31" sqref="S31"/>
    </sheetView>
  </sheetViews>
  <sheetFormatPr baseColWidth="10" defaultRowHeight="15" x14ac:dyDescent="0.25"/>
  <cols>
    <col min="1" max="1" width="4.140625" customWidth="1"/>
    <col min="2" max="2" width="3" bestFit="1" customWidth="1"/>
    <col min="3" max="3" width="5.85546875" customWidth="1"/>
    <col min="4" max="4" width="7.28515625" customWidth="1"/>
    <col min="11" max="11" width="8.42578125" customWidth="1"/>
    <col min="12" max="12" width="6" customWidth="1"/>
    <col min="13" max="13" width="7.5703125" customWidth="1"/>
    <col min="14" max="14" width="8.140625" customWidth="1"/>
    <col min="15" max="15" width="10" customWidth="1"/>
  </cols>
  <sheetData>
    <row r="1" spans="2:23" x14ac:dyDescent="0.25">
      <c r="B1" t="s">
        <v>4</v>
      </c>
      <c r="C1">
        <v>0</v>
      </c>
      <c r="D1" t="s">
        <v>2</v>
      </c>
      <c r="E1">
        <v>180</v>
      </c>
      <c r="G1" t="s">
        <v>5</v>
      </c>
      <c r="H1">
        <v>5</v>
      </c>
    </row>
    <row r="2" spans="2:23" x14ac:dyDescent="0.25">
      <c r="C2" t="s">
        <v>0</v>
      </c>
      <c r="D2" t="s">
        <v>1</v>
      </c>
      <c r="E2" t="s">
        <v>3</v>
      </c>
      <c r="F2" t="s">
        <v>6</v>
      </c>
      <c r="G2" t="s">
        <v>7</v>
      </c>
      <c r="H2" t="s">
        <v>8</v>
      </c>
      <c r="I2" t="s">
        <v>13</v>
      </c>
      <c r="L2" t="s">
        <v>0</v>
      </c>
      <c r="M2" t="s">
        <v>1</v>
      </c>
      <c r="N2" t="s">
        <v>3</v>
      </c>
      <c r="O2" t="s">
        <v>6</v>
      </c>
      <c r="P2" t="s">
        <v>7</v>
      </c>
    </row>
    <row r="3" spans="2:23" x14ac:dyDescent="0.25">
      <c r="B3">
        <v>1</v>
      </c>
      <c r="C3">
        <v>16.7</v>
      </c>
      <c r="D3">
        <f>C1</f>
        <v>0</v>
      </c>
      <c r="E3">
        <v>0</v>
      </c>
      <c r="F3">
        <f>$E$1-D3</f>
        <v>180</v>
      </c>
      <c r="G3">
        <f>C3*$H$1</f>
        <v>83.5</v>
      </c>
      <c r="H3">
        <f>C3*3.6</f>
        <v>60.12</v>
      </c>
      <c r="I3">
        <f>D3/H3</f>
        <v>0</v>
      </c>
      <c r="K3">
        <v>1</v>
      </c>
      <c r="L3">
        <v>16.7</v>
      </c>
      <c r="M3">
        <f>L1</f>
        <v>0</v>
      </c>
      <c r="N3">
        <v>0</v>
      </c>
      <c r="O3">
        <f>$E$1-M3</f>
        <v>180</v>
      </c>
      <c r="P3">
        <f>L3*$H$1</f>
        <v>83.5</v>
      </c>
    </row>
    <row r="4" spans="2:23" x14ac:dyDescent="0.25">
      <c r="B4">
        <v>2</v>
      </c>
      <c r="C4">
        <v>16.7</v>
      </c>
      <c r="D4">
        <f>D3+C3</f>
        <v>16.7</v>
      </c>
      <c r="E4">
        <f>C4-C3</f>
        <v>0</v>
      </c>
      <c r="F4">
        <f t="shared" ref="F4:F8" si="0">$E$1-D4</f>
        <v>163.30000000000001</v>
      </c>
      <c r="G4">
        <f t="shared" ref="G4:G8" si="1">C4*$H$1</f>
        <v>83.5</v>
      </c>
      <c r="H4">
        <f t="shared" ref="H4:H20" si="2">C4*3.6</f>
        <v>60.12</v>
      </c>
      <c r="I4">
        <f t="shared" ref="I4:I20" si="3">D4/H4</f>
        <v>0.27777777777777779</v>
      </c>
      <c r="K4">
        <v>2</v>
      </c>
      <c r="L4">
        <v>16.7</v>
      </c>
      <c r="M4">
        <f>M3+L3</f>
        <v>16.7</v>
      </c>
      <c r="N4">
        <f>L4-L3</f>
        <v>0</v>
      </c>
      <c r="O4">
        <f t="shared" ref="O4:O20" si="4">$E$1-M4</f>
        <v>163.30000000000001</v>
      </c>
      <c r="P4">
        <f t="shared" ref="P4:P20" si="5">L4*$H$1</f>
        <v>83.5</v>
      </c>
      <c r="S4" t="s">
        <v>14</v>
      </c>
      <c r="T4">
        <v>16.667000000000002</v>
      </c>
    </row>
    <row r="5" spans="2:23" x14ac:dyDescent="0.25">
      <c r="B5">
        <v>3</v>
      </c>
      <c r="C5">
        <v>16.7</v>
      </c>
      <c r="D5">
        <f t="shared" ref="D5:D9" si="6">D4+C4</f>
        <v>33.4</v>
      </c>
      <c r="E5">
        <f t="shared" ref="E5:E8" si="7">C5-C4</f>
        <v>0</v>
      </c>
      <c r="F5">
        <f t="shared" si="0"/>
        <v>146.6</v>
      </c>
      <c r="G5">
        <f t="shared" si="1"/>
        <v>83.5</v>
      </c>
      <c r="H5">
        <f t="shared" si="2"/>
        <v>60.12</v>
      </c>
      <c r="I5">
        <f t="shared" si="3"/>
        <v>0.55555555555555558</v>
      </c>
      <c r="K5">
        <v>3</v>
      </c>
      <c r="L5">
        <v>16.7</v>
      </c>
      <c r="M5">
        <f t="shared" ref="M5:M20" si="8">M4+L4</f>
        <v>33.4</v>
      </c>
      <c r="N5">
        <f t="shared" ref="N5:N8" si="9">L5-L4</f>
        <v>0</v>
      </c>
      <c r="O5">
        <f t="shared" si="4"/>
        <v>146.6</v>
      </c>
      <c r="P5">
        <f t="shared" si="5"/>
        <v>83.5</v>
      </c>
      <c r="S5" t="s">
        <v>15</v>
      </c>
      <c r="T5">
        <v>6.944</v>
      </c>
    </row>
    <row r="6" spans="2:23" x14ac:dyDescent="0.25">
      <c r="B6">
        <v>4</v>
      </c>
      <c r="C6">
        <v>16.7</v>
      </c>
      <c r="D6">
        <f t="shared" si="6"/>
        <v>50.099999999999994</v>
      </c>
      <c r="E6">
        <f t="shared" si="7"/>
        <v>0</v>
      </c>
      <c r="F6">
        <f t="shared" si="0"/>
        <v>129.9</v>
      </c>
      <c r="G6">
        <f t="shared" si="1"/>
        <v>83.5</v>
      </c>
      <c r="H6">
        <f t="shared" si="2"/>
        <v>60.12</v>
      </c>
      <c r="I6">
        <f t="shared" si="3"/>
        <v>0.83333333333333326</v>
      </c>
      <c r="K6">
        <v>4</v>
      </c>
      <c r="L6">
        <v>16.7</v>
      </c>
      <c r="M6">
        <f t="shared" si="8"/>
        <v>50.099999999999994</v>
      </c>
      <c r="N6">
        <f t="shared" si="9"/>
        <v>0</v>
      </c>
      <c r="O6">
        <f t="shared" si="4"/>
        <v>129.9</v>
      </c>
      <c r="P6">
        <f t="shared" si="5"/>
        <v>83.5</v>
      </c>
      <c r="S6" t="s">
        <v>5</v>
      </c>
      <c r="T6">
        <v>5</v>
      </c>
    </row>
    <row r="7" spans="2:23" x14ac:dyDescent="0.25">
      <c r="B7">
        <v>5</v>
      </c>
      <c r="C7">
        <v>16.7</v>
      </c>
      <c r="D7">
        <f t="shared" si="6"/>
        <v>66.8</v>
      </c>
      <c r="E7">
        <f t="shared" si="7"/>
        <v>0</v>
      </c>
      <c r="F7">
        <f t="shared" si="0"/>
        <v>113.2</v>
      </c>
      <c r="G7">
        <f t="shared" si="1"/>
        <v>83.5</v>
      </c>
      <c r="H7">
        <f t="shared" si="2"/>
        <v>60.12</v>
      </c>
      <c r="I7">
        <f t="shared" si="3"/>
        <v>1.1111111111111112</v>
      </c>
      <c r="K7">
        <v>5</v>
      </c>
      <c r="L7">
        <v>16.7</v>
      </c>
      <c r="M7">
        <f t="shared" si="8"/>
        <v>66.8</v>
      </c>
      <c r="N7">
        <f t="shared" si="9"/>
        <v>0</v>
      </c>
      <c r="O7">
        <f t="shared" si="4"/>
        <v>113.2</v>
      </c>
      <c r="P7">
        <f t="shared" si="5"/>
        <v>83.5</v>
      </c>
    </row>
    <row r="8" spans="2:23" x14ac:dyDescent="0.25">
      <c r="B8">
        <v>6</v>
      </c>
      <c r="C8">
        <v>16.7</v>
      </c>
      <c r="D8">
        <f t="shared" si="6"/>
        <v>83.5</v>
      </c>
      <c r="E8">
        <f t="shared" si="7"/>
        <v>0</v>
      </c>
      <c r="F8">
        <f t="shared" si="0"/>
        <v>96.5</v>
      </c>
      <c r="G8">
        <f t="shared" si="1"/>
        <v>83.5</v>
      </c>
      <c r="H8">
        <f t="shared" si="2"/>
        <v>60.12</v>
      </c>
      <c r="I8">
        <f t="shared" si="3"/>
        <v>1.3888888888888888</v>
      </c>
      <c r="K8">
        <v>6</v>
      </c>
      <c r="L8">
        <v>16.7</v>
      </c>
      <c r="M8">
        <f t="shared" si="8"/>
        <v>83.5</v>
      </c>
      <c r="N8">
        <f t="shared" si="9"/>
        <v>0</v>
      </c>
      <c r="O8">
        <f t="shared" si="4"/>
        <v>96.5</v>
      </c>
      <c r="P8">
        <f t="shared" si="5"/>
        <v>83.5</v>
      </c>
      <c r="R8" t="s">
        <v>9</v>
      </c>
      <c r="S8" t="s">
        <v>10</v>
      </c>
      <c r="T8" t="s">
        <v>11</v>
      </c>
      <c r="U8" t="s">
        <v>12</v>
      </c>
      <c r="W8" t="s">
        <v>12</v>
      </c>
    </row>
    <row r="9" spans="2:23" x14ac:dyDescent="0.25">
      <c r="B9" s="1">
        <v>7</v>
      </c>
      <c r="C9" s="1">
        <v>16.7</v>
      </c>
      <c r="D9" s="1">
        <f t="shared" si="6"/>
        <v>100.2</v>
      </c>
      <c r="E9" s="1">
        <v>-1</v>
      </c>
      <c r="F9" s="1">
        <f t="shared" ref="F9:F20" si="10">$E$1-D9</f>
        <v>79.8</v>
      </c>
      <c r="G9" s="1">
        <f t="shared" ref="G9:G20" si="11">C9*$H$1</f>
        <v>83.5</v>
      </c>
      <c r="H9">
        <f t="shared" si="2"/>
        <v>60.12</v>
      </c>
      <c r="I9">
        <f t="shared" si="3"/>
        <v>1.6666666666666667</v>
      </c>
      <c r="K9" s="1">
        <v>7</v>
      </c>
      <c r="L9" s="2">
        <f>N9+L8</f>
        <v>16.565674074879094</v>
      </c>
      <c r="M9" s="1">
        <f t="shared" si="8"/>
        <v>100.2</v>
      </c>
      <c r="N9" s="2">
        <f>R9</f>
        <v>-0.13432592512090413</v>
      </c>
      <c r="O9" s="1">
        <f t="shared" si="4"/>
        <v>79.8</v>
      </c>
      <c r="P9" s="1">
        <f t="shared" si="5"/>
        <v>82.828370374395476</v>
      </c>
      <c r="R9">
        <f>S9+(U9-T9)/(U9)</f>
        <v>-0.13432592512090413</v>
      </c>
      <c r="S9">
        <f>N8</f>
        <v>0</v>
      </c>
      <c r="T9">
        <f>L8</f>
        <v>16.7</v>
      </c>
      <c r="U9">
        <f>$T$4-($T$4-$T$5)*1/$T$6</f>
        <v>14.7224</v>
      </c>
      <c r="W9">
        <f>$T$4-($T$4-$T$5)*1/$T$6</f>
        <v>14.7224</v>
      </c>
    </row>
    <row r="10" spans="2:23" x14ac:dyDescent="0.25">
      <c r="B10" s="2">
        <v>8</v>
      </c>
      <c r="C10" s="2">
        <f>E10+C9</f>
        <v>15.399999999999999</v>
      </c>
      <c r="D10" s="2">
        <f t="shared" ref="D10:D20" si="12">D9+C9</f>
        <v>116.9</v>
      </c>
      <c r="E10" s="2">
        <v>-1.3</v>
      </c>
      <c r="F10" s="2">
        <f t="shared" si="10"/>
        <v>63.099999999999994</v>
      </c>
      <c r="G10" s="2">
        <f t="shared" si="11"/>
        <v>77</v>
      </c>
      <c r="H10">
        <f t="shared" si="2"/>
        <v>55.44</v>
      </c>
      <c r="I10">
        <f t="shared" si="3"/>
        <v>2.1085858585858586</v>
      </c>
      <c r="K10" s="2">
        <v>8</v>
      </c>
      <c r="L10" s="2">
        <f>N10+L9</f>
        <v>16.134906346405572</v>
      </c>
      <c r="M10" s="2">
        <f t="shared" si="8"/>
        <v>116.7656740748791</v>
      </c>
      <c r="N10" s="2">
        <f t="shared" ref="N10:N20" si="13">R10</f>
        <v>-0.43076772847352301</v>
      </c>
      <c r="O10" s="2">
        <f t="shared" si="4"/>
        <v>63.234325925120899</v>
      </c>
      <c r="P10" s="2">
        <f t="shared" si="5"/>
        <v>80.674531732027859</v>
      </c>
      <c r="R10">
        <f t="shared" ref="R10:R20" si="14">S10+(U10-T10)/(U10)</f>
        <v>-0.43076772847352301</v>
      </c>
      <c r="S10">
        <f t="shared" ref="S10:S20" si="15">N9</f>
        <v>-0.13432592512090413</v>
      </c>
      <c r="T10">
        <f t="shared" ref="T10:T20" si="16">L9</f>
        <v>16.565674074879094</v>
      </c>
      <c r="U10">
        <f>$T$4-($T$4-$T$5)*2/$T$6</f>
        <v>12.777800000000001</v>
      </c>
      <c r="W10">
        <f>$T$4-($T$4-$T$5)*2/$T$6</f>
        <v>12.777800000000001</v>
      </c>
    </row>
    <row r="11" spans="2:23" x14ac:dyDescent="0.25">
      <c r="B11" s="2">
        <v>9</v>
      </c>
      <c r="C11" s="2">
        <f t="shared" ref="C11:C20" si="17">E11+C10</f>
        <v>13.799999999999999</v>
      </c>
      <c r="D11" s="2">
        <f t="shared" si="12"/>
        <v>132.30000000000001</v>
      </c>
      <c r="E11" s="2">
        <v>-1.6</v>
      </c>
      <c r="F11" s="2">
        <f t="shared" si="10"/>
        <v>47.699999999999989</v>
      </c>
      <c r="G11" s="2">
        <f t="shared" si="11"/>
        <v>69</v>
      </c>
      <c r="H11">
        <f t="shared" si="2"/>
        <v>49.68</v>
      </c>
      <c r="I11">
        <f t="shared" si="3"/>
        <v>2.6630434782608696</v>
      </c>
      <c r="K11" s="2">
        <v>9</v>
      </c>
      <c r="L11" s="2">
        <f t="shared" ref="L11:L20" si="18">N11+L10</f>
        <v>15.214744316487824</v>
      </c>
      <c r="M11" s="2">
        <f t="shared" si="8"/>
        <v>132.90058042128467</v>
      </c>
      <c r="N11" s="2">
        <f t="shared" si="13"/>
        <v>-0.92016202991774743</v>
      </c>
      <c r="O11" s="2">
        <f t="shared" si="4"/>
        <v>47.099419578715327</v>
      </c>
      <c r="P11" s="2">
        <f t="shared" si="5"/>
        <v>76.07372158243912</v>
      </c>
      <c r="R11">
        <f t="shared" si="14"/>
        <v>-0.92016202991774743</v>
      </c>
      <c r="S11">
        <f t="shared" si="15"/>
        <v>-0.43076772847352301</v>
      </c>
      <c r="T11">
        <f t="shared" si="16"/>
        <v>16.134906346405572</v>
      </c>
      <c r="U11">
        <f>$T$4-($T$4-$T$5)*3/$T$6</f>
        <v>10.8332</v>
      </c>
      <c r="W11">
        <f>$T$4-($T$4-$T$5)*3/$T$6</f>
        <v>10.8332</v>
      </c>
    </row>
    <row r="12" spans="2:23" x14ac:dyDescent="0.25">
      <c r="B12">
        <v>10</v>
      </c>
      <c r="C12" s="2">
        <f t="shared" si="17"/>
        <v>11.899999999999999</v>
      </c>
      <c r="D12">
        <f t="shared" si="12"/>
        <v>146.10000000000002</v>
      </c>
      <c r="E12" s="2">
        <v>-1.9</v>
      </c>
      <c r="F12">
        <f t="shared" si="10"/>
        <v>33.899999999999977</v>
      </c>
      <c r="G12">
        <f t="shared" si="11"/>
        <v>59.499999999999993</v>
      </c>
      <c r="H12">
        <f t="shared" si="2"/>
        <v>42.839999999999996</v>
      </c>
      <c r="I12">
        <f t="shared" si="3"/>
        <v>3.4103641456582641</v>
      </c>
      <c r="K12">
        <v>10</v>
      </c>
      <c r="L12" s="2">
        <f t="shared" si="18"/>
        <v>13.58286792024829</v>
      </c>
      <c r="M12">
        <f t="shared" si="8"/>
        <v>148.11532473777248</v>
      </c>
      <c r="N12" s="2">
        <f t="shared" si="13"/>
        <v>-1.6318763962395331</v>
      </c>
      <c r="O12">
        <f t="shared" si="4"/>
        <v>31.884675262227518</v>
      </c>
      <c r="P12">
        <f t="shared" si="5"/>
        <v>67.914339601241451</v>
      </c>
      <c r="R12">
        <f t="shared" si="14"/>
        <v>-1.6318763962395331</v>
      </c>
      <c r="S12">
        <f t="shared" si="15"/>
        <v>-0.92016202991774743</v>
      </c>
      <c r="T12">
        <f t="shared" si="16"/>
        <v>15.214744316487824</v>
      </c>
      <c r="U12">
        <f>$T$4-($T$4-$T$5)*4/$T$6</f>
        <v>8.8886000000000003</v>
      </c>
      <c r="W12">
        <f>$T$4-($T$4-$T$5)*4/$T$6</f>
        <v>8.8886000000000003</v>
      </c>
    </row>
    <row r="13" spans="2:23" x14ac:dyDescent="0.25">
      <c r="B13">
        <v>11</v>
      </c>
      <c r="C13" s="2">
        <f t="shared" si="17"/>
        <v>9.7999999999999989</v>
      </c>
      <c r="D13">
        <f t="shared" si="12"/>
        <v>158.00000000000003</v>
      </c>
      <c r="E13" s="2">
        <v>-2.1</v>
      </c>
      <c r="F13">
        <f t="shared" si="10"/>
        <v>21.999999999999972</v>
      </c>
      <c r="G13">
        <f t="shared" si="11"/>
        <v>48.999999999999993</v>
      </c>
      <c r="H13">
        <f t="shared" si="2"/>
        <v>35.279999999999994</v>
      </c>
      <c r="I13">
        <f t="shared" si="3"/>
        <v>4.4784580498866227</v>
      </c>
      <c r="K13">
        <v>11</v>
      </c>
      <c r="L13" s="2">
        <f t="shared" si="18"/>
        <v>10.994933355770236</v>
      </c>
      <c r="M13">
        <f t="shared" si="8"/>
        <v>161.69819265802079</v>
      </c>
      <c r="N13" s="2">
        <f t="shared" si="13"/>
        <v>-2.5879345644780543</v>
      </c>
      <c r="O13">
        <f t="shared" si="4"/>
        <v>18.301807341979213</v>
      </c>
      <c r="P13">
        <f t="shared" si="5"/>
        <v>54.97466677885118</v>
      </c>
      <c r="R13">
        <f t="shared" si="14"/>
        <v>-2.5879345644780543</v>
      </c>
      <c r="S13">
        <f t="shared" si="15"/>
        <v>-1.6318763962395331</v>
      </c>
      <c r="T13">
        <f t="shared" si="16"/>
        <v>13.58286792024829</v>
      </c>
      <c r="U13">
        <f>$T$4-($T$4-$T$5)*5/$T$6</f>
        <v>6.9439999999999991</v>
      </c>
      <c r="W13">
        <f>$T$4-($T$4-$T$5)*5/$T$6</f>
        <v>6.9439999999999991</v>
      </c>
    </row>
    <row r="14" spans="2:23" x14ac:dyDescent="0.25">
      <c r="B14" s="3">
        <v>12</v>
      </c>
      <c r="C14" s="3">
        <f t="shared" si="17"/>
        <v>7.3999999999999986</v>
      </c>
      <c r="D14" s="3">
        <f t="shared" si="12"/>
        <v>167.80000000000004</v>
      </c>
      <c r="E14" s="3">
        <v>-2.4</v>
      </c>
      <c r="F14" s="3">
        <f t="shared" si="10"/>
        <v>12.19999999999996</v>
      </c>
      <c r="G14" s="3">
        <f t="shared" si="11"/>
        <v>36.999999999999993</v>
      </c>
      <c r="H14" s="3">
        <f t="shared" si="2"/>
        <v>26.639999999999997</v>
      </c>
      <c r="I14">
        <f t="shared" si="3"/>
        <v>6.298798798798801</v>
      </c>
      <c r="K14" s="4">
        <v>12</v>
      </c>
      <c r="L14" s="2">
        <f t="shared" si="18"/>
        <v>8.747315983602121</v>
      </c>
      <c r="M14" s="2">
        <f t="shared" si="8"/>
        <v>172.69312601379102</v>
      </c>
      <c r="N14" s="2">
        <f t="shared" si="13"/>
        <v>-2.2476173721681145</v>
      </c>
      <c r="O14" s="2">
        <f t="shared" si="4"/>
        <v>7.3068739862089842</v>
      </c>
      <c r="P14" s="2">
        <f t="shared" si="5"/>
        <v>43.736579918010605</v>
      </c>
      <c r="R14">
        <f t="shared" si="14"/>
        <v>-2.2476173721681145</v>
      </c>
      <c r="S14">
        <f t="shared" si="15"/>
        <v>-2.5879345644780543</v>
      </c>
      <c r="T14">
        <f t="shared" si="16"/>
        <v>10.994933355770236</v>
      </c>
      <c r="U14">
        <f>$T$4</f>
        <v>16.667000000000002</v>
      </c>
      <c r="W14">
        <f>$T$4-($T$4-$T$5)*5/$T$6</f>
        <v>6.9439999999999991</v>
      </c>
    </row>
    <row r="15" spans="2:23" x14ac:dyDescent="0.25">
      <c r="B15">
        <v>13</v>
      </c>
      <c r="C15" s="2">
        <f t="shared" si="17"/>
        <v>6.3999999999999986</v>
      </c>
      <c r="D15">
        <f t="shared" si="12"/>
        <v>175.20000000000005</v>
      </c>
      <c r="E15" s="2">
        <f t="shared" ref="E15:E20" si="19">-1</f>
        <v>-1</v>
      </c>
      <c r="F15">
        <f t="shared" si="10"/>
        <v>4.7999999999999545</v>
      </c>
      <c r="G15">
        <f t="shared" si="11"/>
        <v>31.999999999999993</v>
      </c>
      <c r="H15">
        <f t="shared" si="2"/>
        <v>23.039999999999996</v>
      </c>
      <c r="I15">
        <f t="shared" si="3"/>
        <v>7.6041666666666705</v>
      </c>
      <c r="K15" s="4">
        <v>13</v>
      </c>
      <c r="L15" s="2">
        <f t="shared" si="18"/>
        <v>6.9748701489871285</v>
      </c>
      <c r="M15">
        <f t="shared" si="8"/>
        <v>181.44044199739312</v>
      </c>
      <c r="N15" s="2">
        <f t="shared" si="13"/>
        <v>-1.7724458346149927</v>
      </c>
      <c r="O15">
        <f t="shared" si="4"/>
        <v>-1.4404419973931226</v>
      </c>
      <c r="P15">
        <f t="shared" si="5"/>
        <v>34.87435074493564</v>
      </c>
      <c r="R15">
        <f t="shared" si="14"/>
        <v>-1.7724458346149927</v>
      </c>
      <c r="S15">
        <f t="shared" si="15"/>
        <v>-2.2476173721681145</v>
      </c>
      <c r="T15">
        <f t="shared" si="16"/>
        <v>8.747315983602121</v>
      </c>
      <c r="U15">
        <f>$T$4</f>
        <v>16.667000000000002</v>
      </c>
      <c r="W15">
        <v>6.95</v>
      </c>
    </row>
    <row r="16" spans="2:23" x14ac:dyDescent="0.25">
      <c r="B16">
        <v>14</v>
      </c>
      <c r="C16" s="2">
        <f t="shared" si="17"/>
        <v>5.3999999999999986</v>
      </c>
      <c r="D16">
        <f t="shared" si="12"/>
        <v>181.60000000000005</v>
      </c>
      <c r="E16" s="2">
        <f t="shared" si="19"/>
        <v>-1</v>
      </c>
      <c r="F16">
        <f t="shared" si="10"/>
        <v>-1.6000000000000512</v>
      </c>
      <c r="G16">
        <f t="shared" si="11"/>
        <v>26.999999999999993</v>
      </c>
      <c r="H16">
        <f t="shared" si="2"/>
        <v>19.439999999999994</v>
      </c>
      <c r="I16">
        <f t="shared" si="3"/>
        <v>9.3415637860082352</v>
      </c>
      <c r="K16">
        <v>14</v>
      </c>
      <c r="L16" s="2">
        <f t="shared" si="18"/>
        <v>5.7839404751096932</v>
      </c>
      <c r="M16">
        <f t="shared" si="8"/>
        <v>188.41531214638024</v>
      </c>
      <c r="N16" s="2">
        <f t="shared" si="13"/>
        <v>-1.1909296738774353</v>
      </c>
      <c r="O16">
        <f t="shared" si="4"/>
        <v>-8.4153121463802449</v>
      </c>
      <c r="P16">
        <f t="shared" si="5"/>
        <v>28.919702375548468</v>
      </c>
      <c r="R16">
        <f t="shared" si="14"/>
        <v>-1.1909296738774353</v>
      </c>
      <c r="S16">
        <f t="shared" si="15"/>
        <v>-1.7724458346149927</v>
      </c>
      <c r="T16">
        <f t="shared" si="16"/>
        <v>6.9748701489871285</v>
      </c>
      <c r="U16">
        <f t="shared" ref="U16:U20" si="20">$T$4</f>
        <v>16.667000000000002</v>
      </c>
      <c r="W16">
        <v>6.95</v>
      </c>
    </row>
    <row r="17" spans="2:23" x14ac:dyDescent="0.25">
      <c r="B17">
        <v>15</v>
      </c>
      <c r="C17" s="2">
        <f t="shared" si="17"/>
        <v>4.3999999999999986</v>
      </c>
      <c r="D17">
        <f t="shared" si="12"/>
        <v>187.00000000000006</v>
      </c>
      <c r="E17" s="2">
        <f t="shared" si="19"/>
        <v>-1</v>
      </c>
      <c r="F17">
        <f t="shared" si="10"/>
        <v>-7.0000000000000568</v>
      </c>
      <c r="G17">
        <f t="shared" si="11"/>
        <v>21.999999999999993</v>
      </c>
      <c r="H17">
        <f t="shared" si="2"/>
        <v>15.839999999999995</v>
      </c>
      <c r="I17">
        <f t="shared" si="3"/>
        <v>11.805555555555562</v>
      </c>
      <c r="K17">
        <v>15</v>
      </c>
      <c r="L17" s="2">
        <f t="shared" si="18"/>
        <v>5.2459813133154345</v>
      </c>
      <c r="M17">
        <f t="shared" si="8"/>
        <v>194.19925262148993</v>
      </c>
      <c r="N17" s="2">
        <f t="shared" si="13"/>
        <v>-0.53795916179425851</v>
      </c>
      <c r="O17">
        <f t="shared" si="4"/>
        <v>-14.199252621489933</v>
      </c>
      <c r="P17">
        <f t="shared" si="5"/>
        <v>26.229906566577171</v>
      </c>
      <c r="R17">
        <f t="shared" si="14"/>
        <v>-0.53795916179425851</v>
      </c>
      <c r="S17">
        <f t="shared" si="15"/>
        <v>-1.1909296738774353</v>
      </c>
      <c r="T17">
        <f t="shared" si="16"/>
        <v>5.7839404751096932</v>
      </c>
      <c r="U17">
        <f t="shared" si="20"/>
        <v>16.667000000000002</v>
      </c>
      <c r="W17">
        <v>6.95</v>
      </c>
    </row>
    <row r="18" spans="2:23" x14ac:dyDescent="0.25">
      <c r="B18">
        <v>16</v>
      </c>
      <c r="C18" s="2">
        <f t="shared" si="17"/>
        <v>3.3999999999999986</v>
      </c>
      <c r="D18">
        <f t="shared" si="12"/>
        <v>191.40000000000006</v>
      </c>
      <c r="E18" s="2">
        <f t="shared" si="19"/>
        <v>-1</v>
      </c>
      <c r="F18">
        <f t="shared" si="10"/>
        <v>-11.400000000000063</v>
      </c>
      <c r="G18">
        <f t="shared" si="11"/>
        <v>16.999999999999993</v>
      </c>
      <c r="H18">
        <f t="shared" si="2"/>
        <v>12.239999999999995</v>
      </c>
      <c r="I18">
        <f t="shared" si="3"/>
        <v>15.637254901960796</v>
      </c>
      <c r="K18">
        <v>16</v>
      </c>
      <c r="L18" s="2">
        <f t="shared" si="18"/>
        <v>5.3932695677739249</v>
      </c>
      <c r="M18">
        <f t="shared" si="8"/>
        <v>199.44523393480537</v>
      </c>
      <c r="N18" s="2">
        <f t="shared" si="13"/>
        <v>0.14728825445849036</v>
      </c>
      <c r="O18">
        <f t="shared" si="4"/>
        <v>-19.445233934805373</v>
      </c>
      <c r="P18">
        <f t="shared" si="5"/>
        <v>26.966347838869623</v>
      </c>
      <c r="R18">
        <f t="shared" si="14"/>
        <v>0.14728825445849036</v>
      </c>
      <c r="S18">
        <f t="shared" si="15"/>
        <v>-0.53795916179425851</v>
      </c>
      <c r="T18">
        <f t="shared" si="16"/>
        <v>5.2459813133154345</v>
      </c>
      <c r="U18">
        <f t="shared" si="20"/>
        <v>16.667000000000002</v>
      </c>
      <c r="W18">
        <v>6.95</v>
      </c>
    </row>
    <row r="19" spans="2:23" x14ac:dyDescent="0.25">
      <c r="B19">
        <v>17</v>
      </c>
      <c r="C19" s="2">
        <f t="shared" si="17"/>
        <v>2.3999999999999986</v>
      </c>
      <c r="D19">
        <f t="shared" si="12"/>
        <v>194.80000000000007</v>
      </c>
      <c r="E19" s="2">
        <f t="shared" si="19"/>
        <v>-1</v>
      </c>
      <c r="F19">
        <f t="shared" si="10"/>
        <v>-14.800000000000068</v>
      </c>
      <c r="G19">
        <f t="shared" si="11"/>
        <v>11.999999999999993</v>
      </c>
      <c r="H19">
        <f t="shared" si="2"/>
        <v>8.6399999999999952</v>
      </c>
      <c r="I19">
        <f t="shared" si="3"/>
        <v>22.546296296296315</v>
      </c>
      <c r="K19">
        <v>17</v>
      </c>
      <c r="L19" s="2">
        <f t="shared" si="18"/>
        <v>6.2169681199600255</v>
      </c>
      <c r="M19">
        <f t="shared" si="8"/>
        <v>204.8385035025793</v>
      </c>
      <c r="N19" s="2">
        <f t="shared" si="13"/>
        <v>0.82369855218610044</v>
      </c>
      <c r="O19">
        <f t="shared" si="4"/>
        <v>-24.8385035025793</v>
      </c>
      <c r="P19">
        <f t="shared" si="5"/>
        <v>31.084840599800128</v>
      </c>
      <c r="R19">
        <f t="shared" si="14"/>
        <v>0.82369855218610044</v>
      </c>
      <c r="S19">
        <f t="shared" si="15"/>
        <v>0.14728825445849036</v>
      </c>
      <c r="T19">
        <f t="shared" si="16"/>
        <v>5.3932695677739249</v>
      </c>
      <c r="U19">
        <f t="shared" si="20"/>
        <v>16.667000000000002</v>
      </c>
      <c r="W19">
        <v>6.95</v>
      </c>
    </row>
    <row r="20" spans="2:23" x14ac:dyDescent="0.25">
      <c r="B20">
        <v>18</v>
      </c>
      <c r="C20" s="2">
        <f t="shared" si="17"/>
        <v>1.3999999999999986</v>
      </c>
      <c r="D20">
        <f t="shared" si="12"/>
        <v>197.20000000000007</v>
      </c>
      <c r="E20" s="2">
        <f t="shared" si="19"/>
        <v>-1</v>
      </c>
      <c r="F20">
        <f t="shared" si="10"/>
        <v>-17.200000000000074</v>
      </c>
      <c r="G20">
        <f t="shared" si="11"/>
        <v>6.9999999999999929</v>
      </c>
      <c r="H20">
        <f t="shared" si="2"/>
        <v>5.0399999999999947</v>
      </c>
      <c r="I20">
        <f t="shared" si="3"/>
        <v>39.126984126984183</v>
      </c>
      <c r="K20">
        <v>18</v>
      </c>
      <c r="L20" s="2">
        <f t="shared" si="18"/>
        <v>7.6676560451610642</v>
      </c>
      <c r="M20">
        <f t="shared" si="8"/>
        <v>211.05547162253933</v>
      </c>
      <c r="N20" s="2">
        <f t="shared" si="13"/>
        <v>1.4506879252010387</v>
      </c>
      <c r="O20">
        <f t="shared" si="4"/>
        <v>-31.055471622539329</v>
      </c>
      <c r="P20">
        <f t="shared" si="5"/>
        <v>38.33828022580532</v>
      </c>
      <c r="R20">
        <f t="shared" si="14"/>
        <v>1.4506879252010387</v>
      </c>
      <c r="S20">
        <f t="shared" si="15"/>
        <v>0.82369855218610044</v>
      </c>
      <c r="T20">
        <f t="shared" si="16"/>
        <v>6.2169681199600255</v>
      </c>
      <c r="U20">
        <f t="shared" si="20"/>
        <v>16.667000000000002</v>
      </c>
      <c r="W20">
        <v>6.95</v>
      </c>
    </row>
    <row r="23" spans="2:23" x14ac:dyDescent="0.25">
      <c r="R23" t="s">
        <v>14</v>
      </c>
      <c r="S23">
        <v>16.667000000000002</v>
      </c>
      <c r="T23" t="s">
        <v>15</v>
      </c>
      <c r="U23">
        <v>6.944</v>
      </c>
      <c r="V23" t="s">
        <v>5</v>
      </c>
      <c r="W23">
        <v>4</v>
      </c>
    </row>
    <row r="24" spans="2:23" x14ac:dyDescent="0.25">
      <c r="L24" t="s">
        <v>0</v>
      </c>
      <c r="M24" t="s">
        <v>1</v>
      </c>
      <c r="N24" t="s">
        <v>3</v>
      </c>
      <c r="O24" t="s">
        <v>6</v>
      </c>
      <c r="P24" t="s">
        <v>7</v>
      </c>
    </row>
    <row r="25" spans="2:23" x14ac:dyDescent="0.25">
      <c r="K25">
        <v>1</v>
      </c>
      <c r="L25">
        <v>14</v>
      </c>
      <c r="M25">
        <f>L23</f>
        <v>0</v>
      </c>
      <c r="N25" s="2"/>
      <c r="O25">
        <f>$E$1-M25</f>
        <v>180</v>
      </c>
      <c r="P25">
        <f>L25*$H$1</f>
        <v>70</v>
      </c>
      <c r="R25" t="s">
        <v>9</v>
      </c>
      <c r="S25" t="s">
        <v>10</v>
      </c>
      <c r="T25" t="s">
        <v>11</v>
      </c>
      <c r="U25" t="s">
        <v>12</v>
      </c>
      <c r="W25" t="s">
        <v>12</v>
      </c>
    </row>
    <row r="26" spans="2:23" x14ac:dyDescent="0.25">
      <c r="K26">
        <v>2</v>
      </c>
      <c r="L26" s="2">
        <f>N26+L25</f>
        <v>14.160016799664007</v>
      </c>
      <c r="M26">
        <f>M25+L25</f>
        <v>14</v>
      </c>
      <c r="N26" s="2">
        <f>R26</f>
        <v>0.16001679966400681</v>
      </c>
      <c r="O26">
        <f t="shared" ref="O26:O42" si="21">$E$1-M26</f>
        <v>166</v>
      </c>
      <c r="P26">
        <f t="shared" ref="P26:P42" si="22">L26*$H$1</f>
        <v>70.800083998320034</v>
      </c>
      <c r="R26">
        <f>S26+(U26-T26)/(U26)</f>
        <v>0.16001679966400681</v>
      </c>
      <c r="S26">
        <v>0</v>
      </c>
      <c r="T26">
        <f>L25</f>
        <v>14</v>
      </c>
      <c r="U26">
        <f>$T$4</f>
        <v>16.667000000000002</v>
      </c>
    </row>
    <row r="27" spans="2:23" x14ac:dyDescent="0.25">
      <c r="K27">
        <v>3</v>
      </c>
      <c r="L27" s="2">
        <f t="shared" ref="L27:L30" si="23">N27+L26</f>
        <v>14.310432783364492</v>
      </c>
      <c r="M27">
        <f t="shared" ref="M27:M42" si="24">M26+L26</f>
        <v>28.160016799664007</v>
      </c>
      <c r="N27" s="2">
        <f t="shared" ref="N27:N30" si="25">R27</f>
        <v>0.15041598370048567</v>
      </c>
      <c r="O27">
        <f t="shared" si="21"/>
        <v>151.83998320033601</v>
      </c>
      <c r="P27">
        <f t="shared" si="22"/>
        <v>71.552163916822465</v>
      </c>
      <c r="R27">
        <f t="shared" ref="R27:R31" si="26">S27+(U27-T27)/(U27)</f>
        <v>0.15041598370048567</v>
      </c>
      <c r="S27">
        <v>0</v>
      </c>
      <c r="T27">
        <f>L26</f>
        <v>14.160016799664007</v>
      </c>
      <c r="U27">
        <f>$T$4</f>
        <v>16.667000000000002</v>
      </c>
    </row>
    <row r="28" spans="2:23" x14ac:dyDescent="0.25">
      <c r="K28">
        <v>4</v>
      </c>
      <c r="L28" s="2">
        <f t="shared" si="23"/>
        <v>14.45182398853852</v>
      </c>
      <c r="M28">
        <f t="shared" si="24"/>
        <v>42.470449583028497</v>
      </c>
      <c r="N28" s="2">
        <f t="shared" si="25"/>
        <v>0.14139120517402709</v>
      </c>
      <c r="O28">
        <f t="shared" si="21"/>
        <v>137.52955041697152</v>
      </c>
      <c r="P28">
        <f t="shared" si="22"/>
        <v>72.259119942692593</v>
      </c>
      <c r="R28">
        <f t="shared" si="26"/>
        <v>0.14139120517402709</v>
      </c>
      <c r="S28">
        <v>0</v>
      </c>
      <c r="T28">
        <f t="shared" ref="T28:T30" si="27">L27</f>
        <v>14.310432783364492</v>
      </c>
      <c r="U28">
        <f>$T$4</f>
        <v>16.667000000000002</v>
      </c>
    </row>
    <row r="29" spans="2:23" x14ac:dyDescent="0.25">
      <c r="K29">
        <v>5</v>
      </c>
      <c r="L29" s="2">
        <f t="shared" si="23"/>
        <v>14.584731891068158</v>
      </c>
      <c r="M29">
        <f t="shared" si="24"/>
        <v>56.922273571567018</v>
      </c>
      <c r="N29" s="2">
        <f t="shared" si="25"/>
        <v>0.13290790252963833</v>
      </c>
      <c r="O29">
        <f t="shared" si="21"/>
        <v>123.07772642843298</v>
      </c>
      <c r="P29">
        <f t="shared" si="22"/>
        <v>72.923659455340783</v>
      </c>
      <c r="R29">
        <f t="shared" si="26"/>
        <v>0.13290790252963833</v>
      </c>
      <c r="S29">
        <v>0</v>
      </c>
      <c r="T29">
        <f t="shared" si="27"/>
        <v>14.45182398853852</v>
      </c>
      <c r="U29">
        <f>$T$4</f>
        <v>16.667000000000002</v>
      </c>
    </row>
    <row r="30" spans="2:23" x14ac:dyDescent="0.25">
      <c r="B30" t="s">
        <v>4</v>
      </c>
      <c r="C30">
        <v>0</v>
      </c>
      <c r="D30" t="s">
        <v>2</v>
      </c>
      <c r="E30">
        <v>180</v>
      </c>
      <c r="G30" t="s">
        <v>5</v>
      </c>
      <c r="H30">
        <v>5</v>
      </c>
      <c r="K30" s="2">
        <v>6</v>
      </c>
      <c r="L30" s="2">
        <f t="shared" si="23"/>
        <v>14.709665478932312</v>
      </c>
      <c r="M30" s="2">
        <f t="shared" si="24"/>
        <v>71.507005462635178</v>
      </c>
      <c r="N30" s="2">
        <f t="shared" si="25"/>
        <v>0.12493358786415334</v>
      </c>
      <c r="O30" s="2">
        <f t="shared" si="21"/>
        <v>108.49299453736482</v>
      </c>
      <c r="P30" s="2">
        <f t="shared" si="22"/>
        <v>73.548327394661555</v>
      </c>
      <c r="R30">
        <f t="shared" si="26"/>
        <v>0.12493358786415334</v>
      </c>
      <c r="S30">
        <v>0</v>
      </c>
      <c r="T30">
        <f t="shared" si="27"/>
        <v>14.584731891068158</v>
      </c>
      <c r="U30">
        <f>$T$4</f>
        <v>16.667000000000002</v>
      </c>
    </row>
    <row r="31" spans="2:23" x14ac:dyDescent="0.25">
      <c r="C31" t="s">
        <v>0</v>
      </c>
      <c r="D31" t="s">
        <v>1</v>
      </c>
      <c r="E31" t="s">
        <v>3</v>
      </c>
      <c r="F31" t="s">
        <v>6</v>
      </c>
      <c r="G31" t="s">
        <v>7</v>
      </c>
      <c r="H31" t="s">
        <v>8</v>
      </c>
      <c r="K31" s="1">
        <v>7</v>
      </c>
      <c r="L31" s="1">
        <f>N31+L30</f>
        <v>14.682548746260791</v>
      </c>
      <c r="M31" s="1">
        <f t="shared" si="24"/>
        <v>86.216670941567486</v>
      </c>
      <c r="N31" s="1">
        <f>R31</f>
        <v>-2.7116732671520705E-2</v>
      </c>
      <c r="O31" s="1">
        <f t="shared" si="21"/>
        <v>93.783329058432514</v>
      </c>
      <c r="P31" s="1">
        <f t="shared" si="22"/>
        <v>73.412743731303948</v>
      </c>
      <c r="R31">
        <f t="shared" si="26"/>
        <v>-2.7116732671520705E-2</v>
      </c>
      <c r="S31">
        <f>N30</f>
        <v>0.12493358786415334</v>
      </c>
      <c r="T31">
        <f>L30</f>
        <v>14.709665478932312</v>
      </c>
      <c r="U31">
        <f>L30-(L30-$T$5)*1/$W$23</f>
        <v>12.768249109199234</v>
      </c>
      <c r="W31">
        <f>$T$4-($T$4-$T$5)*1/$T$6</f>
        <v>14.7224</v>
      </c>
    </row>
    <row r="32" spans="2:23" x14ac:dyDescent="0.25">
      <c r="B32">
        <v>1</v>
      </c>
      <c r="C32">
        <v>16.7</v>
      </c>
      <c r="D32">
        <f>C30</f>
        <v>0</v>
      </c>
      <c r="E32">
        <v>0</v>
      </c>
      <c r="F32">
        <f>$E$1-D32</f>
        <v>180</v>
      </c>
      <c r="G32">
        <f>C32*$H$1</f>
        <v>83.5</v>
      </c>
      <c r="H32">
        <f>C32*3.6</f>
        <v>60.12</v>
      </c>
      <c r="K32" s="2">
        <v>8</v>
      </c>
      <c r="L32" s="2">
        <f>N32+L31</f>
        <v>14.29760567536696</v>
      </c>
      <c r="M32" s="2">
        <f t="shared" si="24"/>
        <v>100.89921968782828</v>
      </c>
      <c r="N32" s="2">
        <f t="shared" ref="N32:N42" si="28">R32</f>
        <v>-0.38494307089383079</v>
      </c>
      <c r="O32" s="2">
        <f t="shared" si="21"/>
        <v>79.100780312171722</v>
      </c>
      <c r="P32" s="2">
        <f t="shared" si="22"/>
        <v>71.488028376834791</v>
      </c>
      <c r="R32">
        <f t="shared" ref="R32:R42" si="29">S32+(U32-T32)/(U32)</f>
        <v>-0.38494307089383079</v>
      </c>
      <c r="S32">
        <f t="shared" ref="S32:S42" si="30">N31</f>
        <v>-2.7116732671520705E-2</v>
      </c>
      <c r="T32">
        <f t="shared" ref="T32:T42" si="31">L31</f>
        <v>14.682548746260791</v>
      </c>
      <c r="U32">
        <f>L31-(L31-$T$5)*2/$W$23</f>
        <v>10.813274373130396</v>
      </c>
      <c r="W32">
        <f>$T$4-($T$4-$T$5)*2/$T$6</f>
        <v>12.777800000000001</v>
      </c>
    </row>
    <row r="33" spans="2:23" x14ac:dyDescent="0.25">
      <c r="B33">
        <v>2</v>
      </c>
      <c r="C33">
        <v>16.7</v>
      </c>
      <c r="D33">
        <f>D32+C32</f>
        <v>16.7</v>
      </c>
      <c r="E33">
        <f>C33-C32</f>
        <v>0</v>
      </c>
      <c r="F33">
        <f t="shared" ref="F33:F49" si="32">$E$1-D33</f>
        <v>163.30000000000001</v>
      </c>
      <c r="G33">
        <f t="shared" ref="G33:G49" si="33">C33*$H$1</f>
        <v>83.5</v>
      </c>
      <c r="H33">
        <f t="shared" ref="H33:H49" si="34">C33*3.6</f>
        <v>60.12</v>
      </c>
      <c r="K33" s="2">
        <v>9</v>
      </c>
      <c r="L33" s="2">
        <f t="shared" ref="L33:L42" si="35">N33+L32</f>
        <v>13.302324736742534</v>
      </c>
      <c r="M33" s="2">
        <f t="shared" si="24"/>
        <v>115.19682536319525</v>
      </c>
      <c r="N33" s="2">
        <f t="shared" si="28"/>
        <v>-0.99528093862442479</v>
      </c>
      <c r="O33" s="2">
        <f t="shared" si="21"/>
        <v>64.803174636804755</v>
      </c>
      <c r="P33" s="2">
        <f t="shared" si="22"/>
        <v>66.511623683712671</v>
      </c>
      <c r="R33">
        <f t="shared" si="29"/>
        <v>-0.99528093862442479</v>
      </c>
      <c r="S33">
        <f t="shared" si="30"/>
        <v>-0.38494307089383079</v>
      </c>
      <c r="T33">
        <f t="shared" si="31"/>
        <v>14.29760567536696</v>
      </c>
      <c r="U33">
        <f>L31-(L31-$T$5)*3/$W$23</f>
        <v>8.8786371865651965</v>
      </c>
      <c r="W33">
        <f>$T$4-($T$4-$T$5)*3/$T$6</f>
        <v>10.8332</v>
      </c>
    </row>
    <row r="34" spans="2:23" x14ac:dyDescent="0.25">
      <c r="B34">
        <v>3</v>
      </c>
      <c r="C34">
        <v>16.7</v>
      </c>
      <c r="D34">
        <f t="shared" ref="D34:D49" si="36">D33+C33</f>
        <v>33.4</v>
      </c>
      <c r="E34">
        <f t="shared" ref="E34:E37" si="37">C34-C33</f>
        <v>0</v>
      </c>
      <c r="F34">
        <f t="shared" si="32"/>
        <v>146.6</v>
      </c>
      <c r="G34">
        <f t="shared" si="33"/>
        <v>83.5</v>
      </c>
      <c r="H34">
        <f t="shared" si="34"/>
        <v>60.12</v>
      </c>
      <c r="K34">
        <v>10</v>
      </c>
      <c r="L34" s="2">
        <f t="shared" si="35"/>
        <v>11.391386433955878</v>
      </c>
      <c r="M34">
        <f t="shared" si="24"/>
        <v>128.49915009993776</v>
      </c>
      <c r="N34" s="2">
        <f t="shared" si="28"/>
        <v>-1.910938302786656</v>
      </c>
      <c r="O34">
        <f t="shared" si="21"/>
        <v>51.500849900062235</v>
      </c>
      <c r="P34">
        <f t="shared" si="22"/>
        <v>56.956932169779392</v>
      </c>
      <c r="R34">
        <f t="shared" si="29"/>
        <v>-1.910938302786656</v>
      </c>
      <c r="S34">
        <f t="shared" si="30"/>
        <v>-0.99528093862442479</v>
      </c>
      <c r="T34">
        <f t="shared" si="31"/>
        <v>13.302324736742534</v>
      </c>
      <c r="U34">
        <f>L31-(L31-$T$5)*4/$W$23</f>
        <v>6.944</v>
      </c>
      <c r="W34">
        <f>$T$4-($T$4-$T$5)*4/$T$6</f>
        <v>8.8886000000000003</v>
      </c>
    </row>
    <row r="35" spans="2:23" x14ac:dyDescent="0.25">
      <c r="B35">
        <v>4</v>
      </c>
      <c r="C35">
        <v>16.7</v>
      </c>
      <c r="D35">
        <f t="shared" si="36"/>
        <v>50.099999999999994</v>
      </c>
      <c r="E35">
        <f t="shared" si="37"/>
        <v>0</v>
      </c>
      <c r="F35">
        <f t="shared" si="32"/>
        <v>129.9</v>
      </c>
      <c r="G35">
        <f t="shared" si="33"/>
        <v>83.5</v>
      </c>
      <c r="H35">
        <f t="shared" si="34"/>
        <v>60.12</v>
      </c>
      <c r="K35">
        <v>11</v>
      </c>
      <c r="L35" s="2">
        <f t="shared" si="35"/>
        <v>9.7969786145222031</v>
      </c>
      <c r="M35">
        <f t="shared" si="24"/>
        <v>139.89053653389365</v>
      </c>
      <c r="N35" s="2">
        <f t="shared" si="28"/>
        <v>-1.5944078194336757</v>
      </c>
      <c r="O35">
        <f t="shared" si="21"/>
        <v>40.109463466106348</v>
      </c>
      <c r="P35">
        <f t="shared" si="22"/>
        <v>48.984893072611015</v>
      </c>
      <c r="R35">
        <f t="shared" si="29"/>
        <v>-1.5944078194336757</v>
      </c>
      <c r="S35">
        <f t="shared" si="30"/>
        <v>-1.910938302786656</v>
      </c>
      <c r="T35">
        <f t="shared" si="31"/>
        <v>11.391386433955878</v>
      </c>
      <c r="U35">
        <f>$T$4</f>
        <v>16.667000000000002</v>
      </c>
      <c r="W35">
        <f>$T$4-($T$4-$T$5)*5/$T$6</f>
        <v>6.9439999999999991</v>
      </c>
    </row>
    <row r="36" spans="2:23" x14ac:dyDescent="0.25">
      <c r="B36">
        <v>5</v>
      </c>
      <c r="C36">
        <v>16.7</v>
      </c>
      <c r="D36">
        <f t="shared" si="36"/>
        <v>66.8</v>
      </c>
      <c r="E36">
        <f t="shared" si="37"/>
        <v>0</v>
      </c>
      <c r="F36">
        <f t="shared" si="32"/>
        <v>113.2</v>
      </c>
      <c r="G36">
        <f t="shared" si="33"/>
        <v>83.5</v>
      </c>
      <c r="H36">
        <f t="shared" si="34"/>
        <v>60.12</v>
      </c>
      <c r="K36" s="4">
        <v>12</v>
      </c>
      <c r="L36" s="2">
        <f t="shared" si="35"/>
        <v>8.6147638343564097</v>
      </c>
      <c r="M36" s="2">
        <f t="shared" si="24"/>
        <v>149.68751514841586</v>
      </c>
      <c r="N36" s="2">
        <f t="shared" si="28"/>
        <v>-1.1822147801657932</v>
      </c>
      <c r="O36" s="2">
        <f t="shared" si="21"/>
        <v>30.312484851584145</v>
      </c>
      <c r="P36" s="2">
        <f t="shared" si="22"/>
        <v>43.073819171782048</v>
      </c>
      <c r="R36">
        <f t="shared" si="29"/>
        <v>-1.1822147801657932</v>
      </c>
      <c r="S36">
        <f t="shared" si="30"/>
        <v>-1.5944078194336757</v>
      </c>
      <c r="T36">
        <f t="shared" si="31"/>
        <v>9.7969786145222031</v>
      </c>
      <c r="U36">
        <f>$T$4</f>
        <v>16.667000000000002</v>
      </c>
      <c r="W36">
        <f>$T$4-($T$4-$T$5)*5/$T$6</f>
        <v>6.9439999999999991</v>
      </c>
    </row>
    <row r="37" spans="2:23" x14ac:dyDescent="0.25">
      <c r="B37">
        <v>6</v>
      </c>
      <c r="C37">
        <v>16</v>
      </c>
      <c r="D37">
        <f t="shared" si="36"/>
        <v>83.5</v>
      </c>
      <c r="E37">
        <f t="shared" si="37"/>
        <v>-0.69999999999999929</v>
      </c>
      <c r="F37">
        <f t="shared" si="32"/>
        <v>96.5</v>
      </c>
      <c r="G37">
        <f t="shared" si="33"/>
        <v>80</v>
      </c>
      <c r="H37">
        <f t="shared" si="34"/>
        <v>57.6</v>
      </c>
      <c r="K37" s="4">
        <v>13</v>
      </c>
      <c r="L37" s="2">
        <f t="shared" si="35"/>
        <v>7.9156735616390828</v>
      </c>
      <c r="M37">
        <f t="shared" si="24"/>
        <v>158.30227898277226</v>
      </c>
      <c r="N37" s="2">
        <f t="shared" si="28"/>
        <v>-0.69909027271732671</v>
      </c>
      <c r="O37">
        <f t="shared" si="21"/>
        <v>21.697721017227735</v>
      </c>
      <c r="P37">
        <f t="shared" si="22"/>
        <v>39.578367808195416</v>
      </c>
      <c r="R37">
        <f t="shared" si="29"/>
        <v>-0.69909027271732671</v>
      </c>
      <c r="S37">
        <f t="shared" si="30"/>
        <v>-1.1822147801657932</v>
      </c>
      <c r="T37">
        <f t="shared" si="31"/>
        <v>8.6147638343564097</v>
      </c>
      <c r="U37">
        <f>$T$4</f>
        <v>16.667000000000002</v>
      </c>
      <c r="W37">
        <v>6.95</v>
      </c>
    </row>
    <row r="38" spans="2:23" x14ac:dyDescent="0.25">
      <c r="B38" s="1">
        <v>7</v>
      </c>
      <c r="C38" s="2">
        <f>E38+C37</f>
        <v>15.3</v>
      </c>
      <c r="D38" s="1">
        <f t="shared" si="36"/>
        <v>99.5</v>
      </c>
      <c r="E38" s="1">
        <f>-0.7</f>
        <v>-0.7</v>
      </c>
      <c r="F38" s="1">
        <f t="shared" si="32"/>
        <v>80.5</v>
      </c>
      <c r="G38" s="1">
        <f t="shared" si="33"/>
        <v>76.5</v>
      </c>
      <c r="H38">
        <f t="shared" si="34"/>
        <v>55.080000000000005</v>
      </c>
      <c r="K38">
        <v>14</v>
      </c>
      <c r="L38" s="2">
        <f t="shared" si="35"/>
        <v>7.7416523738417125</v>
      </c>
      <c r="M38">
        <f t="shared" si="24"/>
        <v>166.21795254441136</v>
      </c>
      <c r="N38" s="2">
        <f t="shared" si="28"/>
        <v>-0.17402118779736997</v>
      </c>
      <c r="O38">
        <f t="shared" si="21"/>
        <v>13.782047455588639</v>
      </c>
      <c r="P38">
        <f t="shared" si="22"/>
        <v>38.708261869208563</v>
      </c>
      <c r="R38">
        <f t="shared" si="29"/>
        <v>-0.17402118779736997</v>
      </c>
      <c r="S38">
        <f t="shared" si="30"/>
        <v>-0.69909027271732671</v>
      </c>
      <c r="T38">
        <f t="shared" si="31"/>
        <v>7.9156735616390828</v>
      </c>
      <c r="U38">
        <f t="shared" ref="U38:U42" si="38">$T$4</f>
        <v>16.667000000000002</v>
      </c>
      <c r="W38">
        <v>6.95</v>
      </c>
    </row>
    <row r="39" spans="2:23" x14ac:dyDescent="0.25">
      <c r="B39" s="2">
        <v>8</v>
      </c>
      <c r="C39" s="2">
        <f>E39+C38</f>
        <v>14.100000000000001</v>
      </c>
      <c r="D39" s="2">
        <f t="shared" si="36"/>
        <v>114.8</v>
      </c>
      <c r="E39" s="2">
        <v>-1.2</v>
      </c>
      <c r="F39" s="2">
        <f t="shared" si="32"/>
        <v>65.2</v>
      </c>
      <c r="G39" s="2">
        <f t="shared" si="33"/>
        <v>70.5</v>
      </c>
      <c r="H39">
        <f t="shared" si="34"/>
        <v>50.760000000000005</v>
      </c>
      <c r="K39">
        <v>15</v>
      </c>
      <c r="L39" s="2">
        <f t="shared" si="35"/>
        <v>8.1031413334108926</v>
      </c>
      <c r="M39">
        <f t="shared" si="24"/>
        <v>173.95960491825306</v>
      </c>
      <c r="N39" s="2">
        <f t="shared" si="28"/>
        <v>0.36148895956917992</v>
      </c>
      <c r="O39">
        <f t="shared" si="21"/>
        <v>6.0403950817469365</v>
      </c>
      <c r="P39">
        <f t="shared" si="22"/>
        <v>40.515706667054459</v>
      </c>
      <c r="R39">
        <f t="shared" si="29"/>
        <v>0.36148895956917992</v>
      </c>
      <c r="S39">
        <f t="shared" si="30"/>
        <v>-0.17402118779736997</v>
      </c>
      <c r="T39">
        <f t="shared" si="31"/>
        <v>7.7416523738417125</v>
      </c>
      <c r="U39">
        <f t="shared" si="38"/>
        <v>16.667000000000002</v>
      </c>
      <c r="W39">
        <v>6.95</v>
      </c>
    </row>
    <row r="40" spans="2:23" x14ac:dyDescent="0.25">
      <c r="B40" s="2">
        <v>9</v>
      </c>
      <c r="C40" s="2">
        <f t="shared" ref="C40:C49" si="39">E40+C39</f>
        <v>12.700000000000001</v>
      </c>
      <c r="D40" s="2">
        <f t="shared" si="36"/>
        <v>128.9</v>
      </c>
      <c r="E40" s="2">
        <v>-1.4</v>
      </c>
      <c r="F40" s="2">
        <f t="shared" si="32"/>
        <v>51.099999999999994</v>
      </c>
      <c r="G40" s="2">
        <f t="shared" si="33"/>
        <v>63.500000000000007</v>
      </c>
      <c r="H40">
        <f t="shared" si="34"/>
        <v>45.720000000000006</v>
      </c>
      <c r="K40">
        <v>16</v>
      </c>
      <c r="L40" s="2">
        <f t="shared" si="35"/>
        <v>8.9784515365505477</v>
      </c>
      <c r="M40">
        <f t="shared" si="24"/>
        <v>182.06274625166395</v>
      </c>
      <c r="N40" s="2">
        <f t="shared" si="28"/>
        <v>0.87531020313965502</v>
      </c>
      <c r="O40">
        <f t="shared" si="21"/>
        <v>-2.0627462516639525</v>
      </c>
      <c r="P40">
        <f t="shared" si="22"/>
        <v>44.892257682752742</v>
      </c>
      <c r="R40">
        <f t="shared" si="29"/>
        <v>0.87531020313965502</v>
      </c>
      <c r="S40">
        <f t="shared" si="30"/>
        <v>0.36148895956917992</v>
      </c>
      <c r="T40">
        <f t="shared" si="31"/>
        <v>8.1031413334108926</v>
      </c>
      <c r="U40">
        <f t="shared" si="38"/>
        <v>16.667000000000002</v>
      </c>
      <c r="W40">
        <v>6.95</v>
      </c>
    </row>
    <row r="41" spans="2:23" x14ac:dyDescent="0.25">
      <c r="B41">
        <v>10</v>
      </c>
      <c r="C41" s="2">
        <f t="shared" si="39"/>
        <v>11.4</v>
      </c>
      <c r="D41">
        <f t="shared" si="36"/>
        <v>141.6</v>
      </c>
      <c r="E41" s="2">
        <v>-1.3</v>
      </c>
      <c r="F41">
        <f t="shared" si="32"/>
        <v>38.400000000000006</v>
      </c>
      <c r="G41">
        <f t="shared" si="33"/>
        <v>57</v>
      </c>
      <c r="H41">
        <f t="shared" si="34"/>
        <v>41.04</v>
      </c>
      <c r="K41">
        <v>17</v>
      </c>
      <c r="L41" s="2">
        <f t="shared" si="35"/>
        <v>10.315065421423535</v>
      </c>
      <c r="M41">
        <f t="shared" si="24"/>
        <v>191.0411977882145</v>
      </c>
      <c r="N41" s="2">
        <f t="shared" si="28"/>
        <v>1.3366138848729876</v>
      </c>
      <c r="O41">
        <f t="shared" si="21"/>
        <v>-11.041197788214504</v>
      </c>
      <c r="P41">
        <f t="shared" si="22"/>
        <v>51.575327107117673</v>
      </c>
      <c r="R41">
        <f t="shared" si="29"/>
        <v>1.3366138848729876</v>
      </c>
      <c r="S41">
        <f t="shared" si="30"/>
        <v>0.87531020313965502</v>
      </c>
      <c r="T41">
        <f t="shared" si="31"/>
        <v>8.9784515365505477</v>
      </c>
      <c r="U41">
        <f t="shared" si="38"/>
        <v>16.667000000000002</v>
      </c>
      <c r="W41">
        <v>6.95</v>
      </c>
    </row>
    <row r="42" spans="2:23" x14ac:dyDescent="0.25">
      <c r="B42">
        <v>11</v>
      </c>
      <c r="C42" s="2">
        <f t="shared" si="39"/>
        <v>10.200000000000001</v>
      </c>
      <c r="D42">
        <f t="shared" si="36"/>
        <v>153</v>
      </c>
      <c r="E42" s="2">
        <v>-1.2</v>
      </c>
      <c r="F42">
        <f t="shared" si="32"/>
        <v>27</v>
      </c>
      <c r="G42">
        <f t="shared" si="33"/>
        <v>51.000000000000007</v>
      </c>
      <c r="H42">
        <f t="shared" si="34"/>
        <v>36.720000000000006</v>
      </c>
      <c r="K42">
        <v>18</v>
      </c>
      <c r="L42" s="2">
        <f t="shared" si="35"/>
        <v>12.03278775884206</v>
      </c>
      <c r="M42">
        <f t="shared" si="24"/>
        <v>201.35626320963803</v>
      </c>
      <c r="N42" s="2">
        <f t="shared" si="28"/>
        <v>1.7177223374185246</v>
      </c>
      <c r="O42">
        <f t="shared" si="21"/>
        <v>-21.35626320963803</v>
      </c>
      <c r="P42">
        <f t="shared" si="22"/>
        <v>60.163938794210303</v>
      </c>
      <c r="R42">
        <f t="shared" si="29"/>
        <v>1.7177223374185246</v>
      </c>
      <c r="S42">
        <f t="shared" si="30"/>
        <v>1.3366138848729876</v>
      </c>
      <c r="T42">
        <f t="shared" si="31"/>
        <v>10.315065421423535</v>
      </c>
      <c r="U42">
        <f t="shared" si="38"/>
        <v>16.667000000000002</v>
      </c>
      <c r="W42">
        <v>6.95</v>
      </c>
    </row>
    <row r="43" spans="2:23" x14ac:dyDescent="0.25">
      <c r="B43" s="3">
        <v>12</v>
      </c>
      <c r="C43" s="3">
        <f t="shared" si="39"/>
        <v>8.2000000000000011</v>
      </c>
      <c r="D43" s="3">
        <f t="shared" si="36"/>
        <v>163.19999999999999</v>
      </c>
      <c r="E43" s="3">
        <v>-2</v>
      </c>
      <c r="F43" s="3">
        <f t="shared" si="32"/>
        <v>16.800000000000011</v>
      </c>
      <c r="G43" s="3">
        <f t="shared" si="33"/>
        <v>41.000000000000007</v>
      </c>
      <c r="H43" s="3">
        <f t="shared" si="34"/>
        <v>29.520000000000003</v>
      </c>
      <c r="I43" s="5"/>
    </row>
    <row r="44" spans="2:23" x14ac:dyDescent="0.25">
      <c r="B44">
        <v>13</v>
      </c>
      <c r="C44" s="2">
        <f t="shared" si="39"/>
        <v>7.2000000000000011</v>
      </c>
      <c r="D44">
        <f t="shared" si="36"/>
        <v>171.39999999999998</v>
      </c>
      <c r="E44" s="2">
        <f t="shared" ref="E44:E49" si="40">-1</f>
        <v>-1</v>
      </c>
      <c r="F44">
        <f t="shared" si="32"/>
        <v>8.6000000000000227</v>
      </c>
      <c r="G44">
        <f t="shared" si="33"/>
        <v>36.000000000000007</v>
      </c>
      <c r="H44">
        <f t="shared" si="34"/>
        <v>25.920000000000005</v>
      </c>
    </row>
    <row r="45" spans="2:23" x14ac:dyDescent="0.25">
      <c r="B45">
        <v>14</v>
      </c>
      <c r="C45" s="2">
        <f t="shared" si="39"/>
        <v>6.2000000000000011</v>
      </c>
      <c r="D45">
        <f t="shared" si="36"/>
        <v>178.59999999999997</v>
      </c>
      <c r="E45" s="2">
        <f t="shared" si="40"/>
        <v>-1</v>
      </c>
      <c r="F45">
        <f t="shared" si="32"/>
        <v>1.4000000000000341</v>
      </c>
      <c r="G45">
        <f t="shared" si="33"/>
        <v>31.000000000000007</v>
      </c>
      <c r="H45">
        <f t="shared" si="34"/>
        <v>22.320000000000004</v>
      </c>
    </row>
    <row r="46" spans="2:23" x14ac:dyDescent="0.25">
      <c r="B46">
        <v>15</v>
      </c>
      <c r="C46" s="2">
        <f t="shared" si="39"/>
        <v>5.2000000000000011</v>
      </c>
      <c r="D46">
        <f t="shared" si="36"/>
        <v>184.79999999999995</v>
      </c>
      <c r="E46" s="2">
        <f t="shared" si="40"/>
        <v>-1</v>
      </c>
      <c r="F46">
        <f t="shared" si="32"/>
        <v>-4.7999999999999545</v>
      </c>
      <c r="G46">
        <f t="shared" si="33"/>
        <v>26.000000000000007</v>
      </c>
      <c r="H46">
        <f t="shared" si="34"/>
        <v>18.720000000000006</v>
      </c>
    </row>
    <row r="47" spans="2:23" x14ac:dyDescent="0.25">
      <c r="B47">
        <v>16</v>
      </c>
      <c r="C47" s="2">
        <f t="shared" si="39"/>
        <v>4.2000000000000011</v>
      </c>
      <c r="D47">
        <f t="shared" si="36"/>
        <v>189.99999999999994</v>
      </c>
      <c r="E47" s="2">
        <f t="shared" si="40"/>
        <v>-1</v>
      </c>
      <c r="F47">
        <f t="shared" si="32"/>
        <v>-9.9999999999999432</v>
      </c>
      <c r="G47">
        <f t="shared" si="33"/>
        <v>21.000000000000007</v>
      </c>
      <c r="H47">
        <f t="shared" si="34"/>
        <v>15.120000000000005</v>
      </c>
    </row>
    <row r="48" spans="2:23" x14ac:dyDescent="0.25">
      <c r="B48">
        <v>17</v>
      </c>
      <c r="C48" s="2">
        <f t="shared" si="39"/>
        <v>3.2000000000000011</v>
      </c>
      <c r="D48">
        <f t="shared" si="36"/>
        <v>194.19999999999993</v>
      </c>
      <c r="E48" s="2">
        <f t="shared" si="40"/>
        <v>-1</v>
      </c>
      <c r="F48">
        <f t="shared" si="32"/>
        <v>-14.199999999999932</v>
      </c>
      <c r="G48">
        <f t="shared" si="33"/>
        <v>16.000000000000007</v>
      </c>
      <c r="H48">
        <f t="shared" si="34"/>
        <v>11.520000000000005</v>
      </c>
    </row>
    <row r="49" spans="2:8" x14ac:dyDescent="0.25">
      <c r="B49">
        <v>18</v>
      </c>
      <c r="C49" s="2">
        <f t="shared" si="39"/>
        <v>2.2000000000000011</v>
      </c>
      <c r="D49">
        <f t="shared" si="36"/>
        <v>197.39999999999992</v>
      </c>
      <c r="E49" s="2">
        <f t="shared" si="40"/>
        <v>-1</v>
      </c>
      <c r="F49">
        <f t="shared" si="32"/>
        <v>-17.39999999999992</v>
      </c>
      <c r="G49">
        <f t="shared" si="33"/>
        <v>11.000000000000005</v>
      </c>
      <c r="H49">
        <f t="shared" si="34"/>
        <v>7.9200000000000044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0D8C9-F9BB-4CE5-BABE-87F75AB40D08}">
  <dimension ref="A1:L26"/>
  <sheetViews>
    <sheetView tabSelected="1" zoomScale="85" zoomScaleNormal="85" workbookViewId="0">
      <selection activeCell="M5" sqref="M5"/>
    </sheetView>
  </sheetViews>
  <sheetFormatPr baseColWidth="10" defaultRowHeight="15" x14ac:dyDescent="0.25"/>
  <cols>
    <col min="1" max="1" width="11.7109375" bestFit="1" customWidth="1"/>
    <col min="7" max="7" width="5.5703125" customWidth="1"/>
  </cols>
  <sheetData>
    <row r="1" spans="1:12" x14ac:dyDescent="0.25">
      <c r="A1" t="s">
        <v>14</v>
      </c>
      <c r="B1">
        <v>16.666699999999999</v>
      </c>
      <c r="C1">
        <f>B1*3.6</f>
        <v>60.000119999999995</v>
      </c>
    </row>
    <row r="2" spans="1:12" x14ac:dyDescent="0.25">
      <c r="A2" t="s">
        <v>22</v>
      </c>
      <c r="B2">
        <v>6.9444999999999997</v>
      </c>
      <c r="C2">
        <f>B2*3.6</f>
        <v>25.0002</v>
      </c>
    </row>
    <row r="3" spans="1:12" x14ac:dyDescent="0.25">
      <c r="A3" t="s">
        <v>23</v>
      </c>
      <c r="B3">
        <v>90</v>
      </c>
    </row>
    <row r="4" spans="1:12" x14ac:dyDescent="0.25">
      <c r="A4" t="s">
        <v>5</v>
      </c>
      <c r="B4">
        <v>5</v>
      </c>
    </row>
    <row r="7" spans="1:12" x14ac:dyDescent="0.25">
      <c r="A7" t="s">
        <v>16</v>
      </c>
      <c r="B7" t="s">
        <v>18</v>
      </c>
      <c r="C7" t="s">
        <v>19</v>
      </c>
      <c r="D7" t="s">
        <v>17</v>
      </c>
      <c r="E7" t="s">
        <v>20</v>
      </c>
      <c r="F7" t="s">
        <v>21</v>
      </c>
    </row>
    <row r="8" spans="1:12" x14ac:dyDescent="0.25">
      <c r="A8">
        <v>0</v>
      </c>
      <c r="B8">
        <v>0</v>
      </c>
      <c r="C8">
        <v>8</v>
      </c>
      <c r="D8">
        <v>0</v>
      </c>
      <c r="E8">
        <f>C8*$B$4</f>
        <v>40</v>
      </c>
      <c r="F8">
        <f>$B$3-D8</f>
        <v>90</v>
      </c>
      <c r="H8" t="s">
        <v>9</v>
      </c>
      <c r="I8" t="s">
        <v>10</v>
      </c>
      <c r="J8" t="s">
        <v>11</v>
      </c>
      <c r="K8" t="s">
        <v>12</v>
      </c>
    </row>
    <row r="9" spans="1:12" x14ac:dyDescent="0.25">
      <c r="A9">
        <v>1</v>
      </c>
      <c r="B9">
        <f xml:space="preserve"> IF(B8+C8&lt;$B$1, H9,$B$1-C8)</f>
        <v>-0.15199078407372746</v>
      </c>
      <c r="C9">
        <f xml:space="preserve"> IF(B8+C8&lt;$B$1, B8+C8,$B$1)</f>
        <v>8</v>
      </c>
      <c r="D9">
        <f>C8+D8</f>
        <v>8</v>
      </c>
      <c r="E9">
        <f t="shared" ref="E9:E26" si="0">C9*$B$4</f>
        <v>40</v>
      </c>
      <c r="F9">
        <f t="shared" ref="F9:F26" si="1">$B$3-D9</f>
        <v>82</v>
      </c>
      <c r="H9">
        <f>I9+(K9-J9)/(K9)</f>
        <v>-0.15199078407372746</v>
      </c>
      <c r="I9">
        <f>B8</f>
        <v>0</v>
      </c>
      <c r="J9">
        <f>C8</f>
        <v>8</v>
      </c>
      <c r="K9">
        <f>L9</f>
        <v>6.9444999999999997</v>
      </c>
      <c r="L9">
        <f>$B$2</f>
        <v>6.9444999999999997</v>
      </c>
    </row>
    <row r="10" spans="1:12" x14ac:dyDescent="0.25">
      <c r="A10">
        <v>2</v>
      </c>
      <c r="B10">
        <f t="shared" ref="B10:B26" si="2" xml:space="preserve"> IF(B9+C9&lt;$B$1, H10,$B$1-C9)</f>
        <v>-0.30398156814745492</v>
      </c>
      <c r="C10">
        <f t="shared" ref="C10:C26" si="3" xml:space="preserve"> IF(B9+C9&lt;$B$1, B9+C9,$B$1)</f>
        <v>7.8480092159262727</v>
      </c>
      <c r="D10">
        <f t="shared" ref="D10:D26" si="4">C9+D9</f>
        <v>16</v>
      </c>
      <c r="E10">
        <f t="shared" si="0"/>
        <v>39.240046079631362</v>
      </c>
      <c r="F10">
        <f t="shared" si="1"/>
        <v>74</v>
      </c>
      <c r="H10">
        <f t="shared" ref="H10:H26" si="5">I10+(K10-J10)/(K10)</f>
        <v>-0.30398156814745492</v>
      </c>
      <c r="I10">
        <f t="shared" ref="I10:I26" si="6">B9</f>
        <v>-0.15199078407372746</v>
      </c>
      <c r="J10">
        <f t="shared" ref="J10:J26" si="7">C9</f>
        <v>8</v>
      </c>
      <c r="K10">
        <f>L10</f>
        <v>6.9444999999999997</v>
      </c>
      <c r="L10">
        <f>$B$2</f>
        <v>6.9444999999999997</v>
      </c>
    </row>
    <row r="11" spans="1:12" x14ac:dyDescent="0.25">
      <c r="A11">
        <v>3</v>
      </c>
      <c r="B11">
        <f t="shared" si="2"/>
        <v>-0.43408585440654812</v>
      </c>
      <c r="C11">
        <f t="shared" si="3"/>
        <v>7.544027647778818</v>
      </c>
      <c r="D11">
        <f t="shared" si="4"/>
        <v>23.848009215926272</v>
      </c>
      <c r="E11">
        <f t="shared" si="0"/>
        <v>37.720138238894087</v>
      </c>
      <c r="F11">
        <f t="shared" si="1"/>
        <v>66.151990784073732</v>
      </c>
      <c r="H11">
        <f t="shared" si="5"/>
        <v>-0.43408585440654812</v>
      </c>
      <c r="I11">
        <f t="shared" si="6"/>
        <v>-0.30398156814745492</v>
      </c>
      <c r="J11">
        <f t="shared" si="7"/>
        <v>7.8480092159262727</v>
      </c>
      <c r="K11">
        <f t="shared" ref="K11:K26" si="8">L11</f>
        <v>6.9444999999999997</v>
      </c>
      <c r="L11">
        <f>$B$2</f>
        <v>6.9444999999999997</v>
      </c>
    </row>
    <row r="12" spans="1:12" x14ac:dyDescent="0.25">
      <c r="A12">
        <v>4</v>
      </c>
      <c r="B12">
        <f t="shared" si="2"/>
        <v>-0.52041714503637293</v>
      </c>
      <c r="C12">
        <f t="shared" si="3"/>
        <v>7.1099417933722702</v>
      </c>
      <c r="D12">
        <f t="shared" si="4"/>
        <v>31.392036863705091</v>
      </c>
      <c r="E12">
        <f t="shared" si="0"/>
        <v>35.549708966861353</v>
      </c>
      <c r="F12">
        <f t="shared" si="1"/>
        <v>58.607963136294913</v>
      </c>
      <c r="H12">
        <f t="shared" si="5"/>
        <v>-0.52041714503637293</v>
      </c>
      <c r="I12">
        <f t="shared" si="6"/>
        <v>-0.43408585440654812</v>
      </c>
      <c r="J12">
        <f t="shared" si="7"/>
        <v>7.544027647778818</v>
      </c>
      <c r="K12">
        <f t="shared" si="8"/>
        <v>6.9444999999999997</v>
      </c>
      <c r="L12">
        <f>$B$2</f>
        <v>6.9444999999999997</v>
      </c>
    </row>
    <row r="13" spans="1:12" x14ac:dyDescent="0.25">
      <c r="A13">
        <v>5</v>
      </c>
      <c r="B13">
        <f t="shared" si="2"/>
        <v>-0.54424057269455861</v>
      </c>
      <c r="C13">
        <f t="shared" si="3"/>
        <v>6.5895246483358969</v>
      </c>
      <c r="D13" s="5">
        <f t="shared" si="4"/>
        <v>38.501978657077359</v>
      </c>
      <c r="E13" s="5">
        <f t="shared" si="0"/>
        <v>32.947623241679487</v>
      </c>
      <c r="F13" s="2">
        <f t="shared" si="1"/>
        <v>51.498021342922641</v>
      </c>
      <c r="H13">
        <f>I13+(K13-J13)/(K13)</f>
        <v>-0.54424057269455861</v>
      </c>
      <c r="I13">
        <f t="shared" si="6"/>
        <v>-0.52041714503637293</v>
      </c>
      <c r="J13">
        <f t="shared" si="7"/>
        <v>7.1099417933722702</v>
      </c>
      <c r="K13">
        <f t="shared" si="8"/>
        <v>6.9444999999999997</v>
      </c>
      <c r="L13">
        <f>$B$2</f>
        <v>6.9444999999999997</v>
      </c>
    </row>
    <row r="14" spans="1:12" x14ac:dyDescent="0.25">
      <c r="A14">
        <v>6</v>
      </c>
      <c r="B14">
        <f t="shared" si="2"/>
        <v>-0.49312453098326148</v>
      </c>
      <c r="C14">
        <f t="shared" si="3"/>
        <v>6.0452840756413382</v>
      </c>
      <c r="D14">
        <f t="shared" si="4"/>
        <v>45.091503305413255</v>
      </c>
      <c r="E14">
        <f t="shared" si="0"/>
        <v>30.22642037820669</v>
      </c>
      <c r="F14">
        <f t="shared" si="1"/>
        <v>44.908496694586745</v>
      </c>
      <c r="H14">
        <f t="shared" si="5"/>
        <v>-0.49312453098326148</v>
      </c>
      <c r="I14">
        <f t="shared" si="6"/>
        <v>-0.54424057269455861</v>
      </c>
      <c r="J14">
        <f t="shared" si="7"/>
        <v>6.5895246483358969</v>
      </c>
      <c r="K14">
        <f t="shared" si="8"/>
        <v>6.9444999999999997</v>
      </c>
      <c r="L14">
        <f>$B$2</f>
        <v>6.9444999999999997</v>
      </c>
    </row>
    <row r="15" spans="1:12" x14ac:dyDescent="0.25">
      <c r="A15">
        <v>7</v>
      </c>
      <c r="B15">
        <f t="shared" si="2"/>
        <v>-0.36363847376407199</v>
      </c>
      <c r="C15">
        <f t="shared" si="3"/>
        <v>5.5521595446580765</v>
      </c>
      <c r="D15">
        <f t="shared" si="4"/>
        <v>51.136787381054596</v>
      </c>
      <c r="E15">
        <f t="shared" si="0"/>
        <v>27.760797723290381</v>
      </c>
      <c r="F15">
        <f t="shared" si="1"/>
        <v>38.863212618945404</v>
      </c>
      <c r="H15">
        <f t="shared" si="5"/>
        <v>-0.36363847376407199</v>
      </c>
      <c r="I15">
        <f t="shared" si="6"/>
        <v>-0.49312453098326148</v>
      </c>
      <c r="J15">
        <f t="shared" si="7"/>
        <v>6.0452840756413382</v>
      </c>
      <c r="K15">
        <f t="shared" si="8"/>
        <v>6.9444999999999997</v>
      </c>
      <c r="L15">
        <f>$B$2</f>
        <v>6.9444999999999997</v>
      </c>
    </row>
    <row r="16" spans="1:12" x14ac:dyDescent="0.25">
      <c r="A16">
        <v>8</v>
      </c>
      <c r="B16">
        <f t="shared" si="2"/>
        <v>-0.1631430521582079</v>
      </c>
      <c r="C16">
        <f t="shared" si="3"/>
        <v>5.1885210708940042</v>
      </c>
      <c r="D16">
        <f t="shared" si="4"/>
        <v>56.688946925712671</v>
      </c>
      <c r="E16">
        <f t="shared" si="0"/>
        <v>25.942605354470022</v>
      </c>
      <c r="F16">
        <f t="shared" si="1"/>
        <v>33.311053074287329</v>
      </c>
      <c r="H16">
        <f t="shared" si="5"/>
        <v>-0.1631430521582079</v>
      </c>
      <c r="I16">
        <f t="shared" si="6"/>
        <v>-0.36363847376407199</v>
      </c>
      <c r="J16">
        <f t="shared" si="7"/>
        <v>5.5521595446580765</v>
      </c>
      <c r="K16">
        <f t="shared" si="8"/>
        <v>6.9444999999999997</v>
      </c>
      <c r="L16">
        <f>$B$2</f>
        <v>6.9444999999999997</v>
      </c>
    </row>
    <row r="17" spans="1:12" x14ac:dyDescent="0.25">
      <c r="A17">
        <v>9</v>
      </c>
      <c r="B17">
        <f t="shared" si="2"/>
        <v>0.52554630620943499</v>
      </c>
      <c r="C17">
        <f t="shared" si="3"/>
        <v>5.0253780187357959</v>
      </c>
      <c r="D17">
        <f t="shared" si="4"/>
        <v>61.877467996606676</v>
      </c>
      <c r="E17">
        <f t="shared" si="0"/>
        <v>25.126890093678981</v>
      </c>
      <c r="F17">
        <f t="shared" si="1"/>
        <v>28.122532003393324</v>
      </c>
      <c r="H17">
        <f t="shared" si="5"/>
        <v>0.52554630620943499</v>
      </c>
      <c r="I17">
        <f t="shared" si="6"/>
        <v>-0.1631430521582079</v>
      </c>
      <c r="J17">
        <f t="shared" si="7"/>
        <v>5.1885210708940042</v>
      </c>
      <c r="K17">
        <f t="shared" si="8"/>
        <v>16.666699999999999</v>
      </c>
      <c r="L17" s="6">
        <f t="shared" ref="L9:L26" si="9">$B$1</f>
        <v>16.666699999999999</v>
      </c>
    </row>
    <row r="18" spans="1:12" x14ac:dyDescent="0.25">
      <c r="A18">
        <v>10</v>
      </c>
      <c r="B18">
        <f t="shared" si="2"/>
        <v>1.2240242281294433</v>
      </c>
      <c r="C18">
        <f t="shared" si="3"/>
        <v>5.5509243249452309</v>
      </c>
      <c r="D18">
        <f t="shared" si="4"/>
        <v>66.902846015342476</v>
      </c>
      <c r="E18">
        <f t="shared" si="0"/>
        <v>27.754621624726155</v>
      </c>
      <c r="F18">
        <f t="shared" si="1"/>
        <v>23.097153984657524</v>
      </c>
      <c r="H18">
        <f t="shared" si="5"/>
        <v>1.2240242281294433</v>
      </c>
      <c r="I18">
        <f t="shared" si="6"/>
        <v>0.52554630620943499</v>
      </c>
      <c r="J18">
        <f t="shared" si="7"/>
        <v>5.0253780187357959</v>
      </c>
      <c r="K18">
        <f t="shared" si="8"/>
        <v>16.666699999999999</v>
      </c>
      <c r="L18">
        <f t="shared" si="9"/>
        <v>16.666699999999999</v>
      </c>
    </row>
    <row r="19" spans="1:12" x14ac:dyDescent="0.25">
      <c r="A19">
        <v>11</v>
      </c>
      <c r="B19">
        <f t="shared" si="2"/>
        <v>1.890969434742316</v>
      </c>
      <c r="C19">
        <f t="shared" si="3"/>
        <v>6.7749485530746743</v>
      </c>
      <c r="D19">
        <f t="shared" si="4"/>
        <v>72.453770340287704</v>
      </c>
      <c r="E19">
        <f t="shared" si="0"/>
        <v>33.874742765373369</v>
      </c>
      <c r="F19">
        <f t="shared" si="1"/>
        <v>17.546229659712296</v>
      </c>
      <c r="H19">
        <f t="shared" si="5"/>
        <v>1.890969434742316</v>
      </c>
      <c r="I19">
        <f t="shared" si="6"/>
        <v>1.2240242281294433</v>
      </c>
      <c r="J19">
        <f t="shared" si="7"/>
        <v>5.5509243249452309</v>
      </c>
      <c r="K19">
        <f t="shared" si="8"/>
        <v>16.666699999999999</v>
      </c>
      <c r="L19">
        <f t="shared" si="9"/>
        <v>16.666699999999999</v>
      </c>
    </row>
    <row r="20" spans="1:12" x14ac:dyDescent="0.25">
      <c r="A20">
        <v>12</v>
      </c>
      <c r="B20">
        <f t="shared" si="2"/>
        <v>2.484473334550036</v>
      </c>
      <c r="C20">
        <f t="shared" si="3"/>
        <v>8.6659179878169894</v>
      </c>
      <c r="D20">
        <f t="shared" si="4"/>
        <v>79.228718893362384</v>
      </c>
      <c r="E20">
        <f t="shared" si="0"/>
        <v>43.329589939084947</v>
      </c>
      <c r="F20">
        <f t="shared" si="1"/>
        <v>10.771281106637616</v>
      </c>
      <c r="H20">
        <f t="shared" si="5"/>
        <v>2.484473334550036</v>
      </c>
      <c r="I20">
        <f t="shared" si="6"/>
        <v>1.890969434742316</v>
      </c>
      <c r="J20">
        <f t="shared" si="7"/>
        <v>6.7749485530746743</v>
      </c>
      <c r="K20">
        <f t="shared" si="8"/>
        <v>16.666699999999999</v>
      </c>
      <c r="L20">
        <f t="shared" si="9"/>
        <v>16.666699999999999</v>
      </c>
    </row>
    <row r="21" spans="1:12" x14ac:dyDescent="0.25">
      <c r="A21">
        <v>13</v>
      </c>
      <c r="B21">
        <f t="shared" si="2"/>
        <v>2.9645192951890955</v>
      </c>
      <c r="C21">
        <f t="shared" si="3"/>
        <v>11.150391322367025</v>
      </c>
      <c r="D21">
        <f t="shared" si="4"/>
        <v>87.894636881179366</v>
      </c>
      <c r="E21">
        <f t="shared" si="0"/>
        <v>55.751956611835126</v>
      </c>
      <c r="F21">
        <f t="shared" si="1"/>
        <v>2.1053631188206339</v>
      </c>
      <c r="H21">
        <f t="shared" si="5"/>
        <v>2.9645192951890955</v>
      </c>
      <c r="I21">
        <f t="shared" si="6"/>
        <v>2.484473334550036</v>
      </c>
      <c r="J21">
        <f t="shared" si="7"/>
        <v>8.6659179878169894</v>
      </c>
      <c r="K21">
        <f t="shared" si="8"/>
        <v>16.666699999999999</v>
      </c>
      <c r="L21">
        <f t="shared" si="9"/>
        <v>16.666699999999999</v>
      </c>
    </row>
    <row r="22" spans="1:12" x14ac:dyDescent="0.25">
      <c r="A22">
        <v>14</v>
      </c>
      <c r="B22">
        <f t="shared" si="2"/>
        <v>3.2954971538913567</v>
      </c>
      <c r="C22">
        <f t="shared" si="3"/>
        <v>14.11491061755612</v>
      </c>
      <c r="D22">
        <f t="shared" si="4"/>
        <v>99.045028203546394</v>
      </c>
      <c r="E22">
        <f t="shared" si="0"/>
        <v>70.5745530877806</v>
      </c>
      <c r="F22">
        <f t="shared" si="1"/>
        <v>-9.0450282035463943</v>
      </c>
      <c r="H22">
        <f t="shared" si="5"/>
        <v>3.2954971538913567</v>
      </c>
      <c r="I22">
        <f t="shared" si="6"/>
        <v>2.9645192951890955</v>
      </c>
      <c r="J22">
        <f t="shared" si="7"/>
        <v>11.150391322367025</v>
      </c>
      <c r="K22">
        <f t="shared" si="8"/>
        <v>16.666699999999999</v>
      </c>
      <c r="L22">
        <f t="shared" si="9"/>
        <v>16.666699999999999</v>
      </c>
    </row>
    <row r="23" spans="1:12" x14ac:dyDescent="0.25">
      <c r="A23">
        <v>15</v>
      </c>
      <c r="B23">
        <f t="shared" si="2"/>
        <v>2.5517893824438787</v>
      </c>
      <c r="C23">
        <f t="shared" si="3"/>
        <v>16.666699999999999</v>
      </c>
      <c r="D23">
        <f t="shared" si="4"/>
        <v>113.15993882110251</v>
      </c>
      <c r="E23">
        <f t="shared" si="0"/>
        <v>83.333499999999987</v>
      </c>
      <c r="F23">
        <f t="shared" si="1"/>
        <v>-23.159938821102514</v>
      </c>
      <c r="H23">
        <f t="shared" si="5"/>
        <v>3.4486042106238761</v>
      </c>
      <c r="I23">
        <f t="shared" si="6"/>
        <v>3.2954971538913567</v>
      </c>
      <c r="J23">
        <f t="shared" si="7"/>
        <v>14.11491061755612</v>
      </c>
      <c r="K23">
        <f t="shared" si="8"/>
        <v>16.666699999999999</v>
      </c>
      <c r="L23">
        <f t="shared" si="9"/>
        <v>16.666699999999999</v>
      </c>
    </row>
    <row r="24" spans="1:12" x14ac:dyDescent="0.25">
      <c r="A24">
        <v>16</v>
      </c>
      <c r="B24">
        <f t="shared" si="2"/>
        <v>0</v>
      </c>
      <c r="C24">
        <f t="shared" si="3"/>
        <v>16.666699999999999</v>
      </c>
      <c r="D24">
        <f t="shared" si="4"/>
        <v>129.82663882110251</v>
      </c>
      <c r="E24">
        <f t="shared" si="0"/>
        <v>83.333499999999987</v>
      </c>
      <c r="F24">
        <f t="shared" si="1"/>
        <v>-39.826638821102506</v>
      </c>
      <c r="H24">
        <f t="shared" si="5"/>
        <v>2.5517893824438787</v>
      </c>
      <c r="I24">
        <f t="shared" si="6"/>
        <v>2.5517893824438787</v>
      </c>
      <c r="J24">
        <f t="shared" si="7"/>
        <v>16.666699999999999</v>
      </c>
      <c r="K24">
        <f t="shared" si="8"/>
        <v>16.666699999999999</v>
      </c>
      <c r="L24">
        <f t="shared" si="9"/>
        <v>16.666699999999999</v>
      </c>
    </row>
    <row r="25" spans="1:12" x14ac:dyDescent="0.25">
      <c r="A25">
        <v>17</v>
      </c>
      <c r="B25">
        <f t="shared" si="2"/>
        <v>0</v>
      </c>
      <c r="C25">
        <f t="shared" si="3"/>
        <v>16.666699999999999</v>
      </c>
      <c r="D25">
        <f t="shared" si="4"/>
        <v>146.4933388211025</v>
      </c>
      <c r="E25">
        <f t="shared" si="0"/>
        <v>83.333499999999987</v>
      </c>
      <c r="F25">
        <f t="shared" si="1"/>
        <v>-56.493338821102498</v>
      </c>
      <c r="H25">
        <f t="shared" si="5"/>
        <v>0</v>
      </c>
      <c r="I25">
        <f t="shared" si="6"/>
        <v>0</v>
      </c>
      <c r="J25">
        <f t="shared" si="7"/>
        <v>16.666699999999999</v>
      </c>
      <c r="K25">
        <f t="shared" si="8"/>
        <v>16.666699999999999</v>
      </c>
      <c r="L25">
        <f t="shared" si="9"/>
        <v>16.666699999999999</v>
      </c>
    </row>
    <row r="26" spans="1:12" x14ac:dyDescent="0.25">
      <c r="A26">
        <v>18</v>
      </c>
      <c r="B26">
        <f t="shared" si="2"/>
        <v>0</v>
      </c>
      <c r="C26">
        <f t="shared" si="3"/>
        <v>16.666699999999999</v>
      </c>
      <c r="D26">
        <f t="shared" si="4"/>
        <v>163.16003882110249</v>
      </c>
      <c r="E26">
        <f t="shared" si="0"/>
        <v>83.333499999999987</v>
      </c>
      <c r="F26">
        <f t="shared" si="1"/>
        <v>-73.160038821102489</v>
      </c>
      <c r="H26">
        <f t="shared" si="5"/>
        <v>0</v>
      </c>
      <c r="I26">
        <f t="shared" si="6"/>
        <v>0</v>
      </c>
      <c r="J26">
        <f t="shared" si="7"/>
        <v>16.666699999999999</v>
      </c>
      <c r="K26">
        <f t="shared" si="8"/>
        <v>16.666699999999999</v>
      </c>
      <c r="L26">
        <f t="shared" si="9"/>
        <v>16.666699999999999</v>
      </c>
    </row>
  </sheetData>
  <conditionalFormatting sqref="F7:F26">
    <cfRule type="cellIs" dxfId="1" priority="2" operator="lessThan">
      <formula>0</formula>
    </cfRule>
  </conditionalFormatting>
  <conditionalFormatting sqref="E8:F26">
    <cfRule type="expression" dxfId="0" priority="1">
      <formula>$E8 &gt;$F8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81161-8E94-4277-A8DD-4D9E75B9DAC5}">
  <dimension ref="A2:G17"/>
  <sheetViews>
    <sheetView workbookViewId="0">
      <selection activeCell="D10" sqref="D10"/>
    </sheetView>
  </sheetViews>
  <sheetFormatPr baseColWidth="10" defaultRowHeight="15" x14ac:dyDescent="0.25"/>
  <sheetData>
    <row r="2" spans="1:7" x14ac:dyDescent="0.25">
      <c r="B2" t="s">
        <v>29</v>
      </c>
      <c r="C2" t="s">
        <v>30</v>
      </c>
      <c r="D2" t="s">
        <v>39</v>
      </c>
      <c r="E2" t="s">
        <v>40</v>
      </c>
      <c r="F2" t="s">
        <v>33</v>
      </c>
      <c r="G2" t="s">
        <v>38</v>
      </c>
    </row>
    <row r="3" spans="1:7" x14ac:dyDescent="0.25">
      <c r="A3" t="s">
        <v>24</v>
      </c>
      <c r="B3">
        <f>30/3.6</f>
        <v>8.3333333333333339</v>
      </c>
      <c r="C3">
        <f>30/3.6</f>
        <v>8.3333333333333339</v>
      </c>
      <c r="D3">
        <v>70</v>
      </c>
      <c r="E3">
        <f>D3+G4</f>
        <v>150</v>
      </c>
      <c r="F3">
        <v>4</v>
      </c>
      <c r="G3">
        <v>67</v>
      </c>
    </row>
    <row r="4" spans="1:7" x14ac:dyDescent="0.25">
      <c r="A4" t="s">
        <v>25</v>
      </c>
      <c r="B4">
        <f>55/3.6</f>
        <v>15.277777777777777</v>
      </c>
      <c r="C4">
        <f>55/3.6</f>
        <v>15.277777777777777</v>
      </c>
      <c r="D4">
        <v>10</v>
      </c>
      <c r="E4">
        <f>D4</f>
        <v>10</v>
      </c>
      <c r="F4">
        <v>3</v>
      </c>
      <c r="G4">
        <v>80</v>
      </c>
    </row>
    <row r="6" spans="1:7" x14ac:dyDescent="0.25">
      <c r="A6" t="s">
        <v>28</v>
      </c>
      <c r="B6">
        <v>3</v>
      </c>
    </row>
    <row r="7" spans="1:7" x14ac:dyDescent="0.25">
      <c r="A7" t="s">
        <v>27</v>
      </c>
      <c r="B7">
        <f>C4*B6+F3/2</f>
        <v>47.833333333333329</v>
      </c>
    </row>
    <row r="8" spans="1:7" x14ac:dyDescent="0.25">
      <c r="A8" t="s">
        <v>36</v>
      </c>
      <c r="B8">
        <f>E3-B7</f>
        <v>102.16666666666667</v>
      </c>
    </row>
    <row r="9" spans="1:7" x14ac:dyDescent="0.25">
      <c r="A9" t="s">
        <v>34</v>
      </c>
      <c r="B9">
        <f>(E3*C4-E4*C3)/(C4-C3)</f>
        <v>318.00000000000006</v>
      </c>
    </row>
    <row r="10" spans="1:7" x14ac:dyDescent="0.25">
      <c r="A10" t="s">
        <v>35</v>
      </c>
      <c r="B10">
        <f>(B9-D4)/(B9-B8)</f>
        <v>1.4270270270270271</v>
      </c>
    </row>
    <row r="11" spans="1:7" x14ac:dyDescent="0.25">
      <c r="A11" t="s">
        <v>37</v>
      </c>
      <c r="B11" t="e">
        <f>#REF!-#REF!</f>
        <v>#REF!</v>
      </c>
    </row>
    <row r="12" spans="1:7" x14ac:dyDescent="0.25">
      <c r="A12" t="s">
        <v>31</v>
      </c>
      <c r="B12" t="e">
        <f>#REF!+B11*B10</f>
        <v>#REF!</v>
      </c>
    </row>
    <row r="15" spans="1:7" x14ac:dyDescent="0.25">
      <c r="B15" t="s">
        <v>31</v>
      </c>
      <c r="C15" t="s">
        <v>32</v>
      </c>
      <c r="D15" t="s">
        <v>29</v>
      </c>
      <c r="E15" t="s">
        <v>30</v>
      </c>
      <c r="F15" t="s">
        <v>26</v>
      </c>
      <c r="G15" t="s">
        <v>33</v>
      </c>
    </row>
    <row r="16" spans="1:7" x14ac:dyDescent="0.25">
      <c r="A16" t="s">
        <v>24</v>
      </c>
      <c r="B16">
        <v>700</v>
      </c>
      <c r="C16">
        <f>B16-E16</f>
        <v>670</v>
      </c>
      <c r="D16">
        <v>30</v>
      </c>
      <c r="E16">
        <v>30</v>
      </c>
      <c r="F16">
        <v>70</v>
      </c>
      <c r="G16">
        <v>4</v>
      </c>
    </row>
    <row r="17" spans="1:1" x14ac:dyDescent="0.25">
      <c r="A17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2017-10-25T18:23:57Z</dcterms:created>
  <dcterms:modified xsi:type="dcterms:W3CDTF">2017-10-29T01:04:53Z</dcterms:modified>
</cp:coreProperties>
</file>