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0" windowWidth="11700" windowHeight="8325" firstSheet="1" activeTab="7"/>
  </bookViews>
  <sheets>
    <sheet name="Index" sheetId="20" state="hidden" r:id="rId1"/>
    <sheet name="TB2017" sheetId="19" r:id="rId2"/>
    <sheet name="合资" sheetId="3" r:id="rId3"/>
    <sheet name="母资" sheetId="15" r:id="rId4"/>
    <sheet name="合利" sheetId="4" r:id="rId5"/>
    <sheet name="母利" sheetId="16" r:id="rId6"/>
    <sheet name="合现" sheetId="7" r:id="rId7"/>
    <sheet name="母现" sheetId="17" r:id="rId8"/>
    <sheet name="合权益" sheetId="8" r:id="rId9"/>
    <sheet name="母权益" sheetId="18" r:id="rId10"/>
    <sheet name="16年固定资产处置损益" sheetId="21" r:id="rId11"/>
  </sheets>
  <definedNames>
    <definedName name="AJEBEGINROW">#REF!</definedName>
    <definedName name="AJEDAICOL">#REF!</definedName>
    <definedName name="AJEENDROW">#REF!</definedName>
    <definedName name="AJEJIECOL">#REF!</definedName>
    <definedName name="AJEKMDMCOL">#REF!</definedName>
    <definedName name="AJEKMMCCOL">#REF!</definedName>
    <definedName name="AJEKMMXCOL">#REF!</definedName>
    <definedName name="AJEMANUINDEXCOL">#REF!</definedName>
    <definedName name="AJESMCOL">#REF!</definedName>
    <definedName name="AJESYCOL">#REF!</definedName>
    <definedName name="AJEWORKCODECOL">#REF!</definedName>
    <definedName name="AJEXHCOL">#REF!</definedName>
    <definedName name="bianzhi" localSheetId="0">#REF!</definedName>
    <definedName name="bianzhi">#REF!</definedName>
    <definedName name="bianzhiriqi" localSheetId="0">#REF!</definedName>
    <definedName name="bianzhiriqi">#REF!</definedName>
    <definedName name="CFTBSDCOL">#REF!</definedName>
    <definedName name="CFTBXJCOL">#REF!</definedName>
    <definedName name="FILETYPE" localSheetId="0">"DANTI"</definedName>
    <definedName name="FILETYPE">"HEBING"</definedName>
    <definedName name="fuhe" localSheetId="0">#REF!</definedName>
    <definedName name="fuhe">#REF!</definedName>
    <definedName name="fuheriqi" localSheetId="0">#REF!</definedName>
    <definedName name="fuheriqi">#REF!</definedName>
    <definedName name="kehu" localSheetId="0">#REF!</definedName>
    <definedName name="kehu">#REF!</definedName>
    <definedName name="kemudaima" localSheetId="0">#REF!</definedName>
    <definedName name="kemudaima">#REF!</definedName>
    <definedName name="kemuming" localSheetId="0">#REF!</definedName>
    <definedName name="kemuming">#REF!</definedName>
    <definedName name="kuaijiqijian" localSheetId="0">#REF!</definedName>
    <definedName name="kuaijiqijian">#REF!</definedName>
    <definedName name="kuwenjian" localSheetId="0">#REF!</definedName>
    <definedName name="kuwenjian">#REF!</definedName>
    <definedName name="_xlnm.Print_Area" localSheetId="4">合利!$A$1:$D$62</definedName>
    <definedName name="_xlnm.Print_Area" localSheetId="8">合权益!$A$1:$AA$37</definedName>
    <definedName name="_xlnm.Print_Area" localSheetId="6">合现!$A$1:$D$63</definedName>
    <definedName name="_xlnm.Print_Area" localSheetId="2">合资!$A$1:$I$61</definedName>
    <definedName name="_xlnm.Print_Area" localSheetId="5">母利!$A$1:$D$42</definedName>
    <definedName name="_xlnm.Print_Area" localSheetId="9">母权益!$A$1:$W$34</definedName>
    <definedName name="_xlnm.Print_Area" localSheetId="7">母现!$A$1:$E$44</definedName>
    <definedName name="_xlnm.Print_Area" localSheetId="3">母资!$A$1:$I$49</definedName>
    <definedName name="qichushu" localSheetId="0">#REF!</definedName>
    <definedName name="qichushu">#REF!</definedName>
    <definedName name="shenqianshu" localSheetId="0">#REF!</definedName>
    <definedName name="shenqianshu">#REF!</definedName>
    <definedName name="suoyinhao" localSheetId="0">#REF!</definedName>
    <definedName name="suoyinhao">#REF!</definedName>
    <definedName name="TBQCCOL">#REF!</definedName>
    <definedName name="TBSDCOL">#REF!</definedName>
    <definedName name="TBSTYLE">"general"</definedName>
    <definedName name="TBXJCOL">#REF!</definedName>
    <definedName name="xiangmu" localSheetId="0">#REF!</definedName>
    <definedName name="xiangmu">#REF!</definedName>
    <definedName name="XJLLCODECOL">合现!$E:$E</definedName>
    <definedName name="XJLLSDCOL">合现!$C:$C</definedName>
    <definedName name="yeci" localSheetId="0">#REF!</definedName>
    <definedName name="yeci">#REF!</definedName>
    <definedName name="会计制度">1</definedName>
    <definedName name="所处行业">5</definedName>
  </definedNames>
  <calcPr calcId="144525"/>
</workbook>
</file>

<file path=xl/calcChain.xml><?xml version="1.0" encoding="utf-8"?>
<calcChain xmlns="http://schemas.openxmlformats.org/spreadsheetml/2006/main">
  <c r="C62" i="7" l="1"/>
  <c r="C38" i="4" l="1"/>
  <c r="C41" i="4"/>
  <c r="D21" i="16" l="1"/>
  <c r="D20" i="16"/>
  <c r="D17" i="16"/>
  <c r="D34" i="4"/>
  <c r="D33" i="4"/>
  <c r="D29" i="4"/>
  <c r="D46" i="17"/>
  <c r="C42" i="17"/>
  <c r="D65" i="7" l="1"/>
  <c r="C65" i="7"/>
  <c r="C61" i="7"/>
  <c r="D41" i="4" l="1"/>
  <c r="D40" i="4"/>
  <c r="C40" i="4"/>
  <c r="D36" i="4"/>
  <c r="C36" i="4"/>
  <c r="C34" i="4"/>
  <c r="C33" i="4"/>
  <c r="C31" i="4"/>
  <c r="C29" i="4"/>
  <c r="D27" i="4"/>
  <c r="C27" i="4"/>
  <c r="C24" i="4"/>
  <c r="D24" i="4"/>
  <c r="D23" i="4"/>
  <c r="C23" i="4"/>
  <c r="D22" i="4"/>
  <c r="C22" i="4"/>
  <c r="D21" i="4"/>
  <c r="C21" i="4"/>
  <c r="D20" i="4"/>
  <c r="C20" i="4"/>
  <c r="D12" i="4"/>
  <c r="C12" i="4"/>
  <c r="D7" i="4"/>
  <c r="C7" i="4"/>
  <c r="D23" i="16"/>
  <c r="C23" i="16"/>
  <c r="C21" i="16"/>
  <c r="C20" i="16"/>
  <c r="C18" i="16"/>
  <c r="C17" i="16"/>
  <c r="D15" i="16"/>
  <c r="C15" i="16"/>
  <c r="C12" i="16"/>
  <c r="D12" i="16"/>
  <c r="D11" i="16"/>
  <c r="C11" i="16"/>
  <c r="D10" i="16"/>
  <c r="C10" i="16"/>
  <c r="D9" i="16"/>
  <c r="C9" i="16"/>
  <c r="D8" i="16"/>
  <c r="C8" i="16"/>
  <c r="D7" i="16"/>
  <c r="D6" i="16"/>
  <c r="C7" i="16"/>
  <c r="C6" i="16"/>
  <c r="I46" i="15"/>
  <c r="H46" i="15"/>
  <c r="I45" i="15"/>
  <c r="H45" i="15"/>
  <c r="I41" i="15"/>
  <c r="H41" i="15"/>
  <c r="I37" i="15"/>
  <c r="H37" i="15"/>
  <c r="I31" i="15"/>
  <c r="H31" i="15"/>
  <c r="H29" i="15"/>
  <c r="I17" i="15"/>
  <c r="H17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7" i="15"/>
  <c r="H7" i="15"/>
  <c r="C46" i="15"/>
  <c r="D46" i="15"/>
  <c r="D45" i="15"/>
  <c r="C45" i="15"/>
  <c r="D44" i="15"/>
  <c r="C44" i="15"/>
  <c r="D41" i="15"/>
  <c r="C41" i="15"/>
  <c r="D36" i="15"/>
  <c r="C36" i="15"/>
  <c r="D35" i="15"/>
  <c r="C35" i="15"/>
  <c r="D33" i="15"/>
  <c r="C33" i="15"/>
  <c r="D19" i="15"/>
  <c r="C19" i="15"/>
  <c r="D16" i="15"/>
  <c r="C16" i="15"/>
  <c r="D15" i="15"/>
  <c r="C15" i="15"/>
  <c r="D12" i="15"/>
  <c r="C12" i="15"/>
  <c r="D11" i="15"/>
  <c r="C11" i="15"/>
  <c r="D10" i="15"/>
  <c r="C10" i="15"/>
  <c r="D7" i="15"/>
  <c r="C7" i="15"/>
  <c r="I63" i="3"/>
  <c r="H63" i="3"/>
  <c r="D63" i="3"/>
  <c r="C63" i="3"/>
  <c r="I58" i="3"/>
  <c r="H58" i="3"/>
  <c r="I56" i="3"/>
  <c r="H56" i="3"/>
  <c r="I54" i="3"/>
  <c r="H54" i="3"/>
  <c r="I50" i="3"/>
  <c r="H50" i="3"/>
  <c r="I46" i="3"/>
  <c r="H46" i="3"/>
  <c r="I40" i="3"/>
  <c r="H40" i="3"/>
  <c r="H38" i="3"/>
  <c r="I22" i="3"/>
  <c r="H22" i="3"/>
  <c r="I20" i="3"/>
  <c r="H20" i="3"/>
  <c r="I19" i="3"/>
  <c r="H19" i="3"/>
  <c r="I18" i="3"/>
  <c r="H18" i="3"/>
  <c r="I15" i="3"/>
  <c r="H15" i="3"/>
  <c r="I14" i="3"/>
  <c r="H14" i="3"/>
  <c r="I13" i="3"/>
  <c r="H13" i="3"/>
  <c r="I7" i="3"/>
  <c r="H7" i="3"/>
  <c r="D58" i="3"/>
  <c r="C58" i="3"/>
  <c r="D57" i="3"/>
  <c r="C57" i="3"/>
  <c r="D56" i="3"/>
  <c r="C56" i="3"/>
  <c r="D53" i="3"/>
  <c r="C53" i="3"/>
  <c r="D48" i="3"/>
  <c r="C48" i="3"/>
  <c r="D47" i="3"/>
  <c r="C47" i="3"/>
  <c r="D25" i="3"/>
  <c r="C25" i="3"/>
  <c r="D22" i="3"/>
  <c r="C22" i="3"/>
  <c r="D20" i="3"/>
  <c r="C20" i="3"/>
  <c r="D14" i="3"/>
  <c r="C14" i="3"/>
  <c r="D13" i="3"/>
  <c r="C13" i="3"/>
  <c r="C12" i="3"/>
  <c r="D12" i="3"/>
  <c r="D7" i="3"/>
  <c r="C7" i="3"/>
  <c r="K22" i="18" l="1"/>
  <c r="L22" i="18" s="1"/>
  <c r="K23" i="18"/>
  <c r="L23" i="18" s="1"/>
  <c r="J21" i="18"/>
  <c r="J20" i="18" s="1"/>
  <c r="W32" i="18"/>
  <c r="W31" i="18"/>
  <c r="W30" i="18"/>
  <c r="W28" i="18"/>
  <c r="W27" i="18"/>
  <c r="W26" i="18"/>
  <c r="W25" i="18"/>
  <c r="W23" i="18"/>
  <c r="W22" i="18"/>
  <c r="W21" i="18"/>
  <c r="W19" i="18"/>
  <c r="W18" i="18"/>
  <c r="W17" i="18"/>
  <c r="W16" i="18"/>
  <c r="W14" i="18"/>
  <c r="W11" i="18"/>
  <c r="W10" i="18"/>
  <c r="W9" i="18"/>
  <c r="L32" i="18"/>
  <c r="L31" i="18"/>
  <c r="L30" i="18"/>
  <c r="L28" i="18"/>
  <c r="L27" i="18"/>
  <c r="L26" i="18"/>
  <c r="L25" i="18"/>
  <c r="L19" i="18"/>
  <c r="L18" i="18"/>
  <c r="L17" i="18"/>
  <c r="L16" i="18"/>
  <c r="L14" i="18"/>
  <c r="L11" i="18"/>
  <c r="L10" i="18"/>
  <c r="L9" i="18"/>
  <c r="V29" i="18"/>
  <c r="U29" i="18"/>
  <c r="U13" i="18" s="1"/>
  <c r="U33" i="18" s="1"/>
  <c r="J8" i="18" s="1"/>
  <c r="T29" i="18"/>
  <c r="S29" i="18"/>
  <c r="R29" i="18"/>
  <c r="Q29" i="18"/>
  <c r="P29" i="18"/>
  <c r="O29" i="18"/>
  <c r="N29" i="18"/>
  <c r="M29" i="18"/>
  <c r="W29" i="18" s="1"/>
  <c r="K29" i="18"/>
  <c r="J29" i="18"/>
  <c r="I29" i="18"/>
  <c r="H29" i="18"/>
  <c r="G29" i="18"/>
  <c r="F29" i="18"/>
  <c r="E29" i="18"/>
  <c r="D29" i="18"/>
  <c r="C29" i="18"/>
  <c r="V24" i="18"/>
  <c r="U24" i="18"/>
  <c r="T24" i="18"/>
  <c r="S24" i="18"/>
  <c r="R24" i="18"/>
  <c r="Q24" i="18"/>
  <c r="P24" i="18"/>
  <c r="O24" i="18"/>
  <c r="N24" i="18"/>
  <c r="M24" i="18"/>
  <c r="W24" i="18" s="1"/>
  <c r="K24" i="18"/>
  <c r="J24" i="18"/>
  <c r="I24" i="18"/>
  <c r="H24" i="18"/>
  <c r="G24" i="18"/>
  <c r="F24" i="18"/>
  <c r="E24" i="18"/>
  <c r="D24" i="18"/>
  <c r="C24" i="18"/>
  <c r="V20" i="18"/>
  <c r="U20" i="18"/>
  <c r="T20" i="18"/>
  <c r="S20" i="18"/>
  <c r="R20" i="18"/>
  <c r="Q20" i="18"/>
  <c r="P20" i="18"/>
  <c r="O20" i="18"/>
  <c r="N20" i="18"/>
  <c r="M20" i="18"/>
  <c r="W20" i="18" s="1"/>
  <c r="I20" i="18"/>
  <c r="H20" i="18"/>
  <c r="G20" i="18"/>
  <c r="F20" i="18"/>
  <c r="E20" i="18"/>
  <c r="D20" i="18"/>
  <c r="C20" i="18"/>
  <c r="V15" i="18"/>
  <c r="U15" i="18"/>
  <c r="T15" i="18"/>
  <c r="S15" i="18"/>
  <c r="R15" i="18"/>
  <c r="Q15" i="18"/>
  <c r="P15" i="18"/>
  <c r="O15" i="18"/>
  <c r="O13" i="18" s="1"/>
  <c r="O33" i="18" s="1"/>
  <c r="D8" i="18" s="1"/>
  <c r="D12" i="18" s="1"/>
  <c r="N15" i="18"/>
  <c r="W15" i="18" s="1"/>
  <c r="M15" i="18"/>
  <c r="K15" i="18"/>
  <c r="J15" i="18"/>
  <c r="I15" i="18"/>
  <c r="I13" i="18" s="1"/>
  <c r="H15" i="18"/>
  <c r="G15" i="18"/>
  <c r="F15" i="18"/>
  <c r="E15" i="18"/>
  <c r="E13" i="18" s="1"/>
  <c r="D15" i="18"/>
  <c r="C15" i="18"/>
  <c r="Q13" i="18"/>
  <c r="Q33" i="18" s="1"/>
  <c r="F8" i="18" s="1"/>
  <c r="G13" i="18"/>
  <c r="V12" i="18"/>
  <c r="U12" i="18"/>
  <c r="T12" i="18"/>
  <c r="S12" i="18"/>
  <c r="R12" i="18"/>
  <c r="Q12" i="18"/>
  <c r="P12" i="18"/>
  <c r="O12" i="18"/>
  <c r="N12" i="18"/>
  <c r="M12" i="18"/>
  <c r="W12" i="18" s="1"/>
  <c r="L26" i="8"/>
  <c r="L25" i="8"/>
  <c r="N25" i="8" s="1"/>
  <c r="L23" i="8"/>
  <c r="J23" i="8"/>
  <c r="M16" i="8"/>
  <c r="L16" i="8"/>
  <c r="AA34" i="8"/>
  <c r="AA33" i="8"/>
  <c r="AA31" i="8"/>
  <c r="AA30" i="8"/>
  <c r="AA29" i="8"/>
  <c r="AA28" i="8"/>
  <c r="AA26" i="8"/>
  <c r="AA25" i="8"/>
  <c r="AA24" i="8"/>
  <c r="AA23" i="8"/>
  <c r="AA21" i="8"/>
  <c r="AA20" i="8"/>
  <c r="AA19" i="8"/>
  <c r="AA18" i="8"/>
  <c r="AA16" i="8"/>
  <c r="AA13" i="8"/>
  <c r="AA12" i="8"/>
  <c r="AA11" i="8"/>
  <c r="AA10" i="8"/>
  <c r="N35" i="8"/>
  <c r="N34" i="8"/>
  <c r="N33" i="8"/>
  <c r="N31" i="8"/>
  <c r="N30" i="8"/>
  <c r="N29" i="8"/>
  <c r="N28" i="8"/>
  <c r="N26" i="8"/>
  <c r="N24" i="8"/>
  <c r="N21" i="8"/>
  <c r="N20" i="8"/>
  <c r="N19" i="8"/>
  <c r="N18" i="8"/>
  <c r="Z32" i="8"/>
  <c r="Y32" i="8"/>
  <c r="X32" i="8"/>
  <c r="W32" i="8"/>
  <c r="V32" i="8"/>
  <c r="U32" i="8"/>
  <c r="T32" i="8"/>
  <c r="S32" i="8"/>
  <c r="R32" i="8"/>
  <c r="Q32" i="8"/>
  <c r="P32" i="8"/>
  <c r="O32" i="8"/>
  <c r="M32" i="8"/>
  <c r="L32" i="8"/>
  <c r="K32" i="8"/>
  <c r="J32" i="8"/>
  <c r="I32" i="8"/>
  <c r="H32" i="8"/>
  <c r="G32" i="8"/>
  <c r="F32" i="8"/>
  <c r="E32" i="8"/>
  <c r="D32" i="8"/>
  <c r="C32" i="8"/>
  <c r="Z27" i="8"/>
  <c r="Y27" i="8"/>
  <c r="X27" i="8"/>
  <c r="W27" i="8"/>
  <c r="V27" i="8"/>
  <c r="U27" i="8"/>
  <c r="T27" i="8"/>
  <c r="S27" i="8"/>
  <c r="R27" i="8"/>
  <c r="Q27" i="8"/>
  <c r="P27" i="8"/>
  <c r="O27" i="8"/>
  <c r="M27" i="8"/>
  <c r="L27" i="8"/>
  <c r="K27" i="8"/>
  <c r="J27" i="8"/>
  <c r="I27" i="8"/>
  <c r="H27" i="8"/>
  <c r="G27" i="8"/>
  <c r="F27" i="8"/>
  <c r="E27" i="8"/>
  <c r="D27" i="8"/>
  <c r="C27" i="8"/>
  <c r="Z22" i="8"/>
  <c r="Y22" i="8"/>
  <c r="X22" i="8"/>
  <c r="W22" i="8"/>
  <c r="V22" i="8"/>
  <c r="U22" i="8"/>
  <c r="T22" i="8"/>
  <c r="S22" i="8"/>
  <c r="R22" i="8"/>
  <c r="Q22" i="8"/>
  <c r="P22" i="8"/>
  <c r="O22" i="8"/>
  <c r="M22" i="8"/>
  <c r="K22" i="8"/>
  <c r="I22" i="8"/>
  <c r="H22" i="8"/>
  <c r="G22" i="8"/>
  <c r="F22" i="8"/>
  <c r="E22" i="8"/>
  <c r="D22" i="8"/>
  <c r="C22" i="8"/>
  <c r="Z17" i="8"/>
  <c r="Y17" i="8"/>
  <c r="X17" i="8"/>
  <c r="W17" i="8"/>
  <c r="V17" i="8"/>
  <c r="U17" i="8"/>
  <c r="T17" i="8"/>
  <c r="S17" i="8"/>
  <c r="R17" i="8"/>
  <c r="Q17" i="8"/>
  <c r="P17" i="8"/>
  <c r="O17" i="8"/>
  <c r="M17" i="8"/>
  <c r="L17" i="8"/>
  <c r="K17" i="8"/>
  <c r="J17" i="8"/>
  <c r="I17" i="8"/>
  <c r="H17" i="8"/>
  <c r="G17" i="8"/>
  <c r="F17" i="8"/>
  <c r="E17" i="8"/>
  <c r="D17" i="8"/>
  <c r="C17" i="8"/>
  <c r="B17" i="8"/>
  <c r="Z14" i="8"/>
  <c r="Y14" i="8"/>
  <c r="X14" i="8"/>
  <c r="W14" i="8"/>
  <c r="V14" i="8"/>
  <c r="U14" i="8"/>
  <c r="T14" i="8"/>
  <c r="S14" i="8"/>
  <c r="R14" i="8"/>
  <c r="Q14" i="8"/>
  <c r="P14" i="8"/>
  <c r="O14" i="8"/>
  <c r="K21" i="18" l="1"/>
  <c r="L21" i="18" s="1"/>
  <c r="P33" i="18"/>
  <c r="E8" i="18" s="1"/>
  <c r="E12" i="18" s="1"/>
  <c r="E33" i="18" s="1"/>
  <c r="M13" i="18"/>
  <c r="S13" i="18"/>
  <c r="S33" i="18" s="1"/>
  <c r="H8" i="18" s="1"/>
  <c r="C13" i="18"/>
  <c r="F13" i="18"/>
  <c r="J13" i="18"/>
  <c r="N13" i="18"/>
  <c r="N33" i="18" s="1"/>
  <c r="C8" i="18" s="1"/>
  <c r="C12" i="18" s="1"/>
  <c r="C33" i="18" s="1"/>
  <c r="R13" i="18"/>
  <c r="R33" i="18" s="1"/>
  <c r="G8" i="18" s="1"/>
  <c r="G12" i="18" s="1"/>
  <c r="G33" i="18" s="1"/>
  <c r="V13" i="18"/>
  <c r="D13" i="18"/>
  <c r="D33" i="18" s="1"/>
  <c r="H13" i="18"/>
  <c r="P13" i="18"/>
  <c r="T13" i="18"/>
  <c r="T33" i="18" s="1"/>
  <c r="I8" i="18" s="1"/>
  <c r="I12" i="18" s="1"/>
  <c r="I33" i="18" s="1"/>
  <c r="N23" i="8"/>
  <c r="N16" i="8"/>
  <c r="N17" i="8"/>
  <c r="AA17" i="8"/>
  <c r="L22" i="8"/>
  <c r="AA32" i="8"/>
  <c r="AA27" i="8"/>
  <c r="J22" i="8"/>
  <c r="AA22" i="8"/>
  <c r="AA14" i="8"/>
  <c r="K20" i="18" l="1"/>
  <c r="K13" i="18" s="1"/>
  <c r="M33" i="18"/>
  <c r="W13" i="18"/>
  <c r="W33" i="18" s="1"/>
  <c r="AA9" i="8"/>
  <c r="D41" i="17" l="1"/>
  <c r="D38" i="17"/>
  <c r="D34" i="17"/>
  <c r="D39" i="17" s="1"/>
  <c r="D28" i="17"/>
  <c r="D29" i="17" s="1"/>
  <c r="D23" i="17"/>
  <c r="D15" i="17"/>
  <c r="D10" i="17"/>
  <c r="D16" i="17" s="1"/>
  <c r="D43" i="17" s="1"/>
  <c r="C34" i="17"/>
  <c r="C10" i="17"/>
  <c r="D58" i="7"/>
  <c r="D57" i="7"/>
  <c r="D52" i="7"/>
  <c r="D44" i="7"/>
  <c r="D45" i="7" s="1"/>
  <c r="D38" i="7"/>
  <c r="D30" i="7"/>
  <c r="D20" i="7"/>
  <c r="D31" i="7" s="1"/>
  <c r="D60" i="7" s="1"/>
  <c r="D62" i="7" s="1"/>
  <c r="E11" i="21"/>
  <c r="E10" i="21"/>
  <c r="I44" i="15"/>
  <c r="I43" i="15"/>
  <c r="I42" i="15"/>
  <c r="I40" i="15"/>
  <c r="I39" i="15"/>
  <c r="I38" i="15"/>
  <c r="I33" i="15"/>
  <c r="I32" i="15"/>
  <c r="I30" i="15"/>
  <c r="I29" i="15"/>
  <c r="I28" i="15"/>
  <c r="I27" i="15"/>
  <c r="I26" i="15"/>
  <c r="I25" i="15"/>
  <c r="I24" i="15"/>
  <c r="I23" i="15"/>
  <c r="I20" i="15"/>
  <c r="I19" i="15"/>
  <c r="I18" i="15"/>
  <c r="I16" i="15"/>
  <c r="I9" i="15"/>
  <c r="I8" i="15"/>
  <c r="D34" i="15"/>
  <c r="D37" i="15"/>
  <c r="D38" i="15"/>
  <c r="D39" i="15"/>
  <c r="D40" i="15"/>
  <c r="D42" i="15"/>
  <c r="D43" i="15"/>
  <c r="D17" i="15"/>
  <c r="D18" i="15"/>
  <c r="E9" i="21"/>
  <c r="E8" i="21"/>
  <c r="I34" i="15" l="1"/>
  <c r="I47" i="15"/>
  <c r="I21" i="15"/>
  <c r="D28" i="4"/>
  <c r="I35" i="15" l="1"/>
  <c r="I48" i="15" s="1"/>
  <c r="I51" i="15" s="1"/>
  <c r="G6" i="21" l="1"/>
  <c r="F6" i="21"/>
  <c r="E6" i="21"/>
  <c r="D6" i="21"/>
  <c r="C6" i="21"/>
  <c r="B6" i="21"/>
  <c r="A4" i="15" l="1"/>
  <c r="A4" i="4" s="1"/>
  <c r="A4" i="16" s="1"/>
  <c r="A4" i="7" s="1"/>
  <c r="A4" i="17" s="1"/>
  <c r="A4" i="8" s="1"/>
  <c r="A4" i="18" s="1"/>
  <c r="B29" i="18" l="1"/>
  <c r="L29" i="18" s="1"/>
  <c r="B24" i="18"/>
  <c r="L24" i="18" s="1"/>
  <c r="D41" i="16"/>
  <c r="C41" i="16"/>
  <c r="D40" i="16"/>
  <c r="C40" i="16"/>
  <c r="D39" i="16"/>
  <c r="C39" i="16"/>
  <c r="D37" i="16"/>
  <c r="C37" i="16"/>
  <c r="D36" i="16"/>
  <c r="C36" i="16"/>
  <c r="D35" i="16"/>
  <c r="C35" i="16"/>
  <c r="D34" i="16"/>
  <c r="C34" i="16"/>
  <c r="D32" i="16"/>
  <c r="C32" i="16"/>
  <c r="D30" i="16"/>
  <c r="C30" i="16"/>
  <c r="D29" i="16"/>
  <c r="C29" i="16"/>
  <c r="D18" i="16"/>
  <c r="D16" i="16"/>
  <c r="C16" i="16"/>
  <c r="D14" i="16"/>
  <c r="C14" i="16"/>
  <c r="D13" i="16"/>
  <c r="C13" i="16"/>
  <c r="V37" i="18"/>
  <c r="K37" i="18"/>
  <c r="U37" i="18"/>
  <c r="J37" i="18"/>
  <c r="H44" i="15"/>
  <c r="H43" i="15"/>
  <c r="C43" i="15"/>
  <c r="H42" i="15"/>
  <c r="C42" i="15"/>
  <c r="Q37" i="18"/>
  <c r="H40" i="15"/>
  <c r="C40" i="15"/>
  <c r="H39" i="15"/>
  <c r="C39" i="15"/>
  <c r="H38" i="15"/>
  <c r="C38" i="15"/>
  <c r="C37" i="15"/>
  <c r="C34" i="15"/>
  <c r="H33" i="15"/>
  <c r="H32" i="15"/>
  <c r="D32" i="15"/>
  <c r="C32" i="15"/>
  <c r="D31" i="15"/>
  <c r="C31" i="15"/>
  <c r="H30" i="15"/>
  <c r="C30" i="15"/>
  <c r="H28" i="15"/>
  <c r="H27" i="15"/>
  <c r="H26" i="15"/>
  <c r="H25" i="15"/>
  <c r="H24" i="15"/>
  <c r="H23" i="15"/>
  <c r="H20" i="15"/>
  <c r="H19" i="15"/>
  <c r="H18" i="15"/>
  <c r="C18" i="15"/>
  <c r="C17" i="15"/>
  <c r="H16" i="15"/>
  <c r="D14" i="15"/>
  <c r="C14" i="15"/>
  <c r="D13" i="15"/>
  <c r="C13" i="15"/>
  <c r="H9" i="15"/>
  <c r="D9" i="15"/>
  <c r="C9" i="15"/>
  <c r="H8" i="15"/>
  <c r="D8" i="15"/>
  <c r="C8" i="15"/>
  <c r="C30" i="4"/>
  <c r="D30" i="4"/>
  <c r="B27" i="8"/>
  <c r="N27" i="8" s="1"/>
  <c r="W15" i="8"/>
  <c r="C8" i="4"/>
  <c r="D8" i="4"/>
  <c r="C9" i="4"/>
  <c r="D9" i="4"/>
  <c r="C10" i="4"/>
  <c r="D10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5" i="4"/>
  <c r="D25" i="4"/>
  <c r="C26" i="4"/>
  <c r="D26" i="4"/>
  <c r="C28" i="4"/>
  <c r="D31" i="4"/>
  <c r="C45" i="4"/>
  <c r="D45" i="4"/>
  <c r="C46" i="4"/>
  <c r="D46" i="4"/>
  <c r="C48" i="4"/>
  <c r="D48" i="4"/>
  <c r="C50" i="4"/>
  <c r="D50" i="4"/>
  <c r="C51" i="4"/>
  <c r="D51" i="4"/>
  <c r="C52" i="4"/>
  <c r="D52" i="4"/>
  <c r="C53" i="4"/>
  <c r="D53" i="4"/>
  <c r="C54" i="4"/>
  <c r="D54" i="4"/>
  <c r="C8" i="3"/>
  <c r="D8" i="3"/>
  <c r="H8" i="3"/>
  <c r="I8" i="3"/>
  <c r="C9" i="3"/>
  <c r="D9" i="3"/>
  <c r="H9" i="3"/>
  <c r="I9" i="3"/>
  <c r="C10" i="3"/>
  <c r="D10" i="3"/>
  <c r="H10" i="3"/>
  <c r="I10" i="3"/>
  <c r="C11" i="3"/>
  <c r="D11" i="3"/>
  <c r="H11" i="3"/>
  <c r="I11" i="3"/>
  <c r="H12" i="3"/>
  <c r="I12" i="3"/>
  <c r="C15" i="3"/>
  <c r="D15" i="3"/>
  <c r="C16" i="3"/>
  <c r="D16" i="3"/>
  <c r="H16" i="3"/>
  <c r="I16" i="3"/>
  <c r="C17" i="3"/>
  <c r="D17" i="3"/>
  <c r="H17" i="3"/>
  <c r="I17" i="3"/>
  <c r="C18" i="3"/>
  <c r="D18" i="3"/>
  <c r="C19" i="3"/>
  <c r="D19" i="3"/>
  <c r="C21" i="3"/>
  <c r="D21" i="3"/>
  <c r="H21" i="3"/>
  <c r="I21" i="3"/>
  <c r="C23" i="3"/>
  <c r="D23" i="3"/>
  <c r="H23" i="3"/>
  <c r="I23" i="3"/>
  <c r="C24" i="3"/>
  <c r="D24" i="3"/>
  <c r="H24" i="3"/>
  <c r="I24" i="3"/>
  <c r="H25" i="3"/>
  <c r="I25" i="3"/>
  <c r="H26" i="3"/>
  <c r="I26" i="3"/>
  <c r="H27" i="3"/>
  <c r="I27" i="3"/>
  <c r="H28" i="3"/>
  <c r="I28" i="3"/>
  <c r="H29" i="3"/>
  <c r="I29" i="3"/>
  <c r="H32" i="3"/>
  <c r="I32" i="3"/>
  <c r="H33" i="3"/>
  <c r="I33" i="3"/>
  <c r="H34" i="3"/>
  <c r="I34" i="3"/>
  <c r="H35" i="3"/>
  <c r="I35" i="3"/>
  <c r="H36" i="3"/>
  <c r="I36" i="3"/>
  <c r="H37" i="3"/>
  <c r="I37" i="3"/>
  <c r="I38" i="3"/>
  <c r="H39" i="3"/>
  <c r="I39" i="3"/>
  <c r="C41" i="3"/>
  <c r="D41" i="3"/>
  <c r="H41" i="3"/>
  <c r="I41" i="3"/>
  <c r="C42" i="3"/>
  <c r="D42" i="3"/>
  <c r="H42" i="3"/>
  <c r="I42" i="3"/>
  <c r="C43" i="3"/>
  <c r="D43" i="3"/>
  <c r="C44" i="3"/>
  <c r="D44" i="3"/>
  <c r="C45" i="3"/>
  <c r="D45" i="3"/>
  <c r="C46" i="3"/>
  <c r="D46" i="3"/>
  <c r="B39" i="8"/>
  <c r="O39" i="8"/>
  <c r="H47" i="3"/>
  <c r="I47" i="3"/>
  <c r="H48" i="3"/>
  <c r="I48" i="3"/>
  <c r="C49" i="3"/>
  <c r="D49" i="3"/>
  <c r="H49" i="3"/>
  <c r="I49" i="3"/>
  <c r="C50" i="3"/>
  <c r="D50" i="3"/>
  <c r="F39" i="8"/>
  <c r="S39" i="8"/>
  <c r="C51" i="3"/>
  <c r="D51" i="3"/>
  <c r="H51" i="3"/>
  <c r="I51" i="3"/>
  <c r="C52" i="3"/>
  <c r="D52" i="3"/>
  <c r="H52" i="3"/>
  <c r="I52" i="3"/>
  <c r="H53" i="3"/>
  <c r="I53" i="3"/>
  <c r="C54" i="3"/>
  <c r="D54" i="3"/>
  <c r="J39" i="8"/>
  <c r="W39" i="8"/>
  <c r="C55" i="3"/>
  <c r="D55" i="3"/>
  <c r="H55" i="3"/>
  <c r="I55" i="3"/>
  <c r="L39" i="8"/>
  <c r="Y39" i="8"/>
  <c r="M39" i="8"/>
  <c r="Z39" i="8"/>
  <c r="D28" i="16" l="1"/>
  <c r="C14" i="8"/>
  <c r="I14" i="8"/>
  <c r="N13" i="8"/>
  <c r="N12" i="8"/>
  <c r="AA35" i="8"/>
  <c r="N11" i="8"/>
  <c r="N10" i="8"/>
  <c r="D47" i="4"/>
  <c r="B32" i="8"/>
  <c r="N32" i="8" s="1"/>
  <c r="S15" i="8"/>
  <c r="D6" i="4"/>
  <c r="B20" i="18"/>
  <c r="L20" i="18" s="1"/>
  <c r="C44" i="4"/>
  <c r="C6" i="4"/>
  <c r="B15" i="18"/>
  <c r="C49" i="4"/>
  <c r="C47" i="4" s="1"/>
  <c r="H37" i="18"/>
  <c r="H39" i="8"/>
  <c r="F37" i="18"/>
  <c r="C33" i="16"/>
  <c r="C31" i="16" s="1"/>
  <c r="F15" i="8"/>
  <c r="H34" i="15"/>
  <c r="H47" i="15"/>
  <c r="L37" i="18" s="1"/>
  <c r="B37" i="18"/>
  <c r="W37" i="18"/>
  <c r="M37" i="18"/>
  <c r="C19" i="16"/>
  <c r="C22" i="16" s="1"/>
  <c r="C24" i="16" s="1"/>
  <c r="D19" i="16"/>
  <c r="D22" i="16" s="1"/>
  <c r="D24" i="16" s="1"/>
  <c r="C47" i="15"/>
  <c r="D20" i="15"/>
  <c r="D11" i="4"/>
  <c r="C11" i="4"/>
  <c r="I57" i="3"/>
  <c r="I43" i="3"/>
  <c r="I30" i="3"/>
  <c r="H57" i="3"/>
  <c r="C59" i="3"/>
  <c r="C26" i="3"/>
  <c r="H21" i="15"/>
  <c r="D31" i="16"/>
  <c r="D27" i="16" s="1"/>
  <c r="C15" i="17"/>
  <c r="C16" i="17" s="1"/>
  <c r="C38" i="17"/>
  <c r="C39" i="17" s="1"/>
  <c r="H30" i="3"/>
  <c r="D59" i="3"/>
  <c r="I15" i="8"/>
  <c r="B22" i="8"/>
  <c r="N22" i="8" s="1"/>
  <c r="T15" i="8"/>
  <c r="T36" i="8" s="1"/>
  <c r="G9" i="8" s="1"/>
  <c r="G14" i="8" s="1"/>
  <c r="C28" i="16"/>
  <c r="C23" i="17"/>
  <c r="C28" i="17"/>
  <c r="F12" i="18"/>
  <c r="F33" i="18" s="1"/>
  <c r="H43" i="3"/>
  <c r="D44" i="4"/>
  <c r="R15" i="8"/>
  <c r="R36" i="8" s="1"/>
  <c r="E9" i="8" s="1"/>
  <c r="E14" i="8" s="1"/>
  <c r="Z15" i="8"/>
  <c r="D47" i="15"/>
  <c r="C20" i="15"/>
  <c r="O15" i="8"/>
  <c r="W8" i="18"/>
  <c r="P15" i="8"/>
  <c r="P36" i="8" s="1"/>
  <c r="C9" i="8" s="1"/>
  <c r="Y15" i="8"/>
  <c r="Q15" i="8"/>
  <c r="Q36" i="8" s="1"/>
  <c r="D9" i="8" s="1"/>
  <c r="D14" i="8" s="1"/>
  <c r="D56" i="4"/>
  <c r="D65" i="4" s="1"/>
  <c r="G15" i="8"/>
  <c r="U15" i="8"/>
  <c r="U36" i="8" s="1"/>
  <c r="H9" i="8" s="1"/>
  <c r="V15" i="8"/>
  <c r="V36" i="8" s="1"/>
  <c r="I9" i="8" s="1"/>
  <c r="L15" i="8"/>
  <c r="D15" i="8"/>
  <c r="D26" i="3"/>
  <c r="I59" i="3" l="1"/>
  <c r="C43" i="4"/>
  <c r="C56" i="4" s="1"/>
  <c r="C65" i="4" s="1"/>
  <c r="B13" i="18"/>
  <c r="L13" i="18" s="1"/>
  <c r="L15" i="18"/>
  <c r="D36" i="8"/>
  <c r="I36" i="8"/>
  <c r="W36" i="8"/>
  <c r="Z36" i="8"/>
  <c r="M9" i="8" s="1"/>
  <c r="M14" i="8" s="1"/>
  <c r="Y36" i="8"/>
  <c r="S36" i="8"/>
  <c r="O36" i="8"/>
  <c r="B9" i="8" s="1"/>
  <c r="B14" i="8" s="1"/>
  <c r="C32" i="4"/>
  <c r="C35" i="4" s="1"/>
  <c r="C37" i="4" s="1"/>
  <c r="D32" i="4"/>
  <c r="D35" i="4" s="1"/>
  <c r="D37" i="4" s="1"/>
  <c r="E15" i="8"/>
  <c r="E36" i="8" s="1"/>
  <c r="F38" i="18"/>
  <c r="C27" i="16"/>
  <c r="C38" i="16" s="1"/>
  <c r="C45" i="16" s="1"/>
  <c r="X15" i="8"/>
  <c r="X36" i="8" s="1"/>
  <c r="K9" i="8" s="1"/>
  <c r="K14" i="8" s="1"/>
  <c r="J15" i="8"/>
  <c r="H15" i="8"/>
  <c r="Q38" i="18"/>
  <c r="H35" i="15"/>
  <c r="H48" i="15" s="1"/>
  <c r="H51" i="15" s="1"/>
  <c r="H59" i="3"/>
  <c r="D38" i="16"/>
  <c r="D45" i="16" s="1"/>
  <c r="D25" i="16"/>
  <c r="C25" i="16"/>
  <c r="B8" i="18"/>
  <c r="B12" i="18" s="1"/>
  <c r="C48" i="15"/>
  <c r="C51" i="15" s="1"/>
  <c r="D48" i="15"/>
  <c r="D51" i="15" s="1"/>
  <c r="D60" i="3"/>
  <c r="I44" i="3"/>
  <c r="C60" i="3"/>
  <c r="K15" i="8"/>
  <c r="B15" i="8"/>
  <c r="C15" i="8"/>
  <c r="C36" i="8" s="1"/>
  <c r="H14" i="8"/>
  <c r="C29" i="17"/>
  <c r="H44" i="3"/>
  <c r="G36" i="8"/>
  <c r="AA39" i="8" l="1"/>
  <c r="I60" i="3"/>
  <c r="N39" i="8"/>
  <c r="D64" i="3"/>
  <c r="C64" i="3"/>
  <c r="D55" i="4"/>
  <c r="D64" i="4" s="1"/>
  <c r="D38" i="4"/>
  <c r="C57" i="4"/>
  <c r="C66" i="4" s="1"/>
  <c r="B33" i="18"/>
  <c r="B38" i="18" s="1"/>
  <c r="H12" i="18"/>
  <c r="S40" i="8"/>
  <c r="F9" i="8"/>
  <c r="L9" i="8"/>
  <c r="L14" i="8" s="1"/>
  <c r="K36" i="8"/>
  <c r="J14" i="8"/>
  <c r="J36" i="8" s="1"/>
  <c r="J40" i="8" s="1"/>
  <c r="J9" i="8"/>
  <c r="W40" i="8"/>
  <c r="Z40" i="8"/>
  <c r="F14" i="8"/>
  <c r="F36" i="8" s="1"/>
  <c r="F40" i="8" s="1"/>
  <c r="AA15" i="8"/>
  <c r="AA36" i="8" s="1"/>
  <c r="Y40" i="8"/>
  <c r="O40" i="8"/>
  <c r="C42" i="4"/>
  <c r="C55" i="4" s="1"/>
  <c r="C64" i="4" s="1"/>
  <c r="D57" i="4"/>
  <c r="D66" i="4" s="1"/>
  <c r="C41" i="17"/>
  <c r="C43" i="17" s="1"/>
  <c r="C46" i="17" s="1"/>
  <c r="H36" i="8"/>
  <c r="H40" i="8" s="1"/>
  <c r="B36" i="8"/>
  <c r="U38" i="18"/>
  <c r="M38" i="18"/>
  <c r="H60" i="3"/>
  <c r="A3" i="15"/>
  <c r="V33" i="18"/>
  <c r="K8" i="18" s="1"/>
  <c r="H64" i="3" l="1"/>
  <c r="I64" i="3"/>
  <c r="AA40" i="8"/>
  <c r="H33" i="18"/>
  <c r="H38" i="18" s="1"/>
  <c r="J12" i="18"/>
  <c r="L36" i="8"/>
  <c r="L40" i="8" s="1"/>
  <c r="N14" i="8"/>
  <c r="N9" i="8"/>
  <c r="B40" i="8"/>
  <c r="M15" i="8"/>
  <c r="N15" i="8" s="1"/>
  <c r="W38" i="18"/>
  <c r="K12" i="18"/>
  <c r="K33" i="18" s="1"/>
  <c r="V38" i="18"/>
  <c r="J33" i="18" l="1"/>
  <c r="J38" i="18" s="1"/>
  <c r="L12" i="18"/>
  <c r="L33" i="18" s="1"/>
  <c r="N36" i="8"/>
  <c r="M36" i="8"/>
  <c r="L8" i="18"/>
  <c r="M40" i="8" l="1"/>
  <c r="N40" i="8"/>
  <c r="K38" i="18" l="1"/>
  <c r="L38" i="18"/>
  <c r="C52" i="7" l="1"/>
  <c r="C30" i="7"/>
  <c r="C38" i="7"/>
  <c r="C20" i="7"/>
  <c r="C57" i="7"/>
  <c r="C58" i="7" l="1"/>
  <c r="C31" i="7"/>
  <c r="C44" i="7"/>
  <c r="C45" i="7" s="1"/>
  <c r="C60" i="7" l="1"/>
</calcChain>
</file>

<file path=xl/comments1.xml><?xml version="1.0" encoding="utf-8"?>
<comments xmlns="http://schemas.openxmlformats.org/spreadsheetml/2006/main">
  <authors>
    <author>丁琴丽</author>
  </authors>
  <commentLis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丁琴丽:</t>
        </r>
        <r>
          <rPr>
            <sz val="9"/>
            <color indexed="81"/>
            <rFont val="宋体"/>
            <family val="3"/>
            <charset val="134"/>
          </rPr>
          <t xml:space="preserve">
设公式，持续经营=净利润-终止经营净利润
</t>
        </r>
      </text>
    </comment>
  </commentList>
</comments>
</file>

<file path=xl/sharedStrings.xml><?xml version="1.0" encoding="utf-8"?>
<sst xmlns="http://schemas.openxmlformats.org/spreadsheetml/2006/main" count="1999" uniqueCount="1690">
  <si>
    <t>资  产</t>
    <phoneticPr fontId="14" type="noConversion"/>
  </si>
  <si>
    <t>流动资产：</t>
    <phoneticPr fontId="14" type="noConversion"/>
  </si>
  <si>
    <t xml:space="preserve">  货币资金</t>
    <phoneticPr fontId="14" type="noConversion"/>
  </si>
  <si>
    <t xml:space="preserve">  结算备付金</t>
    <phoneticPr fontId="14" type="noConversion"/>
  </si>
  <si>
    <t xml:space="preserve">  拆出资金</t>
    <phoneticPr fontId="14" type="noConversion"/>
  </si>
  <si>
    <t xml:space="preserve">  以公允价值计量且其变动计_x000D_
  入当期损益的金融资产</t>
    <phoneticPr fontId="14" type="noConversion"/>
  </si>
  <si>
    <t xml:space="preserve">  衍生金融资产</t>
    <phoneticPr fontId="14" type="noConversion"/>
  </si>
  <si>
    <t xml:space="preserve">  应收票据</t>
    <phoneticPr fontId="14" type="noConversion"/>
  </si>
  <si>
    <t xml:space="preserve">  应收账款</t>
    <phoneticPr fontId="14" type="noConversion"/>
  </si>
  <si>
    <t xml:space="preserve">  预付款项</t>
    <phoneticPr fontId="14" type="noConversion"/>
  </si>
  <si>
    <t xml:space="preserve">  应收保费</t>
    <phoneticPr fontId="14" type="noConversion"/>
  </si>
  <si>
    <t xml:space="preserve">  应收分保账款</t>
    <phoneticPr fontId="14" type="noConversion"/>
  </si>
  <si>
    <t xml:space="preserve">  应收分保合同准备金</t>
    <phoneticPr fontId="14" type="noConversion"/>
  </si>
  <si>
    <t xml:space="preserve">  应收利息</t>
    <phoneticPr fontId="14" type="noConversion"/>
  </si>
  <si>
    <t xml:space="preserve">  应收股利</t>
    <phoneticPr fontId="14" type="noConversion"/>
  </si>
  <si>
    <t xml:space="preserve">  其他应收款</t>
    <phoneticPr fontId="14" type="noConversion"/>
  </si>
  <si>
    <t xml:space="preserve">  买入返售金融资产</t>
    <phoneticPr fontId="14" type="noConversion"/>
  </si>
  <si>
    <t xml:space="preserve">  存货</t>
    <phoneticPr fontId="14" type="noConversion"/>
  </si>
  <si>
    <t xml:space="preserve">  一年内到期的非流动资产</t>
    <phoneticPr fontId="14" type="noConversion"/>
  </si>
  <si>
    <t xml:space="preserve">  其他流动资产</t>
    <phoneticPr fontId="14" type="noConversion"/>
  </si>
  <si>
    <t xml:space="preserve">      流动资产合计</t>
    <phoneticPr fontId="14" type="noConversion"/>
  </si>
  <si>
    <t>非流动资产：</t>
    <phoneticPr fontId="14" type="noConversion"/>
  </si>
  <si>
    <t xml:space="preserve">  发放委托贷款及垫款</t>
    <phoneticPr fontId="14" type="noConversion"/>
  </si>
  <si>
    <t xml:space="preserve">  可供出售金融资产</t>
    <phoneticPr fontId="14" type="noConversion"/>
  </si>
  <si>
    <t xml:space="preserve">  持有至到期投资</t>
    <phoneticPr fontId="14" type="noConversion"/>
  </si>
  <si>
    <t xml:space="preserve">  长期应收款</t>
    <phoneticPr fontId="14" type="noConversion"/>
  </si>
  <si>
    <t xml:space="preserve">  长期股权投资</t>
    <phoneticPr fontId="14" type="noConversion"/>
  </si>
  <si>
    <t xml:space="preserve">  投资性房地产</t>
    <phoneticPr fontId="14" type="noConversion"/>
  </si>
  <si>
    <t xml:space="preserve">  固定资产</t>
    <phoneticPr fontId="14" type="noConversion"/>
  </si>
  <si>
    <t xml:space="preserve">  在建工程</t>
    <phoneticPr fontId="14" type="noConversion"/>
  </si>
  <si>
    <t xml:space="preserve">  工程物资</t>
    <phoneticPr fontId="14" type="noConversion"/>
  </si>
  <si>
    <t xml:space="preserve">  固定资产清理</t>
    <phoneticPr fontId="14" type="noConversion"/>
  </si>
  <si>
    <t xml:space="preserve">  生产性生物资产</t>
    <phoneticPr fontId="14" type="noConversion"/>
  </si>
  <si>
    <t xml:space="preserve">  油气资产</t>
    <phoneticPr fontId="14" type="noConversion"/>
  </si>
  <si>
    <t xml:space="preserve">  无形资产</t>
    <phoneticPr fontId="14" type="noConversion"/>
  </si>
  <si>
    <t xml:space="preserve">  开发支出</t>
    <phoneticPr fontId="14" type="noConversion"/>
  </si>
  <si>
    <t xml:space="preserve">  商誉</t>
    <phoneticPr fontId="14" type="noConversion"/>
  </si>
  <si>
    <t xml:space="preserve">  长期待摊费用</t>
    <phoneticPr fontId="14" type="noConversion"/>
  </si>
  <si>
    <t xml:space="preserve">  递延所得税资产</t>
    <phoneticPr fontId="14" type="noConversion"/>
  </si>
  <si>
    <t xml:space="preserve">  其他非流动资产</t>
    <phoneticPr fontId="14" type="noConversion"/>
  </si>
  <si>
    <t xml:space="preserve">     非流动资产合计</t>
    <phoneticPr fontId="14" type="noConversion"/>
  </si>
  <si>
    <t xml:space="preserve">      资产总计</t>
    <phoneticPr fontId="14" type="noConversion"/>
  </si>
  <si>
    <t>法定代表人：</t>
    <phoneticPr fontId="14" type="noConversion"/>
  </si>
  <si>
    <t>注释号</t>
    <phoneticPr fontId="14" type="noConversion"/>
  </si>
  <si>
    <t>期末数</t>
    <phoneticPr fontId="14" type="noConversion"/>
  </si>
  <si>
    <t>期初数</t>
    <phoneticPr fontId="14" type="noConversion"/>
  </si>
  <si>
    <t>主管会计工作的负责人：</t>
    <phoneticPr fontId="14" type="noConversion"/>
  </si>
  <si>
    <t>流动负债：</t>
    <phoneticPr fontId="14" type="noConversion"/>
  </si>
  <si>
    <t xml:space="preserve">  短期借款</t>
    <phoneticPr fontId="14" type="noConversion"/>
  </si>
  <si>
    <t xml:space="preserve">  向中央银行借款</t>
    <phoneticPr fontId="14" type="noConversion"/>
  </si>
  <si>
    <t xml:space="preserve">  吸收存款及同业存放</t>
    <phoneticPr fontId="14" type="noConversion"/>
  </si>
  <si>
    <t xml:space="preserve">  拆入资金</t>
    <phoneticPr fontId="14" type="noConversion"/>
  </si>
  <si>
    <t xml:space="preserve">  以公允价值计量且其变动计_x000D_
  入当期损益的金融负债</t>
    <phoneticPr fontId="14" type="noConversion"/>
  </si>
  <si>
    <t xml:space="preserve">  衍生金融负债</t>
    <phoneticPr fontId="14" type="noConversion"/>
  </si>
  <si>
    <t xml:space="preserve">  应付票据</t>
    <phoneticPr fontId="14" type="noConversion"/>
  </si>
  <si>
    <t xml:space="preserve">  应付账款</t>
    <phoneticPr fontId="14" type="noConversion"/>
  </si>
  <si>
    <t xml:space="preserve">  预收款项</t>
    <phoneticPr fontId="14" type="noConversion"/>
  </si>
  <si>
    <t xml:space="preserve">  卖出回购金融资产款</t>
    <phoneticPr fontId="14" type="noConversion"/>
  </si>
  <si>
    <t xml:space="preserve">  应付手续费及佣金</t>
    <phoneticPr fontId="14" type="noConversion"/>
  </si>
  <si>
    <t xml:space="preserve">  应付职工薪酬</t>
    <phoneticPr fontId="14" type="noConversion"/>
  </si>
  <si>
    <t xml:space="preserve">  应交税费</t>
    <phoneticPr fontId="14" type="noConversion"/>
  </si>
  <si>
    <t xml:space="preserve">  应付利息</t>
    <phoneticPr fontId="14" type="noConversion"/>
  </si>
  <si>
    <t xml:space="preserve">  应付股利</t>
    <phoneticPr fontId="14" type="noConversion"/>
  </si>
  <si>
    <t xml:space="preserve">  其他应付款</t>
    <phoneticPr fontId="14" type="noConversion"/>
  </si>
  <si>
    <t xml:space="preserve">  应付分保账款</t>
    <phoneticPr fontId="14" type="noConversion"/>
  </si>
  <si>
    <t xml:space="preserve">  保险合同准备金</t>
    <phoneticPr fontId="14" type="noConversion"/>
  </si>
  <si>
    <t xml:space="preserve">  代理买卖证券款</t>
    <phoneticPr fontId="14" type="noConversion"/>
  </si>
  <si>
    <t xml:space="preserve">  代理承销证券款</t>
    <phoneticPr fontId="14" type="noConversion"/>
  </si>
  <si>
    <t xml:space="preserve">  一年内到期的非流动负债</t>
    <phoneticPr fontId="14" type="noConversion"/>
  </si>
  <si>
    <t xml:space="preserve">  其他流动负债</t>
    <phoneticPr fontId="14" type="noConversion"/>
  </si>
  <si>
    <t xml:space="preserve">       流动负债合计</t>
    <phoneticPr fontId="14" type="noConversion"/>
  </si>
  <si>
    <t>非流动负债：</t>
    <phoneticPr fontId="14" type="noConversion"/>
  </si>
  <si>
    <t xml:space="preserve">  长期借款</t>
    <phoneticPr fontId="14" type="noConversion"/>
  </si>
  <si>
    <t xml:space="preserve">  应付债券</t>
    <phoneticPr fontId="14" type="noConversion"/>
  </si>
  <si>
    <t xml:space="preserve">    其中：优先股</t>
    <phoneticPr fontId="14" type="noConversion"/>
  </si>
  <si>
    <t xml:space="preserve">          永续债</t>
    <phoneticPr fontId="14" type="noConversion"/>
  </si>
  <si>
    <t xml:space="preserve">  长期应付款</t>
    <phoneticPr fontId="14" type="noConversion"/>
  </si>
  <si>
    <t xml:space="preserve">  长期应付职工薪酬</t>
    <phoneticPr fontId="14" type="noConversion"/>
  </si>
  <si>
    <t xml:space="preserve">  专项应付款</t>
    <phoneticPr fontId="14" type="noConversion"/>
  </si>
  <si>
    <t xml:space="preserve">  预计负债</t>
    <phoneticPr fontId="14" type="noConversion"/>
  </si>
  <si>
    <t xml:space="preserve">  递延收益</t>
    <phoneticPr fontId="14" type="noConversion"/>
  </si>
  <si>
    <t xml:space="preserve">  递延所得税负债</t>
    <phoneticPr fontId="14" type="noConversion"/>
  </si>
  <si>
    <t xml:space="preserve">  其他非流动负债</t>
    <phoneticPr fontId="14" type="noConversion"/>
  </si>
  <si>
    <t xml:space="preserve">     非流动负债合计</t>
    <phoneticPr fontId="14" type="noConversion"/>
  </si>
  <si>
    <t xml:space="preserve">         负债合计</t>
    <phoneticPr fontId="14" type="noConversion"/>
  </si>
  <si>
    <t xml:space="preserve">  其他权益工具</t>
    <phoneticPr fontId="14" type="noConversion"/>
  </si>
  <si>
    <t xml:space="preserve">  资本公积</t>
    <phoneticPr fontId="14" type="noConversion"/>
  </si>
  <si>
    <t xml:space="preserve">  减：库存股</t>
    <phoneticPr fontId="14" type="noConversion"/>
  </si>
  <si>
    <t xml:space="preserve">  专项储备</t>
    <phoneticPr fontId="14" type="noConversion"/>
  </si>
  <si>
    <t xml:space="preserve">  盈余公积</t>
    <phoneticPr fontId="14" type="noConversion"/>
  </si>
  <si>
    <t xml:space="preserve">  未分配利润</t>
    <phoneticPr fontId="14" type="noConversion"/>
  </si>
  <si>
    <t xml:space="preserve">  归属于母公司所有者权益合计</t>
    <phoneticPr fontId="14" type="noConversion"/>
  </si>
  <si>
    <t xml:space="preserve">  少数股东权益</t>
    <phoneticPr fontId="14" type="noConversion"/>
  </si>
  <si>
    <t xml:space="preserve">       所有者权益合计</t>
    <phoneticPr fontId="14" type="noConversion"/>
  </si>
  <si>
    <t>负债和所有者权益总计</t>
    <phoneticPr fontId="14" type="noConversion"/>
  </si>
  <si>
    <t>会计机构负责人：</t>
    <phoneticPr fontId="14" type="noConversion"/>
  </si>
  <si>
    <t>会合01表</t>
    <phoneticPr fontId="14" type="noConversion"/>
  </si>
  <si>
    <t>单位：人民币元</t>
    <phoneticPr fontId="14" type="noConversion"/>
  </si>
  <si>
    <t>项  目</t>
    <phoneticPr fontId="14" type="noConversion"/>
  </si>
  <si>
    <t>一、营业总收入</t>
    <phoneticPr fontId="14" type="noConversion"/>
  </si>
  <si>
    <t xml:space="preserve">  其中：营业收入</t>
    <phoneticPr fontId="14" type="noConversion"/>
  </si>
  <si>
    <t xml:space="preserve">        利息收入</t>
    <phoneticPr fontId="14" type="noConversion"/>
  </si>
  <si>
    <t xml:space="preserve">        已赚保费</t>
    <phoneticPr fontId="14" type="noConversion"/>
  </si>
  <si>
    <t xml:space="preserve">        手续费及佣金收入</t>
    <phoneticPr fontId="14" type="noConversion"/>
  </si>
  <si>
    <t>二、营业总成本</t>
    <phoneticPr fontId="14" type="noConversion"/>
  </si>
  <si>
    <t xml:space="preserve">  其中：营业成本</t>
    <phoneticPr fontId="14" type="noConversion"/>
  </si>
  <si>
    <t xml:space="preserve">        利息支出</t>
    <phoneticPr fontId="14" type="noConversion"/>
  </si>
  <si>
    <t xml:space="preserve">        手续费及佣金支出</t>
    <phoneticPr fontId="14" type="noConversion"/>
  </si>
  <si>
    <t xml:space="preserve">        退保金</t>
    <phoneticPr fontId="14" type="noConversion"/>
  </si>
  <si>
    <t xml:space="preserve">        赔付支出净额</t>
    <phoneticPr fontId="14" type="noConversion"/>
  </si>
  <si>
    <t xml:space="preserve">        提取保险合同准备金净额</t>
    <phoneticPr fontId="14" type="noConversion"/>
  </si>
  <si>
    <t xml:space="preserve">        保单红利支出</t>
    <phoneticPr fontId="14" type="noConversion"/>
  </si>
  <si>
    <t xml:space="preserve">        分保费用</t>
    <phoneticPr fontId="14" type="noConversion"/>
  </si>
  <si>
    <t xml:space="preserve">        销售费用</t>
    <phoneticPr fontId="14" type="noConversion"/>
  </si>
  <si>
    <t xml:space="preserve">        管理费用</t>
    <phoneticPr fontId="14" type="noConversion"/>
  </si>
  <si>
    <t xml:space="preserve">        财务费用</t>
    <phoneticPr fontId="14" type="noConversion"/>
  </si>
  <si>
    <t xml:space="preserve">        资产减值损失</t>
    <phoneticPr fontId="14" type="noConversion"/>
  </si>
  <si>
    <t xml:space="preserve">  加：公允价值变动收益（损失以“-”号填列）</t>
    <phoneticPr fontId="14" type="noConversion"/>
  </si>
  <si>
    <t xml:space="preserve">      投资收益（损失以“-”号填列）</t>
    <phoneticPr fontId="14" type="noConversion"/>
  </si>
  <si>
    <t xml:space="preserve">        其中：对联营企业和合营企业的投资收益</t>
    <phoneticPr fontId="14" type="noConversion"/>
  </si>
  <si>
    <t xml:space="preserve">      汇兑收益（损失以“-”号填列）</t>
    <phoneticPr fontId="14" type="noConversion"/>
  </si>
  <si>
    <t>三、营业利润（亏损以“-”号填列）</t>
    <phoneticPr fontId="14" type="noConversion"/>
  </si>
  <si>
    <t xml:space="preserve">  加：营业外收入</t>
    <phoneticPr fontId="14" type="noConversion"/>
  </si>
  <si>
    <t xml:space="preserve">  减：营业外支出</t>
    <phoneticPr fontId="14" type="noConversion"/>
  </si>
  <si>
    <t>四、利润总额（亏损总额以“-”号填列）</t>
    <phoneticPr fontId="14" type="noConversion"/>
  </si>
  <si>
    <t xml:space="preserve">  减：所得税费用</t>
    <phoneticPr fontId="14" type="noConversion"/>
  </si>
  <si>
    <t>五、净利润（净亏损以“-”号填列）</t>
    <phoneticPr fontId="14" type="noConversion"/>
  </si>
  <si>
    <t xml:space="preserve">    归属于母公司所有者的净利润</t>
    <phoneticPr fontId="14" type="noConversion"/>
  </si>
  <si>
    <t xml:space="preserve">    少数股东损益</t>
    <phoneticPr fontId="14" type="noConversion"/>
  </si>
  <si>
    <t>六、其他综合收益的税后净额</t>
    <phoneticPr fontId="14" type="noConversion"/>
  </si>
  <si>
    <t xml:space="preserve">      1.重新计量设定受益计划净负债或净资产导致的变动</t>
    <phoneticPr fontId="14" type="noConversion"/>
  </si>
  <si>
    <t xml:space="preserve">      2.权益法下在被投资单位不能重分类进损益的其他综合收_x000D_
        益中所享有的份额</t>
    <phoneticPr fontId="14" type="noConversion"/>
  </si>
  <si>
    <t xml:space="preserve">      1.权益法下在被投资单位以后将重分类进损益的其他综合_x000D_
        收益中所享有的份额</t>
    <phoneticPr fontId="14" type="noConversion"/>
  </si>
  <si>
    <t xml:space="preserve">      2.可供出售金融资产公允价值变动损益</t>
    <phoneticPr fontId="14" type="noConversion"/>
  </si>
  <si>
    <t xml:space="preserve">      3.持有至到期投资重分类为可供出售金融资产损益</t>
    <phoneticPr fontId="14" type="noConversion"/>
  </si>
  <si>
    <t xml:space="preserve">      4.现金流量套期损益的有效部分</t>
    <phoneticPr fontId="14" type="noConversion"/>
  </si>
  <si>
    <t xml:space="preserve">      5.外币财务报表折算差额</t>
    <phoneticPr fontId="14" type="noConversion"/>
  </si>
  <si>
    <t xml:space="preserve">      6.其他</t>
    <phoneticPr fontId="14" type="noConversion"/>
  </si>
  <si>
    <t>七、综合收益总额</t>
    <phoneticPr fontId="14" type="noConversion"/>
  </si>
  <si>
    <t xml:space="preserve">    归属于母公司所有者的综合收益总额</t>
    <phoneticPr fontId="14" type="noConversion"/>
  </si>
  <si>
    <t xml:space="preserve">  （一）基本每股收益（元/股）</t>
    <phoneticPr fontId="14" type="noConversion"/>
  </si>
  <si>
    <t xml:space="preserve">  （二）稀释每股收益（元/股）</t>
    <phoneticPr fontId="14" type="noConversion"/>
  </si>
  <si>
    <t>本期发生同一控制下企业合并的，被合并方在合并前实现的净利润为：　　　 元, 上期被合并方实现的净利润为： 　　　 元。</t>
    <phoneticPr fontId="14" type="noConversion"/>
  </si>
  <si>
    <t>本期数</t>
    <phoneticPr fontId="14" type="noConversion"/>
  </si>
  <si>
    <t>会合02表</t>
    <phoneticPr fontId="14" type="noConversion"/>
  </si>
  <si>
    <t>上年同期数</t>
    <phoneticPr fontId="14" type="noConversion"/>
  </si>
  <si>
    <t>一、经营活动产生的现金流量：</t>
    <phoneticPr fontId="14" type="noConversion"/>
  </si>
  <si>
    <t xml:space="preserve">    销售商品、提供劳务收到的现金</t>
    <phoneticPr fontId="14" type="noConversion"/>
  </si>
  <si>
    <t xml:space="preserve">    客户存款和同业存放款项净增加额</t>
    <phoneticPr fontId="14" type="noConversion"/>
  </si>
  <si>
    <t xml:space="preserve">    向中央银行借款净增加额</t>
    <phoneticPr fontId="14" type="noConversion"/>
  </si>
  <si>
    <t xml:space="preserve">    向其他金融机构拆入资金净增加额</t>
    <phoneticPr fontId="14" type="noConversion"/>
  </si>
  <si>
    <t xml:space="preserve">    收到原保险合同保费取得的现金</t>
    <phoneticPr fontId="14" type="noConversion"/>
  </si>
  <si>
    <t xml:space="preserve">    收到再保险业务现金净额</t>
    <phoneticPr fontId="14" type="noConversion"/>
  </si>
  <si>
    <t xml:space="preserve">    保户储金及投资款净增加额</t>
    <phoneticPr fontId="14" type="noConversion"/>
  </si>
  <si>
    <t xml:space="preserve">    收取利息、手续费及佣金的现金</t>
    <phoneticPr fontId="14" type="noConversion"/>
  </si>
  <si>
    <t xml:space="preserve">    拆入资金净增加额</t>
    <phoneticPr fontId="14" type="noConversion"/>
  </si>
  <si>
    <t xml:space="preserve">    回购业务资金净增加额</t>
    <phoneticPr fontId="14" type="noConversion"/>
  </si>
  <si>
    <t xml:space="preserve">    收到的税费返还</t>
    <phoneticPr fontId="14" type="noConversion"/>
  </si>
  <si>
    <t xml:space="preserve">    收到其他与经营活动有关的现金</t>
    <phoneticPr fontId="14" type="noConversion"/>
  </si>
  <si>
    <t xml:space="preserve">      经营活动现金流入小计</t>
    <phoneticPr fontId="14" type="noConversion"/>
  </si>
  <si>
    <t xml:space="preserve">    购买商品、接受劳务支付的现金</t>
    <phoneticPr fontId="14" type="noConversion"/>
  </si>
  <si>
    <t xml:space="preserve">    客户贷款及垫款净增加额</t>
    <phoneticPr fontId="14" type="noConversion"/>
  </si>
  <si>
    <t xml:space="preserve">    存放中央银行和同业款项净增加额</t>
    <phoneticPr fontId="14" type="noConversion"/>
  </si>
  <si>
    <t xml:space="preserve">    支付原保险合同赔付款项的现金</t>
    <phoneticPr fontId="14" type="noConversion"/>
  </si>
  <si>
    <t xml:space="preserve">    支付利息、手续费及佣金的现金</t>
    <phoneticPr fontId="14" type="noConversion"/>
  </si>
  <si>
    <t xml:space="preserve">    支付保单红利的现金</t>
    <phoneticPr fontId="14" type="noConversion"/>
  </si>
  <si>
    <t xml:space="preserve">    支付给职工以及为职工支付的现金</t>
    <phoneticPr fontId="14" type="noConversion"/>
  </si>
  <si>
    <t xml:space="preserve">    支付的各项税费</t>
    <phoneticPr fontId="14" type="noConversion"/>
  </si>
  <si>
    <t xml:space="preserve">    支付其他与经营活动有关的现金</t>
    <phoneticPr fontId="14" type="noConversion"/>
  </si>
  <si>
    <t xml:space="preserve">      经营活动现金流出小计</t>
    <phoneticPr fontId="14" type="noConversion"/>
  </si>
  <si>
    <t xml:space="preserve">        经营活动产生的现金流量净额</t>
    <phoneticPr fontId="14" type="noConversion"/>
  </si>
  <si>
    <t>二、投资活动产生的现金流量：</t>
    <phoneticPr fontId="14" type="noConversion"/>
  </si>
  <si>
    <t xml:space="preserve">    收回投资收到的现金</t>
    <phoneticPr fontId="14" type="noConversion"/>
  </si>
  <si>
    <t xml:space="preserve">    取得投资收益收到的现金</t>
    <phoneticPr fontId="14" type="noConversion"/>
  </si>
  <si>
    <t xml:space="preserve">    处置固定资产、无形资产和其他长期资产收回的现金净额</t>
    <phoneticPr fontId="14" type="noConversion"/>
  </si>
  <si>
    <t xml:space="preserve">    处置子公司及其他营业单位收到的现金净额</t>
    <phoneticPr fontId="14" type="noConversion"/>
  </si>
  <si>
    <t xml:space="preserve">    收到其他与投资活动有关的现金</t>
    <phoneticPr fontId="14" type="noConversion"/>
  </si>
  <si>
    <t xml:space="preserve">      投资活动现金流入小计</t>
    <phoneticPr fontId="14" type="noConversion"/>
  </si>
  <si>
    <t xml:space="preserve">    购建固定资产、无形资产和其他长期资产支付的现金</t>
    <phoneticPr fontId="14" type="noConversion"/>
  </si>
  <si>
    <t xml:space="preserve">    投资支付的现金</t>
    <phoneticPr fontId="14" type="noConversion"/>
  </si>
  <si>
    <t xml:space="preserve">    质押贷款净增加额</t>
    <phoneticPr fontId="14" type="noConversion"/>
  </si>
  <si>
    <t xml:space="preserve">    取得子公司及其他营业单位支付的现金净额</t>
    <phoneticPr fontId="14" type="noConversion"/>
  </si>
  <si>
    <t xml:space="preserve">    支付其他与投资活动有关的现金</t>
    <phoneticPr fontId="14" type="noConversion"/>
  </si>
  <si>
    <t xml:space="preserve">      投资活动现金流出小计</t>
    <phoneticPr fontId="14" type="noConversion"/>
  </si>
  <si>
    <t xml:space="preserve">        投资活动产生的现金流量净额</t>
    <phoneticPr fontId="14" type="noConversion"/>
  </si>
  <si>
    <t>三、筹资活动产生的现金流量：</t>
    <phoneticPr fontId="14" type="noConversion"/>
  </si>
  <si>
    <t xml:space="preserve">    吸收投资收到的现金</t>
    <phoneticPr fontId="14" type="noConversion"/>
  </si>
  <si>
    <t xml:space="preserve">    其中：子公司吸收少数股东投资收到的现金</t>
    <phoneticPr fontId="14" type="noConversion"/>
  </si>
  <si>
    <t xml:space="preserve">    取得借款收到的现金</t>
    <phoneticPr fontId="14" type="noConversion"/>
  </si>
  <si>
    <t xml:space="preserve">    发行债券收到的现金</t>
    <phoneticPr fontId="14" type="noConversion"/>
  </si>
  <si>
    <t xml:space="preserve">    收到其他与筹资活动有关的现金</t>
    <phoneticPr fontId="14" type="noConversion"/>
  </si>
  <si>
    <t xml:space="preserve">      筹资活动现金流入小计</t>
    <phoneticPr fontId="14" type="noConversion"/>
  </si>
  <si>
    <t xml:space="preserve">    偿还债务支付的现金</t>
    <phoneticPr fontId="14" type="noConversion"/>
  </si>
  <si>
    <t xml:space="preserve">    分配股利、利润或偿付利息支付的现金</t>
    <phoneticPr fontId="14" type="noConversion"/>
  </si>
  <si>
    <t xml:space="preserve">    其中：子公司支付给少数股东的股利、利润</t>
    <phoneticPr fontId="14" type="noConversion"/>
  </si>
  <si>
    <t xml:space="preserve">    支付其他与筹资活动有关的现金</t>
    <phoneticPr fontId="14" type="noConversion"/>
  </si>
  <si>
    <t xml:space="preserve">      筹资活动现金流出小计</t>
    <phoneticPr fontId="14" type="noConversion"/>
  </si>
  <si>
    <t xml:space="preserve">        筹资活动产生的现金流量净额</t>
    <phoneticPr fontId="14" type="noConversion"/>
  </si>
  <si>
    <t>四、汇率变动对现金及现金等价物的影响</t>
    <phoneticPr fontId="14" type="noConversion"/>
  </si>
  <si>
    <t>五、现金及现金等价物净增加额</t>
    <phoneticPr fontId="14" type="noConversion"/>
  </si>
  <si>
    <t xml:space="preserve">    加：期初现金及现金等价物余额</t>
    <phoneticPr fontId="14" type="noConversion"/>
  </si>
  <si>
    <t>六、期末现金及现金等价物余额</t>
    <phoneticPr fontId="14" type="noConversion"/>
  </si>
  <si>
    <t>合 并 现 金 流 量 表</t>
    <phoneticPr fontId="14" type="noConversion"/>
  </si>
  <si>
    <t xml:space="preserve">    处置以公允价值计量且其变动计入当期损益的金融资产净增加额</t>
    <phoneticPr fontId="14" type="noConversion"/>
  </si>
  <si>
    <t>法定代表人：                           主管会计工作的负责人：                          会计机构负责人：</t>
    <phoneticPr fontId="14" type="noConversion"/>
  </si>
  <si>
    <t>会合03表</t>
    <phoneticPr fontId="14" type="noConversion"/>
  </si>
  <si>
    <t xml:space="preserve">合 并 所 有 者 权 益 变 动 表 </t>
    <phoneticPr fontId="14" type="noConversion"/>
  </si>
  <si>
    <t>项       目</t>
    <phoneticPr fontId="14" type="noConversion"/>
  </si>
  <si>
    <t xml:space="preserve">一、上年年末余额              </t>
    <phoneticPr fontId="14" type="noConversion"/>
  </si>
  <si>
    <t>加：会计政策变更</t>
    <phoneticPr fontId="14" type="noConversion"/>
  </si>
  <si>
    <t xml:space="preserve">    前期差错更正</t>
    <phoneticPr fontId="14" type="noConversion"/>
  </si>
  <si>
    <t xml:space="preserve">    同一控制下企业合并</t>
    <phoneticPr fontId="14" type="noConversion"/>
  </si>
  <si>
    <t xml:space="preserve">    其他</t>
    <phoneticPr fontId="14" type="noConversion"/>
  </si>
  <si>
    <t>二、本年年初余额</t>
    <phoneticPr fontId="14" type="noConversion"/>
  </si>
  <si>
    <t>三、本期增减变动金额（减少以“-”号填列）</t>
    <phoneticPr fontId="14" type="noConversion"/>
  </si>
  <si>
    <t>（一）综合收益总额</t>
    <phoneticPr fontId="14" type="noConversion"/>
  </si>
  <si>
    <t>（二）所有者投入和减少资本</t>
    <phoneticPr fontId="14" type="noConversion"/>
  </si>
  <si>
    <t>1. 所有者投入资本</t>
    <phoneticPr fontId="14" type="noConversion"/>
  </si>
  <si>
    <t>2. 其他权益工具持有者投入资本</t>
    <phoneticPr fontId="14" type="noConversion"/>
  </si>
  <si>
    <t>3．股份支付计入所有者权益的金额</t>
    <phoneticPr fontId="14" type="noConversion"/>
  </si>
  <si>
    <t>4．其他</t>
    <phoneticPr fontId="14" type="noConversion"/>
  </si>
  <si>
    <t>（三）利润分配</t>
    <phoneticPr fontId="14" type="noConversion"/>
  </si>
  <si>
    <t>1. 提取盈余公积</t>
    <phoneticPr fontId="14" type="noConversion"/>
  </si>
  <si>
    <t>2. 提取一般风险准备</t>
    <phoneticPr fontId="14" type="noConversion"/>
  </si>
  <si>
    <t>（四）所有者权益内部结转</t>
    <phoneticPr fontId="14" type="noConversion"/>
  </si>
  <si>
    <t>3．盈余公积弥补亏损</t>
    <phoneticPr fontId="14" type="noConversion"/>
  </si>
  <si>
    <t>（五）专项储备</t>
    <phoneticPr fontId="14" type="noConversion"/>
  </si>
  <si>
    <t>1.本期提取</t>
    <phoneticPr fontId="14" type="noConversion"/>
  </si>
  <si>
    <t>2.本期使用</t>
    <phoneticPr fontId="14" type="noConversion"/>
  </si>
  <si>
    <t>（六）其他</t>
    <phoneticPr fontId="14" type="noConversion"/>
  </si>
  <si>
    <t>四、本期期末余额</t>
    <phoneticPr fontId="14" type="noConversion"/>
  </si>
  <si>
    <t>归属于母公司所有者权益</t>
    <phoneticPr fontId="14" type="noConversion"/>
  </si>
  <si>
    <t>其他权益工具</t>
    <phoneticPr fontId="14" type="noConversion"/>
  </si>
  <si>
    <t>优先股</t>
    <phoneticPr fontId="14" type="noConversion"/>
  </si>
  <si>
    <t>永续债</t>
    <phoneticPr fontId="14" type="noConversion"/>
  </si>
  <si>
    <t>其他</t>
    <phoneticPr fontId="14" type="noConversion"/>
  </si>
  <si>
    <t>会合04表</t>
    <phoneticPr fontId="14" type="noConversion"/>
  </si>
  <si>
    <t>编制单位：</t>
    <phoneticPr fontId="14" type="noConversion"/>
  </si>
  <si>
    <t xml:space="preserve">  其他综合收益</t>
    <phoneticPr fontId="14" type="noConversion"/>
  </si>
  <si>
    <t xml:space="preserve">    归属于少数股东的综合收益总额</t>
    <phoneticPr fontId="14" type="noConversion"/>
  </si>
  <si>
    <t xml:space="preserve">  一般风险准备</t>
    <phoneticPr fontId="14" type="noConversion"/>
  </si>
  <si>
    <t xml:space="preserve">      净敞口套期损益（损失以“-”号填列）</t>
    <phoneticPr fontId="14" type="noConversion"/>
  </si>
  <si>
    <t xml:space="preserve">        税金及附加</t>
    <phoneticPr fontId="14" type="noConversion"/>
  </si>
  <si>
    <t>2016年度</t>
    <phoneticPr fontId="14" type="noConversion"/>
  </si>
  <si>
    <t xml:space="preserve">      其他收益</t>
    <phoneticPr fontId="14" type="noConversion"/>
  </si>
  <si>
    <t xml:space="preserve">      归属母公司所有者的其他综合收益的税后净额</t>
    <phoneticPr fontId="14" type="noConversion"/>
  </si>
  <si>
    <t xml:space="preserve">     （一）以后不能重分类进损益的其他综合收益</t>
    <phoneticPr fontId="14" type="noConversion"/>
  </si>
  <si>
    <t xml:space="preserve">     （二）以后将重分类进损益的其他综合收益</t>
    <phoneticPr fontId="14" type="noConversion"/>
  </si>
  <si>
    <t xml:space="preserve">     归属于少数股东的其他综合收益的税后净额</t>
    <phoneticPr fontId="14" type="noConversion"/>
  </si>
  <si>
    <t>八、每股收益：</t>
    <phoneticPr fontId="14" type="noConversion"/>
  </si>
  <si>
    <t>法定代表人：                      主管会计工作的负责人：                      会计机构负责人：</t>
    <phoneticPr fontId="14" type="noConversion"/>
  </si>
  <si>
    <t>2017年度</t>
    <phoneticPr fontId="14" type="noConversion"/>
  </si>
  <si>
    <t xml:space="preserve">  持有待售资产</t>
    <phoneticPr fontId="14" type="noConversion"/>
  </si>
  <si>
    <t xml:space="preserve">  持有待售负债</t>
    <phoneticPr fontId="14" type="noConversion"/>
  </si>
  <si>
    <t xml:space="preserve">      资产处置收益（损失以“-”号填列）</t>
    <phoneticPr fontId="2" type="noConversion"/>
  </si>
  <si>
    <t xml:space="preserve">   （一）持续经营净利润（净亏损以“-”号填列） </t>
    <phoneticPr fontId="2" type="noConversion"/>
  </si>
  <si>
    <t xml:space="preserve">   （二）终止经营净利润（净亏损以“-”号填列） </t>
    <phoneticPr fontId="2" type="noConversion"/>
  </si>
  <si>
    <r>
      <t xml:space="preserve">法定代表人：                   </t>
    </r>
    <r>
      <rPr>
        <sz val="10"/>
        <color indexed="8"/>
        <rFont val="宋体"/>
        <family val="3"/>
        <charset val="134"/>
      </rPr>
      <t xml:space="preserve">      </t>
    </r>
    <r>
      <rPr>
        <sz val="10"/>
        <color indexed="8"/>
        <rFont val="宋体"/>
        <family val="3"/>
        <charset val="134"/>
      </rPr>
      <t xml:space="preserve">主管会计工作的负责人：                  </t>
    </r>
    <phoneticPr fontId="14" type="noConversion"/>
  </si>
  <si>
    <t>资本公积</t>
    <phoneticPr fontId="2" type="noConversion"/>
  </si>
  <si>
    <t xml:space="preserve"> 减：
库存股</t>
    <phoneticPr fontId="2" type="noConversion"/>
  </si>
  <si>
    <t>其他综
合收益</t>
    <phoneticPr fontId="2" type="noConversion"/>
  </si>
  <si>
    <t>专项
储备</t>
    <phoneticPr fontId="2" type="noConversion"/>
  </si>
  <si>
    <t>盈余公积</t>
    <phoneticPr fontId="2" type="noConversion"/>
  </si>
  <si>
    <t>一般风
险准备</t>
    <phoneticPr fontId="14" type="noConversion"/>
  </si>
  <si>
    <t>未分配利润</t>
    <phoneticPr fontId="14" type="noConversion"/>
  </si>
  <si>
    <t>少数股东
权益</t>
    <phoneticPr fontId="14" type="noConversion"/>
  </si>
  <si>
    <t>所有者权益合计</t>
    <phoneticPr fontId="14" type="noConversion"/>
  </si>
  <si>
    <t xml:space="preserve">法定代表人：  </t>
    <phoneticPr fontId="14" type="noConversion"/>
  </si>
  <si>
    <t>会企01表</t>
    <phoneticPr fontId="2" type="noConversion"/>
  </si>
  <si>
    <t>单位:人民币元</t>
    <phoneticPr fontId="2" type="noConversion"/>
  </si>
  <si>
    <t>资  产</t>
    <phoneticPr fontId="2" type="noConversion"/>
  </si>
  <si>
    <t>注释号</t>
    <phoneticPr fontId="2" type="noConversion"/>
  </si>
  <si>
    <t>期末数</t>
    <phoneticPr fontId="2" type="noConversion"/>
  </si>
  <si>
    <t>期初数</t>
    <phoneticPr fontId="2" type="noConversion"/>
  </si>
  <si>
    <t>负债和所有者权益</t>
    <phoneticPr fontId="2" type="noConversion"/>
  </si>
  <si>
    <t>流动资产：</t>
    <phoneticPr fontId="2" type="noConversion"/>
  </si>
  <si>
    <t>流动负债：</t>
    <phoneticPr fontId="2" type="noConversion"/>
  </si>
  <si>
    <t xml:space="preserve">  货币资金</t>
    <phoneticPr fontId="2" type="noConversion"/>
  </si>
  <si>
    <t xml:space="preserve">  短期借款</t>
    <phoneticPr fontId="2" type="noConversion"/>
  </si>
  <si>
    <t xml:space="preserve">  以公允价值计量且其变动
  计入当期损益的金融资产</t>
    <phoneticPr fontId="2" type="noConversion"/>
  </si>
  <si>
    <t xml:space="preserve">  以公允价值计量且其变动
  计入当期损益的金融负债</t>
    <phoneticPr fontId="2" type="noConversion"/>
  </si>
  <si>
    <t xml:space="preserve">  衍生金融资产</t>
    <phoneticPr fontId="2" type="noConversion"/>
  </si>
  <si>
    <t xml:space="preserve">  衍生金融负债</t>
    <phoneticPr fontId="2" type="noConversion"/>
  </si>
  <si>
    <t xml:space="preserve">  应收票据</t>
    <phoneticPr fontId="2" type="noConversion"/>
  </si>
  <si>
    <t xml:space="preserve">  应付票据</t>
    <phoneticPr fontId="2" type="noConversion"/>
  </si>
  <si>
    <t xml:space="preserve">  应收账款</t>
    <phoneticPr fontId="2" type="noConversion"/>
  </si>
  <si>
    <t xml:space="preserve">  应付账款</t>
    <phoneticPr fontId="2" type="noConversion"/>
  </si>
  <si>
    <t xml:space="preserve">  预付款项</t>
    <phoneticPr fontId="2" type="noConversion"/>
  </si>
  <si>
    <t xml:space="preserve">  预收款项</t>
    <phoneticPr fontId="2" type="noConversion"/>
  </si>
  <si>
    <t xml:space="preserve">  应收利息</t>
    <phoneticPr fontId="2" type="noConversion"/>
  </si>
  <si>
    <t xml:space="preserve">  应付职工薪酬</t>
    <phoneticPr fontId="2" type="noConversion"/>
  </si>
  <si>
    <t xml:space="preserve">  应收股利</t>
    <phoneticPr fontId="2" type="noConversion"/>
  </si>
  <si>
    <t xml:space="preserve">  应交税费</t>
    <phoneticPr fontId="2" type="noConversion"/>
  </si>
  <si>
    <t xml:space="preserve">  其他应收款</t>
    <phoneticPr fontId="2" type="noConversion"/>
  </si>
  <si>
    <t xml:space="preserve">  应付利息</t>
    <phoneticPr fontId="2" type="noConversion"/>
  </si>
  <si>
    <t xml:space="preserve">  存货</t>
    <phoneticPr fontId="2" type="noConversion"/>
  </si>
  <si>
    <t xml:space="preserve">  应付股利</t>
    <phoneticPr fontId="2" type="noConversion"/>
  </si>
  <si>
    <t xml:space="preserve">  持有待售资产</t>
    <phoneticPr fontId="2" type="noConversion"/>
  </si>
  <si>
    <t xml:space="preserve">  其他应付款</t>
    <phoneticPr fontId="2" type="noConversion"/>
  </si>
  <si>
    <t xml:space="preserve">  一年内到期的非流动资产</t>
    <phoneticPr fontId="2" type="noConversion"/>
  </si>
  <si>
    <t xml:space="preserve">  持有待售负债</t>
    <phoneticPr fontId="2" type="noConversion"/>
  </si>
  <si>
    <t xml:space="preserve">  其他流动资产</t>
    <phoneticPr fontId="2" type="noConversion"/>
  </si>
  <si>
    <t xml:space="preserve">  一年内到期的非流动负债</t>
    <phoneticPr fontId="2" type="noConversion"/>
  </si>
  <si>
    <t xml:space="preserve">      流动资产合计</t>
    <phoneticPr fontId="2" type="noConversion"/>
  </si>
  <si>
    <t xml:space="preserve">  其他流动负债</t>
    <phoneticPr fontId="2" type="noConversion"/>
  </si>
  <si>
    <t xml:space="preserve">       流动负债合计</t>
    <phoneticPr fontId="2" type="noConversion"/>
  </si>
  <si>
    <t>非流动负债：</t>
    <phoneticPr fontId="2" type="noConversion"/>
  </si>
  <si>
    <t xml:space="preserve">  长期借款</t>
    <phoneticPr fontId="2" type="noConversion"/>
  </si>
  <si>
    <t xml:space="preserve">  应付债券</t>
    <phoneticPr fontId="2" type="noConversion"/>
  </si>
  <si>
    <t xml:space="preserve">    其中：优先股</t>
    <phoneticPr fontId="2" type="noConversion"/>
  </si>
  <si>
    <t xml:space="preserve">          永续债</t>
    <phoneticPr fontId="2" type="noConversion"/>
  </si>
  <si>
    <t xml:space="preserve">  长期应付款</t>
    <phoneticPr fontId="2" type="noConversion"/>
  </si>
  <si>
    <t xml:space="preserve">  长期应付职工薪酬</t>
    <phoneticPr fontId="2" type="noConversion"/>
  </si>
  <si>
    <t>非流动资产：</t>
    <phoneticPr fontId="2" type="noConversion"/>
  </si>
  <si>
    <t xml:space="preserve">  专项应付款</t>
    <phoneticPr fontId="2" type="noConversion"/>
  </si>
  <si>
    <t xml:space="preserve">  可供出售金融资产</t>
    <phoneticPr fontId="2" type="noConversion"/>
  </si>
  <si>
    <t xml:space="preserve">  预计负债</t>
    <phoneticPr fontId="2" type="noConversion"/>
  </si>
  <si>
    <t xml:space="preserve">  持有至到期投资</t>
    <phoneticPr fontId="2" type="noConversion"/>
  </si>
  <si>
    <t xml:space="preserve">  递延收益</t>
    <phoneticPr fontId="2" type="noConversion"/>
  </si>
  <si>
    <t xml:space="preserve">  长期应收款</t>
    <phoneticPr fontId="2" type="noConversion"/>
  </si>
  <si>
    <t xml:space="preserve">  递延所得税负债</t>
    <phoneticPr fontId="2" type="noConversion"/>
  </si>
  <si>
    <t xml:space="preserve">  长期股权投资</t>
    <phoneticPr fontId="2" type="noConversion"/>
  </si>
  <si>
    <t xml:space="preserve">  其他非流动负债</t>
    <phoneticPr fontId="2" type="noConversion"/>
  </si>
  <si>
    <t xml:space="preserve">  投资性房地产</t>
    <phoneticPr fontId="2" type="noConversion"/>
  </si>
  <si>
    <t xml:space="preserve">      非流动负债合计</t>
    <phoneticPr fontId="2" type="noConversion"/>
  </si>
  <si>
    <t xml:space="preserve">  固定资产</t>
    <phoneticPr fontId="2" type="noConversion"/>
  </si>
  <si>
    <t xml:space="preserve">        负债合计</t>
    <phoneticPr fontId="2" type="noConversion"/>
  </si>
  <si>
    <t xml:space="preserve">  在建工程</t>
    <phoneticPr fontId="2" type="noConversion"/>
  </si>
  <si>
    <t>所有者权益(或股东权益)：</t>
    <phoneticPr fontId="2" type="noConversion"/>
  </si>
  <si>
    <t xml:space="preserve">  工程物资</t>
    <phoneticPr fontId="2" type="noConversion"/>
  </si>
  <si>
    <t xml:space="preserve">  实收资本(或股本)</t>
    <phoneticPr fontId="2" type="noConversion"/>
  </si>
  <si>
    <t xml:space="preserve">  固定资产清理</t>
    <phoneticPr fontId="2" type="noConversion"/>
  </si>
  <si>
    <t xml:space="preserve">  其他权益工具</t>
    <phoneticPr fontId="2" type="noConversion"/>
  </si>
  <si>
    <t xml:space="preserve">  生产性生物资产</t>
    <phoneticPr fontId="2" type="noConversion"/>
  </si>
  <si>
    <t xml:space="preserve">  油气资产</t>
    <phoneticPr fontId="2" type="noConversion"/>
  </si>
  <si>
    <t xml:space="preserve">  无形资产</t>
    <phoneticPr fontId="2" type="noConversion"/>
  </si>
  <si>
    <t xml:space="preserve">  资本公积</t>
    <phoneticPr fontId="2" type="noConversion"/>
  </si>
  <si>
    <t xml:space="preserve">  开发支出</t>
    <phoneticPr fontId="2" type="noConversion"/>
  </si>
  <si>
    <t xml:space="preserve">  减：库存股</t>
    <phoneticPr fontId="2" type="noConversion"/>
  </si>
  <si>
    <t xml:space="preserve">  商誉</t>
    <phoneticPr fontId="2" type="noConversion"/>
  </si>
  <si>
    <t xml:space="preserve">  其他综合收益</t>
    <phoneticPr fontId="2" type="noConversion"/>
  </si>
  <si>
    <t xml:space="preserve">  长期待摊费用</t>
    <phoneticPr fontId="2" type="noConversion"/>
  </si>
  <si>
    <t xml:space="preserve">  专项储备</t>
    <phoneticPr fontId="2" type="noConversion"/>
  </si>
  <si>
    <t xml:space="preserve">  递延所得税资产</t>
    <phoneticPr fontId="2" type="noConversion"/>
  </si>
  <si>
    <t xml:space="preserve">  盈余公积</t>
    <phoneticPr fontId="2" type="noConversion"/>
  </si>
  <si>
    <t xml:space="preserve">  其他非流动资产</t>
    <phoneticPr fontId="2" type="noConversion"/>
  </si>
  <si>
    <t xml:space="preserve">  未分配利润</t>
    <phoneticPr fontId="2" type="noConversion"/>
  </si>
  <si>
    <t xml:space="preserve">     非流动资产合计</t>
    <phoneticPr fontId="2" type="noConversion"/>
  </si>
  <si>
    <t xml:space="preserve">       所有者权益合计</t>
    <phoneticPr fontId="2" type="noConversion"/>
  </si>
  <si>
    <t>资产总计</t>
    <phoneticPr fontId="2" type="noConversion"/>
  </si>
  <si>
    <t>负债和所有者权益总计</t>
    <phoneticPr fontId="2" type="noConversion"/>
  </si>
  <si>
    <t>法定代表人：</t>
    <phoneticPr fontId="2" type="noConversion"/>
  </si>
  <si>
    <t>主管会计工作的负责人：</t>
    <phoneticPr fontId="2" type="noConversion"/>
  </si>
  <si>
    <t>会计机构负责人：</t>
    <phoneticPr fontId="2" type="noConversion"/>
  </si>
  <si>
    <t>2017年度</t>
    <phoneticPr fontId="2" type="noConversion"/>
  </si>
  <si>
    <t>会企02表</t>
    <phoneticPr fontId="2" type="noConversion"/>
  </si>
  <si>
    <t>单位：人民币元</t>
    <phoneticPr fontId="2" type="noConversion"/>
  </si>
  <si>
    <t>项  目</t>
    <phoneticPr fontId="2" type="noConversion"/>
  </si>
  <si>
    <t>本期数</t>
    <phoneticPr fontId="2" type="noConversion"/>
  </si>
  <si>
    <t>上年同期数</t>
    <phoneticPr fontId="2" type="noConversion"/>
  </si>
  <si>
    <t>一、营业收入</t>
    <phoneticPr fontId="2" type="noConversion"/>
  </si>
  <si>
    <t xml:space="preserve">    减：营业成本</t>
    <phoneticPr fontId="2" type="noConversion"/>
  </si>
  <si>
    <t xml:space="preserve">        税金及附加</t>
    <phoneticPr fontId="2" type="noConversion"/>
  </si>
  <si>
    <t xml:space="preserve">        销售费用</t>
    <phoneticPr fontId="2" type="noConversion"/>
  </si>
  <si>
    <t xml:space="preserve">        管理费用</t>
    <phoneticPr fontId="2" type="noConversion"/>
  </si>
  <si>
    <t xml:space="preserve">        财务费用</t>
    <phoneticPr fontId="2" type="noConversion"/>
  </si>
  <si>
    <t xml:space="preserve">        资产减值损失</t>
    <phoneticPr fontId="2" type="noConversion"/>
  </si>
  <si>
    <t xml:space="preserve">    加：公允价值变动收益（损失以“-”号填列）</t>
    <phoneticPr fontId="2" type="noConversion"/>
  </si>
  <si>
    <t xml:space="preserve">        净敞口套期损益（损失以“-”号填列）</t>
    <phoneticPr fontId="2" type="noConversion"/>
  </si>
  <si>
    <t xml:space="preserve">        投资收益（损失以“-”号填列）</t>
    <phoneticPr fontId="2" type="noConversion"/>
  </si>
  <si>
    <t xml:space="preserve">        其中：对联营企业和合营企业的投资收益</t>
    <phoneticPr fontId="2" type="noConversion"/>
  </si>
  <si>
    <t xml:space="preserve">        资产处置收益（损失以“-”号填列）</t>
    <phoneticPr fontId="2" type="noConversion"/>
  </si>
  <si>
    <t xml:space="preserve">        其他收益</t>
    <phoneticPr fontId="2" type="noConversion"/>
  </si>
  <si>
    <t>二、营业利润（亏损以“-”号填列）</t>
    <phoneticPr fontId="2" type="noConversion"/>
  </si>
  <si>
    <t xml:space="preserve">    加：营业外收入</t>
    <phoneticPr fontId="2" type="noConversion"/>
  </si>
  <si>
    <t xml:space="preserve">    减：营业外支出</t>
    <phoneticPr fontId="2" type="noConversion"/>
  </si>
  <si>
    <t>三、利润总额（亏损总额以“-”号填列）</t>
    <phoneticPr fontId="2" type="noConversion"/>
  </si>
  <si>
    <t xml:space="preserve">    减：所得税费用</t>
    <phoneticPr fontId="2" type="noConversion"/>
  </si>
  <si>
    <t>四、净利润（净亏损以“-”号填列）</t>
    <phoneticPr fontId="2" type="noConversion"/>
  </si>
  <si>
    <t xml:space="preserve">   （一）持续经营净利润（净亏损以“-”号填列） </t>
    <phoneticPr fontId="2" type="noConversion"/>
  </si>
  <si>
    <t xml:space="preserve">   （二）终止经营净利润（净亏损以“-”号填列） </t>
    <phoneticPr fontId="2" type="noConversion"/>
  </si>
  <si>
    <t>五、其他综合收益的税后净额</t>
    <phoneticPr fontId="2" type="noConversion"/>
  </si>
  <si>
    <t xml:space="preserve">    （一）以后不能重分类进损益的其他综合收益</t>
    <phoneticPr fontId="2" type="noConversion"/>
  </si>
  <si>
    <t xml:space="preserve">        1.重新计量设定受益计划净负债或净资产的变动</t>
    <phoneticPr fontId="2" type="noConversion"/>
  </si>
  <si>
    <t xml:space="preserve">        2.权益法下在被投资单位不能重分类进损益的
          其他综合收益中享有的份额</t>
    <phoneticPr fontId="2" type="noConversion"/>
  </si>
  <si>
    <t xml:space="preserve">    （二）以后将重分类进损益的其他综合收益</t>
    <phoneticPr fontId="2" type="noConversion"/>
  </si>
  <si>
    <t xml:space="preserve">        1.权益法下在被投资单位以后将重分类进损益的
          其他综合收益中享有的份额</t>
    <phoneticPr fontId="2" type="noConversion"/>
  </si>
  <si>
    <t xml:space="preserve">        2.可供出售金融资产公允价值变动损益</t>
    <phoneticPr fontId="2" type="noConversion"/>
  </si>
  <si>
    <t xml:space="preserve">        3.持有至到期投资重分类为可供出售金融资产损益</t>
    <phoneticPr fontId="2" type="noConversion"/>
  </si>
  <si>
    <t xml:space="preserve">        4.现金流量套期损益的有效部分</t>
    <phoneticPr fontId="2" type="noConversion"/>
  </si>
  <si>
    <t xml:space="preserve">        5.外币财务报表折算差额</t>
    <phoneticPr fontId="2" type="noConversion"/>
  </si>
  <si>
    <t xml:space="preserve">        6.其他</t>
    <phoneticPr fontId="2" type="noConversion"/>
  </si>
  <si>
    <t>六、综合收益总额</t>
    <phoneticPr fontId="2" type="noConversion"/>
  </si>
  <si>
    <t>七、每股收益：</t>
    <phoneticPr fontId="2" type="noConversion"/>
  </si>
  <si>
    <t xml:space="preserve">    （一）基本每股收益（元/股）</t>
    <phoneticPr fontId="2" type="noConversion"/>
  </si>
  <si>
    <t xml:space="preserve">    （二）稀释每股收益（元/股）</t>
    <phoneticPr fontId="2" type="noConversion"/>
  </si>
  <si>
    <t xml:space="preserve"> 现 金 流 量 表</t>
    <phoneticPr fontId="2" type="noConversion"/>
  </si>
  <si>
    <t>2017年度</t>
    <phoneticPr fontId="2" type="noConversion"/>
  </si>
  <si>
    <t>2016年度</t>
    <phoneticPr fontId="2" type="noConversion"/>
  </si>
  <si>
    <t>会企03表</t>
    <phoneticPr fontId="2" type="noConversion"/>
  </si>
  <si>
    <t>AE中的报表(请贴粘覆盖）</t>
    <phoneticPr fontId="2" type="noConversion"/>
  </si>
  <si>
    <t>编制单位：</t>
    <phoneticPr fontId="2" type="noConversion"/>
  </si>
  <si>
    <t>单位：人民币元</t>
    <phoneticPr fontId="2" type="noConversion"/>
  </si>
  <si>
    <t>项  目</t>
    <phoneticPr fontId="2" type="noConversion"/>
  </si>
  <si>
    <t>注释号</t>
    <phoneticPr fontId="2" type="noConversion"/>
  </si>
  <si>
    <t>本期数</t>
    <phoneticPr fontId="2" type="noConversion"/>
  </si>
  <si>
    <t>上年同期数</t>
    <phoneticPr fontId="2" type="noConversion"/>
  </si>
  <si>
    <t>一、经营活动产生的现金流量：</t>
    <phoneticPr fontId="2" type="noConversion"/>
  </si>
  <si>
    <t xml:space="preserve">    销售商品、提供劳务收到的现金</t>
    <phoneticPr fontId="2" type="noConversion"/>
  </si>
  <si>
    <t xml:space="preserve">    收到的税费返还</t>
    <phoneticPr fontId="2" type="noConversion"/>
  </si>
  <si>
    <t xml:space="preserve">    收到其他与经营活动有关的现金</t>
    <phoneticPr fontId="2" type="noConversion"/>
  </si>
  <si>
    <t xml:space="preserve">      经营活动现金流入小计</t>
    <phoneticPr fontId="2" type="noConversion"/>
  </si>
  <si>
    <t xml:space="preserve">    购买商品、接受劳务支付的现金</t>
    <phoneticPr fontId="2" type="noConversion"/>
  </si>
  <si>
    <t xml:space="preserve">    支付给职工以及为职工支付的现金</t>
    <phoneticPr fontId="2" type="noConversion"/>
  </si>
  <si>
    <t xml:space="preserve">    支付的各项税费</t>
    <phoneticPr fontId="2" type="noConversion"/>
  </si>
  <si>
    <t xml:space="preserve">    支付其他与经营活动有关的现金</t>
    <phoneticPr fontId="2" type="noConversion"/>
  </si>
  <si>
    <t xml:space="preserve">      经营活动现金流出小计</t>
    <phoneticPr fontId="2" type="noConversion"/>
  </si>
  <si>
    <t xml:space="preserve">        经营活动产生的现金流量净额</t>
    <phoneticPr fontId="2" type="noConversion"/>
  </si>
  <si>
    <t>二、投资活动产生的现金流量：</t>
    <phoneticPr fontId="2" type="noConversion"/>
  </si>
  <si>
    <t xml:space="preserve">    收回投资收到的现金</t>
    <phoneticPr fontId="2" type="noConversion"/>
  </si>
  <si>
    <t xml:space="preserve">    取得投资收益收到的现金</t>
    <phoneticPr fontId="2" type="noConversion"/>
  </si>
  <si>
    <t xml:space="preserve">    处置固定资产、无形资产和其他长期资产收回的现金净额</t>
    <phoneticPr fontId="2" type="noConversion"/>
  </si>
  <si>
    <t xml:space="preserve">    处置子公司及其他营业单位收到的现金净额</t>
    <phoneticPr fontId="2" type="noConversion"/>
  </si>
  <si>
    <t xml:space="preserve">    收到其他与投资活动有关的现金</t>
    <phoneticPr fontId="2" type="noConversion"/>
  </si>
  <si>
    <t xml:space="preserve">      投资活动现金流入小计</t>
    <phoneticPr fontId="2" type="noConversion"/>
  </si>
  <si>
    <t xml:space="preserve">    购建固定资产、无形资产和其他长期资产支付的现金</t>
    <phoneticPr fontId="2" type="noConversion"/>
  </si>
  <si>
    <t xml:space="preserve">    投资支付的现金</t>
    <phoneticPr fontId="2" type="noConversion"/>
  </si>
  <si>
    <t xml:space="preserve">    取得子公司及其他营业单位支付的现金净额</t>
    <phoneticPr fontId="2" type="noConversion"/>
  </si>
  <si>
    <t xml:space="preserve">    支付其他与投资活动有关的现金</t>
    <phoneticPr fontId="2" type="noConversion"/>
  </si>
  <si>
    <t xml:space="preserve">      投资活动现金流出小计</t>
    <phoneticPr fontId="2" type="noConversion"/>
  </si>
  <si>
    <t xml:space="preserve">        投资活动产生的现金流量净额</t>
    <phoneticPr fontId="2" type="noConversion"/>
  </si>
  <si>
    <t>三、筹资活动产生的现金流量：</t>
    <phoneticPr fontId="2" type="noConversion"/>
  </si>
  <si>
    <t xml:space="preserve">    吸收投资收到的现金</t>
    <phoneticPr fontId="2" type="noConversion"/>
  </si>
  <si>
    <t xml:space="preserve">    取得借款收到的现金</t>
    <phoneticPr fontId="2" type="noConversion"/>
  </si>
  <si>
    <t xml:space="preserve">    收到其他与筹资活动有关的现金</t>
    <phoneticPr fontId="2" type="noConversion"/>
  </si>
  <si>
    <t xml:space="preserve">    发行债券收到的现金</t>
    <phoneticPr fontId="2" type="noConversion"/>
  </si>
  <si>
    <t xml:space="preserve">      筹资活动现金流入小计</t>
    <phoneticPr fontId="2" type="noConversion"/>
  </si>
  <si>
    <t xml:space="preserve">    偿还债务支付的现金</t>
    <phoneticPr fontId="2" type="noConversion"/>
  </si>
  <si>
    <t xml:space="preserve">    分配股利、利润或偿付利息支付的现金</t>
    <phoneticPr fontId="2" type="noConversion"/>
  </si>
  <si>
    <t xml:space="preserve">    支付其他与筹资活动有关的现金</t>
    <phoneticPr fontId="2" type="noConversion"/>
  </si>
  <si>
    <t xml:space="preserve">      筹资活动现金流出小计</t>
    <phoneticPr fontId="2" type="noConversion"/>
  </si>
  <si>
    <t xml:space="preserve">        筹资活动产生的现金流量净额</t>
    <phoneticPr fontId="2" type="noConversion"/>
  </si>
  <si>
    <t>四、汇率变动对现金及现金等价物的影响</t>
    <phoneticPr fontId="2" type="noConversion"/>
  </si>
  <si>
    <t>五、现金及现金等价物净增加额</t>
    <phoneticPr fontId="2" type="noConversion"/>
  </si>
  <si>
    <t xml:space="preserve">    加：期初现金及现金等价物余额</t>
    <phoneticPr fontId="2" type="noConversion"/>
  </si>
  <si>
    <t>六、期末现金及现金等价物余额</t>
    <phoneticPr fontId="2" type="noConversion"/>
  </si>
  <si>
    <t>会计机构负责人：</t>
  </si>
  <si>
    <t>法定代表人：                        主管会计工作的负责人：                      会计机构负责人：</t>
    <phoneticPr fontId="2" type="noConversion"/>
  </si>
  <si>
    <t>会企04表</t>
    <phoneticPr fontId="2" type="noConversion"/>
  </si>
  <si>
    <t>其他权益工具</t>
    <phoneticPr fontId="2" type="noConversion"/>
  </si>
  <si>
    <t>资本公积</t>
    <phoneticPr fontId="2" type="noConversion"/>
  </si>
  <si>
    <t xml:space="preserve"> 减：
库存股</t>
    <phoneticPr fontId="2" type="noConversion"/>
  </si>
  <si>
    <t>其他综
合收益</t>
    <phoneticPr fontId="2" type="noConversion"/>
  </si>
  <si>
    <t>专项
储备</t>
    <phoneticPr fontId="2" type="noConversion"/>
  </si>
  <si>
    <t>盈余公积</t>
    <phoneticPr fontId="2" type="noConversion"/>
  </si>
  <si>
    <t>未分配利润</t>
    <phoneticPr fontId="2" type="noConversion"/>
  </si>
  <si>
    <t>所有者权益合计</t>
    <phoneticPr fontId="2" type="noConversion"/>
  </si>
  <si>
    <t>所有者者权益合计</t>
    <phoneticPr fontId="2" type="noConversion"/>
  </si>
  <si>
    <t>优先股</t>
    <phoneticPr fontId="2" type="noConversion"/>
  </si>
  <si>
    <t>永续债</t>
    <phoneticPr fontId="2" type="noConversion"/>
  </si>
  <si>
    <t>其他</t>
    <phoneticPr fontId="2" type="noConversion"/>
  </si>
  <si>
    <t xml:space="preserve">一、上年年末余额              </t>
    <phoneticPr fontId="2" type="noConversion"/>
  </si>
  <si>
    <t>加：会计政策变更</t>
    <phoneticPr fontId="2" type="noConversion"/>
  </si>
  <si>
    <t xml:space="preserve">    前期差错更正</t>
    <phoneticPr fontId="2" type="noConversion"/>
  </si>
  <si>
    <t xml:space="preserve">    其他</t>
    <phoneticPr fontId="2" type="noConversion"/>
  </si>
  <si>
    <t>二、本年年初余额</t>
    <phoneticPr fontId="2" type="noConversion"/>
  </si>
  <si>
    <t>三、本期增减变动金额（减少以“-”号填列）</t>
    <phoneticPr fontId="2" type="noConversion"/>
  </si>
  <si>
    <t>（一）综合收益总额</t>
    <phoneticPr fontId="2" type="noConversion"/>
  </si>
  <si>
    <t>（二）所有者投入和减少资本</t>
    <phoneticPr fontId="2" type="noConversion"/>
  </si>
  <si>
    <t>1. 所有者投入资本</t>
    <phoneticPr fontId="2" type="noConversion"/>
  </si>
  <si>
    <t>2．其他权益工具持有者投入资本</t>
    <phoneticPr fontId="2" type="noConversion"/>
  </si>
  <si>
    <t>3．股份支付计入所有者权益的金额</t>
    <phoneticPr fontId="2" type="noConversion"/>
  </si>
  <si>
    <t>4．其他</t>
    <phoneticPr fontId="2" type="noConversion"/>
  </si>
  <si>
    <t>（三）利润分配</t>
    <phoneticPr fontId="2" type="noConversion"/>
  </si>
  <si>
    <t>1. 提取盈余公积</t>
    <phoneticPr fontId="2" type="noConversion"/>
  </si>
  <si>
    <t>3．其他</t>
    <phoneticPr fontId="2" type="noConversion"/>
  </si>
  <si>
    <t>（四）所有者权益内部结转</t>
    <phoneticPr fontId="2" type="noConversion"/>
  </si>
  <si>
    <t>3．盈余公积弥补亏损</t>
    <phoneticPr fontId="2" type="noConversion"/>
  </si>
  <si>
    <t>（五）专项储备</t>
    <phoneticPr fontId="2" type="noConversion"/>
  </si>
  <si>
    <t>1.本期提取</t>
    <phoneticPr fontId="2" type="noConversion"/>
  </si>
  <si>
    <t>2.本期使用</t>
    <phoneticPr fontId="2" type="noConversion"/>
  </si>
  <si>
    <t>（六）其他</t>
    <phoneticPr fontId="2" type="noConversion"/>
  </si>
  <si>
    <t>四、本期期末余额</t>
    <phoneticPr fontId="2" type="noConversion"/>
  </si>
  <si>
    <t xml:space="preserve"> 法定代表人：                                                                                  </t>
    <phoneticPr fontId="2" type="noConversion"/>
  </si>
  <si>
    <t>主管会计工作的负责人：</t>
    <phoneticPr fontId="2" type="noConversion"/>
  </si>
  <si>
    <t>会计机构负责人：</t>
    <phoneticPr fontId="2" type="noConversion"/>
  </si>
  <si>
    <t>审定类</t>
    <phoneticPr fontId="2" type="noConversion"/>
  </si>
  <si>
    <t>试算类</t>
    <phoneticPr fontId="2" type="noConversion"/>
  </si>
  <si>
    <t>其他类</t>
    <phoneticPr fontId="2" type="noConversion"/>
  </si>
  <si>
    <t>合资</t>
  </si>
  <si>
    <t>母资</t>
  </si>
  <si>
    <t>合利</t>
  </si>
  <si>
    <t>母利</t>
  </si>
  <si>
    <t>合现</t>
  </si>
  <si>
    <t>母现</t>
  </si>
  <si>
    <t>合权益</t>
  </si>
  <si>
    <t>母权益</t>
  </si>
  <si>
    <t>TB2017</t>
  </si>
  <si>
    <t>项目</t>
  </si>
  <si>
    <t>行次</t>
  </si>
  <si>
    <t>母公司期初数</t>
  </si>
  <si>
    <t>合并期初数</t>
  </si>
  <si>
    <t>母公司</t>
  </si>
  <si>
    <t>简单加计数</t>
  </si>
  <si>
    <t>审计借方调整</t>
  </si>
  <si>
    <t>审计贷方调整</t>
  </si>
  <si>
    <t>审定数</t>
  </si>
  <si>
    <t>校验</t>
  </si>
  <si>
    <t>100100</t>
  </si>
  <si>
    <t>库存现金</t>
  </si>
  <si>
    <t>1</t>
  </si>
  <si>
    <t>100200</t>
  </si>
  <si>
    <t>银行存款</t>
  </si>
  <si>
    <t>2</t>
  </si>
  <si>
    <t>101200</t>
  </si>
  <si>
    <t>其他货币资金</t>
  </si>
  <si>
    <t>3</t>
  </si>
  <si>
    <t>10120001</t>
  </si>
  <si>
    <t xml:space="preserve">    其他货币资金-银行汇票存款</t>
  </si>
  <si>
    <t>4</t>
  </si>
  <si>
    <t>10120002</t>
  </si>
  <si>
    <t xml:space="preserve">    其他货币资金-银行本票存款</t>
  </si>
  <si>
    <t>5</t>
  </si>
  <si>
    <t>10120003</t>
  </si>
  <si>
    <t xml:space="preserve">    其他货币资金-信用卡存款</t>
  </si>
  <si>
    <t>6</t>
  </si>
  <si>
    <t>10120004</t>
  </si>
  <si>
    <t xml:space="preserve">    其他货币资金-信用证保证金</t>
  </si>
  <si>
    <t>7</t>
  </si>
  <si>
    <t>10120005</t>
  </si>
  <si>
    <t xml:space="preserve">    其他货币资金-存出投资款</t>
  </si>
  <si>
    <t>8</t>
  </si>
  <si>
    <t>10120006</t>
  </si>
  <si>
    <t xml:space="preserve">    其他货币资金-外埠存款</t>
  </si>
  <si>
    <t>9</t>
  </si>
  <si>
    <t>10120007</t>
  </si>
  <si>
    <t xml:space="preserve">    其他货币资金-其他</t>
  </si>
  <si>
    <t>10</t>
  </si>
  <si>
    <t>911010</t>
  </si>
  <si>
    <t>货币资金</t>
  </si>
  <si>
    <t>911030</t>
  </si>
  <si>
    <t>拆出资金</t>
  </si>
  <si>
    <t>911040</t>
  </si>
  <si>
    <t>110100</t>
  </si>
  <si>
    <t>以公允价值计量且其变动计入当期损益的金融资产</t>
  </si>
  <si>
    <t>11</t>
  </si>
  <si>
    <t>11010001</t>
  </si>
  <si>
    <t xml:space="preserve">    以公允价值计量且其变动计入当期损益的金融资产-成本</t>
  </si>
  <si>
    <t>12</t>
  </si>
  <si>
    <t>11010002</t>
  </si>
  <si>
    <t xml:space="preserve">    以公允价值计量且其变动计入当期损益的金融资产-公允价值变动</t>
  </si>
  <si>
    <t>13</t>
  </si>
  <si>
    <t>310100</t>
  </si>
  <si>
    <t>衍生工具</t>
  </si>
  <si>
    <t>14</t>
  </si>
  <si>
    <t>320100</t>
  </si>
  <si>
    <t>套期工具</t>
  </si>
  <si>
    <t>15</t>
  </si>
  <si>
    <t>320200</t>
  </si>
  <si>
    <t>被套期项目</t>
  </si>
  <si>
    <t>16</t>
  </si>
  <si>
    <t>911041</t>
  </si>
  <si>
    <t>衍生金融资产</t>
  </si>
  <si>
    <t>112100</t>
  </si>
  <si>
    <t>应收票据</t>
  </si>
  <si>
    <t>17</t>
  </si>
  <si>
    <t>11210001</t>
  </si>
  <si>
    <t xml:space="preserve">    应收票据-银行承兑</t>
  </si>
  <si>
    <t>18</t>
  </si>
  <si>
    <t>11210002</t>
  </si>
  <si>
    <t xml:space="preserve">    应收票据-商业承兑</t>
  </si>
  <si>
    <t>19</t>
  </si>
  <si>
    <t>12310001</t>
  </si>
  <si>
    <t xml:space="preserve">    减：坏账准备-应收票据</t>
  </si>
  <si>
    <t>20</t>
  </si>
  <si>
    <t>911050</t>
  </si>
  <si>
    <t>112200</t>
  </si>
  <si>
    <t>应收账款</t>
  </si>
  <si>
    <t>21</t>
  </si>
  <si>
    <t>12310002</t>
  </si>
  <si>
    <t xml:space="preserve">    减：坏账准备-应收账款</t>
  </si>
  <si>
    <t>22</t>
  </si>
  <si>
    <t>911060</t>
  </si>
  <si>
    <t>112300</t>
  </si>
  <si>
    <t>预付账款</t>
  </si>
  <si>
    <t>23</t>
  </si>
  <si>
    <t>12310003</t>
  </si>
  <si>
    <t xml:space="preserve">    减：坏账准备-预付账款</t>
  </si>
  <si>
    <t>24</t>
  </si>
  <si>
    <t>911070</t>
  </si>
  <si>
    <t>预付款项</t>
  </si>
  <si>
    <t>113200</t>
  </si>
  <si>
    <t>应收利息</t>
  </si>
  <si>
    <t>25</t>
  </si>
  <si>
    <t>911110</t>
  </si>
  <si>
    <t>911115</t>
  </si>
  <si>
    <t>113100</t>
  </si>
  <si>
    <t>应收股利</t>
  </si>
  <si>
    <t>26</t>
  </si>
  <si>
    <t>122100</t>
  </si>
  <si>
    <t>其他应收款</t>
  </si>
  <si>
    <t>27</t>
  </si>
  <si>
    <t>122101</t>
  </si>
  <si>
    <t>备用金</t>
  </si>
  <si>
    <t>28</t>
  </si>
  <si>
    <t>12310004</t>
  </si>
  <si>
    <t xml:space="preserve">    减：坏账准备-其他应收款</t>
  </si>
  <si>
    <t>29</t>
  </si>
  <si>
    <t>911120</t>
  </si>
  <si>
    <t>911130</t>
  </si>
  <si>
    <t>买入返售金融资产</t>
  </si>
  <si>
    <t>132200</t>
  </si>
  <si>
    <t>受托代销商品</t>
  </si>
  <si>
    <t>30</t>
  </si>
  <si>
    <t>140100</t>
  </si>
  <si>
    <t>材料采购</t>
  </si>
  <si>
    <t>31</t>
  </si>
  <si>
    <t>140200</t>
  </si>
  <si>
    <t>在途物资</t>
  </si>
  <si>
    <t>32</t>
  </si>
  <si>
    <t>140300</t>
  </si>
  <si>
    <t>原材料</t>
  </si>
  <si>
    <t>33</t>
  </si>
  <si>
    <t>140400</t>
  </si>
  <si>
    <t>材料成本差异</t>
  </si>
  <si>
    <t>34</t>
  </si>
  <si>
    <t>140500</t>
  </si>
  <si>
    <t>库存商品</t>
  </si>
  <si>
    <t>35</t>
  </si>
  <si>
    <t>140501</t>
  </si>
  <si>
    <t>开发产品</t>
  </si>
  <si>
    <t>36</t>
  </si>
  <si>
    <t>140502</t>
  </si>
  <si>
    <t>农产品</t>
  </si>
  <si>
    <t>37</t>
  </si>
  <si>
    <t>140600</t>
  </si>
  <si>
    <t>发出商品</t>
  </si>
  <si>
    <t>38</t>
  </si>
  <si>
    <t>140700</t>
  </si>
  <si>
    <t>商品进销差价</t>
  </si>
  <si>
    <t>39</t>
  </si>
  <si>
    <t>140701</t>
  </si>
  <si>
    <t>产品成本差异</t>
  </si>
  <si>
    <t>40</t>
  </si>
  <si>
    <t>140800</t>
  </si>
  <si>
    <t>委托加工物资</t>
  </si>
  <si>
    <t>41</t>
  </si>
  <si>
    <t>140801</t>
  </si>
  <si>
    <t>委托代销商品</t>
  </si>
  <si>
    <t>42</t>
  </si>
  <si>
    <t>141100</t>
  </si>
  <si>
    <t>周转材料</t>
  </si>
  <si>
    <t>43</t>
  </si>
  <si>
    <t>14110001</t>
  </si>
  <si>
    <t xml:space="preserve">    周转材料-在库</t>
  </si>
  <si>
    <t>44</t>
  </si>
  <si>
    <t>14110002</t>
  </si>
  <si>
    <t xml:space="preserve">    周转材料-在用</t>
  </si>
  <si>
    <t>45</t>
  </si>
  <si>
    <t>14110003</t>
  </si>
  <si>
    <t xml:space="preserve">    周转材料-摊销</t>
  </si>
  <si>
    <t>46</t>
  </si>
  <si>
    <t>141200</t>
  </si>
  <si>
    <t>包装物</t>
  </si>
  <si>
    <t>47</t>
  </si>
  <si>
    <t>141300</t>
  </si>
  <si>
    <t>低值易耗品</t>
  </si>
  <si>
    <t>48</t>
  </si>
  <si>
    <t>141400</t>
  </si>
  <si>
    <t>在产品</t>
  </si>
  <si>
    <t>49</t>
  </si>
  <si>
    <t>142100</t>
  </si>
  <si>
    <t>消耗性生物资产</t>
  </si>
  <si>
    <t>50</t>
  </si>
  <si>
    <t>14210001</t>
  </si>
  <si>
    <t xml:space="preserve">    消耗性生物资产-成本（公允价值模式）</t>
  </si>
  <si>
    <t>51</t>
  </si>
  <si>
    <t>14210002</t>
  </si>
  <si>
    <t xml:space="preserve">    消耗性生物资产-公允价值变动（公允价值模式）</t>
  </si>
  <si>
    <t>52</t>
  </si>
  <si>
    <t>142101</t>
  </si>
  <si>
    <t>消耗性生物资产跌价准备</t>
  </si>
  <si>
    <t>53</t>
  </si>
  <si>
    <t>147100</t>
  </si>
  <si>
    <t>减：存货跌价准备</t>
  </si>
  <si>
    <t>54</t>
  </si>
  <si>
    <t>231401</t>
  </si>
  <si>
    <t>受托代销商品款</t>
  </si>
  <si>
    <t>55</t>
  </si>
  <si>
    <t>500100</t>
  </si>
  <si>
    <t>生产成本</t>
  </si>
  <si>
    <t>56</t>
  </si>
  <si>
    <t>500101</t>
  </si>
  <si>
    <t>农业生产成本（农业专用）</t>
  </si>
  <si>
    <t>57</t>
  </si>
  <si>
    <t>500102</t>
  </si>
  <si>
    <t>开发成本（房地产专用）</t>
  </si>
  <si>
    <t>58</t>
  </si>
  <si>
    <t>510100</t>
  </si>
  <si>
    <t>制造费用</t>
  </si>
  <si>
    <t>59</t>
  </si>
  <si>
    <t>520100</t>
  </si>
  <si>
    <t>劳务成本</t>
  </si>
  <si>
    <t>60</t>
  </si>
  <si>
    <t>540100</t>
  </si>
  <si>
    <t>工程施工</t>
  </si>
  <si>
    <t>61</t>
  </si>
  <si>
    <t>54010001</t>
  </si>
  <si>
    <t xml:space="preserve">    工程施工-合同成本</t>
  </si>
  <si>
    <t>62</t>
  </si>
  <si>
    <t>54010002</t>
  </si>
  <si>
    <t xml:space="preserve">    工程施工-间接费用</t>
  </si>
  <si>
    <t>63</t>
  </si>
  <si>
    <t>54010003</t>
  </si>
  <si>
    <t xml:space="preserve">    工程施工-合同毛利</t>
  </si>
  <si>
    <t>64</t>
  </si>
  <si>
    <t>540200</t>
  </si>
  <si>
    <t>工程结算</t>
  </si>
  <si>
    <t>65</t>
  </si>
  <si>
    <t>540300</t>
  </si>
  <si>
    <t>机械作业</t>
  </si>
  <si>
    <t>66</t>
  </si>
  <si>
    <t>911140</t>
  </si>
  <si>
    <t>存货</t>
  </si>
  <si>
    <t>148050</t>
  </si>
  <si>
    <t>持有待售资产</t>
  </si>
  <si>
    <t>67</t>
  </si>
  <si>
    <t>148250</t>
  </si>
  <si>
    <t>减：持有待售资产减值准备</t>
  </si>
  <si>
    <t>68</t>
  </si>
  <si>
    <t>911145</t>
  </si>
  <si>
    <t>911150</t>
  </si>
  <si>
    <t>148099</t>
  </si>
  <si>
    <t>一年内到期的非流动资产</t>
  </si>
  <si>
    <t>69</t>
  </si>
  <si>
    <t>148599</t>
  </si>
  <si>
    <t>其他流动资产</t>
  </si>
  <si>
    <t>70</t>
  </si>
  <si>
    <t>132100</t>
  </si>
  <si>
    <t>代理业务资产</t>
  </si>
  <si>
    <t>71</t>
  </si>
  <si>
    <t>13210001</t>
  </si>
  <si>
    <t xml:space="preserve">    代理业务资产-成本</t>
  </si>
  <si>
    <t>72</t>
  </si>
  <si>
    <t>13210002</t>
  </si>
  <si>
    <t xml:space="preserve">    代理业务资产-已实现未结算损益</t>
  </si>
  <si>
    <t>73</t>
  </si>
  <si>
    <t>231400</t>
  </si>
  <si>
    <t>代理业务负债</t>
  </si>
  <si>
    <t>74</t>
  </si>
  <si>
    <t>911160</t>
  </si>
  <si>
    <t>911998</t>
  </si>
  <si>
    <t>流动资产合计</t>
  </si>
  <si>
    <t xml:space="preserve">  </t>
  </si>
  <si>
    <t>912010</t>
  </si>
  <si>
    <t>发放贷款及垫款</t>
  </si>
  <si>
    <t>150300</t>
  </si>
  <si>
    <t>可供出售金融资产</t>
  </si>
  <si>
    <t>75</t>
  </si>
  <si>
    <t>15030001</t>
  </si>
  <si>
    <t xml:space="preserve">    可供出售金融资产-成本</t>
  </si>
  <si>
    <t>76</t>
  </si>
  <si>
    <t>15030002</t>
  </si>
  <si>
    <t xml:space="preserve">    可供出售金融资产-利息调整</t>
  </si>
  <si>
    <t>77</t>
  </si>
  <si>
    <t>15030003</t>
  </si>
  <si>
    <t xml:space="preserve">    可供出售金融资产-应计利息</t>
  </si>
  <si>
    <t>78</t>
  </si>
  <si>
    <t>15030004</t>
  </si>
  <si>
    <t xml:space="preserve">    可供出售金融资产-公允价值变动</t>
  </si>
  <si>
    <t>79</t>
  </si>
  <si>
    <t>150400</t>
  </si>
  <si>
    <t>减：可供出售金融资产减值准备</t>
  </si>
  <si>
    <t>80</t>
  </si>
  <si>
    <t>912020</t>
  </si>
  <si>
    <t>150500</t>
  </si>
  <si>
    <t>持有至到期投资</t>
  </si>
  <si>
    <t>81</t>
  </si>
  <si>
    <t>15050001</t>
  </si>
  <si>
    <t xml:space="preserve">    持有至到期投资-成本</t>
  </si>
  <si>
    <t>82</t>
  </si>
  <si>
    <t>15050002</t>
  </si>
  <si>
    <t xml:space="preserve">    持有至到期投资-利息调整</t>
  </si>
  <si>
    <t>83</t>
  </si>
  <si>
    <t>15050003</t>
  </si>
  <si>
    <t xml:space="preserve">    持有至到期投资-应计利息</t>
  </si>
  <si>
    <t>84</t>
  </si>
  <si>
    <t>150600</t>
  </si>
  <si>
    <t>减：持有至到期投资减值准备</t>
  </si>
  <si>
    <t>85</t>
  </si>
  <si>
    <t>130300</t>
  </si>
  <si>
    <t>委托贷款</t>
  </si>
  <si>
    <t>86</t>
  </si>
  <si>
    <t>130400</t>
  </si>
  <si>
    <t>减：委托贷款损失准备</t>
  </si>
  <si>
    <t>87</t>
  </si>
  <si>
    <t>912030</t>
  </si>
  <si>
    <t>151500</t>
  </si>
  <si>
    <t>长期应收款</t>
  </si>
  <si>
    <t>88</t>
  </si>
  <si>
    <t>12310005</t>
  </si>
  <si>
    <t xml:space="preserve">    减：坏账准备-长期应收款</t>
  </si>
  <si>
    <t>89</t>
  </si>
  <si>
    <t>153200</t>
  </si>
  <si>
    <t>未实现融资收益</t>
  </si>
  <si>
    <t>90</t>
  </si>
  <si>
    <t>912040</t>
  </si>
  <si>
    <t>151100</t>
  </si>
  <si>
    <t>长期股权投资</t>
  </si>
  <si>
    <t>91</t>
  </si>
  <si>
    <t>15110001</t>
  </si>
  <si>
    <t xml:space="preserve">    长期股权投资-成本</t>
  </si>
  <si>
    <t>92</t>
  </si>
  <si>
    <t>15110002</t>
  </si>
  <si>
    <t xml:space="preserve">    长期股权投资-损益调整</t>
  </si>
  <si>
    <t>93</t>
  </si>
  <si>
    <t>15110003</t>
  </si>
  <si>
    <t xml:space="preserve">    长期股权投资-其他权益变动</t>
  </si>
  <si>
    <t>94</t>
  </si>
  <si>
    <t>15110004</t>
  </si>
  <si>
    <t xml:space="preserve">    长期股权投资-其他综合收益</t>
  </si>
  <si>
    <t>95</t>
  </si>
  <si>
    <t>151200</t>
  </si>
  <si>
    <t>减：长期股权投资减值准备</t>
  </si>
  <si>
    <t>96</t>
  </si>
  <si>
    <t>912050</t>
  </si>
  <si>
    <t>152100</t>
  </si>
  <si>
    <t>投资性房地产</t>
  </si>
  <si>
    <t>97</t>
  </si>
  <si>
    <t>15210001</t>
  </si>
  <si>
    <t xml:space="preserve">    投资性房地产-成本</t>
  </si>
  <si>
    <t>98</t>
  </si>
  <si>
    <t>15210002</t>
  </si>
  <si>
    <t xml:space="preserve">    投资性房地产-公允价值变动</t>
  </si>
  <si>
    <t>99</t>
  </si>
  <si>
    <t>152200</t>
  </si>
  <si>
    <t>投资性房地产累计折旧（摊销）</t>
  </si>
  <si>
    <t>100</t>
  </si>
  <si>
    <t>152300</t>
  </si>
  <si>
    <t>减：投资性房地产减值准备</t>
  </si>
  <si>
    <t>101</t>
  </si>
  <si>
    <t>912060</t>
  </si>
  <si>
    <t>160100</t>
  </si>
  <si>
    <t>固定资产</t>
  </si>
  <si>
    <t>102</t>
  </si>
  <si>
    <t>160200</t>
  </si>
  <si>
    <t>减：累计折旧</t>
  </si>
  <si>
    <t>103</t>
  </si>
  <si>
    <t>160300</t>
  </si>
  <si>
    <t>减：固定资产减值准备</t>
  </si>
  <si>
    <t>104</t>
  </si>
  <si>
    <t>161100</t>
  </si>
  <si>
    <t>未担保余值</t>
  </si>
  <si>
    <t>105</t>
  </si>
  <si>
    <t>161109</t>
  </si>
  <si>
    <t>减：未担保余值减值准备</t>
  </si>
  <si>
    <t>106</t>
  </si>
  <si>
    <t>912070</t>
  </si>
  <si>
    <t>160400</t>
  </si>
  <si>
    <t>在建工程</t>
  </si>
  <si>
    <t>107</t>
  </si>
  <si>
    <t>160409</t>
  </si>
  <si>
    <t>减：在建工程减值准备</t>
  </si>
  <si>
    <t>108</t>
  </si>
  <si>
    <t>160401</t>
  </si>
  <si>
    <t>油气勘探支出</t>
  </si>
  <si>
    <t>109</t>
  </si>
  <si>
    <t>160402</t>
  </si>
  <si>
    <t>油气开发支出</t>
  </si>
  <si>
    <t>110</t>
  </si>
  <si>
    <t>912080</t>
  </si>
  <si>
    <t>160500</t>
  </si>
  <si>
    <t>工程物资</t>
  </si>
  <si>
    <t>111</t>
  </si>
  <si>
    <t>16050001</t>
  </si>
  <si>
    <t xml:space="preserve">    工程物资-专用材料</t>
  </si>
  <si>
    <t>112</t>
  </si>
  <si>
    <t>16050002</t>
  </si>
  <si>
    <t xml:space="preserve">    工程物资-专用设备</t>
  </si>
  <si>
    <t>113</t>
  </si>
  <si>
    <t>16050003</t>
  </si>
  <si>
    <t xml:space="preserve">    工程物资-工器具</t>
  </si>
  <si>
    <t>114</t>
  </si>
  <si>
    <t>160509</t>
  </si>
  <si>
    <t>减：工程物资减值准备</t>
  </si>
  <si>
    <t>115</t>
  </si>
  <si>
    <t>912090</t>
  </si>
  <si>
    <t>912100</t>
  </si>
  <si>
    <t>160600</t>
  </si>
  <si>
    <t>固定资产清理</t>
  </si>
  <si>
    <t>116</t>
  </si>
  <si>
    <t>162100</t>
  </si>
  <si>
    <t>生产性生物资产</t>
  </si>
  <si>
    <t>117</t>
  </si>
  <si>
    <t>16210001</t>
  </si>
  <si>
    <t xml:space="preserve">    生产性生物资产-未成熟生产性生物资产</t>
  </si>
  <si>
    <t>118</t>
  </si>
  <si>
    <t>16210002</t>
  </si>
  <si>
    <t xml:space="preserve">    生产性生物资产-成熟生产性生物资产</t>
  </si>
  <si>
    <t>119</t>
  </si>
  <si>
    <t>16210003</t>
  </si>
  <si>
    <t xml:space="preserve">    生产性生物资产-成本（公允价值模式）</t>
  </si>
  <si>
    <t>120</t>
  </si>
  <si>
    <t>16210004</t>
  </si>
  <si>
    <t xml:space="preserve">    生产性生物资产-公允价值变动（公允价值模式）</t>
  </si>
  <si>
    <t>121</t>
  </si>
  <si>
    <t>162200</t>
  </si>
  <si>
    <t>减：生产性生物资产累计折旧</t>
  </si>
  <si>
    <t>122</t>
  </si>
  <si>
    <t>162209</t>
  </si>
  <si>
    <t>减：生产性生物资产减值准备</t>
  </si>
  <si>
    <t>123</t>
  </si>
  <si>
    <t>912110</t>
  </si>
  <si>
    <t>912115</t>
  </si>
  <si>
    <t>162300</t>
  </si>
  <si>
    <t>公益性生物资产</t>
  </si>
  <si>
    <t>124</t>
  </si>
  <si>
    <t>16230001</t>
  </si>
  <si>
    <t xml:space="preserve">    公益性生物资产-成本（公允价值模式）</t>
  </si>
  <si>
    <t>125</t>
  </si>
  <si>
    <t>16230002</t>
  </si>
  <si>
    <t xml:space="preserve">    公益性生物资产-公允价值变动（公允价值模式）</t>
  </si>
  <si>
    <t>126</t>
  </si>
  <si>
    <t>163100</t>
  </si>
  <si>
    <t>油气资产</t>
  </si>
  <si>
    <t>127</t>
  </si>
  <si>
    <t>163101</t>
  </si>
  <si>
    <t>油气资产清理</t>
  </si>
  <si>
    <t>128</t>
  </si>
  <si>
    <t>163200</t>
  </si>
  <si>
    <t>减：累计折耗</t>
  </si>
  <si>
    <t>129</t>
  </si>
  <si>
    <t>912120</t>
  </si>
  <si>
    <t>170100</t>
  </si>
  <si>
    <t>无形资产</t>
  </si>
  <si>
    <t>130</t>
  </si>
  <si>
    <t>170200</t>
  </si>
  <si>
    <t>减：累计摊销</t>
  </si>
  <si>
    <t>131</t>
  </si>
  <si>
    <t>170300</t>
  </si>
  <si>
    <t>减：无形资产减值准备</t>
  </si>
  <si>
    <t>132</t>
  </si>
  <si>
    <t>912130</t>
  </si>
  <si>
    <t>912140</t>
  </si>
  <si>
    <t>530100</t>
  </si>
  <si>
    <t>研发支出</t>
  </si>
  <si>
    <t>133</t>
  </si>
  <si>
    <t>53010001</t>
  </si>
  <si>
    <t xml:space="preserve">    研发支出-费用化支出</t>
  </si>
  <si>
    <t>134</t>
  </si>
  <si>
    <t>53010002</t>
  </si>
  <si>
    <t xml:space="preserve">    研发支出-资本化支出</t>
  </si>
  <si>
    <t>135</t>
  </si>
  <si>
    <t>171100</t>
  </si>
  <si>
    <t>商誉</t>
  </si>
  <si>
    <t>136</t>
  </si>
  <si>
    <t>171101</t>
  </si>
  <si>
    <t>减：商誉减值准备</t>
  </si>
  <si>
    <t>137</t>
  </si>
  <si>
    <t>912150</t>
  </si>
  <si>
    <t>912160</t>
  </si>
  <si>
    <t>180100</t>
  </si>
  <si>
    <t>长期待摊费用</t>
  </si>
  <si>
    <t>138</t>
  </si>
  <si>
    <t>912170</t>
  </si>
  <si>
    <t>181100</t>
  </si>
  <si>
    <t>递延所得税资产</t>
  </si>
  <si>
    <t>139</t>
  </si>
  <si>
    <t>198599</t>
  </si>
  <si>
    <t>其他非流动资产</t>
  </si>
  <si>
    <t>140</t>
  </si>
  <si>
    <t>912180</t>
  </si>
  <si>
    <t>912998</t>
  </si>
  <si>
    <t>非流动资产合计</t>
  </si>
  <si>
    <t>912999</t>
  </si>
  <si>
    <t>资产总计</t>
  </si>
  <si>
    <t>913010</t>
  </si>
  <si>
    <t>200100</t>
  </si>
  <si>
    <t>短期借款</t>
  </si>
  <si>
    <t>141</t>
  </si>
  <si>
    <t>913030</t>
  </si>
  <si>
    <t>吸收存款及同业存放</t>
  </si>
  <si>
    <t>913050</t>
  </si>
  <si>
    <t>210100</t>
  </si>
  <si>
    <t>以公允价值计量且其变动计入当期损益的金融负债</t>
  </si>
  <si>
    <t>142</t>
  </si>
  <si>
    <t>21010001</t>
  </si>
  <si>
    <t xml:space="preserve">    以公允价值计量且其变动计入当期损益的金融负债-本金</t>
  </si>
  <si>
    <t>143</t>
  </si>
  <si>
    <t>21010002</t>
  </si>
  <si>
    <t xml:space="preserve">    以公允价值计量且其变动计入当期损益的金融负债-公允价值变动</t>
  </si>
  <si>
    <t>144</t>
  </si>
  <si>
    <t>913051</t>
  </si>
  <si>
    <t>衍生金融负债</t>
  </si>
  <si>
    <t>913060</t>
  </si>
  <si>
    <t>220100</t>
  </si>
  <si>
    <t>应付票据</t>
  </si>
  <si>
    <t>145</t>
  </si>
  <si>
    <t>22010001</t>
  </si>
  <si>
    <t xml:space="preserve">    应付票据-银行承兑汇票</t>
  </si>
  <si>
    <t>146</t>
  </si>
  <si>
    <t>22010002</t>
  </si>
  <si>
    <t xml:space="preserve">    应付票据-商业承兑汇票</t>
  </si>
  <si>
    <t>147</t>
  </si>
  <si>
    <t>913070</t>
  </si>
  <si>
    <t>220200</t>
  </si>
  <si>
    <t>应付账款</t>
  </si>
  <si>
    <t>148</t>
  </si>
  <si>
    <t>913080</t>
  </si>
  <si>
    <t>220300</t>
  </si>
  <si>
    <t>预收账款</t>
  </si>
  <si>
    <t>149</t>
  </si>
  <si>
    <t>913110</t>
  </si>
  <si>
    <t>221100</t>
  </si>
  <si>
    <t>应付职工薪酬</t>
  </si>
  <si>
    <t>150</t>
  </si>
  <si>
    <t>22110001</t>
  </si>
  <si>
    <t xml:space="preserve">    应付职工薪酬-工资</t>
  </si>
  <si>
    <t>151</t>
  </si>
  <si>
    <t>22110002</t>
  </si>
  <si>
    <t xml:space="preserve">    应付职工薪酬-职工福利</t>
  </si>
  <si>
    <t>152</t>
  </si>
  <si>
    <t>22110003</t>
  </si>
  <si>
    <t xml:space="preserve">    应付职工薪酬-社会保险费</t>
  </si>
  <si>
    <t>153</t>
  </si>
  <si>
    <t>22110004</t>
  </si>
  <si>
    <t xml:space="preserve">    应付职工薪酬-住房公积金</t>
  </si>
  <si>
    <t>154</t>
  </si>
  <si>
    <t>22110005</t>
  </si>
  <si>
    <t xml:space="preserve">    应付职工薪酬-工会经费</t>
  </si>
  <si>
    <t>155</t>
  </si>
  <si>
    <t>22110006</t>
  </si>
  <si>
    <t xml:space="preserve">    应付职工薪酬-职工教育经费</t>
  </si>
  <si>
    <t>156</t>
  </si>
  <si>
    <t>22110007</t>
  </si>
  <si>
    <t xml:space="preserve">    应付职工薪酬-非货币性福利</t>
  </si>
  <si>
    <t>157</t>
  </si>
  <si>
    <t>22110008</t>
  </si>
  <si>
    <t xml:space="preserve">    应付职工薪酬-辞退福利</t>
  </si>
  <si>
    <t>158</t>
  </si>
  <si>
    <t>22110009</t>
  </si>
  <si>
    <t xml:space="preserve">    应付职工薪酬-股份支付</t>
  </si>
  <si>
    <t>159</t>
  </si>
  <si>
    <t>913120</t>
  </si>
  <si>
    <t>222100</t>
  </si>
  <si>
    <t>应交税费</t>
  </si>
  <si>
    <t>160</t>
  </si>
  <si>
    <t>22210001</t>
  </si>
  <si>
    <t xml:space="preserve">    应交税费-增值税</t>
  </si>
  <si>
    <t>161</t>
  </si>
  <si>
    <t>22210002</t>
  </si>
  <si>
    <t xml:space="preserve">    应交税费-消费税</t>
  </si>
  <si>
    <t>162</t>
  </si>
  <si>
    <t>22210003</t>
  </si>
  <si>
    <t xml:space="preserve">    应交税费-营业税</t>
  </si>
  <si>
    <t>163</t>
  </si>
  <si>
    <t>22210004</t>
  </si>
  <si>
    <t xml:space="preserve">    应交税费-所得税</t>
  </si>
  <si>
    <t>164</t>
  </si>
  <si>
    <t>22210005</t>
  </si>
  <si>
    <t xml:space="preserve">    应交税费-资源税</t>
  </si>
  <si>
    <t>165</t>
  </si>
  <si>
    <t>22210006</t>
  </si>
  <si>
    <t xml:space="preserve">    应交税费-土地增值税</t>
  </si>
  <si>
    <t>166</t>
  </si>
  <si>
    <t>22210007</t>
  </si>
  <si>
    <t xml:space="preserve">    应交税费-城市维护建设税</t>
  </si>
  <si>
    <t>167</t>
  </si>
  <si>
    <t>22210008</t>
  </si>
  <si>
    <t xml:space="preserve">    应交税费-房产税</t>
  </si>
  <si>
    <t>168</t>
  </si>
  <si>
    <t>22210009</t>
  </si>
  <si>
    <t xml:space="preserve">    应交税费-土地使用税</t>
  </si>
  <si>
    <t>169</t>
  </si>
  <si>
    <t>22210010</t>
  </si>
  <si>
    <t xml:space="preserve">    应交税费-车船使用税</t>
  </si>
  <si>
    <t>170</t>
  </si>
  <si>
    <t>22210011</t>
  </si>
  <si>
    <t xml:space="preserve">    应交税费-教育费附加</t>
  </si>
  <si>
    <t>171</t>
  </si>
  <si>
    <t>22210012</t>
  </si>
  <si>
    <t xml:space="preserve">    应交税费-矿产资源补偿费</t>
  </si>
  <si>
    <t>172</t>
  </si>
  <si>
    <t>22210013</t>
  </si>
  <si>
    <t xml:space="preserve">    应交税费-地方教育附加</t>
  </si>
  <si>
    <t>173</t>
  </si>
  <si>
    <t>22210014</t>
  </si>
  <si>
    <t xml:space="preserve">    应交税费-水利基金</t>
  </si>
  <si>
    <t>174</t>
  </si>
  <si>
    <t>22210015</t>
  </si>
  <si>
    <t xml:space="preserve">    应交税费-代扣代缴个人所得税</t>
  </si>
  <si>
    <t>175</t>
  </si>
  <si>
    <t>22210016</t>
  </si>
  <si>
    <t xml:space="preserve">    应交税费-印花税</t>
  </si>
  <si>
    <t>176</t>
  </si>
  <si>
    <t>913130</t>
  </si>
  <si>
    <t>223100</t>
  </si>
  <si>
    <t>应付利息</t>
  </si>
  <si>
    <t>177</t>
  </si>
  <si>
    <t>913135</t>
  </si>
  <si>
    <t>223200</t>
  </si>
  <si>
    <t>应付股利</t>
  </si>
  <si>
    <t>178</t>
  </si>
  <si>
    <t>913140</t>
  </si>
  <si>
    <t>224100</t>
  </si>
  <si>
    <t>其他应付款</t>
  </si>
  <si>
    <t>179</t>
  </si>
  <si>
    <t>913185</t>
  </si>
  <si>
    <t>248050</t>
  </si>
  <si>
    <t>持有待售负债</t>
  </si>
  <si>
    <t>180</t>
  </si>
  <si>
    <t>913190</t>
  </si>
  <si>
    <t>248099</t>
  </si>
  <si>
    <t>一年内到期的非流动负债</t>
  </si>
  <si>
    <t>181</t>
  </si>
  <si>
    <t>248599</t>
  </si>
  <si>
    <t>其他流动负债</t>
  </si>
  <si>
    <t>182</t>
  </si>
  <si>
    <t>913200</t>
  </si>
  <si>
    <t>913998</t>
  </si>
  <si>
    <t>流动负债合计</t>
  </si>
  <si>
    <t>914010</t>
  </si>
  <si>
    <t>250100</t>
  </si>
  <si>
    <t>长期借款</t>
  </si>
  <si>
    <t>183</t>
  </si>
  <si>
    <t>25010001</t>
  </si>
  <si>
    <t xml:space="preserve">    长期借款-本金</t>
  </si>
  <si>
    <t>184</t>
  </si>
  <si>
    <t>25010002</t>
  </si>
  <si>
    <t xml:space="preserve">    长期借款-利息调整</t>
  </si>
  <si>
    <t>185</t>
  </si>
  <si>
    <t>914020</t>
  </si>
  <si>
    <t>250200</t>
  </si>
  <si>
    <t>应付债券</t>
  </si>
  <si>
    <t>186</t>
  </si>
  <si>
    <t>25020001</t>
  </si>
  <si>
    <t xml:space="preserve">    应付债券-面值</t>
  </si>
  <si>
    <t>187</t>
  </si>
  <si>
    <t>25020002</t>
  </si>
  <si>
    <t xml:space="preserve">    应付债券-利息调整</t>
  </si>
  <si>
    <t>188</t>
  </si>
  <si>
    <t>25020003</t>
  </si>
  <si>
    <t xml:space="preserve">    应付债券-应计利息</t>
  </si>
  <si>
    <t>189</t>
  </si>
  <si>
    <t>270100</t>
  </si>
  <si>
    <t>长期应付款</t>
  </si>
  <si>
    <t>190</t>
  </si>
  <si>
    <t>270200</t>
  </si>
  <si>
    <t>未确认融资费用</t>
  </si>
  <si>
    <t>191</t>
  </si>
  <si>
    <t>914030</t>
  </si>
  <si>
    <t>914035</t>
  </si>
  <si>
    <t>270500</t>
  </si>
  <si>
    <t>长期应付职工薪酬</t>
  </si>
  <si>
    <t>192</t>
  </si>
  <si>
    <t>914040</t>
  </si>
  <si>
    <t>271100</t>
  </si>
  <si>
    <t>专项应付款</t>
  </si>
  <si>
    <t>193</t>
  </si>
  <si>
    <t>914050</t>
  </si>
  <si>
    <t>280100</t>
  </si>
  <si>
    <t>预计负债</t>
  </si>
  <si>
    <t>194</t>
  </si>
  <si>
    <t>914055</t>
  </si>
  <si>
    <t>240100</t>
  </si>
  <si>
    <t>递延收益</t>
  </si>
  <si>
    <t>195</t>
  </si>
  <si>
    <t>914060</t>
  </si>
  <si>
    <t>290100</t>
  </si>
  <si>
    <t>递延所得税负债</t>
  </si>
  <si>
    <t>196</t>
  </si>
  <si>
    <t>914070</t>
  </si>
  <si>
    <t>298599</t>
  </si>
  <si>
    <t>其他非流动负债</t>
  </si>
  <si>
    <t>197</t>
  </si>
  <si>
    <t>914998</t>
  </si>
  <si>
    <t>非流动负债合计</t>
  </si>
  <si>
    <t>914999</t>
  </si>
  <si>
    <t>负债合计</t>
  </si>
  <si>
    <t>915010</t>
  </si>
  <si>
    <t>400100</t>
  </si>
  <si>
    <t>实收资本（股本）</t>
  </si>
  <si>
    <t>198</t>
  </si>
  <si>
    <t>915015</t>
  </si>
  <si>
    <t>400150</t>
  </si>
  <si>
    <t>其他权益工具</t>
  </si>
  <si>
    <t>199</t>
  </si>
  <si>
    <t>915020</t>
  </si>
  <si>
    <t>400200</t>
  </si>
  <si>
    <t>资本公积</t>
  </si>
  <si>
    <t>200</t>
  </si>
  <si>
    <t>40020001</t>
  </si>
  <si>
    <t xml:space="preserve">    资本公积-资本（股本）溢价</t>
  </si>
  <si>
    <t>201</t>
  </si>
  <si>
    <t>40020002</t>
  </si>
  <si>
    <t xml:space="preserve">    资本公积-其他资本公积</t>
  </si>
  <si>
    <t>202</t>
  </si>
  <si>
    <t>915030</t>
  </si>
  <si>
    <t>400300</t>
  </si>
  <si>
    <t>减：库存股</t>
  </si>
  <si>
    <t>203</t>
  </si>
  <si>
    <t>400350</t>
  </si>
  <si>
    <t>其他综合收益</t>
  </si>
  <si>
    <t>204</t>
  </si>
  <si>
    <t>410500</t>
  </si>
  <si>
    <t>外币报表折算差额</t>
  </si>
  <si>
    <t>205</t>
  </si>
  <si>
    <t>915033</t>
  </si>
  <si>
    <t>915035</t>
  </si>
  <si>
    <t>400400</t>
  </si>
  <si>
    <t>专项储备</t>
  </si>
  <si>
    <t>206</t>
  </si>
  <si>
    <t>915040</t>
  </si>
  <si>
    <t>410100</t>
  </si>
  <si>
    <t>盈余公积</t>
  </si>
  <si>
    <t>207</t>
  </si>
  <si>
    <t>41010001</t>
  </si>
  <si>
    <t xml:space="preserve">    盈余公积-法定盈余公积</t>
  </si>
  <si>
    <t>208</t>
  </si>
  <si>
    <t>41010002</t>
  </si>
  <si>
    <t xml:space="preserve">    盈余公积-任意盈余公积</t>
  </si>
  <si>
    <t>209</t>
  </si>
  <si>
    <t>41010003</t>
  </si>
  <si>
    <t xml:space="preserve">    盈余公积-储备基金</t>
  </si>
  <si>
    <t>210</t>
  </si>
  <si>
    <t>41010004</t>
  </si>
  <si>
    <t xml:space="preserve">    盈余公积-企业发展基金</t>
  </si>
  <si>
    <t>211</t>
  </si>
  <si>
    <t>41010005</t>
  </si>
  <si>
    <t xml:space="preserve">    盈余公积-利润归还投资</t>
  </si>
  <si>
    <t>212</t>
  </si>
  <si>
    <t>915050</t>
  </si>
  <si>
    <t>410200</t>
  </si>
  <si>
    <t>一般风险准备</t>
  </si>
  <si>
    <t>213</t>
  </si>
  <si>
    <t>915060</t>
  </si>
  <si>
    <t>期末未分配利润</t>
  </si>
  <si>
    <t>214</t>
  </si>
  <si>
    <t>915080</t>
  </si>
  <si>
    <t>归属于母公司股东权益合计</t>
  </si>
  <si>
    <t>915090</t>
  </si>
  <si>
    <t>410600</t>
  </si>
  <si>
    <t>少数股东权益</t>
  </si>
  <si>
    <t>215</t>
  </si>
  <si>
    <t>915998</t>
  </si>
  <si>
    <t>股东权益合计</t>
  </si>
  <si>
    <t>915999</t>
  </si>
  <si>
    <t>负债和股东权益总计</t>
  </si>
  <si>
    <t>921000</t>
  </si>
  <si>
    <t>营业总收入</t>
  </si>
  <si>
    <t>600100</t>
  </si>
  <si>
    <t>主营业务收入</t>
  </si>
  <si>
    <t>216</t>
  </si>
  <si>
    <t>605100</t>
  </si>
  <si>
    <t>其他业务收入</t>
  </si>
  <si>
    <t>217</t>
  </si>
  <si>
    <t>921010</t>
  </si>
  <si>
    <t>营业收入</t>
  </si>
  <si>
    <t>921040</t>
  </si>
  <si>
    <t>手续费及佣金收入</t>
  </si>
  <si>
    <t>922000</t>
  </si>
  <si>
    <t>营业总成本</t>
  </si>
  <si>
    <t>604150</t>
  </si>
  <si>
    <t>主营业务成本</t>
  </si>
  <si>
    <t>218</t>
  </si>
  <si>
    <t>606150</t>
  </si>
  <si>
    <t>其他业务成本</t>
  </si>
  <si>
    <t>219</t>
  </si>
  <si>
    <t>922010</t>
  </si>
  <si>
    <t>营业成本</t>
  </si>
  <si>
    <t>922030</t>
  </si>
  <si>
    <t>手续费及佣金支出</t>
  </si>
  <si>
    <t>922090</t>
  </si>
  <si>
    <t>607100</t>
  </si>
  <si>
    <t>税金及附加</t>
  </si>
  <si>
    <t>220</t>
  </si>
  <si>
    <t>922100</t>
  </si>
  <si>
    <t>608100</t>
  </si>
  <si>
    <t>销售费用</t>
  </si>
  <si>
    <t>221</t>
  </si>
  <si>
    <t>922110</t>
  </si>
  <si>
    <t>608120</t>
  </si>
  <si>
    <t>管理费用</t>
  </si>
  <si>
    <t>222</t>
  </si>
  <si>
    <t>922120</t>
  </si>
  <si>
    <t>608140</t>
  </si>
  <si>
    <t>财务费用</t>
  </si>
  <si>
    <t>223</t>
  </si>
  <si>
    <t>608180</t>
  </si>
  <si>
    <t>资产减值损失</t>
  </si>
  <si>
    <t>224</t>
  </si>
  <si>
    <t>922130</t>
  </si>
  <si>
    <t>610100</t>
  </si>
  <si>
    <t>公允价值变动损益</t>
  </si>
  <si>
    <t>225</t>
  </si>
  <si>
    <t>610200</t>
  </si>
  <si>
    <t>套期损益</t>
  </si>
  <si>
    <t>226</t>
  </si>
  <si>
    <t>923010</t>
  </si>
  <si>
    <t>公允价值变动收益</t>
  </si>
  <si>
    <t>923015</t>
  </si>
  <si>
    <t>610500</t>
  </si>
  <si>
    <t>净敞口套期损益</t>
  </si>
  <si>
    <t>227</t>
  </si>
  <si>
    <t>923020</t>
  </si>
  <si>
    <t>611100</t>
  </si>
  <si>
    <t>投资收益</t>
  </si>
  <si>
    <t>228</t>
  </si>
  <si>
    <t>923025</t>
  </si>
  <si>
    <t>611130</t>
  </si>
  <si>
    <t>资产处置收益</t>
  </si>
  <si>
    <t>229</t>
  </si>
  <si>
    <t>923030</t>
  </si>
  <si>
    <t>611500</t>
  </si>
  <si>
    <t>其他收益</t>
  </si>
  <si>
    <t>230</t>
  </si>
  <si>
    <t>923998</t>
  </si>
  <si>
    <t>营业利润</t>
  </si>
  <si>
    <t>924010</t>
  </si>
  <si>
    <t>630100</t>
  </si>
  <si>
    <t>营业外收入</t>
  </si>
  <si>
    <t>231</t>
  </si>
  <si>
    <t>924020</t>
  </si>
  <si>
    <t>671100</t>
  </si>
  <si>
    <t>营业外支出</t>
  </si>
  <si>
    <t>232</t>
  </si>
  <si>
    <t>924998</t>
  </si>
  <si>
    <t>利润总额</t>
  </si>
  <si>
    <t>925010</t>
  </si>
  <si>
    <t>680100</t>
  </si>
  <si>
    <t>所得税费用</t>
  </si>
  <si>
    <t>233</t>
  </si>
  <si>
    <t>68010001</t>
  </si>
  <si>
    <t xml:space="preserve">    所得税费用-当期所得税费用</t>
  </si>
  <si>
    <t>234</t>
  </si>
  <si>
    <t>68010002</t>
  </si>
  <si>
    <t xml:space="preserve">    所得税费用-递延所得税费用</t>
  </si>
  <si>
    <t>235</t>
  </si>
  <si>
    <t>926000</t>
  </si>
  <si>
    <t>净利润</t>
  </si>
  <si>
    <t>926010</t>
  </si>
  <si>
    <t>归属于母公司股东的净利润</t>
  </si>
  <si>
    <t>926020</t>
  </si>
  <si>
    <t>690500</t>
  </si>
  <si>
    <t>少数股东损益</t>
  </si>
  <si>
    <t>236</t>
  </si>
  <si>
    <t>926100</t>
  </si>
  <si>
    <t>690010</t>
  </si>
  <si>
    <t>持续经营净利润</t>
  </si>
  <si>
    <t>237</t>
  </si>
  <si>
    <t>926200</t>
  </si>
  <si>
    <t>690020</t>
  </si>
  <si>
    <t>终止经营净利润</t>
  </si>
  <si>
    <t>238</t>
  </si>
  <si>
    <t>928000</t>
  </si>
  <si>
    <t>680200</t>
  </si>
  <si>
    <t>其他综合收益的税后净额</t>
  </si>
  <si>
    <t>239</t>
  </si>
  <si>
    <t>68020001</t>
  </si>
  <si>
    <t xml:space="preserve">    归属于母公司所有者的其他综合收益</t>
  </si>
  <si>
    <t>240</t>
  </si>
  <si>
    <t>68020002</t>
  </si>
  <si>
    <t xml:space="preserve">    归属于少数股东的其他综合收益的税后净额</t>
  </si>
  <si>
    <t>241</t>
  </si>
  <si>
    <t>928010</t>
  </si>
  <si>
    <t>归属于母公司所有者的其他综合收益</t>
  </si>
  <si>
    <t>928020</t>
  </si>
  <si>
    <t>归属于少数股东的其他综合收益</t>
  </si>
  <si>
    <t>929000</t>
  </si>
  <si>
    <t>综合收益总额</t>
  </si>
  <si>
    <t>929010</t>
  </si>
  <si>
    <t>归属于母公司所有者的综合收益总额</t>
  </si>
  <si>
    <t>929020</t>
  </si>
  <si>
    <t>归属于少数股东的综合收益总额</t>
  </si>
  <si>
    <t>利润分配表</t>
  </si>
  <si>
    <t>L00000</t>
  </si>
  <si>
    <t>净利润：</t>
  </si>
  <si>
    <t>L00090</t>
  </si>
  <si>
    <t xml:space="preserve">  减：少数股东损益</t>
  </si>
  <si>
    <t>410401</t>
  </si>
  <si>
    <t xml:space="preserve">  加：年初未分配利润</t>
  </si>
  <si>
    <t>242</t>
  </si>
  <si>
    <t>410402</t>
  </si>
  <si>
    <t xml:space="preserve">      其他转入数</t>
  </si>
  <si>
    <t>243</t>
  </si>
  <si>
    <t>L00001</t>
  </si>
  <si>
    <t>可供分配的利润</t>
  </si>
  <si>
    <t>41040001</t>
  </si>
  <si>
    <t xml:space="preserve">  减：提取法定盈余公积</t>
  </si>
  <si>
    <t>244</t>
  </si>
  <si>
    <t>41040002</t>
  </si>
  <si>
    <t xml:space="preserve">      提取职工奖励及福利基金</t>
  </si>
  <si>
    <t>245</t>
  </si>
  <si>
    <t>41040003</t>
  </si>
  <si>
    <t xml:space="preserve">      提取储备基金</t>
  </si>
  <si>
    <t>246</t>
  </si>
  <si>
    <t>41040004</t>
  </si>
  <si>
    <t xml:space="preserve">      提取企业发展基金</t>
  </si>
  <si>
    <t>247</t>
  </si>
  <si>
    <t>41040005</t>
  </si>
  <si>
    <t xml:space="preserve">      利润归还投资</t>
  </si>
  <si>
    <t>248</t>
  </si>
  <si>
    <t>L00002</t>
  </si>
  <si>
    <t>可供投资者分配的利润</t>
  </si>
  <si>
    <t>41040007</t>
  </si>
  <si>
    <t xml:space="preserve">  减：提取任意盈余公积</t>
  </si>
  <si>
    <t>249</t>
  </si>
  <si>
    <t>41040011</t>
  </si>
  <si>
    <t xml:space="preserve">      提取一般风险准备</t>
  </si>
  <si>
    <t>250</t>
  </si>
  <si>
    <t>41040008</t>
  </si>
  <si>
    <t xml:space="preserve">      应付现金股利或利润</t>
  </si>
  <si>
    <t>251</t>
  </si>
  <si>
    <t>41040009</t>
  </si>
  <si>
    <t xml:space="preserve">      转作股本的股利</t>
  </si>
  <si>
    <t>252</t>
  </si>
  <si>
    <t>41040010</t>
  </si>
  <si>
    <t xml:space="preserve">      盈余公积补亏</t>
  </si>
  <si>
    <t>253</t>
  </si>
  <si>
    <t>41040012</t>
  </si>
  <si>
    <t xml:space="preserve">      同一控制下企业合并被合并方留存收益不足恢复部分</t>
  </si>
  <si>
    <t>254</t>
  </si>
  <si>
    <t>490601</t>
  </si>
  <si>
    <t xml:space="preserve">      子公司上交利润</t>
  </si>
  <si>
    <t>255</t>
  </si>
  <si>
    <t>490602</t>
  </si>
  <si>
    <t xml:space="preserve">  加：收到子公司利润</t>
  </si>
  <si>
    <t>256</t>
  </si>
  <si>
    <t>L00003</t>
  </si>
  <si>
    <t>410409</t>
  </si>
  <si>
    <t>未分配利润</t>
  </si>
  <si>
    <t>257</t>
  </si>
  <si>
    <t>04贸易2017</t>
  </si>
  <si>
    <t>05明贺钢管2017</t>
  </si>
  <si>
    <r>
      <rPr>
        <sz val="10"/>
        <color theme="1"/>
        <rFont val="宋体"/>
        <family val="3"/>
        <charset val="134"/>
      </rPr>
      <t>公司</t>
    </r>
    <r>
      <rPr>
        <sz val="10"/>
        <color theme="1"/>
        <rFont val="Arial Narrow"/>
        <family val="2"/>
      </rPr>
      <t xml:space="preserve"> </t>
    </r>
    <phoneticPr fontId="47" type="noConversion"/>
  </si>
  <si>
    <r>
      <rPr>
        <sz val="10"/>
        <color theme="1"/>
        <rFont val="宋体"/>
        <family val="3"/>
        <charset val="134"/>
      </rPr>
      <t>审定数</t>
    </r>
    <phoneticPr fontId="47" type="noConversion"/>
  </si>
  <si>
    <r>
      <rPr>
        <sz val="10"/>
        <color theme="1"/>
        <rFont val="宋体"/>
        <family val="3"/>
        <charset val="134"/>
      </rPr>
      <t>固定资产处置</t>
    </r>
    <phoneticPr fontId="47" type="noConversion"/>
  </si>
  <si>
    <r>
      <rPr>
        <sz val="10"/>
        <color theme="1"/>
        <rFont val="宋体"/>
        <family val="3"/>
        <charset val="134"/>
      </rPr>
      <t>固定资产报废</t>
    </r>
    <phoneticPr fontId="47" type="noConversion"/>
  </si>
  <si>
    <r>
      <rPr>
        <sz val="10"/>
        <color theme="1"/>
        <rFont val="宋体"/>
        <family val="3"/>
        <charset val="134"/>
      </rPr>
      <t>收入</t>
    </r>
    <phoneticPr fontId="47" type="noConversion"/>
  </si>
  <si>
    <r>
      <rPr>
        <sz val="10"/>
        <color theme="1"/>
        <rFont val="宋体"/>
        <family val="3"/>
        <charset val="134"/>
      </rPr>
      <t>支出</t>
    </r>
    <phoneticPr fontId="47" type="noConversion"/>
  </si>
  <si>
    <r>
      <rPr>
        <sz val="10"/>
        <color theme="1"/>
        <rFont val="宋体"/>
        <family val="2"/>
      </rPr>
      <t>印染</t>
    </r>
    <phoneticPr fontId="47" type="noConversion"/>
  </si>
  <si>
    <r>
      <rPr>
        <sz val="10"/>
        <color theme="1"/>
        <rFont val="宋体"/>
        <family val="2"/>
      </rPr>
      <t>纺织</t>
    </r>
    <phoneticPr fontId="47" type="noConversion"/>
  </si>
  <si>
    <r>
      <rPr>
        <sz val="10"/>
        <color theme="1"/>
        <rFont val="宋体"/>
        <family val="2"/>
      </rPr>
      <t>明贺</t>
    </r>
    <phoneticPr fontId="47" type="noConversion"/>
  </si>
  <si>
    <r>
      <rPr>
        <b/>
        <sz val="10"/>
        <color theme="1"/>
        <rFont val="宋体"/>
        <family val="3"/>
        <charset val="134"/>
      </rPr>
      <t>合计</t>
    </r>
    <phoneticPr fontId="47" type="noConversion"/>
  </si>
  <si>
    <t>固定资产处置损益：</t>
    <phoneticPr fontId="2" type="noConversion"/>
  </si>
  <si>
    <t>编制单位：浙江富润印染有限公司</t>
    <phoneticPr fontId="14" type="noConversion"/>
  </si>
  <si>
    <t>印染</t>
    <phoneticPr fontId="2" type="noConversion"/>
  </si>
  <si>
    <t>明贺</t>
    <phoneticPr fontId="2" type="noConversion"/>
  </si>
  <si>
    <t>印染合并</t>
    <phoneticPr fontId="2" type="noConversion"/>
  </si>
  <si>
    <t>合 并 资 产 负 债 表</t>
  </si>
  <si>
    <t>2017年12月31日</t>
  </si>
  <si>
    <t>会合01表</t>
  </si>
  <si>
    <t>编制单位：浙江富润印染有限公司</t>
  </si>
  <si>
    <t>单位：人民币元</t>
  </si>
  <si>
    <t>资  产</t>
  </si>
  <si>
    <t>注释号</t>
  </si>
  <si>
    <t>期末数</t>
  </si>
  <si>
    <t>期初数</t>
  </si>
  <si>
    <t>负债和所有者权益
(或股东权益)</t>
  </si>
  <si>
    <t>流动资产：</t>
  </si>
  <si>
    <t>流动负债：</t>
  </si>
  <si>
    <t xml:space="preserve">  货币资金</t>
  </si>
  <si>
    <t xml:space="preserve">  短期借款</t>
  </si>
  <si>
    <t xml:space="preserve">  结算备付金</t>
  </si>
  <si>
    <t xml:space="preserve">  向中央银行借款</t>
  </si>
  <si>
    <t xml:space="preserve">  拆出资金</t>
  </si>
  <si>
    <t xml:space="preserve">  吸收存款及同业存放</t>
  </si>
  <si>
    <t xml:space="preserve">  以公允价值计量且其变动计
  入当期损益的金融资产</t>
  </si>
  <si>
    <t xml:space="preserve">  拆入资金</t>
  </si>
  <si>
    <t xml:space="preserve">  衍生金融资产</t>
  </si>
  <si>
    <t xml:space="preserve">  以公允价值计量且其变动计
  入当期损益的金融负债</t>
  </si>
  <si>
    <t xml:space="preserve">  应收票据</t>
  </si>
  <si>
    <t xml:space="preserve">  衍生金融负债</t>
  </si>
  <si>
    <t xml:space="preserve">  应收账款</t>
  </si>
  <si>
    <t xml:space="preserve">  应付票据</t>
  </si>
  <si>
    <t xml:space="preserve">  预付款项</t>
  </si>
  <si>
    <t xml:space="preserve">  应付账款</t>
  </si>
  <si>
    <t xml:space="preserve">  应收保费</t>
  </si>
  <si>
    <t xml:space="preserve">  预收款项</t>
  </si>
  <si>
    <t xml:space="preserve">  应收分保账款</t>
  </si>
  <si>
    <t xml:space="preserve">  卖出回购金融资产款</t>
  </si>
  <si>
    <t xml:space="preserve">  应收分保合同准备金</t>
  </si>
  <si>
    <t xml:space="preserve">  应付手续费及佣金</t>
  </si>
  <si>
    <t xml:space="preserve">  应收利息</t>
  </si>
  <si>
    <t xml:space="preserve">  应付职工薪酬</t>
  </si>
  <si>
    <t xml:space="preserve">  应收股利</t>
  </si>
  <si>
    <t xml:space="preserve">  应交税费</t>
  </si>
  <si>
    <t xml:space="preserve">  其他应收款</t>
  </si>
  <si>
    <t xml:space="preserve">  应付利息</t>
  </si>
  <si>
    <t xml:space="preserve">  买入返售金融资产</t>
  </si>
  <si>
    <t xml:space="preserve">  应付股利</t>
  </si>
  <si>
    <t xml:space="preserve">  存货</t>
  </si>
  <si>
    <t xml:space="preserve">  其他应付款</t>
  </si>
  <si>
    <t xml:space="preserve">  持有待售资产</t>
  </si>
  <si>
    <t xml:space="preserve">  应付分保账款</t>
  </si>
  <si>
    <t xml:space="preserve">  一年内到期的非流动资产</t>
  </si>
  <si>
    <t xml:space="preserve">  保险合同准备金</t>
  </si>
  <si>
    <t xml:space="preserve">  其他流动资产</t>
  </si>
  <si>
    <t xml:space="preserve">  代理买卖证券款</t>
  </si>
  <si>
    <t xml:space="preserve">      流动资产合计</t>
  </si>
  <si>
    <t xml:space="preserve">  代理承销证券款</t>
  </si>
  <si>
    <t xml:space="preserve">  持有待售负债</t>
  </si>
  <si>
    <t xml:space="preserve">  一年内到期的非流动负债</t>
  </si>
  <si>
    <t xml:space="preserve">  其他流动负债</t>
  </si>
  <si>
    <t xml:space="preserve">       流动负债合计</t>
  </si>
  <si>
    <t>非流动负债：</t>
  </si>
  <si>
    <t xml:space="preserve">  长期借款</t>
  </si>
  <si>
    <t xml:space="preserve">  应付债券</t>
  </si>
  <si>
    <t xml:space="preserve">    其中：优先股</t>
  </si>
  <si>
    <t xml:space="preserve">          永续债</t>
  </si>
  <si>
    <t xml:space="preserve">  长期应付款</t>
  </si>
  <si>
    <t xml:space="preserve">  长期应付职工薪酬</t>
  </si>
  <si>
    <t xml:space="preserve">  专项应付款</t>
  </si>
  <si>
    <t xml:space="preserve">  预计负债</t>
  </si>
  <si>
    <t>非流动资产：</t>
  </si>
  <si>
    <t xml:space="preserve">  递延收益</t>
  </si>
  <si>
    <t xml:space="preserve">  发放委托贷款及垫款</t>
  </si>
  <si>
    <t xml:space="preserve">  递延所得税负债</t>
  </si>
  <si>
    <t xml:space="preserve">  可供出售金融资产</t>
  </si>
  <si>
    <t xml:space="preserve">  其他非流动负债</t>
  </si>
  <si>
    <t xml:space="preserve">  持有至到期投资</t>
  </si>
  <si>
    <t xml:space="preserve">     非流动负债合计</t>
  </si>
  <si>
    <t xml:space="preserve">  长期应收款</t>
  </si>
  <si>
    <t xml:space="preserve">         负债合计</t>
  </si>
  <si>
    <t xml:space="preserve">  长期股权投资</t>
  </si>
  <si>
    <t>所有者权益(或股东权益)：</t>
  </si>
  <si>
    <t xml:space="preserve">  投资性房地产</t>
  </si>
  <si>
    <t xml:space="preserve">  实收资本(或股本)</t>
  </si>
  <si>
    <t xml:space="preserve">  固定资产</t>
  </si>
  <si>
    <t xml:space="preserve">  其他权益工具</t>
  </si>
  <si>
    <t xml:space="preserve">  在建工程</t>
  </si>
  <si>
    <t xml:space="preserve">  工程物资</t>
  </si>
  <si>
    <t xml:space="preserve">  固定资产清理</t>
  </si>
  <si>
    <t xml:space="preserve">  资本公积</t>
  </si>
  <si>
    <t xml:space="preserve">  生产性生物资产</t>
  </si>
  <si>
    <t xml:space="preserve">  减：库存股</t>
  </si>
  <si>
    <t xml:space="preserve">  油气资产</t>
  </si>
  <si>
    <t xml:space="preserve">  其他综合收益</t>
  </si>
  <si>
    <t xml:space="preserve">  无形资产</t>
  </si>
  <si>
    <t xml:space="preserve">  专项储备</t>
  </si>
  <si>
    <t xml:space="preserve">  开发支出</t>
  </si>
  <si>
    <t xml:space="preserve">  盈余公积</t>
  </si>
  <si>
    <t xml:space="preserve">  商誉</t>
  </si>
  <si>
    <t xml:space="preserve">  一般风险准备</t>
  </si>
  <si>
    <t xml:space="preserve">  长期待摊费用</t>
  </si>
  <si>
    <t xml:space="preserve">  未分配利润</t>
  </si>
  <si>
    <t xml:space="preserve">  递延所得税资产</t>
  </si>
  <si>
    <t xml:space="preserve">  归属于母公司所有者权益合计</t>
  </si>
  <si>
    <t xml:space="preserve">  其他非流动资产</t>
  </si>
  <si>
    <t xml:space="preserve">  少数股东权益</t>
  </si>
  <si>
    <t xml:space="preserve">     非流动资产合计</t>
  </si>
  <si>
    <t xml:space="preserve">       所有者权益合计</t>
  </si>
  <si>
    <t xml:space="preserve">      资产总计</t>
  </si>
  <si>
    <t>负债和所有者权益总计</t>
  </si>
  <si>
    <t>法定代表人：</t>
  </si>
  <si>
    <t>主管会计工作的负责人：</t>
  </si>
  <si>
    <t>第  页   共  页</t>
  </si>
  <si>
    <t>合 并 利 润 表</t>
  </si>
  <si>
    <t>2017年度</t>
  </si>
  <si>
    <t>会合02表</t>
  </si>
  <si>
    <t>项  目</t>
  </si>
  <si>
    <t>本期数</t>
  </si>
  <si>
    <t>上年同期数</t>
  </si>
  <si>
    <t>一、营业总收入</t>
  </si>
  <si>
    <t xml:space="preserve">  其中：营业收入</t>
  </si>
  <si>
    <t xml:space="preserve">        利息收入</t>
  </si>
  <si>
    <t xml:space="preserve">        已赚保费</t>
  </si>
  <si>
    <t xml:space="preserve">        手续费及佣金收入</t>
  </si>
  <si>
    <t>二、营业总成本</t>
  </si>
  <si>
    <t xml:space="preserve">  其中：营业成本</t>
  </si>
  <si>
    <t xml:space="preserve">        利息支出</t>
  </si>
  <si>
    <t xml:space="preserve">        手续费及佣金支出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</si>
  <si>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</si>
  <si>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</si>
  <si>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</si>
  <si>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</si>
  <si>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</si>
  <si>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税金及附加</t>
  </si>
  <si>
    <t xml:space="preserve">        销售费用</t>
  </si>
  <si>
    <t xml:space="preserve">        管理费用</t>
  </si>
  <si>
    <t xml:space="preserve">        财务费用</t>
  </si>
  <si>
    <t xml:space="preserve">        资产减值损失</t>
  </si>
  <si>
    <t xml:space="preserve">  加：公允价值变动收益（损失以“-”号填列）</t>
  </si>
  <si>
    <t xml:space="preserve">      净敞口套期损益（损失以“-”号填列）</t>
  </si>
  <si>
    <t xml:space="preserve">      投资收益（损失以“-”号填列）</t>
  </si>
  <si>
    <t xml:space="preserve">        其中：对联营企业和合营企业的投资收益</t>
  </si>
  <si>
    <t xml:space="preserve">      资产处置收益（损失以“-”号填列）</t>
  </si>
  <si>
    <t xml:space="preserve">      汇兑收益（损失以“-”号填列）</t>
  </si>
  <si>
    <t xml:space="preserve">      其他收益</t>
  </si>
  <si>
    <t>三、营业利润（亏损以“-”号填列）</t>
  </si>
  <si>
    <t xml:space="preserve">  加：营业外收入</t>
  </si>
  <si>
    <t xml:space="preserve">  减：营业外支出</t>
  </si>
  <si>
    <t>四、利润总额（亏损总额以“-”号填列）</t>
  </si>
  <si>
    <t xml:space="preserve">  减：所得税费用</t>
  </si>
  <si>
    <t>五、净利润（净亏损以“-”号填列）</t>
  </si>
  <si>
    <t xml:space="preserve">  （一）按经营持续性分类：</t>
  </si>
  <si>
    <t xml:space="preserve">      1.持续经营净利润（净亏损以“-”号填列）</t>
  </si>
  <si>
    <t xml:space="preserve">      2.终止经营净利润（净亏损以“-”号填列）</t>
  </si>
  <si>
    <t xml:space="preserve">  （二）按所有权归属分类：</t>
  </si>
  <si>
    <t xml:space="preserve">      1.归属于母公司所有者的净利润（净亏损以“-”号填列）</t>
  </si>
  <si>
    <t xml:space="preserve">      2.少数股东损益（净亏损以“-”号填列）</t>
  </si>
  <si>
    <t>六、其他综合收益的税后净额</t>
  </si>
  <si>
    <t xml:space="preserve">   归属母公司所有者的其他综合收益的税后净额</t>
  </si>
  <si>
    <t xml:space="preserve">  （一）以后不能重分类进损益的其他综合收益</t>
  </si>
  <si>
    <t xml:space="preserve">      1.重新计量设定受益计划净负债或净资产导致的变动</t>
  </si>
  <si>
    <t xml:space="preserve">      2.权益法下在被投资单位不能重分类进损益的其他综合收
        益中所享有的份额</t>
  </si>
  <si>
    <t xml:space="preserve">  （二）以后将重分类进损益的其他综合收益</t>
  </si>
  <si>
    <t xml:space="preserve">      1.权益法下在被投资单位以后将重分类进损益的其他综合
        收益中所享有的份额</t>
  </si>
  <si>
    <t xml:space="preserve">      2.可供出售金融资产公允价值变动损益</t>
  </si>
  <si>
    <t xml:space="preserve">      3.持有至到期投资重分类为可供出售金融资产损益</t>
  </si>
  <si>
    <t xml:space="preserve">      4.现金流量套期损益的有效部分</t>
  </si>
  <si>
    <t xml:space="preserve">      5.外币财务报表折算差额</t>
  </si>
  <si>
    <t xml:space="preserve">      6.其他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</si>
  <si>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</si>
  <si>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</si>
  <si>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</si>
  <si>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</si>
  <si>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</si>
  <si>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（一）基本每股收益（元/股）</t>
  </si>
  <si>
    <t xml:space="preserve">  （二）稀释每股收益（元/股）</t>
  </si>
  <si>
    <t>本期发生同一控制下企业合并的，被合并方在合并前实现的净利润为：　　　 元, 上期被合并方实现的净利润为： 　　　 元。</t>
  </si>
  <si>
    <t xml:space="preserve">法定代表人：                   主管会计工作的负责人：                   会计机构负责人：   </t>
  </si>
  <si>
    <t>资  产  负  债  表</t>
  </si>
  <si>
    <t>会企01表</t>
  </si>
  <si>
    <t>单位:人民币元</t>
  </si>
  <si>
    <t>负债和所有者权益</t>
  </si>
  <si>
    <t xml:space="preserve">  以公允价值计量且其变动
  计入当期损益的金融资产</t>
  </si>
  <si>
    <t xml:space="preserve">  以公允价值计量且其变动
  计入当期损益的金融负债</t>
  </si>
  <si>
    <t xml:space="preserve">      非流动负债合计</t>
  </si>
  <si>
    <t xml:space="preserve">        负债合计</t>
  </si>
  <si>
    <t>第  页    共  页</t>
  </si>
  <si>
    <t>利  润  表</t>
  </si>
  <si>
    <t>会企02表</t>
  </si>
  <si>
    <t>一、营业收入</t>
  </si>
  <si>
    <t xml:space="preserve">    减：营业成本</t>
  </si>
  <si>
    <t xml:space="preserve">    加：公允价值变动收益（损失以“-”号填列）</t>
  </si>
  <si>
    <t xml:space="preserve">        净敞口套期损益（损失以“-”号填列）</t>
  </si>
  <si>
    <t xml:space="preserve">        投资收益（损失以“-”号填列）</t>
  </si>
  <si>
    <t xml:space="preserve">        资产处置收益（损失以“-”号填列）</t>
  </si>
  <si>
    <t xml:space="preserve">        其他收益</t>
  </si>
  <si>
    <t>二、营业利润（亏损以“-”号填列）</t>
  </si>
  <si>
    <t xml:space="preserve">    加：营业外收入</t>
  </si>
  <si>
    <t xml:space="preserve">    减：营业外支出</t>
  </si>
  <si>
    <t>三、利润总额（亏损总额以“-”号填列）</t>
  </si>
  <si>
    <t xml:space="preserve">    减：所得税费用</t>
  </si>
  <si>
    <t>四、净利润（净亏损以“-”号填列）</t>
  </si>
  <si>
    <t xml:space="preserve">    （一）持续经营净利润（净亏损以“-”号填列）</t>
  </si>
  <si>
    <t xml:space="preserve">    （二）终止经营净利润（净亏损以“-”号填列）</t>
  </si>
  <si>
    <t>五、其他综合收益的税后净额</t>
  </si>
  <si>
    <t xml:space="preserve">    （一）以后不能重分类进损益的其他综合收益</t>
  </si>
  <si>
    <t xml:space="preserve">        1.重新计量设定受益计划净负债或净资产的变动</t>
  </si>
  <si>
    <t xml:space="preserve">        2.权益法下在被投资单位不能重分类进损益的其他
          综合收益中享有的份额</t>
  </si>
  <si>
    <t xml:space="preserve">    （二）以后将重分类进损益的其他综合收益</t>
  </si>
  <si>
    <t xml:space="preserve">        1.权益法下在被投资单位以后将重分类进损益的其
          他综合收益中享有的份额</t>
  </si>
  <si>
    <t xml:space="preserve">        2.可供出售金融资产公允价值变动损益</t>
  </si>
  <si>
    <t xml:space="preserve">        3.持有至到期投资重分类为可供出售金融资产损益</t>
  </si>
  <si>
    <t xml:space="preserve">        4.现金流量套期损益的有效部分</t>
  </si>
  <si>
    <t xml:space="preserve">        5.外币财务报表折算差额</t>
  </si>
  <si>
    <t xml:space="preserve">        6.其他</t>
  </si>
  <si>
    <t>六、综合收益总额</t>
  </si>
  <si>
    <t>七、每股收益：</t>
  </si>
  <si>
    <t xml:space="preserve">    （一）基本每股收益（元/股）</t>
  </si>
  <si>
    <t xml:space="preserve">    （二）稀释每股收益（元/股）</t>
  </si>
  <si>
    <t>法定代表人：                      主管会计工作的负责人：                   会计机构负责人：</t>
  </si>
  <si>
    <t>第   页   共    页</t>
  </si>
  <si>
    <t>负债和所有者权益_x000D_</t>
    <phoneticPr fontId="14" type="noConversion"/>
  </si>
  <si>
    <t>所有者权益：</t>
    <phoneticPr fontId="14" type="noConversion"/>
  </si>
  <si>
    <t xml:space="preserve">  实收资本</t>
    <phoneticPr fontId="14" type="noConversion"/>
  </si>
  <si>
    <t>合 并 资 产 负 债 表</t>
    <phoneticPr fontId="14" type="noConversion"/>
  </si>
  <si>
    <t>母 公 司 资 产 负 债 表</t>
    <phoneticPr fontId="14" type="noConversion"/>
  </si>
  <si>
    <t>合 并 利 润 表</t>
    <phoneticPr fontId="14" type="noConversion"/>
  </si>
  <si>
    <t>母 公 司 利 润 表</t>
    <phoneticPr fontId="2" type="noConversion"/>
  </si>
  <si>
    <t xml:space="preserve">    会计机构负责人：   </t>
    <phoneticPr fontId="14" type="noConversion"/>
  </si>
  <si>
    <t xml:space="preserve">      会计机构负责人：</t>
    <phoneticPr fontId="2" type="noConversion"/>
  </si>
  <si>
    <t>母 公 司 现 金 流 量 表</t>
    <phoneticPr fontId="2" type="noConversion"/>
  </si>
  <si>
    <t xml:space="preserve">       会计机构负责人：</t>
    <phoneticPr fontId="2" type="noConversion"/>
  </si>
  <si>
    <t>一般风
险准备</t>
    <phoneticPr fontId="14" type="noConversion"/>
  </si>
  <si>
    <t>实收资本</t>
    <phoneticPr fontId="2" type="noConversion"/>
  </si>
  <si>
    <t xml:space="preserve">母 公 司 所 有 者 权 益 变 动 表 </t>
    <phoneticPr fontId="2" type="noConversion"/>
  </si>
  <si>
    <t>项       目</t>
    <phoneticPr fontId="2" type="noConversion"/>
  </si>
  <si>
    <t>实收资本</t>
    <phoneticPr fontId="2" type="noConversion"/>
  </si>
  <si>
    <t>实收资本</t>
    <phoneticPr fontId="2" type="noConversion"/>
  </si>
  <si>
    <t>1．资本公积转增资本</t>
    <phoneticPr fontId="2" type="noConversion"/>
  </si>
  <si>
    <t>2．盈余公积转增资本</t>
    <phoneticPr fontId="2" type="noConversion"/>
  </si>
  <si>
    <t>2．对所有者的分配</t>
    <phoneticPr fontId="2" type="noConversion"/>
  </si>
  <si>
    <t>3．对所有者的分配</t>
    <phoneticPr fontId="14" type="noConversion"/>
  </si>
  <si>
    <t>1．资本公积转增资本</t>
    <phoneticPr fontId="14" type="noConversion"/>
  </si>
  <si>
    <t>2．盈余公积转增资本</t>
    <phoneticPr fontId="14" type="noConversion"/>
  </si>
  <si>
    <t xml:space="preserve">法定代表人：                       主管会计工作的负责人：                      </t>
    <phoneticPr fontId="2" type="noConversion"/>
  </si>
  <si>
    <t>法定代表人：                          主管会计工作的负责人：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</si>
</sst>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.00_ ;_ * \-#,##0.00_ ;_ * &quot;&quot;??_ ;_ @_ "/>
    <numFmt numFmtId="177" formatCode="#,##0.00;;"/>
    <numFmt numFmtId="178" formatCode="0.00%;\-0.00%"/>
  </numFmts>
  <fonts count="52">
    <font>
      <sz val="10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21"/>
      <color indexed="8"/>
      <name val="黑体"/>
      <family val="3"/>
      <charset val="134"/>
    </font>
    <font>
      <b/>
      <sz val="13"/>
      <color indexed="8"/>
      <name val="黑体"/>
      <family val="3"/>
      <charset val="134"/>
    </font>
    <font>
      <sz val="7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6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b/>
      <sz val="15"/>
      <color indexed="8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黑体"/>
      <family val="3"/>
      <charset val="134"/>
    </font>
    <font>
      <sz val="12"/>
      <color indexed="12"/>
      <name val="华文行楷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4"/>
      <color indexed="12"/>
      <name val="长城行楷体"/>
      <family val="3"/>
      <charset val="134"/>
    </font>
    <font>
      <sz val="14"/>
      <color indexed="12"/>
      <name val="华文行楷"/>
      <family val="3"/>
      <charset val="134"/>
    </font>
    <font>
      <sz val="14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9"/>
      <color indexed="8"/>
      <name val="黑体"/>
      <family val="3"/>
      <charset val="134"/>
    </font>
    <font>
      <b/>
      <sz val="16"/>
      <color indexed="8"/>
      <name val="黑体"/>
      <family val="3"/>
      <charset val="134"/>
    </font>
    <font>
      <b/>
      <sz val="10"/>
      <color indexed="10"/>
      <name val="宋体"/>
      <family val="3"/>
      <charset val="134"/>
    </font>
    <font>
      <b/>
      <sz val="14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8"/>
      <color indexed="8"/>
      <name val="黑体"/>
      <family val="3"/>
      <charset val="134"/>
    </font>
    <font>
      <b/>
      <sz val="25"/>
      <color indexed="8"/>
      <name val="黑体"/>
      <family val="3"/>
      <charset val="134"/>
    </font>
    <font>
      <b/>
      <sz val="12"/>
      <color indexed="12"/>
      <name val="华文行楷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7"/>
      <name val="宋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Arial Narrow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</font>
    <font>
      <b/>
      <sz val="10"/>
      <color theme="1"/>
      <name val="Arial Narrow"/>
      <family val="2"/>
    </font>
    <font>
      <b/>
      <sz val="10"/>
      <color theme="1"/>
      <name val="宋体"/>
      <family val="3"/>
      <charset val="134"/>
    </font>
    <font>
      <b/>
      <sz val="24"/>
      <color indexed="8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lightUp">
        <bgColor indexed="30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5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3" fillId="0" borderId="0"/>
  </cellStyleXfs>
  <cellXfs count="432">
    <xf numFmtId="0" fontId="0" fillId="0" borderId="0" xfId="0"/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right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5" fillId="0" borderId="9" xfId="0" applyNumberFormat="1" applyFont="1" applyFill="1" applyBorder="1" applyAlignment="1" applyProtection="1">
      <alignment horizontal="center" vertical="center"/>
    </xf>
    <xf numFmtId="0" fontId="5" fillId="0" borderId="9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 wrapText="1"/>
    </xf>
    <xf numFmtId="0" fontId="5" fillId="0" borderId="9" xfId="0" applyNumberFormat="1" applyFont="1" applyFill="1" applyBorder="1" applyAlignment="1" applyProtection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center" vertical="center"/>
    </xf>
    <xf numFmtId="0" fontId="5" fillId="0" borderId="10" xfId="0" applyNumberFormat="1" applyFont="1" applyFill="1" applyBorder="1" applyAlignment="1" applyProtection="1">
      <alignment horizontal="left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4" fillId="0" borderId="2" xfId="0" applyNumberFormat="1" applyFont="1" applyFill="1" applyBorder="1" applyAlignment="1" applyProtection="1">
      <alignment horizontal="right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176" fontId="5" fillId="0" borderId="7" xfId="0" applyNumberFormat="1" applyFont="1" applyFill="1" applyBorder="1" applyAlignment="1" applyProtection="1">
      <alignment horizontal="right" vertical="center"/>
    </xf>
    <xf numFmtId="176" fontId="5" fillId="0" borderId="7" xfId="0" applyNumberFormat="1" applyFont="1" applyFill="1" applyBorder="1" applyAlignment="1" applyProtection="1">
      <alignment horizontal="left" vertical="center"/>
    </xf>
    <xf numFmtId="176" fontId="5" fillId="0" borderId="15" xfId="0" applyNumberFormat="1" applyFont="1" applyFill="1" applyBorder="1" applyAlignment="1" applyProtection="1">
      <alignment horizontal="right" vertical="center"/>
    </xf>
    <xf numFmtId="176" fontId="5" fillId="0" borderId="9" xfId="0" applyNumberFormat="1" applyFont="1" applyFill="1" applyBorder="1" applyAlignment="1" applyProtection="1">
      <alignment horizontal="right" vertical="center"/>
    </xf>
    <xf numFmtId="176" fontId="5" fillId="0" borderId="16" xfId="0" applyNumberFormat="1" applyFont="1" applyFill="1" applyBorder="1" applyAlignment="1" applyProtection="1">
      <alignment horizontal="right" vertical="center"/>
    </xf>
    <xf numFmtId="176" fontId="5" fillId="0" borderId="16" xfId="0" applyNumberFormat="1" applyFont="1" applyFill="1" applyBorder="1" applyAlignment="1" applyProtection="1">
      <alignment horizontal="left" vertical="center"/>
    </xf>
    <xf numFmtId="176" fontId="4" fillId="0" borderId="9" xfId="0" applyNumberFormat="1" applyFont="1" applyFill="1" applyBorder="1" applyAlignment="1" applyProtection="1">
      <alignment horizontal="right" vertical="center"/>
    </xf>
    <xf numFmtId="176" fontId="4" fillId="0" borderId="16" xfId="0" applyNumberFormat="1" applyFont="1" applyFill="1" applyBorder="1" applyAlignment="1" applyProtection="1">
      <alignment horizontal="right" vertical="center"/>
    </xf>
    <xf numFmtId="176" fontId="4" fillId="0" borderId="12" xfId="0" applyNumberFormat="1" applyFont="1" applyFill="1" applyBorder="1" applyAlignment="1" applyProtection="1">
      <alignment horizontal="right" vertical="center"/>
    </xf>
    <xf numFmtId="176" fontId="4" fillId="0" borderId="17" xfId="0" applyNumberFormat="1" applyFont="1" applyFill="1" applyBorder="1" applyAlignment="1" applyProtection="1">
      <alignment horizontal="right" vertical="center"/>
    </xf>
    <xf numFmtId="176" fontId="5" fillId="0" borderId="12" xfId="0" applyNumberFormat="1" applyFont="1" applyFill="1" applyBorder="1" applyAlignment="1" applyProtection="1">
      <alignment horizontal="right" vertical="center"/>
    </xf>
    <xf numFmtId="0" fontId="18" fillId="2" borderId="0" xfId="3" applyFont="1" applyFill="1" applyBorder="1" applyAlignment="1" applyProtection="1">
      <alignment horizontal="center" vertical="center"/>
    </xf>
    <xf numFmtId="0" fontId="18" fillId="2" borderId="0" xfId="3" applyFont="1" applyFill="1" applyBorder="1" applyAlignment="1" applyProtection="1">
      <alignment vertical="center"/>
    </xf>
    <xf numFmtId="0" fontId="19" fillId="0" borderId="20" xfId="3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8" fillId="4" borderId="0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left" vertical="center"/>
    </xf>
    <xf numFmtId="0" fontId="5" fillId="4" borderId="0" xfId="0" applyNumberFormat="1" applyFont="1" applyFill="1" applyBorder="1" applyAlignment="1" applyProtection="1">
      <alignment horizontal="right" vertical="center"/>
    </xf>
    <xf numFmtId="0" fontId="8" fillId="4" borderId="0" xfId="0" applyNumberFormat="1" applyFont="1" applyFill="1" applyBorder="1" applyAlignment="1" applyProtection="1">
      <alignment horizontal="right" vertical="center"/>
    </xf>
    <xf numFmtId="0" fontId="5" fillId="4" borderId="2" xfId="0" applyNumberFormat="1" applyFont="1" applyFill="1" applyBorder="1" applyAlignment="1" applyProtection="1">
      <alignment horizontal="left" vertical="center"/>
    </xf>
    <xf numFmtId="0" fontId="5" fillId="4" borderId="2" xfId="0" applyNumberFormat="1" applyFont="1" applyFill="1" applyBorder="1" applyAlignment="1" applyProtection="1">
      <alignment horizontal="right" vertical="center"/>
    </xf>
    <xf numFmtId="0" fontId="5" fillId="4" borderId="3" xfId="0" applyNumberFormat="1" applyFont="1" applyFill="1" applyBorder="1" applyAlignment="1" applyProtection="1">
      <alignment horizontal="center" vertical="center"/>
    </xf>
    <xf numFmtId="0" fontId="5" fillId="4" borderId="4" xfId="0" applyNumberFormat="1" applyFont="1" applyFill="1" applyBorder="1" applyAlignment="1" applyProtection="1">
      <alignment horizontal="center" vertical="center"/>
    </xf>
    <xf numFmtId="0" fontId="5" fillId="4" borderId="5" xfId="0" applyNumberFormat="1" applyFont="1" applyFill="1" applyBorder="1" applyAlignment="1" applyProtection="1">
      <alignment horizontal="center" vertical="center"/>
    </xf>
    <xf numFmtId="0" fontId="5" fillId="4" borderId="6" xfId="0" applyNumberFormat="1" applyFont="1" applyFill="1" applyBorder="1" applyAlignment="1" applyProtection="1">
      <alignment horizontal="left" vertical="center"/>
    </xf>
    <xf numFmtId="0" fontId="5" fillId="4" borderId="7" xfId="0" applyNumberFormat="1" applyFont="1" applyFill="1" applyBorder="1" applyAlignment="1" applyProtection="1">
      <alignment horizontal="center" vertical="center"/>
    </xf>
    <xf numFmtId="176" fontId="5" fillId="4" borderId="7" xfId="0" applyNumberFormat="1" applyFont="1" applyFill="1" applyBorder="1" applyAlignment="1" applyProtection="1">
      <alignment horizontal="right" vertical="center"/>
    </xf>
    <xf numFmtId="176" fontId="5" fillId="4" borderId="7" xfId="0" applyNumberFormat="1" applyFont="1" applyFill="1" applyBorder="1" applyAlignment="1" applyProtection="1">
      <alignment horizontal="left" vertical="center"/>
    </xf>
    <xf numFmtId="176" fontId="5" fillId="4" borderId="15" xfId="0" applyNumberFormat="1" applyFont="1" applyFill="1" applyBorder="1" applyAlignment="1" applyProtection="1">
      <alignment horizontal="right" vertical="center"/>
    </xf>
    <xf numFmtId="176" fontId="10" fillId="4" borderId="0" xfId="0" applyNumberFormat="1" applyFont="1" applyFill="1" applyBorder="1" applyAlignment="1" applyProtection="1">
      <alignment horizontal="right" vertical="center"/>
    </xf>
    <xf numFmtId="0" fontId="5" fillId="4" borderId="8" xfId="0" applyNumberFormat="1" applyFont="1" applyFill="1" applyBorder="1" applyAlignment="1" applyProtection="1">
      <alignment horizontal="left" vertical="center"/>
    </xf>
    <xf numFmtId="0" fontId="5" fillId="4" borderId="9" xfId="0" applyNumberFormat="1" applyFont="1" applyFill="1" applyBorder="1" applyAlignment="1" applyProtection="1">
      <alignment horizontal="center" vertical="center"/>
    </xf>
    <xf numFmtId="176" fontId="5" fillId="4" borderId="9" xfId="0" applyNumberFormat="1" applyFont="1" applyFill="1" applyBorder="1" applyAlignment="1" applyProtection="1">
      <alignment horizontal="right" vertical="center"/>
    </xf>
    <xf numFmtId="176" fontId="5" fillId="4" borderId="16" xfId="0" applyNumberFormat="1" applyFont="1" applyFill="1" applyBorder="1" applyAlignment="1" applyProtection="1">
      <alignment horizontal="right" vertical="center"/>
    </xf>
    <xf numFmtId="0" fontId="10" fillId="4" borderId="0" xfId="0" applyNumberFormat="1" applyFont="1" applyFill="1" applyBorder="1" applyAlignment="1" applyProtection="1">
      <alignment horizontal="right" vertical="center"/>
    </xf>
    <xf numFmtId="0" fontId="10" fillId="4" borderId="0" xfId="0" applyNumberFormat="1" applyFont="1" applyFill="1" applyBorder="1" applyAlignment="1" applyProtection="1">
      <alignment horizontal="left" vertical="center"/>
    </xf>
    <xf numFmtId="0" fontId="5" fillId="0" borderId="9" xfId="0" applyNumberFormat="1" applyFont="1" applyFill="1" applyBorder="1" applyAlignment="1" applyProtection="1">
      <alignment horizontal="right" vertical="center"/>
    </xf>
    <xf numFmtId="0" fontId="5" fillId="0" borderId="10" xfId="0" applyNumberFormat="1" applyFont="1" applyFill="1" applyBorder="1" applyAlignment="1" applyProtection="1">
      <alignment horizontal="right" vertical="center"/>
    </xf>
    <xf numFmtId="0" fontId="5" fillId="0" borderId="11" xfId="0" applyNumberFormat="1" applyFont="1" applyFill="1" applyBorder="1" applyAlignment="1" applyProtection="1">
      <alignment horizontal="righ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0" fillId="4" borderId="0" xfId="0" applyFill="1" applyBorder="1"/>
    <xf numFmtId="0" fontId="5" fillId="4" borderId="0" xfId="0" applyNumberFormat="1" applyFont="1" applyFill="1" applyBorder="1" applyAlignment="1" applyProtection="1">
      <alignment horizontal="center" vertical="center"/>
    </xf>
    <xf numFmtId="0" fontId="11" fillId="4" borderId="0" xfId="0" applyNumberFormat="1" applyFont="1" applyFill="1" applyBorder="1" applyAlignment="1" applyProtection="1">
      <alignment horizontal="right" vertical="center"/>
    </xf>
    <xf numFmtId="0" fontId="13" fillId="4" borderId="0" xfId="0" applyNumberFormat="1" applyFont="1" applyFill="1" applyBorder="1" applyAlignment="1" applyProtection="1">
      <alignment horizontal="center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5" fillId="4" borderId="12" xfId="0" applyNumberFormat="1" applyFont="1" applyFill="1" applyBorder="1" applyAlignment="1" applyProtection="1">
      <alignment horizontal="center" vertical="center"/>
    </xf>
    <xf numFmtId="176" fontId="5" fillId="4" borderId="12" xfId="0" applyNumberFormat="1" applyFont="1" applyFill="1" applyBorder="1" applyAlignment="1" applyProtection="1">
      <alignment horizontal="right" vertical="center"/>
    </xf>
    <xf numFmtId="176" fontId="5" fillId="4" borderId="17" xfId="0" applyNumberFormat="1" applyFont="1" applyFill="1" applyBorder="1" applyAlignment="1" applyProtection="1">
      <alignment horizontal="right" vertical="center"/>
    </xf>
    <xf numFmtId="0" fontId="5" fillId="4" borderId="25" xfId="0" applyNumberFormat="1" applyFont="1" applyFill="1" applyBorder="1" applyAlignment="1" applyProtection="1">
      <alignment horizontal="left" vertical="center"/>
    </xf>
    <xf numFmtId="0" fontId="5" fillId="4" borderId="0" xfId="0" applyNumberFormat="1" applyFont="1" applyFill="1" applyBorder="1" applyAlignment="1" applyProtection="1">
      <alignment horizontal="center" vertical="center"/>
    </xf>
    <xf numFmtId="0" fontId="11" fillId="4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11" fillId="4" borderId="0" xfId="0" applyNumberFormat="1" applyFont="1" applyFill="1" applyBorder="1" applyAlignment="1" applyProtection="1">
      <alignment horizontal="left" vertical="center"/>
    </xf>
    <xf numFmtId="0" fontId="25" fillId="0" borderId="6" xfId="0" applyNumberFormat="1" applyFont="1" applyFill="1" applyBorder="1" applyAlignment="1" applyProtection="1">
      <alignment horizontal="left" vertical="center"/>
    </xf>
    <xf numFmtId="0" fontId="25" fillId="0" borderId="8" xfId="0" applyNumberFormat="1" applyFont="1" applyFill="1" applyBorder="1" applyAlignment="1" applyProtection="1">
      <alignment horizontal="left" vertical="center"/>
    </xf>
    <xf numFmtId="0" fontId="26" fillId="0" borderId="8" xfId="0" applyNumberFormat="1" applyFont="1" applyFill="1" applyBorder="1" applyAlignment="1" applyProtection="1">
      <alignment horizontal="left" vertical="center"/>
    </xf>
    <xf numFmtId="0" fontId="26" fillId="0" borderId="8" xfId="0" applyNumberFormat="1" applyFont="1" applyFill="1" applyBorder="1" applyAlignment="1" applyProtection="1">
      <alignment horizontal="left" vertical="center" wrapText="1"/>
    </xf>
    <xf numFmtId="0" fontId="26" fillId="0" borderId="25" xfId="0" applyNumberFormat="1" applyFont="1" applyFill="1" applyBorder="1" applyAlignment="1" applyProtection="1">
      <alignment horizontal="left" vertical="center"/>
    </xf>
    <xf numFmtId="0" fontId="0" fillId="0" borderId="8" xfId="0" applyNumberFormat="1" applyFont="1" applyFill="1" applyBorder="1" applyAlignment="1" applyProtection="1">
      <alignment horizontal="left" vertical="center"/>
    </xf>
    <xf numFmtId="0" fontId="5" fillId="0" borderId="24" xfId="0" applyNumberFormat="1" applyFont="1" applyFill="1" applyBorder="1" applyAlignment="1" applyProtection="1">
      <alignment vertical="center"/>
    </xf>
    <xf numFmtId="0" fontId="8" fillId="0" borderId="2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</xf>
    <xf numFmtId="0" fontId="0" fillId="4" borderId="0" xfId="0" applyFill="1" applyAlignment="1">
      <alignment wrapText="1"/>
    </xf>
    <xf numFmtId="0" fontId="5" fillId="4" borderId="0" xfId="0" applyNumberFormat="1" applyFont="1" applyFill="1" applyBorder="1" applyAlignment="1" applyProtection="1">
      <alignment horizontal="center" vertical="center"/>
    </xf>
    <xf numFmtId="0" fontId="11" fillId="4" borderId="2" xfId="0" applyNumberFormat="1" applyFont="1" applyFill="1" applyBorder="1" applyAlignment="1" applyProtection="1">
      <alignment horizontal="left" vertical="center"/>
    </xf>
    <xf numFmtId="0" fontId="11" fillId="4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0" fontId="11" fillId="4" borderId="4" xfId="0" applyNumberFormat="1" applyFont="1" applyFill="1" applyBorder="1" applyAlignment="1" applyProtection="1">
      <alignment horizontal="center" vertical="center"/>
    </xf>
    <xf numFmtId="0" fontId="11" fillId="4" borderId="5" xfId="0" applyNumberFormat="1" applyFont="1" applyFill="1" applyBorder="1" applyAlignment="1" applyProtection="1">
      <alignment horizontal="center" vertical="center"/>
    </xf>
    <xf numFmtId="0" fontId="11" fillId="4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27" fillId="0" borderId="24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11" fillId="0" borderId="24" xfId="0" applyNumberFormat="1" applyFont="1" applyFill="1" applyBorder="1" applyAlignment="1" applyProtection="1">
      <alignment vertical="center"/>
    </xf>
    <xf numFmtId="176" fontId="5" fillId="0" borderId="9" xfId="0" applyNumberFormat="1" applyFont="1" applyFill="1" applyBorder="1" applyAlignment="1" applyProtection="1">
      <alignment horizontal="right" vertical="center"/>
    </xf>
    <xf numFmtId="176" fontId="5" fillId="0" borderId="9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31" fillId="4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center"/>
    </xf>
    <xf numFmtId="0" fontId="11" fillId="0" borderId="2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11" fillId="4" borderId="2" xfId="0" applyNumberFormat="1" applyFont="1" applyFill="1" applyBorder="1" applyAlignment="1" applyProtection="1">
      <alignment vertical="center"/>
    </xf>
    <xf numFmtId="0" fontId="4" fillId="0" borderId="6" xfId="0" applyNumberFormat="1" applyFont="1" applyFill="1" applyBorder="1" applyAlignment="1" applyProtection="1">
      <alignment horizontal="left" vertical="center"/>
    </xf>
    <xf numFmtId="176" fontId="4" fillId="0" borderId="7" xfId="0" applyNumberFormat="1" applyFont="1" applyFill="1" applyBorder="1" applyAlignment="1" applyProtection="1">
      <alignment horizontal="right" vertical="center"/>
    </xf>
    <xf numFmtId="0" fontId="4" fillId="0" borderId="7" xfId="0" applyNumberFormat="1" applyFont="1" applyFill="1" applyBorder="1" applyAlignment="1" applyProtection="1">
      <alignment horizontal="left" vertical="center"/>
    </xf>
    <xf numFmtId="176" fontId="4" fillId="0" borderId="15" xfId="0" applyNumberFormat="1" applyFont="1" applyFill="1" applyBorder="1" applyAlignment="1" applyProtection="1">
      <alignment horizontal="right" vertical="center"/>
    </xf>
    <xf numFmtId="177" fontId="11" fillId="4" borderId="0" xfId="0" applyNumberFormat="1" applyFont="1" applyFill="1" applyBorder="1" applyAlignment="1" applyProtection="1">
      <alignment horizontal="right" vertical="center"/>
    </xf>
    <xf numFmtId="0" fontId="4" fillId="0" borderId="8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righ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8" xfId="0" applyNumberFormat="1" applyFont="1" applyFill="1" applyBorder="1" applyAlignment="1" applyProtection="1">
      <alignment horizontal="left" vertical="center" wrapText="1"/>
    </xf>
    <xf numFmtId="0" fontId="4" fillId="0" borderId="36" xfId="0" applyNumberFormat="1" applyFont="1" applyFill="1" applyBorder="1" applyAlignment="1" applyProtection="1">
      <alignment horizontal="right" vertical="center"/>
    </xf>
    <xf numFmtId="0" fontId="4" fillId="0" borderId="35" xfId="0" applyNumberFormat="1" applyFont="1" applyFill="1" applyBorder="1" applyAlignment="1" applyProtection="1">
      <alignment horizontal="left" vertical="center" wrapText="1"/>
    </xf>
    <xf numFmtId="0" fontId="4" fillId="0" borderId="36" xfId="0" applyNumberFormat="1" applyFont="1" applyFill="1" applyBorder="1" applyAlignment="1" applyProtection="1">
      <alignment horizontal="center" vertical="center"/>
    </xf>
    <xf numFmtId="176" fontId="4" fillId="0" borderId="28" xfId="0" applyNumberFormat="1" applyFont="1" applyFill="1" applyBorder="1" applyAlignment="1" applyProtection="1"/>
    <xf numFmtId="176" fontId="4" fillId="0" borderId="37" xfId="0" applyNumberFormat="1" applyFont="1" applyFill="1" applyBorder="1" applyAlignment="1" applyProtection="1"/>
    <xf numFmtId="0" fontId="4" fillId="0" borderId="35" xfId="0" applyNumberFormat="1" applyFont="1" applyFill="1" applyBorder="1" applyAlignment="1" applyProtection="1"/>
    <xf numFmtId="176" fontId="4" fillId="0" borderId="38" xfId="0" applyNumberFormat="1" applyFont="1" applyFill="1" applyBorder="1" applyAlignment="1" applyProtection="1"/>
    <xf numFmtId="176" fontId="4" fillId="0" borderId="8" xfId="0" applyNumberFormat="1" applyFont="1" applyFill="1" applyBorder="1" applyAlignment="1" applyProtection="1"/>
    <xf numFmtId="0" fontId="4" fillId="0" borderId="35" xfId="0" applyNumberFormat="1" applyFont="1" applyFill="1" applyBorder="1" applyAlignment="1" applyProtection="1">
      <alignment vertical="center"/>
    </xf>
    <xf numFmtId="0" fontId="4" fillId="0" borderId="28" xfId="0" applyNumberFormat="1" applyFont="1" applyFill="1" applyBorder="1" applyAlignment="1" applyProtection="1">
      <alignment vertical="center"/>
    </xf>
    <xf numFmtId="0" fontId="3" fillId="0" borderId="28" xfId="0" applyNumberFormat="1" applyFont="1" applyFill="1" applyBorder="1" applyAlignment="1" applyProtection="1"/>
    <xf numFmtId="0" fontId="4" fillId="0" borderId="21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righ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right" vertical="center"/>
    </xf>
    <xf numFmtId="0" fontId="4" fillId="0" borderId="24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/>
    <xf numFmtId="0" fontId="4" fillId="0" borderId="39" xfId="0" applyNumberFormat="1" applyFont="1" applyFill="1" applyBorder="1" applyAlignment="1" applyProtection="1">
      <alignment horizontal="center" vertical="center"/>
    </xf>
    <xf numFmtId="0" fontId="4" fillId="0" borderId="25" xfId="0" applyNumberFormat="1" applyFont="1" applyFill="1" applyBorder="1" applyAlignment="1" applyProtection="1">
      <alignment horizontal="left" vertical="center"/>
    </xf>
    <xf numFmtId="0" fontId="35" fillId="4" borderId="0" xfId="0" applyNumberFormat="1" applyFont="1" applyFill="1" applyBorder="1" applyAlignment="1" applyProtection="1">
      <alignment horizontal="center" vertical="center"/>
    </xf>
    <xf numFmtId="0" fontId="11" fillId="4" borderId="2" xfId="0" applyNumberFormat="1" applyFont="1" applyFill="1" applyBorder="1" applyAlignment="1" applyProtection="1">
      <alignment horizontal="right" vertical="center"/>
    </xf>
    <xf numFmtId="0" fontId="11" fillId="4" borderId="4" xfId="0" applyNumberFormat="1" applyFont="1" applyFill="1" applyBorder="1" applyAlignment="1" applyProtection="1">
      <alignment horizontal="center" vertical="center" wrapText="1"/>
    </xf>
    <xf numFmtId="176" fontId="5" fillId="0" borderId="15" xfId="0" applyNumberFormat="1" applyFont="1" applyFill="1" applyBorder="1" applyAlignment="1" applyProtection="1">
      <alignment horizontal="left" vertical="center"/>
    </xf>
    <xf numFmtId="0" fontId="11" fillId="4" borderId="6" xfId="0" applyNumberFormat="1" applyFont="1" applyFill="1" applyBorder="1" applyAlignment="1" applyProtection="1">
      <alignment horizontal="left" vertical="center"/>
    </xf>
    <xf numFmtId="0" fontId="8" fillId="4" borderId="7" xfId="0" applyNumberFormat="1" applyFont="1" applyFill="1" applyBorder="1" applyAlignment="1" applyProtection="1">
      <alignment horizontal="center" vertical="center"/>
    </xf>
    <xf numFmtId="176" fontId="5" fillId="4" borderId="15" xfId="0" applyNumberFormat="1" applyFont="1" applyFill="1" applyBorder="1" applyAlignment="1" applyProtection="1">
      <alignment horizontal="left" vertical="center"/>
    </xf>
    <xf numFmtId="0" fontId="11" fillId="4" borderId="8" xfId="0" applyNumberFormat="1" applyFont="1" applyFill="1" applyBorder="1" applyAlignment="1" applyProtection="1">
      <alignment horizontal="left" vertical="center"/>
    </xf>
    <xf numFmtId="0" fontId="8" fillId="4" borderId="9" xfId="0" applyNumberFormat="1" applyFont="1" applyFill="1" applyBorder="1" applyAlignment="1" applyProtection="1">
      <alignment horizontal="center" vertical="center"/>
    </xf>
    <xf numFmtId="0" fontId="11" fillId="4" borderId="25" xfId="0" applyNumberFormat="1" applyFont="1" applyFill="1" applyBorder="1" applyAlignment="1" applyProtection="1">
      <alignment horizontal="left" vertical="center"/>
    </xf>
    <xf numFmtId="0" fontId="8" fillId="4" borderId="12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horizontal="left"/>
    </xf>
    <xf numFmtId="0" fontId="5" fillId="0" borderId="13" xfId="0" applyNumberFormat="1" applyFont="1" applyFill="1" applyBorder="1" applyAlignment="1" applyProtection="1">
      <alignment horizontal="left" vertical="center"/>
    </xf>
    <xf numFmtId="0" fontId="5" fillId="0" borderId="13" xfId="0" applyNumberFormat="1" applyFont="1" applyFill="1" applyBorder="1" applyAlignment="1" applyProtection="1">
      <alignment horizontal="left" vertical="center" wrapText="1"/>
    </xf>
    <xf numFmtId="0" fontId="5" fillId="0" borderId="14" xfId="0" applyNumberFormat="1" applyFont="1" applyFill="1" applyBorder="1" applyAlignment="1" applyProtection="1">
      <alignment horizontal="left" vertical="center"/>
    </xf>
    <xf numFmtId="0" fontId="5" fillId="0" borderId="24" xfId="0" applyNumberFormat="1" applyFont="1" applyFill="1" applyBorder="1" applyAlignment="1" applyProtection="1"/>
    <xf numFmtId="0" fontId="8" fillId="0" borderId="24" xfId="0" applyNumberFormat="1" applyFont="1" applyFill="1" applyBorder="1" applyAlignment="1" applyProtection="1"/>
    <xf numFmtId="0" fontId="1" fillId="2" borderId="0" xfId="2" applyFill="1">
      <alignment vertical="center"/>
    </xf>
    <xf numFmtId="0" fontId="16" fillId="2" borderId="0" xfId="2" applyFont="1" applyFill="1" applyBorder="1" applyAlignment="1">
      <alignment vertical="center"/>
    </xf>
    <xf numFmtId="0" fontId="17" fillId="3" borderId="18" xfId="2" applyFont="1" applyFill="1" applyBorder="1" applyAlignment="1">
      <alignment horizontal="center" vertical="center"/>
    </xf>
    <xf numFmtId="0" fontId="18" fillId="2" borderId="0" xfId="2" applyFont="1" applyFill="1">
      <alignment vertical="center"/>
    </xf>
    <xf numFmtId="0" fontId="18" fillId="2" borderId="19" xfId="2" applyFont="1" applyFill="1" applyBorder="1">
      <alignment vertical="center"/>
    </xf>
    <xf numFmtId="0" fontId="20" fillId="0" borderId="20" xfId="3" applyFont="1" applyFill="1" applyBorder="1" applyAlignment="1" applyProtection="1">
      <alignment horizontal="center" vertical="center"/>
    </xf>
    <xf numFmtId="0" fontId="20" fillId="0" borderId="20" xfId="2" applyFont="1" applyFill="1" applyBorder="1">
      <alignment vertical="center"/>
    </xf>
    <xf numFmtId="0" fontId="18" fillId="2" borderId="0" xfId="2" applyFont="1" applyFill="1" applyBorder="1">
      <alignment vertical="center"/>
    </xf>
    <xf numFmtId="0" fontId="21" fillId="2" borderId="0" xfId="2" applyFont="1" applyFill="1">
      <alignment vertical="center"/>
    </xf>
    <xf numFmtId="0" fontId="18" fillId="2" borderId="0" xfId="2" applyFont="1" applyFill="1" applyAlignment="1">
      <alignment horizontal="center" vertical="center"/>
    </xf>
    <xf numFmtId="0" fontId="18" fillId="2" borderId="0" xfId="2" applyFont="1" applyFill="1" applyProtection="1">
      <alignment vertical="center"/>
    </xf>
    <xf numFmtId="0" fontId="18" fillId="2" borderId="0" xfId="3" applyFont="1" applyFill="1" applyAlignment="1" applyProtection="1">
      <alignment vertical="center"/>
    </xf>
    <xf numFmtId="0" fontId="37" fillId="2" borderId="0" xfId="2" applyFont="1" applyFill="1">
      <alignment vertical="center"/>
    </xf>
    <xf numFmtId="0" fontId="22" fillId="2" borderId="0" xfId="2" applyFont="1" applyFill="1">
      <alignment vertical="center"/>
    </xf>
    <xf numFmtId="0" fontId="23" fillId="2" borderId="0" xfId="2" applyFont="1" applyFill="1">
      <alignment vertical="center"/>
    </xf>
    <xf numFmtId="0" fontId="19" fillId="0" borderId="20" xfId="3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176" fontId="5" fillId="0" borderId="7" xfId="0" applyNumberFormat="1" applyFont="1" applyFill="1" applyBorder="1" applyAlignment="1" applyProtection="1">
      <alignment horizontal="left" vertical="center"/>
    </xf>
    <xf numFmtId="176" fontId="5" fillId="0" borderId="9" xfId="0" applyNumberFormat="1" applyFont="1" applyFill="1" applyBorder="1" applyAlignment="1" applyProtection="1">
      <alignment horizontal="right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5" fillId="0" borderId="25" xfId="0" applyNumberFormat="1" applyFont="1" applyFill="1" applyBorder="1" applyAlignment="1" applyProtection="1">
      <alignment horizontal="left" vertical="center"/>
    </xf>
    <xf numFmtId="0" fontId="38" fillId="6" borderId="0" xfId="0" applyNumberFormat="1" applyFont="1" applyFill="1" applyBorder="1" applyAlignment="1" applyProtection="1">
      <alignment horizontal="left" vertical="center"/>
    </xf>
    <xf numFmtId="0" fontId="39" fillId="6" borderId="0" xfId="0" applyNumberFormat="1" applyFont="1" applyFill="1" applyBorder="1" applyAlignment="1" applyProtection="1">
      <alignment horizontal="center" vertical="center"/>
    </xf>
    <xf numFmtId="0" fontId="38" fillId="6" borderId="0" xfId="0" applyNumberFormat="1" applyFont="1" applyFill="1" applyBorder="1" applyAlignment="1" applyProtection="1">
      <alignment horizontal="right"/>
    </xf>
    <xf numFmtId="178" fontId="2" fillId="7" borderId="0" xfId="0" applyNumberFormat="1" applyFont="1" applyFill="1" applyBorder="1" applyAlignment="1" applyProtection="1">
      <alignment horizontal="left" vertical="center"/>
    </xf>
    <xf numFmtId="0" fontId="5" fillId="7" borderId="0" xfId="0" applyNumberFormat="1" applyFont="1" applyFill="1" applyBorder="1" applyAlignment="1" applyProtection="1">
      <alignment horizontal="left" vertical="center"/>
    </xf>
    <xf numFmtId="0" fontId="5" fillId="7" borderId="0" xfId="0" applyNumberFormat="1" applyFont="1" applyFill="1" applyBorder="1" applyAlignment="1" applyProtection="1">
      <alignment horizontal="center" vertical="center"/>
    </xf>
    <xf numFmtId="43" fontId="5" fillId="7" borderId="0" xfId="0" applyNumberFormat="1" applyFont="1" applyFill="1" applyBorder="1" applyAlignment="1" applyProtection="1">
      <alignment horizontal="right" vertical="center"/>
    </xf>
    <xf numFmtId="43" fontId="5" fillId="7" borderId="0" xfId="0" applyNumberFormat="1" applyFont="1" applyFill="1" applyBorder="1" applyAlignment="1" applyProtection="1">
      <alignment horizontal="left" vertical="center"/>
    </xf>
    <xf numFmtId="43" fontId="5" fillId="7" borderId="0" xfId="0" applyNumberFormat="1" applyFont="1" applyFill="1" applyBorder="1" applyAlignment="1" applyProtection="1">
      <alignment horizontal="right"/>
    </xf>
    <xf numFmtId="0" fontId="2" fillId="7" borderId="0" xfId="0" applyNumberFormat="1" applyFont="1" applyFill="1" applyBorder="1" applyAlignment="1" applyProtection="1">
      <alignment horizontal="left" vertical="center"/>
    </xf>
    <xf numFmtId="0" fontId="2" fillId="7" borderId="0" xfId="0" applyNumberFormat="1" applyFont="1" applyFill="1" applyBorder="1" applyAlignment="1" applyProtection="1">
      <alignment horizontal="center" vertical="center"/>
    </xf>
    <xf numFmtId="0" fontId="38" fillId="7" borderId="0" xfId="0" applyNumberFormat="1" applyFont="1" applyFill="1" applyBorder="1" applyAlignment="1" applyProtection="1">
      <alignment horizontal="left" vertical="center"/>
    </xf>
    <xf numFmtId="0" fontId="39" fillId="7" borderId="0" xfId="0" applyNumberFormat="1" applyFont="1" applyFill="1" applyBorder="1" applyAlignment="1" applyProtection="1">
      <alignment horizontal="left" vertical="center"/>
    </xf>
    <xf numFmtId="0" fontId="38" fillId="7" borderId="0" xfId="0" applyNumberFormat="1" applyFont="1" applyFill="1" applyBorder="1" applyAlignment="1" applyProtection="1">
      <alignment horizontal="center" vertical="center"/>
    </xf>
    <xf numFmtId="43" fontId="39" fillId="7" borderId="0" xfId="0" applyNumberFormat="1" applyFont="1" applyFill="1" applyBorder="1" applyAlignment="1" applyProtection="1">
      <alignment horizontal="right" vertical="center"/>
    </xf>
    <xf numFmtId="43" fontId="39" fillId="7" borderId="0" xfId="0" applyNumberFormat="1" applyFont="1" applyFill="1" applyBorder="1" applyAlignment="1" applyProtection="1">
      <alignment horizontal="left" vertical="center"/>
    </xf>
    <xf numFmtId="43" fontId="39" fillId="7" borderId="0" xfId="0" applyNumberFormat="1" applyFont="1" applyFill="1" applyBorder="1" applyAlignment="1" applyProtection="1">
      <alignment horizontal="right"/>
    </xf>
    <xf numFmtId="0" fontId="5" fillId="0" borderId="21" xfId="0" applyNumberFormat="1" applyFont="1" applyFill="1" applyBorder="1" applyAlignment="1" applyProtection="1">
      <alignment horizontal="left" vertical="center"/>
    </xf>
    <xf numFmtId="176" fontId="5" fillId="0" borderId="10" xfId="0" applyNumberFormat="1" applyFont="1" applyFill="1" applyBorder="1" applyAlignment="1" applyProtection="1">
      <alignment horizontal="right" vertical="center"/>
    </xf>
    <xf numFmtId="176" fontId="5" fillId="0" borderId="22" xfId="0" applyNumberFormat="1" applyFont="1" applyFill="1" applyBorder="1" applyAlignment="1" applyProtection="1">
      <alignment horizontal="right" vertical="center"/>
    </xf>
    <xf numFmtId="176" fontId="5" fillId="0" borderId="11" xfId="0" applyNumberFormat="1" applyFont="1" applyFill="1" applyBorder="1" applyAlignment="1" applyProtection="1">
      <alignment horizontal="right" vertical="center"/>
    </xf>
    <xf numFmtId="176" fontId="5" fillId="0" borderId="23" xfId="0" applyNumberFormat="1" applyFont="1" applyFill="1" applyBorder="1" applyAlignment="1" applyProtection="1">
      <alignment horizontal="right" vertical="center"/>
    </xf>
    <xf numFmtId="43" fontId="42" fillId="4" borderId="0" xfId="6" applyFont="1" applyFill="1" applyAlignment="1"/>
    <xf numFmtId="0" fontId="5" fillId="0" borderId="2" xfId="0" applyNumberFormat="1" applyFont="1" applyFill="1" applyBorder="1" applyAlignment="1" applyProtection="1">
      <alignment vertical="center"/>
    </xf>
    <xf numFmtId="0" fontId="5" fillId="0" borderId="12" xfId="0" applyNumberFormat="1" applyFont="1" applyFill="1" applyBorder="1" applyAlignment="1" applyProtection="1">
      <alignment horizontal="center" vertical="center"/>
    </xf>
    <xf numFmtId="43" fontId="41" fillId="4" borderId="0" xfId="6" applyFont="1" applyFill="1" applyAlignment="1"/>
    <xf numFmtId="176" fontId="4" fillId="0" borderId="36" xfId="0" applyNumberFormat="1" applyFont="1" applyFill="1" applyBorder="1" applyAlignment="1" applyProtection="1">
      <alignment horizontal="right" vertical="center"/>
    </xf>
    <xf numFmtId="176" fontId="4" fillId="0" borderId="10" xfId="0" applyNumberFormat="1" applyFont="1" applyFill="1" applyBorder="1" applyAlignment="1" applyProtection="1">
      <alignment horizontal="right" vertical="center"/>
    </xf>
    <xf numFmtId="176" fontId="4" fillId="0" borderId="22" xfId="0" applyNumberFormat="1" applyFont="1" applyFill="1" applyBorder="1" applyAlignment="1" applyProtection="1">
      <alignment horizontal="right" vertical="center"/>
    </xf>
    <xf numFmtId="176" fontId="4" fillId="0" borderId="11" xfId="0" applyNumberFormat="1" applyFont="1" applyFill="1" applyBorder="1" applyAlignment="1" applyProtection="1">
      <alignment horizontal="right" vertical="center"/>
    </xf>
    <xf numFmtId="176" fontId="4" fillId="0" borderId="23" xfId="0" applyNumberFormat="1" applyFont="1" applyFill="1" applyBorder="1" applyAlignment="1" applyProtection="1">
      <alignment horizontal="right" vertical="center"/>
    </xf>
    <xf numFmtId="43" fontId="0" fillId="4" borderId="0" xfId="0" applyNumberFormat="1" applyFill="1"/>
    <xf numFmtId="176" fontId="0" fillId="4" borderId="0" xfId="0" applyNumberFormat="1" applyFill="1"/>
    <xf numFmtId="43" fontId="5" fillId="0" borderId="16" xfId="7" applyFont="1" applyBorder="1" applyAlignment="1">
      <alignment horizontal="right" vertical="center"/>
    </xf>
    <xf numFmtId="43" fontId="2" fillId="4" borderId="0" xfId="0" applyNumberFormat="1" applyFont="1" applyFill="1"/>
    <xf numFmtId="43" fontId="45" fillId="0" borderId="0" xfId="6" applyFont="1" applyAlignment="1">
      <alignment horizontal="center"/>
    </xf>
    <xf numFmtId="43" fontId="45" fillId="0" borderId="44" xfId="6" applyFont="1" applyBorder="1" applyAlignment="1">
      <alignment horizontal="center"/>
    </xf>
    <xf numFmtId="43" fontId="45" fillId="0" borderId="0" xfId="6" applyFont="1" applyAlignment="1"/>
    <xf numFmtId="43" fontId="49" fillId="0" borderId="44" xfId="6" applyFont="1" applyBorder="1" applyAlignment="1"/>
    <xf numFmtId="43" fontId="49" fillId="0" borderId="0" xfId="6" applyFont="1" applyAlignment="1"/>
    <xf numFmtId="43" fontId="46" fillId="0" borderId="0" xfId="6" applyFont="1" applyAlignment="1"/>
    <xf numFmtId="176" fontId="5" fillId="0" borderId="15" xfId="4" applyNumberFormat="1" applyFont="1" applyBorder="1" applyAlignment="1">
      <alignment horizontal="right" vertical="center"/>
    </xf>
    <xf numFmtId="0" fontId="3" fillId="0" borderId="8" xfId="0" applyNumberFormat="1" applyFont="1" applyFill="1" applyBorder="1" applyAlignment="1" applyProtection="1">
      <alignment horizontal="left" vertical="center"/>
    </xf>
    <xf numFmtId="176" fontId="5" fillId="0" borderId="16" xfId="8" applyNumberFormat="1" applyFont="1" applyFill="1" applyBorder="1" applyAlignment="1" applyProtection="1">
      <alignment horizontal="right" vertical="center"/>
    </xf>
    <xf numFmtId="176" fontId="5" fillId="0" borderId="17" xfId="8" applyNumberFormat="1" applyFont="1" applyFill="1" applyBorder="1" applyAlignment="1" applyProtection="1">
      <alignment horizontal="right" vertical="center"/>
    </xf>
    <xf numFmtId="43" fontId="5" fillId="0" borderId="45" xfId="7" applyFont="1" applyBorder="1" applyAlignment="1">
      <alignment horizontal="righ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5" fillId="8" borderId="0" xfId="0" applyNumberFormat="1" applyFont="1" applyFill="1" applyBorder="1" applyAlignment="1" applyProtection="1">
      <alignment horizontal="left" vertical="center"/>
    </xf>
    <xf numFmtId="0" fontId="5" fillId="8" borderId="2" xfId="0" applyNumberFormat="1" applyFont="1" applyFill="1" applyBorder="1" applyAlignment="1" applyProtection="1">
      <alignment horizontal="center" vertical="center"/>
    </xf>
    <xf numFmtId="0" fontId="5" fillId="8" borderId="4" xfId="0" applyNumberFormat="1" applyFont="1" applyFill="1" applyBorder="1" applyAlignment="1" applyProtection="1">
      <alignment horizontal="center" vertical="center"/>
    </xf>
    <xf numFmtId="43" fontId="5" fillId="0" borderId="7" xfId="0" applyNumberFormat="1" applyFont="1" applyFill="1" applyBorder="1" applyAlignment="1" applyProtection="1">
      <alignment horizontal="right" vertical="center"/>
    </xf>
    <xf numFmtId="43" fontId="5" fillId="0" borderId="7" xfId="0" applyNumberFormat="1" applyFont="1" applyFill="1" applyBorder="1" applyAlignment="1" applyProtection="1">
      <alignment horizontal="left" vertical="center"/>
    </xf>
    <xf numFmtId="43" fontId="5" fillId="8" borderId="7" xfId="0" applyNumberFormat="1" applyFont="1" applyFill="1" applyBorder="1" applyAlignment="1" applyProtection="1">
      <alignment horizontal="left" vertical="center"/>
    </xf>
    <xf numFmtId="43" fontId="5" fillId="0" borderId="15" xfId="0" applyNumberFormat="1" applyFont="1" applyFill="1" applyBorder="1" applyAlignment="1" applyProtection="1">
      <alignment horizontal="right" vertical="center"/>
    </xf>
    <xf numFmtId="43" fontId="5" fillId="0" borderId="9" xfId="0" applyNumberFormat="1" applyFont="1" applyFill="1" applyBorder="1" applyAlignment="1" applyProtection="1">
      <alignment horizontal="right" vertical="center"/>
    </xf>
    <xf numFmtId="0" fontId="5" fillId="8" borderId="9" xfId="0" applyNumberFormat="1" applyFont="1" applyFill="1" applyBorder="1" applyAlignment="1" applyProtection="1">
      <alignment horizontal="right" vertical="center"/>
    </xf>
    <xf numFmtId="43" fontId="5" fillId="0" borderId="16" xfId="0" applyNumberFormat="1" applyFont="1" applyFill="1" applyBorder="1" applyAlignment="1" applyProtection="1">
      <alignment horizontal="right" vertical="center"/>
    </xf>
    <xf numFmtId="43" fontId="5" fillId="0" borderId="9" xfId="0" applyNumberFormat="1" applyFont="1" applyFill="1" applyBorder="1" applyAlignment="1" applyProtection="1">
      <alignment horizontal="left" vertical="center"/>
    </xf>
    <xf numFmtId="0" fontId="5" fillId="8" borderId="9" xfId="0" applyNumberFormat="1" applyFont="1" applyFill="1" applyBorder="1" applyAlignment="1" applyProtection="1">
      <alignment horizontal="left" vertical="center"/>
    </xf>
    <xf numFmtId="43" fontId="5" fillId="0" borderId="16" xfId="0" applyNumberFormat="1" applyFont="1" applyFill="1" applyBorder="1" applyAlignment="1" applyProtection="1">
      <alignment horizontal="left" vertical="center"/>
    </xf>
    <xf numFmtId="43" fontId="5" fillId="0" borderId="10" xfId="0" applyNumberFormat="1" applyFont="1" applyFill="1" applyBorder="1" applyAlignment="1" applyProtection="1">
      <alignment horizontal="right" vertical="center"/>
    </xf>
    <xf numFmtId="0" fontId="5" fillId="8" borderId="10" xfId="0" applyNumberFormat="1" applyFont="1" applyFill="1" applyBorder="1" applyAlignment="1" applyProtection="1">
      <alignment horizontal="right" vertical="center"/>
    </xf>
    <xf numFmtId="43" fontId="5" fillId="0" borderId="22" xfId="0" applyNumberFormat="1" applyFont="1" applyFill="1" applyBorder="1" applyAlignment="1" applyProtection="1">
      <alignment horizontal="right" vertical="center"/>
    </xf>
    <xf numFmtId="43" fontId="5" fillId="0" borderId="11" xfId="0" applyNumberFormat="1" applyFont="1" applyFill="1" applyBorder="1" applyAlignment="1" applyProtection="1">
      <alignment horizontal="right" vertical="center"/>
    </xf>
    <xf numFmtId="0" fontId="5" fillId="8" borderId="11" xfId="0" applyNumberFormat="1" applyFont="1" applyFill="1" applyBorder="1" applyAlignment="1" applyProtection="1">
      <alignment horizontal="right" vertical="center"/>
    </xf>
    <xf numFmtId="43" fontId="5" fillId="0" borderId="23" xfId="0" applyNumberFormat="1" applyFont="1" applyFill="1" applyBorder="1" applyAlignment="1" applyProtection="1">
      <alignment horizontal="right" vertical="center"/>
    </xf>
    <xf numFmtId="0" fontId="5" fillId="0" borderId="24" xfId="0" applyNumberFormat="1" applyFont="1" applyFill="1" applyBorder="1" applyAlignment="1" applyProtection="1">
      <alignment horizontal="left" vertical="center"/>
    </xf>
    <xf numFmtId="43" fontId="4" fillId="0" borderId="7" xfId="0" applyNumberFormat="1" applyFont="1" applyFill="1" applyBorder="1" applyAlignment="1" applyProtection="1">
      <alignment horizontal="right" vertical="center"/>
    </xf>
    <xf numFmtId="43" fontId="4" fillId="0" borderId="15" xfId="0" applyNumberFormat="1" applyFont="1" applyFill="1" applyBorder="1" applyAlignment="1" applyProtection="1">
      <alignment horizontal="right" vertical="center"/>
    </xf>
    <xf numFmtId="43" fontId="4" fillId="0" borderId="9" xfId="0" applyNumberFormat="1" applyFont="1" applyFill="1" applyBorder="1" applyAlignment="1" applyProtection="1">
      <alignment horizontal="right" vertical="center"/>
    </xf>
    <xf numFmtId="43" fontId="4" fillId="0" borderId="16" xfId="0" applyNumberFormat="1" applyFont="1" applyFill="1" applyBorder="1" applyAlignment="1" applyProtection="1">
      <alignment horizontal="right" vertical="center"/>
    </xf>
    <xf numFmtId="43" fontId="4" fillId="0" borderId="12" xfId="0" applyNumberFormat="1" applyFont="1" applyFill="1" applyBorder="1" applyAlignment="1" applyProtection="1">
      <alignment horizontal="right" vertical="center"/>
    </xf>
    <xf numFmtId="43" fontId="4" fillId="0" borderId="17" xfId="0" applyNumberFormat="1" applyFont="1" applyFill="1" applyBorder="1" applyAlignment="1" applyProtection="1">
      <alignment horizontal="right" vertical="center"/>
    </xf>
    <xf numFmtId="0" fontId="4" fillId="9" borderId="0" xfId="0" applyNumberFormat="1" applyFont="1" applyFill="1" applyBorder="1" applyAlignment="1" applyProtection="1">
      <alignment horizontal="center" vertical="center"/>
    </xf>
    <xf numFmtId="0" fontId="4" fillId="9" borderId="4" xfId="0" applyNumberFormat="1" applyFont="1" applyFill="1" applyBorder="1" applyAlignment="1" applyProtection="1">
      <alignment horizontal="center" vertical="center"/>
    </xf>
    <xf numFmtId="43" fontId="4" fillId="9" borderId="7" xfId="0" applyNumberFormat="1" applyFont="1" applyFill="1" applyBorder="1" applyAlignment="1" applyProtection="1">
      <alignment horizontal="right" vertical="center"/>
    </xf>
    <xf numFmtId="0" fontId="4" fillId="9" borderId="9" xfId="0" applyNumberFormat="1" applyFont="1" applyFill="1" applyBorder="1" applyAlignment="1" applyProtection="1">
      <alignment horizontal="right" vertical="center"/>
    </xf>
    <xf numFmtId="0" fontId="4" fillId="9" borderId="36" xfId="0" applyNumberFormat="1" applyFont="1" applyFill="1" applyBorder="1" applyAlignment="1" applyProtection="1">
      <alignment horizontal="right" vertical="center"/>
    </xf>
    <xf numFmtId="43" fontId="4" fillId="0" borderId="36" xfId="0" applyNumberFormat="1" applyFont="1" applyFill="1" applyBorder="1" applyAlignment="1" applyProtection="1">
      <alignment horizontal="right" vertical="center"/>
    </xf>
    <xf numFmtId="43" fontId="4" fillId="0" borderId="38" xfId="0" applyNumberFormat="1" applyFont="1" applyFill="1" applyBorder="1" applyAlignment="1" applyProtection="1">
      <alignment horizontal="right" vertical="center"/>
    </xf>
    <xf numFmtId="43" fontId="4" fillId="0" borderId="28" xfId="0" applyNumberFormat="1" applyFont="1" applyFill="1" applyBorder="1" applyAlignment="1" applyProtection="1">
      <alignment vertical="center"/>
    </xf>
    <xf numFmtId="43" fontId="4" fillId="0" borderId="37" xfId="0" applyNumberFormat="1" applyFont="1" applyFill="1" applyBorder="1" applyAlignment="1" applyProtection="1">
      <alignment vertical="center"/>
    </xf>
    <xf numFmtId="0" fontId="4" fillId="9" borderId="35" xfId="0" applyNumberFormat="1" applyFont="1" applyFill="1" applyBorder="1" applyAlignment="1" applyProtection="1"/>
    <xf numFmtId="43" fontId="4" fillId="0" borderId="38" xfId="0" applyNumberFormat="1" applyFont="1" applyFill="1" applyBorder="1" applyAlignment="1" applyProtection="1">
      <alignment vertical="center"/>
    </xf>
    <xf numFmtId="43" fontId="4" fillId="0" borderId="8" xfId="0" applyNumberFormat="1" applyFont="1" applyFill="1" applyBorder="1" applyAlignment="1" applyProtection="1">
      <alignment vertical="center"/>
    </xf>
    <xf numFmtId="43" fontId="4" fillId="0" borderId="0" xfId="0" applyNumberFormat="1" applyFont="1" applyFill="1" applyBorder="1" applyAlignment="1" applyProtection="1">
      <alignment vertical="center"/>
    </xf>
    <xf numFmtId="43" fontId="4" fillId="0" borderId="10" xfId="0" applyNumberFormat="1" applyFont="1" applyFill="1" applyBorder="1" applyAlignment="1" applyProtection="1">
      <alignment horizontal="right" vertical="center"/>
    </xf>
    <xf numFmtId="0" fontId="4" fillId="9" borderId="10" xfId="0" applyNumberFormat="1" applyFont="1" applyFill="1" applyBorder="1" applyAlignment="1" applyProtection="1">
      <alignment horizontal="right" vertical="center"/>
    </xf>
    <xf numFmtId="43" fontId="4" fillId="0" borderId="22" xfId="0" applyNumberFormat="1" applyFont="1" applyFill="1" applyBorder="1" applyAlignment="1" applyProtection="1">
      <alignment horizontal="right" vertical="center"/>
    </xf>
    <xf numFmtId="43" fontId="4" fillId="0" borderId="11" xfId="0" applyNumberFormat="1" applyFont="1" applyFill="1" applyBorder="1" applyAlignment="1" applyProtection="1">
      <alignment horizontal="right" vertical="center"/>
    </xf>
    <xf numFmtId="0" fontId="4" fillId="9" borderId="11" xfId="0" applyNumberFormat="1" applyFont="1" applyFill="1" applyBorder="1" applyAlignment="1" applyProtection="1">
      <alignment horizontal="right" vertical="center"/>
    </xf>
    <xf numFmtId="43" fontId="4" fillId="0" borderId="23" xfId="0" applyNumberFormat="1" applyFont="1" applyFill="1" applyBorder="1" applyAlignment="1" applyProtection="1">
      <alignment horizontal="right" vertical="center"/>
    </xf>
    <xf numFmtId="0" fontId="4" fillId="0" borderId="24" xfId="0" applyNumberFormat="1" applyFont="1" applyFill="1" applyBorder="1" applyAlignment="1" applyProtection="1">
      <alignment horizontal="left" vertical="center"/>
    </xf>
    <xf numFmtId="0" fontId="5" fillId="10" borderId="0" xfId="0" applyNumberFormat="1" applyFont="1" applyFill="1" applyBorder="1" applyAlignment="1" applyProtection="1">
      <alignment horizontal="left" vertical="center"/>
    </xf>
    <xf numFmtId="0" fontId="2" fillId="10" borderId="0" xfId="0" applyNumberFormat="1" applyFont="1" applyFill="1" applyBorder="1" applyAlignment="1" applyProtection="1">
      <alignment horizontal="left" vertical="center"/>
    </xf>
    <xf numFmtId="0" fontId="2" fillId="10" borderId="0" xfId="0" applyNumberFormat="1" applyFont="1" applyFill="1" applyBorder="1" applyAlignment="1" applyProtection="1">
      <alignment horizontal="center" vertical="center"/>
    </xf>
    <xf numFmtId="43" fontId="5" fillId="10" borderId="0" xfId="0" applyNumberFormat="1" applyFont="1" applyFill="1" applyBorder="1" applyAlignment="1" applyProtection="1">
      <alignment horizontal="right" vertical="center"/>
    </xf>
    <xf numFmtId="43" fontId="5" fillId="10" borderId="0" xfId="0" applyNumberFormat="1" applyFont="1" applyFill="1" applyBorder="1" applyAlignment="1" applyProtection="1">
      <alignment horizontal="left" vertical="center"/>
    </xf>
    <xf numFmtId="43" fontId="5" fillId="10" borderId="0" xfId="0" applyNumberFormat="1" applyFont="1" applyFill="1" applyBorder="1" applyAlignment="1" applyProtection="1">
      <alignment horizontal="right"/>
    </xf>
    <xf numFmtId="0" fontId="5" fillId="10" borderId="0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left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right"/>
    </xf>
    <xf numFmtId="176" fontId="5" fillId="0" borderId="1" xfId="0" applyNumberFormat="1" applyFont="1" applyFill="1" applyBorder="1" applyAlignment="1" applyProtection="1">
      <alignment horizontal="right" vertical="center"/>
    </xf>
    <xf numFmtId="176" fontId="5" fillId="0" borderId="26" xfId="0" applyNumberFormat="1" applyFont="1" applyFill="1" applyBorder="1" applyAlignment="1" applyProtection="1">
      <alignment horizontal="right" vertical="center"/>
    </xf>
    <xf numFmtId="0" fontId="4" fillId="0" borderId="1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left" vertical="center" wrapText="1"/>
    </xf>
    <xf numFmtId="0" fontId="4" fillId="0" borderId="14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2" fillId="4" borderId="0" xfId="0" applyFont="1" applyFill="1"/>
    <xf numFmtId="176" fontId="5" fillId="0" borderId="9" xfId="0" applyNumberFormat="1" applyFont="1" applyFill="1" applyBorder="1" applyAlignment="1" applyProtection="1">
      <alignment horizontal="right" vertical="center"/>
    </xf>
    <xf numFmtId="176" fontId="5" fillId="0" borderId="9" xfId="0" applyNumberFormat="1" applyFont="1" applyFill="1" applyBorder="1" applyAlignment="1" applyProtection="1">
      <alignment horizontal="left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176" fontId="5" fillId="0" borderId="7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31" fontId="5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8" fillId="0" borderId="2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5" fillId="0" borderId="24" xfId="0" applyNumberFormat="1" applyFont="1" applyFill="1" applyBorder="1" applyAlignment="1" applyProtection="1">
      <alignment horizontal="left" vertical="center"/>
    </xf>
    <xf numFmtId="0" fontId="8" fillId="0" borderId="24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31" fontId="4" fillId="0" borderId="0" xfId="0" applyNumberFormat="1" applyFont="1" applyFill="1" applyBorder="1" applyAlignment="1" applyProtection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4" fillId="0" borderId="24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12" fillId="0" borderId="24" xfId="0" applyNumberFormat="1" applyFont="1" applyFill="1" applyBorder="1" applyAlignment="1" applyProtection="1">
      <alignment horizontal="left" vertical="center"/>
    </xf>
    <xf numFmtId="0" fontId="11" fillId="0" borderId="24" xfId="0" applyNumberFormat="1" applyFont="1" applyFill="1" applyBorder="1" applyAlignment="1" applyProtection="1">
      <alignment horizontal="left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11" fillId="0" borderId="2" xfId="0" applyNumberFormat="1" applyFont="1" applyFill="1" applyBorder="1" applyAlignment="1" applyProtection="1">
      <alignment horizontal="left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24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5" fillId="0" borderId="25" xfId="0" applyNumberFormat="1" applyFont="1" applyFill="1" applyBorder="1" applyAlignment="1" applyProtection="1">
      <alignment horizontal="left" vertical="center"/>
    </xf>
    <xf numFmtId="0" fontId="13" fillId="4" borderId="0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left" vertical="center"/>
    </xf>
    <xf numFmtId="0" fontId="5" fillId="4" borderId="24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11" fillId="4" borderId="24" xfId="0" applyNumberFormat="1" applyFont="1" applyFill="1" applyBorder="1" applyAlignment="1" applyProtection="1">
      <alignment horizontal="left" vertical="center"/>
    </xf>
    <xf numFmtId="0" fontId="31" fillId="4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11" fillId="4" borderId="0" xfId="0" applyNumberFormat="1" applyFont="1" applyFill="1" applyBorder="1" applyAlignment="1" applyProtection="1">
      <alignment horizontal="center" vertical="center"/>
    </xf>
    <xf numFmtId="0" fontId="11" fillId="4" borderId="0" xfId="0" applyNumberFormat="1" applyFont="1" applyFill="1" applyBorder="1" applyAlignment="1" applyProtection="1">
      <alignment horizontal="left" vertical="center"/>
    </xf>
    <xf numFmtId="0" fontId="35" fillId="4" borderId="0" xfId="0" applyNumberFormat="1" applyFont="1" applyFill="1" applyBorder="1" applyAlignment="1" applyProtection="1">
      <alignment horizontal="center" vertical="center"/>
    </xf>
    <xf numFmtId="0" fontId="30" fillId="5" borderId="0" xfId="0" applyNumberFormat="1" applyFont="1" applyFill="1" applyBorder="1" applyAlignment="1" applyProtection="1">
      <alignment horizontal="left" vertical="center"/>
    </xf>
    <xf numFmtId="0" fontId="32" fillId="5" borderId="0" xfId="0" applyNumberFormat="1" applyFont="1" applyFill="1" applyBorder="1" applyAlignment="1" applyProtection="1">
      <alignment horizontal="left" vertical="center"/>
    </xf>
    <xf numFmtId="0" fontId="32" fillId="5" borderId="0" xfId="0" applyNumberFormat="1" applyFont="1" applyFill="1" applyBorder="1" applyAlignment="1" applyProtection="1">
      <alignment horizontal="left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/>
    </xf>
    <xf numFmtId="0" fontId="5" fillId="0" borderId="10" xfId="0" applyNumberFormat="1" applyFont="1" applyFill="1" applyBorder="1" applyAlignment="1" applyProtection="1">
      <alignment horizontal="center" vertical="center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5" fillId="0" borderId="15" xfId="0" applyNumberFormat="1" applyFont="1" applyFill="1" applyBorder="1" applyAlignment="1" applyProtection="1">
      <alignment horizontal="center" vertical="center" wrapText="1"/>
    </xf>
    <xf numFmtId="0" fontId="5" fillId="0" borderId="16" xfId="0" applyNumberFormat="1" applyFont="1" applyFill="1" applyBorder="1" applyAlignment="1" applyProtection="1">
      <alignment horizontal="center" vertical="center" wrapText="1"/>
    </xf>
    <xf numFmtId="0" fontId="5" fillId="0" borderId="22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5" fillId="0" borderId="20" xfId="1" applyFont="1" applyFill="1" applyBorder="1" applyAlignment="1">
      <alignment horizontal="center" vertical="center" wrapText="1"/>
    </xf>
    <xf numFmtId="0" fontId="5" fillId="0" borderId="27" xfId="1" applyFont="1" applyFill="1" applyBorder="1" applyAlignment="1">
      <alignment horizontal="center" vertical="center" wrapText="1"/>
    </xf>
    <xf numFmtId="0" fontId="5" fillId="0" borderId="29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26" xfId="0" applyNumberFormat="1" applyFont="1" applyFill="1" applyBorder="1" applyAlignment="1" applyProtection="1">
      <alignment horizontal="center" vertical="center"/>
    </xf>
    <xf numFmtId="0" fontId="5" fillId="0" borderId="30" xfId="0" applyNumberFormat="1" applyFont="1" applyFill="1" applyBorder="1" applyAlignment="1" applyProtection="1">
      <alignment horizontal="center" vertical="center"/>
    </xf>
    <xf numFmtId="0" fontId="5" fillId="0" borderId="32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5" fillId="0" borderId="21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33" xfId="0" applyNumberFormat="1" applyFont="1" applyFill="1" applyBorder="1" applyAlignment="1" applyProtection="1">
      <alignment horizontal="center" vertical="center"/>
    </xf>
    <xf numFmtId="0" fontId="5" fillId="0" borderId="31" xfId="0" applyNumberFormat="1" applyFont="1" applyFill="1" applyBorder="1" applyAlignment="1" applyProtection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1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horizontal="left"/>
    </xf>
    <xf numFmtId="0" fontId="5" fillId="0" borderId="2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horizontal="right"/>
    </xf>
    <xf numFmtId="0" fontId="36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4" fillId="0" borderId="2" xfId="0" applyNumberFormat="1" applyFont="1" applyFill="1" applyBorder="1" applyAlignment="1" applyProtection="1">
      <alignment horizontal="left"/>
    </xf>
    <xf numFmtId="0" fontId="4" fillId="0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>
      <alignment horizontal="right"/>
    </xf>
    <xf numFmtId="0" fontId="4" fillId="0" borderId="32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33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31" xfId="0" applyNumberFormat="1" applyFont="1" applyFill="1" applyBorder="1" applyAlignment="1" applyProtection="1">
      <alignment horizontal="center" vertical="center" wrapText="1"/>
    </xf>
    <xf numFmtId="0" fontId="4" fillId="0" borderId="34" xfId="1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 wrapText="1"/>
    </xf>
    <xf numFmtId="0" fontId="4" fillId="0" borderId="41" xfId="1" applyFont="1" applyFill="1" applyBorder="1" applyAlignment="1">
      <alignment horizontal="center" vertical="center" wrapText="1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43" xfId="0" applyNumberFormat="1" applyFont="1" applyFill="1" applyBorder="1" applyAlignment="1" applyProtection="1">
      <alignment horizontal="center" vertical="center" wrapText="1"/>
    </xf>
    <xf numFmtId="43" fontId="45" fillId="0" borderId="0" xfId="6" applyFont="1" applyBorder="1" applyAlignment="1">
      <alignment horizontal="center" vertical="center"/>
    </xf>
    <xf numFmtId="43" fontId="45" fillId="0" borderId="44" xfId="6" applyFont="1" applyBorder="1" applyAlignment="1">
      <alignment horizontal="center" vertical="center"/>
    </xf>
    <xf numFmtId="43" fontId="45" fillId="0" borderId="0" xfId="6" applyFont="1" applyBorder="1" applyAlignment="1">
      <alignment horizontal="center"/>
    </xf>
  </cellXfs>
  <cellStyles count="9">
    <cellStyle name="常规" xfId="0" builtinId="0"/>
    <cellStyle name="常规 2" xfId="1"/>
    <cellStyle name="常规 3 2" xfId="8"/>
    <cellStyle name="常规 4" xfId="2"/>
    <cellStyle name="超链接" xfId="3" builtinId="8"/>
    <cellStyle name="千位分隔" xfId="6" builtinId="3"/>
    <cellStyle name="千位分隔 2" xfId="4"/>
    <cellStyle name="千位分隔 20" xfId="5"/>
    <cellStyle name="千位分隔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AABEFF"/>
      <rgbColor rgb="0099CC00"/>
      <rgbColor rgb="00FFFF99"/>
      <rgbColor rgb="00CCFFFF"/>
      <rgbColor rgb="00CCFFCC"/>
      <rgbColor rgb="00D4D0C8"/>
      <rgbColor rgb="00808080"/>
      <rgbColor rgb="00FF0000"/>
      <rgbColor rgb="00C0C0C0"/>
      <rgbColor rgb="00B1CBC1"/>
      <rgbColor rgb="000000FF"/>
      <rgbColor rgb="00ACA899"/>
      <rgbColor rgb="00ECE9D8"/>
      <rgbColor rgb="00A0A0A0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7620</xdr:rowOff>
    </xdr:from>
    <xdr:to>
      <xdr:col>6</xdr:col>
      <xdr:colOff>1447800</xdr:colOff>
      <xdr:row>8</xdr:row>
      <xdr:rowOff>7620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1196340" y="1729740"/>
          <a:ext cx="7810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502920</xdr:colOff>
      <xdr:row>19</xdr:row>
      <xdr:rowOff>0</xdr:rowOff>
    </xdr:from>
    <xdr:to>
      <xdr:col>7</xdr:col>
      <xdr:colOff>7620</xdr:colOff>
      <xdr:row>19</xdr:row>
      <xdr:rowOff>7620</xdr:rowOff>
    </xdr:to>
    <xdr:sp macro="" textlink="">
      <xdr:nvSpPr>
        <xdr:cNvPr id="3" name="Line 16"/>
        <xdr:cNvSpPr>
          <a:spLocks noChangeShapeType="1"/>
        </xdr:cNvSpPr>
      </xdr:nvSpPr>
      <xdr:spPr bwMode="auto">
        <a:xfrm flipV="1">
          <a:off x="1188720" y="4930140"/>
          <a:ext cx="7840980" cy="762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502920</xdr:colOff>
      <xdr:row>13</xdr:row>
      <xdr:rowOff>7620</xdr:rowOff>
    </xdr:from>
    <xdr:to>
      <xdr:col>7</xdr:col>
      <xdr:colOff>30480</xdr:colOff>
      <xdr:row>13</xdr:row>
      <xdr:rowOff>22860</xdr:rowOff>
    </xdr:to>
    <xdr:sp macro="" textlink="">
      <xdr:nvSpPr>
        <xdr:cNvPr id="4" name="Line 17"/>
        <xdr:cNvSpPr>
          <a:spLocks noChangeShapeType="1"/>
        </xdr:cNvSpPr>
      </xdr:nvSpPr>
      <xdr:spPr bwMode="auto">
        <a:xfrm>
          <a:off x="1188720" y="3162300"/>
          <a:ext cx="7863840" cy="1524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160020</xdr:colOff>
      <xdr:row>18</xdr:row>
      <xdr:rowOff>76200</xdr:rowOff>
    </xdr:from>
    <xdr:to>
      <xdr:col>2</xdr:col>
      <xdr:colOff>396240</xdr:colOff>
      <xdr:row>18</xdr:row>
      <xdr:rowOff>312420</xdr:rowOff>
    </xdr:to>
    <xdr:pic>
      <xdr:nvPicPr>
        <xdr:cNvPr id="5" name="Picture 20" descr="iLeopard_Icons_Pack2_0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" y="4617720"/>
          <a:ext cx="2362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129540</xdr:colOff>
      <xdr:row>7</xdr:row>
      <xdr:rowOff>60960</xdr:rowOff>
    </xdr:from>
    <xdr:to>
      <xdr:col>2</xdr:col>
      <xdr:colOff>365760</xdr:colOff>
      <xdr:row>7</xdr:row>
      <xdr:rowOff>297180</xdr:rowOff>
    </xdr:to>
    <xdr:pic>
      <xdr:nvPicPr>
        <xdr:cNvPr id="6" name="Picture 21" descr="iLeopard_Icons_Pack2_0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" y="1440180"/>
          <a:ext cx="2362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106680</xdr:colOff>
      <xdr:row>12</xdr:row>
      <xdr:rowOff>68580</xdr:rowOff>
    </xdr:from>
    <xdr:to>
      <xdr:col>2</xdr:col>
      <xdr:colOff>350520</xdr:colOff>
      <xdr:row>12</xdr:row>
      <xdr:rowOff>312420</xdr:rowOff>
    </xdr:to>
    <xdr:pic>
      <xdr:nvPicPr>
        <xdr:cNvPr id="7" name="Picture 22" descr="iLeopard_Icons_Pack2_07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" y="286512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807720</xdr:colOff>
      <xdr:row>2</xdr:row>
      <xdr:rowOff>160020</xdr:rowOff>
    </xdr:from>
    <xdr:to>
      <xdr:col>5</xdr:col>
      <xdr:colOff>381000</xdr:colOff>
      <xdr:row>4</xdr:row>
      <xdr:rowOff>144780</xdr:rowOff>
    </xdr:to>
    <xdr:pic>
      <xdr:nvPicPr>
        <xdr:cNvPr id="8" name="Picture 7" descr="QQ截图20110728110202_0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556260"/>
          <a:ext cx="1219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8"/>
  <sheetViews>
    <sheetView workbookViewId="0">
      <selection activeCell="D18" sqref="D18"/>
    </sheetView>
  </sheetViews>
  <sheetFormatPr defaultColWidth="10" defaultRowHeight="14.25"/>
  <cols>
    <col min="1" max="1" width="10" style="170"/>
    <col min="2" max="2" width="7.42578125" style="170" customWidth="1"/>
    <col min="3" max="3" width="21.28515625" style="170" customWidth="1"/>
    <col min="4" max="4" width="26.140625" style="170" customWidth="1"/>
    <col min="5" max="5" width="24" style="170" customWidth="1"/>
    <col min="6" max="12" width="21.28515625" style="170" customWidth="1"/>
    <col min="13" max="16384" width="10" style="170"/>
  </cols>
  <sheetData>
    <row r="7" spans="2:7" ht="15" customHeight="1" thickBot="1"/>
    <row r="8" spans="2:7" ht="27" customHeight="1" thickTop="1">
      <c r="B8" s="171"/>
      <c r="C8" s="172" t="s">
        <v>486</v>
      </c>
    </row>
    <row r="9" spans="2:7" s="173" customFormat="1" ht="15" customHeight="1">
      <c r="E9" s="174"/>
    </row>
    <row r="10" spans="2:7" s="173" customFormat="1" ht="26.25" customHeight="1">
      <c r="C10" s="175"/>
      <c r="D10" s="175"/>
      <c r="E10" s="175"/>
      <c r="F10" s="175"/>
      <c r="G10" s="176"/>
    </row>
    <row r="11" spans="2:7" s="173" customFormat="1" ht="20.100000000000001" customHeight="1">
      <c r="C11" s="41"/>
      <c r="D11" s="41"/>
      <c r="E11" s="41"/>
      <c r="F11" s="41"/>
      <c r="G11" s="177"/>
    </row>
    <row r="12" spans="2:7" s="173" customFormat="1" ht="24" customHeight="1" thickBot="1">
      <c r="C12" s="178"/>
      <c r="D12" s="178"/>
      <c r="E12" s="178"/>
      <c r="F12" s="178"/>
      <c r="G12" s="178"/>
    </row>
    <row r="13" spans="2:7" s="173" customFormat="1" ht="28.5" customHeight="1" thickTop="1">
      <c r="C13" s="172" t="s">
        <v>487</v>
      </c>
    </row>
    <row r="14" spans="2:7" s="173" customFormat="1" ht="15" customHeight="1">
      <c r="C14" s="42"/>
      <c r="D14" s="42"/>
      <c r="E14" s="42"/>
      <c r="F14" s="177"/>
      <c r="G14" s="177"/>
    </row>
    <row r="15" spans="2:7" s="173" customFormat="1" ht="27" customHeight="1">
      <c r="C15" s="43" t="s">
        <v>489</v>
      </c>
      <c r="D15" s="43" t="s">
        <v>490</v>
      </c>
      <c r="E15" s="43" t="s">
        <v>491</v>
      </c>
      <c r="F15" s="43" t="s">
        <v>492</v>
      </c>
      <c r="G15" s="185" t="s">
        <v>493</v>
      </c>
    </row>
    <row r="16" spans="2:7" s="173" customFormat="1" ht="24.75" customHeight="1">
      <c r="C16" s="43" t="s">
        <v>494</v>
      </c>
      <c r="D16" s="43" t="s">
        <v>495</v>
      </c>
      <c r="E16" s="43" t="s">
        <v>496</v>
      </c>
      <c r="F16" s="43" t="s">
        <v>497</v>
      </c>
      <c r="G16" s="176"/>
    </row>
    <row r="17" spans="3:8" s="173" customFormat="1" ht="20.100000000000001" customHeight="1">
      <c r="C17" s="179"/>
      <c r="D17" s="179"/>
      <c r="E17" s="179"/>
      <c r="F17" s="179"/>
    </row>
    <row r="18" spans="3:8" s="173" customFormat="1" ht="23.25" customHeight="1" thickBot="1"/>
    <row r="19" spans="3:8" s="180" customFormat="1" ht="30.75" customHeight="1" thickTop="1">
      <c r="C19" s="172" t="s">
        <v>488</v>
      </c>
    </row>
    <row r="20" spans="3:8" s="173" customFormat="1" ht="15" customHeight="1">
      <c r="C20" s="181"/>
      <c r="D20" s="181"/>
    </row>
    <row r="21" spans="3:8" s="173" customFormat="1" ht="26.25" customHeight="1">
      <c r="C21" s="175"/>
      <c r="D21" s="175"/>
      <c r="E21" s="176"/>
      <c r="F21" s="176"/>
      <c r="G21" s="176"/>
    </row>
    <row r="22" spans="3:8" s="173" customFormat="1" ht="16.5">
      <c r="C22" s="182"/>
      <c r="D22" s="182"/>
      <c r="E22" s="182"/>
      <c r="F22" s="182"/>
      <c r="G22" s="182"/>
    </row>
    <row r="23" spans="3:8" s="173" customFormat="1" ht="16.5"/>
    <row r="24" spans="3:8" s="173" customFormat="1" ht="18.75">
      <c r="C24" s="183"/>
      <c r="D24" s="183"/>
      <c r="E24" s="183"/>
      <c r="F24" s="183"/>
      <c r="G24" s="183"/>
      <c r="H24" s="183"/>
    </row>
    <row r="25" spans="3:8" ht="18.75">
      <c r="C25" s="184"/>
      <c r="D25" s="184"/>
      <c r="E25" s="184"/>
      <c r="F25" s="184"/>
      <c r="G25" s="184"/>
      <c r="H25" s="184"/>
    </row>
    <row r="26" spans="3:8" ht="18.75">
      <c r="C26" s="184"/>
      <c r="D26" s="184"/>
      <c r="E26" s="184"/>
      <c r="F26" s="184"/>
      <c r="G26" s="184"/>
      <c r="H26" s="184"/>
    </row>
    <row r="27" spans="3:8" ht="18.75">
      <c r="C27" s="184"/>
      <c r="D27" s="184"/>
      <c r="E27" s="184"/>
      <c r="F27" s="184"/>
      <c r="G27" s="184"/>
      <c r="H27" s="184"/>
    </row>
    <row r="28" spans="3:8" ht="18.75">
      <c r="C28" s="184"/>
      <c r="D28" s="184"/>
      <c r="E28" s="184"/>
      <c r="F28" s="184"/>
      <c r="G28" s="184"/>
      <c r="H28" s="184"/>
    </row>
  </sheetData>
  <phoneticPr fontId="2" type="noConversion"/>
  <hyperlinks>
    <hyperlink ref="C15" location="合资!A1" display="合资!A1"/>
    <hyperlink ref="D15" location="母资!A1" display="母资!A1"/>
    <hyperlink ref="E15" location="合利!A1" display="合利!A1"/>
    <hyperlink ref="F15" location="母利!A1" display="母利!A1"/>
    <hyperlink ref="G15" location="合现!A1" display="合现!A1"/>
    <hyperlink ref="C16" location="母现!A1" display="母现!A1"/>
    <hyperlink ref="D16" location="合权益!A1" display="合权益!A1"/>
    <hyperlink ref="E16" location="母权益!A1" display="母权益!A1"/>
    <hyperlink ref="F16" location="TB2017!A1" display="TB2017!A1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view="pageBreakPreview" zoomScale="70" zoomScaleNormal="100" zoomScaleSheetLayoutView="70" workbookViewId="0">
      <selection sqref="A1:W1"/>
    </sheetView>
  </sheetViews>
  <sheetFormatPr defaultColWidth="9.140625" defaultRowHeight="12"/>
  <cols>
    <col min="1" max="1" width="30.140625" style="45" customWidth="1"/>
    <col min="2" max="2" width="16.7109375" style="45" customWidth="1"/>
    <col min="3" max="5" width="5.28515625" style="45" customWidth="1"/>
    <col min="6" max="6" width="16.7109375" style="45" customWidth="1"/>
    <col min="7" max="7" width="8.28515625" style="45" customWidth="1"/>
    <col min="8" max="9" width="12.7109375" style="45" customWidth="1"/>
    <col min="10" max="13" width="16.7109375" style="45" customWidth="1"/>
    <col min="14" max="16" width="5.7109375" style="45" customWidth="1"/>
    <col min="17" max="17" width="16.7109375" style="45" customWidth="1"/>
    <col min="18" max="18" width="8.28515625" style="45" customWidth="1"/>
    <col min="19" max="20" width="12.7109375" style="45" customWidth="1"/>
    <col min="21" max="23" width="16.7109375" style="45" customWidth="1"/>
    <col min="24" max="16384" width="9.140625" style="45"/>
  </cols>
  <sheetData>
    <row r="1" spans="1:23" ht="30.75" customHeight="1">
      <c r="A1" s="402" t="s">
        <v>1678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</row>
    <row r="2" spans="1:23" ht="22.5" customHeight="1">
      <c r="A2" s="403" t="s">
        <v>354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ht="22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1"/>
      <c r="L3" s="160"/>
      <c r="M3" s="160"/>
      <c r="N3" s="160"/>
      <c r="O3" s="160"/>
      <c r="P3" s="160"/>
      <c r="Q3" s="160"/>
      <c r="R3" s="160"/>
      <c r="S3" s="160"/>
      <c r="T3" s="160"/>
      <c r="U3" s="404" t="s">
        <v>448</v>
      </c>
      <c r="V3" s="404"/>
      <c r="W3" s="404"/>
    </row>
    <row r="4" spans="1:23" ht="22.5" customHeight="1" thickBot="1">
      <c r="A4" s="405" t="str">
        <f>合权益!A4</f>
        <v>编制单位：浙江富润印染有限公司</v>
      </c>
      <c r="B4" s="405"/>
      <c r="C4" s="405"/>
      <c r="D4" s="405"/>
      <c r="E4" s="405"/>
      <c r="F4" s="406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164"/>
      <c r="S4" s="164"/>
      <c r="T4" s="164"/>
      <c r="U4" s="407" t="s">
        <v>356</v>
      </c>
      <c r="V4" s="407"/>
      <c r="W4" s="407"/>
    </row>
    <row r="5" spans="1:23" ht="22.5" customHeight="1">
      <c r="A5" s="408" t="s">
        <v>1679</v>
      </c>
      <c r="B5" s="411" t="s">
        <v>358</v>
      </c>
      <c r="C5" s="411"/>
      <c r="D5" s="411"/>
      <c r="E5" s="412"/>
      <c r="F5" s="413"/>
      <c r="G5" s="413"/>
      <c r="H5" s="413"/>
      <c r="I5" s="413"/>
      <c r="J5" s="413"/>
      <c r="K5" s="413"/>
      <c r="L5" s="414"/>
      <c r="M5" s="411" t="s">
        <v>359</v>
      </c>
      <c r="N5" s="411"/>
      <c r="O5" s="411"/>
      <c r="P5" s="412"/>
      <c r="Q5" s="413"/>
      <c r="R5" s="413"/>
      <c r="S5" s="413"/>
      <c r="T5" s="413"/>
      <c r="U5" s="413"/>
      <c r="V5" s="413"/>
      <c r="W5" s="413"/>
    </row>
    <row r="6" spans="1:23" ht="22.5" customHeight="1">
      <c r="A6" s="409"/>
      <c r="B6" s="417" t="s">
        <v>1680</v>
      </c>
      <c r="C6" s="418" t="s">
        <v>449</v>
      </c>
      <c r="D6" s="418"/>
      <c r="E6" s="418"/>
      <c r="F6" s="415" t="s">
        <v>450</v>
      </c>
      <c r="G6" s="419" t="s">
        <v>451</v>
      </c>
      <c r="H6" s="421" t="s">
        <v>452</v>
      </c>
      <c r="I6" s="421" t="s">
        <v>453</v>
      </c>
      <c r="J6" s="421" t="s">
        <v>454</v>
      </c>
      <c r="K6" s="424" t="s">
        <v>455</v>
      </c>
      <c r="L6" s="426" t="s">
        <v>456</v>
      </c>
      <c r="M6" s="417" t="s">
        <v>1681</v>
      </c>
      <c r="N6" s="418" t="s">
        <v>449</v>
      </c>
      <c r="O6" s="418"/>
      <c r="P6" s="418"/>
      <c r="Q6" s="415" t="s">
        <v>450</v>
      </c>
      <c r="R6" s="419" t="s">
        <v>451</v>
      </c>
      <c r="S6" s="421" t="s">
        <v>452</v>
      </c>
      <c r="T6" s="421" t="s">
        <v>453</v>
      </c>
      <c r="U6" s="421" t="s">
        <v>454</v>
      </c>
      <c r="V6" s="424" t="s">
        <v>455</v>
      </c>
      <c r="W6" s="427" t="s">
        <v>457</v>
      </c>
    </row>
    <row r="7" spans="1:23" ht="27.6" customHeight="1">
      <c r="A7" s="410"/>
      <c r="B7" s="417"/>
      <c r="C7" s="318" t="s">
        <v>458</v>
      </c>
      <c r="D7" s="318" t="s">
        <v>459</v>
      </c>
      <c r="E7" s="318" t="s">
        <v>460</v>
      </c>
      <c r="F7" s="416"/>
      <c r="G7" s="420"/>
      <c r="H7" s="422"/>
      <c r="I7" s="422"/>
      <c r="J7" s="423"/>
      <c r="K7" s="425"/>
      <c r="L7" s="416"/>
      <c r="M7" s="417"/>
      <c r="N7" s="318" t="s">
        <v>458</v>
      </c>
      <c r="O7" s="318" t="s">
        <v>459</v>
      </c>
      <c r="P7" s="318" t="s">
        <v>460</v>
      </c>
      <c r="Q7" s="416"/>
      <c r="R7" s="420"/>
      <c r="S7" s="422"/>
      <c r="T7" s="422"/>
      <c r="U7" s="423"/>
      <c r="V7" s="425"/>
      <c r="W7" s="428"/>
    </row>
    <row r="8" spans="1:23" ht="28.5" customHeight="1">
      <c r="A8" s="315" t="s">
        <v>461</v>
      </c>
      <c r="B8" s="313">
        <f>M33</f>
        <v>99325935.370000005</v>
      </c>
      <c r="C8" s="313">
        <f t="shared" ref="C8:K8" si="0">N33</f>
        <v>0</v>
      </c>
      <c r="D8" s="313">
        <f t="shared" si="0"/>
        <v>0</v>
      </c>
      <c r="E8" s="313">
        <f t="shared" si="0"/>
        <v>0</v>
      </c>
      <c r="F8" s="313">
        <f t="shared" si="0"/>
        <v>2990895.7</v>
      </c>
      <c r="G8" s="313">
        <f t="shared" si="0"/>
        <v>0</v>
      </c>
      <c r="H8" s="313">
        <f t="shared" si="0"/>
        <v>0</v>
      </c>
      <c r="I8" s="313">
        <f t="shared" si="0"/>
        <v>0</v>
      </c>
      <c r="J8" s="313">
        <f t="shared" si="0"/>
        <v>44967509.760000005</v>
      </c>
      <c r="K8" s="313">
        <f t="shared" si="0"/>
        <v>83415325.64000003</v>
      </c>
      <c r="L8" s="313">
        <f t="shared" ref="L8:L32" si="1">SUM(B8:K8)-2*G8</f>
        <v>230699666.47000003</v>
      </c>
      <c r="M8" s="313">
        <v>99325935.370000005</v>
      </c>
      <c r="N8" s="313"/>
      <c r="O8" s="313"/>
      <c r="P8" s="313"/>
      <c r="Q8" s="313">
        <v>2990895.7</v>
      </c>
      <c r="R8" s="313">
        <v>0</v>
      </c>
      <c r="S8" s="313"/>
      <c r="T8" s="313"/>
      <c r="U8" s="313">
        <v>43440454.340000004</v>
      </c>
      <c r="V8" s="313">
        <v>81131475.870000005</v>
      </c>
      <c r="W8" s="314">
        <f t="shared" ref="W8:W32" si="2">SUM(M8:V8)-2*R8</f>
        <v>226888761.28000003</v>
      </c>
    </row>
    <row r="9" spans="1:23" ht="28.5" customHeight="1">
      <c r="A9" s="315" t="s">
        <v>462</v>
      </c>
      <c r="B9" s="313">
        <v>0</v>
      </c>
      <c r="C9" s="313">
        <v>0</v>
      </c>
      <c r="D9" s="313">
        <v>0</v>
      </c>
      <c r="E9" s="313">
        <v>0</v>
      </c>
      <c r="F9" s="313">
        <v>0</v>
      </c>
      <c r="G9" s="313">
        <v>0</v>
      </c>
      <c r="H9" s="313">
        <v>0</v>
      </c>
      <c r="I9" s="313">
        <v>0</v>
      </c>
      <c r="J9" s="313">
        <v>0</v>
      </c>
      <c r="K9" s="313">
        <v>0</v>
      </c>
      <c r="L9" s="313">
        <f t="shared" si="1"/>
        <v>0</v>
      </c>
      <c r="M9" s="313">
        <v>0</v>
      </c>
      <c r="N9" s="313">
        <v>0</v>
      </c>
      <c r="O9" s="313">
        <v>0</v>
      </c>
      <c r="P9" s="313">
        <v>0</v>
      </c>
      <c r="Q9" s="313">
        <v>0</v>
      </c>
      <c r="R9" s="313">
        <v>0</v>
      </c>
      <c r="S9" s="313">
        <v>0</v>
      </c>
      <c r="T9" s="313">
        <v>0</v>
      </c>
      <c r="U9" s="313">
        <v>0</v>
      </c>
      <c r="V9" s="313">
        <v>0</v>
      </c>
      <c r="W9" s="314">
        <f t="shared" si="2"/>
        <v>0</v>
      </c>
    </row>
    <row r="10" spans="1:23" ht="28.5" customHeight="1">
      <c r="A10" s="315" t="s">
        <v>463</v>
      </c>
      <c r="B10" s="313">
        <v>0</v>
      </c>
      <c r="C10" s="313">
        <v>0</v>
      </c>
      <c r="D10" s="313">
        <v>0</v>
      </c>
      <c r="E10" s="313">
        <v>0</v>
      </c>
      <c r="F10" s="313">
        <v>0</v>
      </c>
      <c r="G10" s="313">
        <v>0</v>
      </c>
      <c r="H10" s="313">
        <v>0</v>
      </c>
      <c r="I10" s="313">
        <v>0</v>
      </c>
      <c r="J10" s="313">
        <v>0</v>
      </c>
      <c r="K10" s="313">
        <v>0</v>
      </c>
      <c r="L10" s="313">
        <f t="shared" si="1"/>
        <v>0</v>
      </c>
      <c r="M10" s="313">
        <v>0</v>
      </c>
      <c r="N10" s="313">
        <v>0</v>
      </c>
      <c r="O10" s="313">
        <v>0</v>
      </c>
      <c r="P10" s="313">
        <v>0</v>
      </c>
      <c r="Q10" s="313">
        <v>0</v>
      </c>
      <c r="R10" s="313">
        <v>0</v>
      </c>
      <c r="S10" s="313">
        <v>0</v>
      </c>
      <c r="T10" s="313">
        <v>0</v>
      </c>
      <c r="U10" s="313">
        <v>0</v>
      </c>
      <c r="V10" s="313">
        <v>0</v>
      </c>
      <c r="W10" s="314">
        <f t="shared" si="2"/>
        <v>0</v>
      </c>
    </row>
    <row r="11" spans="1:23" ht="28.5" customHeight="1">
      <c r="A11" s="315" t="s">
        <v>464</v>
      </c>
      <c r="B11" s="313">
        <v>0</v>
      </c>
      <c r="C11" s="313">
        <v>0</v>
      </c>
      <c r="D11" s="313">
        <v>0</v>
      </c>
      <c r="E11" s="313">
        <v>0</v>
      </c>
      <c r="F11" s="313">
        <v>0</v>
      </c>
      <c r="G11" s="313">
        <v>0</v>
      </c>
      <c r="H11" s="313">
        <v>0</v>
      </c>
      <c r="I11" s="313">
        <v>0</v>
      </c>
      <c r="J11" s="313">
        <v>0</v>
      </c>
      <c r="K11" s="313">
        <v>0</v>
      </c>
      <c r="L11" s="313">
        <f t="shared" si="1"/>
        <v>0</v>
      </c>
      <c r="M11" s="313">
        <v>0</v>
      </c>
      <c r="N11" s="313">
        <v>0</v>
      </c>
      <c r="O11" s="313">
        <v>0</v>
      </c>
      <c r="P11" s="313">
        <v>0</v>
      </c>
      <c r="Q11" s="313">
        <v>0</v>
      </c>
      <c r="R11" s="313">
        <v>0</v>
      </c>
      <c r="S11" s="313">
        <v>0</v>
      </c>
      <c r="T11" s="313">
        <v>0</v>
      </c>
      <c r="U11" s="313">
        <v>0</v>
      </c>
      <c r="V11" s="313">
        <v>0</v>
      </c>
      <c r="W11" s="314">
        <f t="shared" si="2"/>
        <v>0</v>
      </c>
    </row>
    <row r="12" spans="1:23" ht="28.5" customHeight="1">
      <c r="A12" s="315" t="s">
        <v>465</v>
      </c>
      <c r="B12" s="313">
        <f t="shared" ref="B12:V12" si="3">SUM(B8:B11)</f>
        <v>99325935.370000005</v>
      </c>
      <c r="C12" s="313">
        <f t="shared" si="3"/>
        <v>0</v>
      </c>
      <c r="D12" s="313">
        <f t="shared" si="3"/>
        <v>0</v>
      </c>
      <c r="E12" s="313">
        <f t="shared" si="3"/>
        <v>0</v>
      </c>
      <c r="F12" s="313">
        <f t="shared" si="3"/>
        <v>2990895.7</v>
      </c>
      <c r="G12" s="313">
        <f t="shared" si="3"/>
        <v>0</v>
      </c>
      <c r="H12" s="313">
        <f t="shared" si="3"/>
        <v>0</v>
      </c>
      <c r="I12" s="313">
        <f t="shared" si="3"/>
        <v>0</v>
      </c>
      <c r="J12" s="313">
        <f t="shared" si="3"/>
        <v>44967509.760000005</v>
      </c>
      <c r="K12" s="313">
        <f t="shared" si="3"/>
        <v>83415325.64000003</v>
      </c>
      <c r="L12" s="313">
        <f t="shared" si="1"/>
        <v>230699666.47000003</v>
      </c>
      <c r="M12" s="313">
        <f t="shared" si="3"/>
        <v>99325935.370000005</v>
      </c>
      <c r="N12" s="313">
        <f t="shared" si="3"/>
        <v>0</v>
      </c>
      <c r="O12" s="313">
        <f t="shared" si="3"/>
        <v>0</v>
      </c>
      <c r="P12" s="313">
        <f t="shared" si="3"/>
        <v>0</v>
      </c>
      <c r="Q12" s="313">
        <f t="shared" si="3"/>
        <v>2990895.7</v>
      </c>
      <c r="R12" s="313">
        <f t="shared" si="3"/>
        <v>0</v>
      </c>
      <c r="S12" s="313">
        <f t="shared" si="3"/>
        <v>0</v>
      </c>
      <c r="T12" s="313">
        <f t="shared" si="3"/>
        <v>0</v>
      </c>
      <c r="U12" s="313">
        <f t="shared" si="3"/>
        <v>43440454.340000004</v>
      </c>
      <c r="V12" s="313">
        <f t="shared" si="3"/>
        <v>81131475.870000005</v>
      </c>
      <c r="W12" s="314">
        <f t="shared" si="2"/>
        <v>226888761.28000003</v>
      </c>
    </row>
    <row r="13" spans="1:23" ht="28.5" customHeight="1">
      <c r="A13" s="316" t="s">
        <v>466</v>
      </c>
      <c r="B13" s="313">
        <f>B14+B15+B20+B24+B29+B32</f>
        <v>0</v>
      </c>
      <c r="C13" s="313">
        <f t="shared" ref="C13:V13" si="4">C14+C15+C20+C24+C29+C32</f>
        <v>0</v>
      </c>
      <c r="D13" s="313">
        <f t="shared" si="4"/>
        <v>0</v>
      </c>
      <c r="E13" s="313">
        <f t="shared" si="4"/>
        <v>0</v>
      </c>
      <c r="F13" s="313">
        <f t="shared" si="4"/>
        <v>0</v>
      </c>
      <c r="G13" s="313">
        <f t="shared" si="4"/>
        <v>0</v>
      </c>
      <c r="H13" s="313">
        <f t="shared" si="4"/>
        <v>0</v>
      </c>
      <c r="I13" s="313">
        <f t="shared" si="4"/>
        <v>0</v>
      </c>
      <c r="J13" s="313">
        <f t="shared" si="4"/>
        <v>3431603.5</v>
      </c>
      <c r="K13" s="313">
        <f t="shared" si="4"/>
        <v>4156037.4700000212</v>
      </c>
      <c r="L13" s="313">
        <f t="shared" si="1"/>
        <v>7587640.9700000212</v>
      </c>
      <c r="M13" s="313">
        <f t="shared" si="4"/>
        <v>0</v>
      </c>
      <c r="N13" s="313">
        <f t="shared" si="4"/>
        <v>0</v>
      </c>
      <c r="O13" s="313">
        <f t="shared" si="4"/>
        <v>0</v>
      </c>
      <c r="P13" s="313">
        <f t="shared" si="4"/>
        <v>0</v>
      </c>
      <c r="Q13" s="313">
        <f t="shared" si="4"/>
        <v>0</v>
      </c>
      <c r="R13" s="313">
        <f t="shared" si="4"/>
        <v>0</v>
      </c>
      <c r="S13" s="313">
        <f t="shared" si="4"/>
        <v>0</v>
      </c>
      <c r="T13" s="313">
        <f t="shared" si="4"/>
        <v>0</v>
      </c>
      <c r="U13" s="313">
        <f t="shared" si="4"/>
        <v>1527055.42</v>
      </c>
      <c r="V13" s="313">
        <f t="shared" si="4"/>
        <v>2283849.77000002</v>
      </c>
      <c r="W13" s="314">
        <f t="shared" si="2"/>
        <v>3810905.19000002</v>
      </c>
    </row>
    <row r="14" spans="1:23" ht="28.5" customHeight="1">
      <c r="A14" s="315" t="s">
        <v>467</v>
      </c>
      <c r="B14" s="313">
        <v>0</v>
      </c>
      <c r="C14" s="313">
        <v>0</v>
      </c>
      <c r="D14" s="313">
        <v>0</v>
      </c>
      <c r="E14" s="313">
        <v>0</v>
      </c>
      <c r="F14" s="313">
        <v>0</v>
      </c>
      <c r="G14" s="313">
        <v>0</v>
      </c>
      <c r="H14" s="313">
        <v>0</v>
      </c>
      <c r="I14" s="313">
        <v>0</v>
      </c>
      <c r="J14" s="313">
        <v>0</v>
      </c>
      <c r="K14" s="313">
        <v>34316035.050000019</v>
      </c>
      <c r="L14" s="313">
        <f t="shared" si="1"/>
        <v>34316035.050000019</v>
      </c>
      <c r="M14" s="313">
        <v>0</v>
      </c>
      <c r="N14" s="313">
        <v>0</v>
      </c>
      <c r="O14" s="313">
        <v>0</v>
      </c>
      <c r="P14" s="313">
        <v>0</v>
      </c>
      <c r="Q14" s="313">
        <v>0</v>
      </c>
      <c r="R14" s="313">
        <v>0</v>
      </c>
      <c r="S14" s="313"/>
      <c r="T14" s="313">
        <v>0</v>
      </c>
      <c r="U14" s="313">
        <v>0</v>
      </c>
      <c r="V14" s="313">
        <v>15270554.140000019</v>
      </c>
      <c r="W14" s="314">
        <f t="shared" si="2"/>
        <v>15270554.140000019</v>
      </c>
    </row>
    <row r="15" spans="1:23" ht="28.5" customHeight="1">
      <c r="A15" s="315" t="s">
        <v>468</v>
      </c>
      <c r="B15" s="313">
        <f t="shared" ref="B15:V15" si="5">SUM(B16:B19)</f>
        <v>0</v>
      </c>
      <c r="C15" s="313">
        <f t="shared" si="5"/>
        <v>0</v>
      </c>
      <c r="D15" s="313">
        <f t="shared" si="5"/>
        <v>0</v>
      </c>
      <c r="E15" s="313">
        <f t="shared" si="5"/>
        <v>0</v>
      </c>
      <c r="F15" s="313">
        <f t="shared" si="5"/>
        <v>0</v>
      </c>
      <c r="G15" s="313">
        <f t="shared" si="5"/>
        <v>0</v>
      </c>
      <c r="H15" s="313">
        <f t="shared" si="5"/>
        <v>0</v>
      </c>
      <c r="I15" s="313">
        <f t="shared" si="5"/>
        <v>0</v>
      </c>
      <c r="J15" s="313">
        <f t="shared" si="5"/>
        <v>0</v>
      </c>
      <c r="K15" s="313">
        <f t="shared" si="5"/>
        <v>0</v>
      </c>
      <c r="L15" s="313">
        <f t="shared" si="1"/>
        <v>0</v>
      </c>
      <c r="M15" s="313">
        <f t="shared" si="5"/>
        <v>0</v>
      </c>
      <c r="N15" s="313">
        <f t="shared" si="5"/>
        <v>0</v>
      </c>
      <c r="O15" s="313">
        <f t="shared" si="5"/>
        <v>0</v>
      </c>
      <c r="P15" s="313">
        <f t="shared" si="5"/>
        <v>0</v>
      </c>
      <c r="Q15" s="313">
        <f t="shared" si="5"/>
        <v>0</v>
      </c>
      <c r="R15" s="313">
        <f t="shared" si="5"/>
        <v>0</v>
      </c>
      <c r="S15" s="313">
        <f t="shared" si="5"/>
        <v>0</v>
      </c>
      <c r="T15" s="313">
        <f t="shared" si="5"/>
        <v>0</v>
      </c>
      <c r="U15" s="313">
        <f t="shared" si="5"/>
        <v>0</v>
      </c>
      <c r="V15" s="313">
        <f t="shared" si="5"/>
        <v>0</v>
      </c>
      <c r="W15" s="314">
        <f t="shared" si="2"/>
        <v>0</v>
      </c>
    </row>
    <row r="16" spans="1:23" ht="28.5" customHeight="1">
      <c r="A16" s="315" t="s">
        <v>469</v>
      </c>
      <c r="B16" s="313">
        <v>0</v>
      </c>
      <c r="C16" s="313">
        <v>0</v>
      </c>
      <c r="D16" s="313">
        <v>0</v>
      </c>
      <c r="E16" s="313">
        <v>0</v>
      </c>
      <c r="F16" s="313">
        <v>0</v>
      </c>
      <c r="G16" s="313">
        <v>0</v>
      </c>
      <c r="H16" s="313">
        <v>0</v>
      </c>
      <c r="I16" s="313">
        <v>0</v>
      </c>
      <c r="J16" s="313">
        <v>0</v>
      </c>
      <c r="K16" s="313">
        <v>0</v>
      </c>
      <c r="L16" s="313">
        <f t="shared" si="1"/>
        <v>0</v>
      </c>
      <c r="M16" s="313"/>
      <c r="N16" s="313">
        <v>0</v>
      </c>
      <c r="O16" s="313">
        <v>0</v>
      </c>
      <c r="P16" s="313">
        <v>0</v>
      </c>
      <c r="Q16" s="240"/>
      <c r="R16" s="313">
        <v>0</v>
      </c>
      <c r="S16" s="313">
        <v>0</v>
      </c>
      <c r="T16" s="313">
        <v>0</v>
      </c>
      <c r="U16" s="313">
        <v>0</v>
      </c>
      <c r="V16" s="313">
        <v>0</v>
      </c>
      <c r="W16" s="314">
        <f t="shared" si="2"/>
        <v>0</v>
      </c>
    </row>
    <row r="17" spans="1:23" ht="28.5" customHeight="1">
      <c r="A17" s="315" t="s">
        <v>470</v>
      </c>
      <c r="B17" s="313">
        <v>0</v>
      </c>
      <c r="C17" s="313">
        <v>0</v>
      </c>
      <c r="D17" s="313">
        <v>0</v>
      </c>
      <c r="E17" s="313">
        <v>0</v>
      </c>
      <c r="F17" s="313">
        <v>0</v>
      </c>
      <c r="G17" s="313">
        <v>0</v>
      </c>
      <c r="H17" s="313">
        <v>0</v>
      </c>
      <c r="I17" s="313">
        <v>0</v>
      </c>
      <c r="J17" s="313">
        <v>0</v>
      </c>
      <c r="K17" s="313">
        <v>0</v>
      </c>
      <c r="L17" s="313">
        <f t="shared" si="1"/>
        <v>0</v>
      </c>
      <c r="M17" s="313">
        <v>0</v>
      </c>
      <c r="N17" s="313">
        <v>0</v>
      </c>
      <c r="O17" s="313">
        <v>0</v>
      </c>
      <c r="P17" s="313">
        <v>0</v>
      </c>
      <c r="Q17" s="313">
        <v>0</v>
      </c>
      <c r="R17" s="313">
        <v>0</v>
      </c>
      <c r="S17" s="313">
        <v>0</v>
      </c>
      <c r="T17" s="313">
        <v>0</v>
      </c>
      <c r="U17" s="313">
        <v>0</v>
      </c>
      <c r="V17" s="313">
        <v>0</v>
      </c>
      <c r="W17" s="314">
        <f t="shared" si="2"/>
        <v>0</v>
      </c>
    </row>
    <row r="18" spans="1:23" ht="28.5" customHeight="1">
      <c r="A18" s="315" t="s">
        <v>471</v>
      </c>
      <c r="B18" s="313">
        <v>0</v>
      </c>
      <c r="C18" s="313">
        <v>0</v>
      </c>
      <c r="D18" s="313">
        <v>0</v>
      </c>
      <c r="E18" s="313">
        <v>0</v>
      </c>
      <c r="F18" s="313">
        <v>0</v>
      </c>
      <c r="G18" s="313">
        <v>0</v>
      </c>
      <c r="H18" s="313">
        <v>0</v>
      </c>
      <c r="I18" s="313">
        <v>0</v>
      </c>
      <c r="J18" s="313">
        <v>0</v>
      </c>
      <c r="K18" s="313">
        <v>0</v>
      </c>
      <c r="L18" s="313">
        <f t="shared" si="1"/>
        <v>0</v>
      </c>
      <c r="M18" s="313">
        <v>0</v>
      </c>
      <c r="N18" s="313">
        <v>0</v>
      </c>
      <c r="O18" s="313">
        <v>0</v>
      </c>
      <c r="P18" s="313">
        <v>0</v>
      </c>
      <c r="Q18" s="313">
        <v>0</v>
      </c>
      <c r="R18" s="313">
        <v>0</v>
      </c>
      <c r="S18" s="313">
        <v>0</v>
      </c>
      <c r="T18" s="313">
        <v>0</v>
      </c>
      <c r="U18" s="313">
        <v>0</v>
      </c>
      <c r="V18" s="313">
        <v>0</v>
      </c>
      <c r="W18" s="314">
        <f t="shared" si="2"/>
        <v>0</v>
      </c>
    </row>
    <row r="19" spans="1:23" ht="28.5" customHeight="1">
      <c r="A19" s="315" t="s">
        <v>472</v>
      </c>
      <c r="B19" s="313">
        <v>0</v>
      </c>
      <c r="C19" s="313">
        <v>0</v>
      </c>
      <c r="D19" s="313">
        <v>0</v>
      </c>
      <c r="E19" s="313">
        <v>0</v>
      </c>
      <c r="F19" s="313"/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f t="shared" si="1"/>
        <v>0</v>
      </c>
      <c r="M19" s="313">
        <v>0</v>
      </c>
      <c r="N19" s="313">
        <v>0</v>
      </c>
      <c r="O19" s="313">
        <v>0</v>
      </c>
      <c r="P19" s="313">
        <v>0</v>
      </c>
      <c r="Q19" s="313">
        <v>0</v>
      </c>
      <c r="R19" s="313">
        <v>0</v>
      </c>
      <c r="S19" s="313">
        <v>0</v>
      </c>
      <c r="T19" s="313">
        <v>0</v>
      </c>
      <c r="U19" s="313">
        <v>0</v>
      </c>
      <c r="V19" s="313">
        <v>0</v>
      </c>
      <c r="W19" s="314">
        <f t="shared" si="2"/>
        <v>0</v>
      </c>
    </row>
    <row r="20" spans="1:23" ht="28.5" customHeight="1">
      <c r="A20" s="315" t="s">
        <v>473</v>
      </c>
      <c r="B20" s="313">
        <f t="shared" ref="B20:V20" si="6">SUM(B21:B23)</f>
        <v>0</v>
      </c>
      <c r="C20" s="313">
        <f t="shared" si="6"/>
        <v>0</v>
      </c>
      <c r="D20" s="313">
        <f t="shared" si="6"/>
        <v>0</v>
      </c>
      <c r="E20" s="313">
        <f t="shared" si="6"/>
        <v>0</v>
      </c>
      <c r="F20" s="313">
        <f t="shared" si="6"/>
        <v>0</v>
      </c>
      <c r="G20" s="313">
        <f t="shared" si="6"/>
        <v>0</v>
      </c>
      <c r="H20" s="313">
        <f t="shared" si="6"/>
        <v>0</v>
      </c>
      <c r="I20" s="313">
        <f t="shared" si="6"/>
        <v>0</v>
      </c>
      <c r="J20" s="313">
        <f t="shared" si="6"/>
        <v>3431603.5</v>
      </c>
      <c r="K20" s="313">
        <f t="shared" si="6"/>
        <v>-30159997.579999998</v>
      </c>
      <c r="L20" s="313">
        <f t="shared" si="1"/>
        <v>-26728394.079999998</v>
      </c>
      <c r="M20" s="313">
        <f t="shared" si="6"/>
        <v>0</v>
      </c>
      <c r="N20" s="313">
        <f t="shared" si="6"/>
        <v>0</v>
      </c>
      <c r="O20" s="313">
        <f t="shared" si="6"/>
        <v>0</v>
      </c>
      <c r="P20" s="313">
        <f t="shared" si="6"/>
        <v>0</v>
      </c>
      <c r="Q20" s="313">
        <f t="shared" si="6"/>
        <v>0</v>
      </c>
      <c r="R20" s="313">
        <f t="shared" si="6"/>
        <v>0</v>
      </c>
      <c r="S20" s="313">
        <f t="shared" si="6"/>
        <v>0</v>
      </c>
      <c r="T20" s="313">
        <f t="shared" si="6"/>
        <v>0</v>
      </c>
      <c r="U20" s="313">
        <f t="shared" si="6"/>
        <v>1527055.42</v>
      </c>
      <c r="V20" s="313">
        <f t="shared" si="6"/>
        <v>-12986704.369999999</v>
      </c>
      <c r="W20" s="314">
        <f t="shared" si="2"/>
        <v>-11459648.949999999</v>
      </c>
    </row>
    <row r="21" spans="1:23" ht="28.5" customHeight="1">
      <c r="A21" s="315" t="s">
        <v>474</v>
      </c>
      <c r="B21" s="313">
        <v>0</v>
      </c>
      <c r="C21" s="313">
        <v>0</v>
      </c>
      <c r="D21" s="313">
        <v>0</v>
      </c>
      <c r="E21" s="313">
        <v>0</v>
      </c>
      <c r="F21" s="313">
        <v>0</v>
      </c>
      <c r="G21" s="313">
        <v>0</v>
      </c>
      <c r="H21" s="313">
        <v>0</v>
      </c>
      <c r="I21" s="313">
        <v>0</v>
      </c>
      <c r="J21" s="313">
        <f>'TB2017'!G310+'TB2017'!G311</f>
        <v>3431603.5</v>
      </c>
      <c r="K21" s="313">
        <f>-J21</f>
        <v>-3431603.5</v>
      </c>
      <c r="L21" s="313">
        <f t="shared" si="1"/>
        <v>0</v>
      </c>
      <c r="M21" s="313">
        <v>0</v>
      </c>
      <c r="N21" s="313">
        <v>0</v>
      </c>
      <c r="O21" s="313">
        <v>0</v>
      </c>
      <c r="P21" s="313">
        <v>0</v>
      </c>
      <c r="Q21" s="313">
        <v>0</v>
      </c>
      <c r="R21" s="313">
        <v>0</v>
      </c>
      <c r="S21" s="313">
        <v>0</v>
      </c>
      <c r="T21" s="313">
        <v>0</v>
      </c>
      <c r="U21" s="313">
        <v>1527055.42</v>
      </c>
      <c r="V21" s="313">
        <v>-1527055.42</v>
      </c>
      <c r="W21" s="314">
        <f t="shared" si="2"/>
        <v>0</v>
      </c>
    </row>
    <row r="22" spans="1:23" ht="28.5" customHeight="1">
      <c r="A22" s="315" t="s">
        <v>1684</v>
      </c>
      <c r="B22" s="313">
        <v>0</v>
      </c>
      <c r="C22" s="313">
        <v>0</v>
      </c>
      <c r="D22" s="313">
        <v>0</v>
      </c>
      <c r="E22" s="313">
        <v>0</v>
      </c>
      <c r="F22" s="313">
        <v>0</v>
      </c>
      <c r="G22" s="313">
        <v>0</v>
      </c>
      <c r="H22" s="313">
        <v>0</v>
      </c>
      <c r="I22" s="313">
        <v>0</v>
      </c>
      <c r="J22" s="313">
        <v>0</v>
      </c>
      <c r="K22" s="313">
        <f>-'TB2017'!G316</f>
        <v>-19865187.07</v>
      </c>
      <c r="L22" s="313">
        <f t="shared" si="1"/>
        <v>-19865187.07</v>
      </c>
      <c r="M22" s="313">
        <v>0</v>
      </c>
      <c r="N22" s="313">
        <v>0</v>
      </c>
      <c r="O22" s="313">
        <v>0</v>
      </c>
      <c r="P22" s="313">
        <v>0</v>
      </c>
      <c r="Q22" s="313">
        <v>0</v>
      </c>
      <c r="R22" s="313">
        <v>0</v>
      </c>
      <c r="S22" s="313">
        <v>0</v>
      </c>
      <c r="T22" s="313">
        <v>0</v>
      </c>
      <c r="U22" s="313"/>
      <c r="V22" s="313">
        <v>-9932593.5399999991</v>
      </c>
      <c r="W22" s="314">
        <f t="shared" si="2"/>
        <v>-9932593.5399999991</v>
      </c>
    </row>
    <row r="23" spans="1:23" ht="28.5" customHeight="1">
      <c r="A23" s="315" t="s">
        <v>475</v>
      </c>
      <c r="B23" s="313">
        <v>0</v>
      </c>
      <c r="C23" s="313">
        <v>0</v>
      </c>
      <c r="D23" s="313">
        <v>0</v>
      </c>
      <c r="E23" s="313">
        <v>0</v>
      </c>
      <c r="F23" s="313">
        <v>0</v>
      </c>
      <c r="G23" s="313">
        <v>0</v>
      </c>
      <c r="H23" s="313">
        <v>0</v>
      </c>
      <c r="I23" s="313">
        <v>0</v>
      </c>
      <c r="J23" s="313">
        <v>0</v>
      </c>
      <c r="K23" s="313">
        <f>-'TB2017'!G309</f>
        <v>-6863207.0099999998</v>
      </c>
      <c r="L23" s="313">
        <f t="shared" si="1"/>
        <v>-6863207.0099999998</v>
      </c>
      <c r="M23" s="313">
        <v>0</v>
      </c>
      <c r="N23" s="313">
        <v>0</v>
      </c>
      <c r="O23" s="313">
        <v>0</v>
      </c>
      <c r="P23" s="313">
        <v>0</v>
      </c>
      <c r="Q23" s="313">
        <v>0</v>
      </c>
      <c r="R23" s="313">
        <v>0</v>
      </c>
      <c r="S23" s="313">
        <v>0</v>
      </c>
      <c r="T23" s="313">
        <v>0</v>
      </c>
      <c r="U23" s="313"/>
      <c r="V23" s="313">
        <v>-1527055.41</v>
      </c>
      <c r="W23" s="314">
        <f t="shared" si="2"/>
        <v>-1527055.41</v>
      </c>
    </row>
    <row r="24" spans="1:23" ht="28.5" customHeight="1">
      <c r="A24" s="315" t="s">
        <v>476</v>
      </c>
      <c r="B24" s="313">
        <f t="shared" ref="B24:V24" si="7">SUM(B25:B28)</f>
        <v>0</v>
      </c>
      <c r="C24" s="313">
        <f t="shared" si="7"/>
        <v>0</v>
      </c>
      <c r="D24" s="313">
        <f t="shared" si="7"/>
        <v>0</v>
      </c>
      <c r="E24" s="313">
        <f t="shared" si="7"/>
        <v>0</v>
      </c>
      <c r="F24" s="313">
        <f t="shared" si="7"/>
        <v>0</v>
      </c>
      <c r="G24" s="313">
        <f t="shared" si="7"/>
        <v>0</v>
      </c>
      <c r="H24" s="313">
        <f t="shared" si="7"/>
        <v>0</v>
      </c>
      <c r="I24" s="313">
        <f t="shared" si="7"/>
        <v>0</v>
      </c>
      <c r="J24" s="313">
        <f t="shared" si="7"/>
        <v>0</v>
      </c>
      <c r="K24" s="313">
        <f t="shared" si="7"/>
        <v>0</v>
      </c>
      <c r="L24" s="313">
        <f t="shared" si="1"/>
        <v>0</v>
      </c>
      <c r="M24" s="313">
        <f t="shared" si="7"/>
        <v>0</v>
      </c>
      <c r="N24" s="313">
        <f t="shared" si="7"/>
        <v>0</v>
      </c>
      <c r="O24" s="313">
        <f t="shared" si="7"/>
        <v>0</v>
      </c>
      <c r="P24" s="313">
        <f t="shared" si="7"/>
        <v>0</v>
      </c>
      <c r="Q24" s="313">
        <f t="shared" si="7"/>
        <v>0</v>
      </c>
      <c r="R24" s="313">
        <f t="shared" si="7"/>
        <v>0</v>
      </c>
      <c r="S24" s="313">
        <f t="shared" si="7"/>
        <v>0</v>
      </c>
      <c r="T24" s="313">
        <f t="shared" si="7"/>
        <v>0</v>
      </c>
      <c r="U24" s="313">
        <f t="shared" si="7"/>
        <v>0</v>
      </c>
      <c r="V24" s="313">
        <f t="shared" si="7"/>
        <v>0</v>
      </c>
      <c r="W24" s="314">
        <f t="shared" si="2"/>
        <v>0</v>
      </c>
    </row>
    <row r="25" spans="1:23" ht="28.5" customHeight="1">
      <c r="A25" s="315" t="s">
        <v>1682</v>
      </c>
      <c r="B25" s="313">
        <v>0</v>
      </c>
      <c r="C25" s="313">
        <v>0</v>
      </c>
      <c r="D25" s="313">
        <v>0</v>
      </c>
      <c r="E25" s="313">
        <v>0</v>
      </c>
      <c r="F25" s="313">
        <v>0</v>
      </c>
      <c r="G25" s="313">
        <v>0</v>
      </c>
      <c r="H25" s="313">
        <v>0</v>
      </c>
      <c r="I25" s="313">
        <v>0</v>
      </c>
      <c r="J25" s="313">
        <v>0</v>
      </c>
      <c r="K25" s="313">
        <v>0</v>
      </c>
      <c r="L25" s="313">
        <f t="shared" si="1"/>
        <v>0</v>
      </c>
      <c r="M25" s="313">
        <v>0</v>
      </c>
      <c r="N25" s="313">
        <v>0</v>
      </c>
      <c r="O25" s="313">
        <v>0</v>
      </c>
      <c r="P25" s="313">
        <v>0</v>
      </c>
      <c r="Q25" s="313">
        <v>0</v>
      </c>
      <c r="R25" s="313">
        <v>0</v>
      </c>
      <c r="S25" s="313">
        <v>0</v>
      </c>
      <c r="T25" s="313">
        <v>0</v>
      </c>
      <c r="U25" s="313">
        <v>0</v>
      </c>
      <c r="V25" s="313">
        <v>0</v>
      </c>
      <c r="W25" s="314">
        <f t="shared" si="2"/>
        <v>0</v>
      </c>
    </row>
    <row r="26" spans="1:23" ht="28.5" customHeight="1">
      <c r="A26" s="315" t="s">
        <v>1683</v>
      </c>
      <c r="B26" s="313">
        <v>0</v>
      </c>
      <c r="C26" s="313">
        <v>0</v>
      </c>
      <c r="D26" s="313">
        <v>0</v>
      </c>
      <c r="E26" s="313">
        <v>0</v>
      </c>
      <c r="F26" s="313">
        <v>0</v>
      </c>
      <c r="G26" s="313">
        <v>0</v>
      </c>
      <c r="H26" s="313">
        <v>0</v>
      </c>
      <c r="I26" s="313">
        <v>0</v>
      </c>
      <c r="J26" s="313">
        <v>0</v>
      </c>
      <c r="K26" s="313">
        <v>0</v>
      </c>
      <c r="L26" s="313">
        <f t="shared" si="1"/>
        <v>0</v>
      </c>
      <c r="M26" s="313">
        <v>0</v>
      </c>
      <c r="N26" s="313">
        <v>0</v>
      </c>
      <c r="O26" s="313">
        <v>0</v>
      </c>
      <c r="P26" s="313">
        <v>0</v>
      </c>
      <c r="Q26" s="313">
        <v>0</v>
      </c>
      <c r="R26" s="313">
        <v>0</v>
      </c>
      <c r="S26" s="313">
        <v>0</v>
      </c>
      <c r="T26" s="313">
        <v>0</v>
      </c>
      <c r="U26" s="313">
        <v>0</v>
      </c>
      <c r="V26" s="313">
        <v>0</v>
      </c>
      <c r="W26" s="314">
        <f t="shared" si="2"/>
        <v>0</v>
      </c>
    </row>
    <row r="27" spans="1:23" ht="28.5" customHeight="1">
      <c r="A27" s="315" t="s">
        <v>477</v>
      </c>
      <c r="B27" s="313">
        <v>0</v>
      </c>
      <c r="C27" s="313">
        <v>0</v>
      </c>
      <c r="D27" s="313">
        <v>0</v>
      </c>
      <c r="E27" s="313">
        <v>0</v>
      </c>
      <c r="F27" s="313">
        <v>0</v>
      </c>
      <c r="G27" s="313">
        <v>0</v>
      </c>
      <c r="H27" s="313">
        <v>0</v>
      </c>
      <c r="I27" s="313">
        <v>0</v>
      </c>
      <c r="J27" s="313">
        <v>0</v>
      </c>
      <c r="K27" s="313">
        <v>0</v>
      </c>
      <c r="L27" s="313">
        <f t="shared" si="1"/>
        <v>0</v>
      </c>
      <c r="M27" s="313">
        <v>0</v>
      </c>
      <c r="N27" s="313">
        <v>0</v>
      </c>
      <c r="O27" s="313">
        <v>0</v>
      </c>
      <c r="P27" s="313">
        <v>0</v>
      </c>
      <c r="Q27" s="313">
        <v>0</v>
      </c>
      <c r="R27" s="313">
        <v>0</v>
      </c>
      <c r="S27" s="313">
        <v>0</v>
      </c>
      <c r="T27" s="313">
        <v>0</v>
      </c>
      <c r="U27" s="313">
        <v>0</v>
      </c>
      <c r="V27" s="313">
        <v>0</v>
      </c>
      <c r="W27" s="314">
        <f t="shared" si="2"/>
        <v>0</v>
      </c>
    </row>
    <row r="28" spans="1:23" ht="28.5" customHeight="1">
      <c r="A28" s="315" t="s">
        <v>472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v>0</v>
      </c>
      <c r="H28" s="313">
        <v>0</v>
      </c>
      <c r="I28" s="313">
        <v>0</v>
      </c>
      <c r="J28" s="313">
        <v>0</v>
      </c>
      <c r="K28" s="313">
        <v>0</v>
      </c>
      <c r="L28" s="313">
        <f t="shared" si="1"/>
        <v>0</v>
      </c>
      <c r="M28" s="313">
        <v>0</v>
      </c>
      <c r="N28" s="313">
        <v>0</v>
      </c>
      <c r="O28" s="313">
        <v>0</v>
      </c>
      <c r="P28" s="313">
        <v>0</v>
      </c>
      <c r="Q28" s="313">
        <v>0</v>
      </c>
      <c r="R28" s="313">
        <v>0</v>
      </c>
      <c r="S28" s="313">
        <v>0</v>
      </c>
      <c r="T28" s="313">
        <v>0</v>
      </c>
      <c r="U28" s="313">
        <v>0</v>
      </c>
      <c r="V28" s="313">
        <v>0</v>
      </c>
      <c r="W28" s="314">
        <f t="shared" si="2"/>
        <v>0</v>
      </c>
    </row>
    <row r="29" spans="1:23" ht="28.5" customHeight="1">
      <c r="A29" s="315" t="s">
        <v>478</v>
      </c>
      <c r="B29" s="313">
        <f t="shared" ref="B29:V29" si="8">SUM(B30:B31)</f>
        <v>0</v>
      </c>
      <c r="C29" s="313">
        <f t="shared" si="8"/>
        <v>0</v>
      </c>
      <c r="D29" s="313">
        <f t="shared" si="8"/>
        <v>0</v>
      </c>
      <c r="E29" s="313">
        <f t="shared" si="8"/>
        <v>0</v>
      </c>
      <c r="F29" s="313">
        <f t="shared" si="8"/>
        <v>0</v>
      </c>
      <c r="G29" s="313">
        <f t="shared" si="8"/>
        <v>0</v>
      </c>
      <c r="H29" s="313">
        <f t="shared" si="8"/>
        <v>0</v>
      </c>
      <c r="I29" s="313">
        <f t="shared" si="8"/>
        <v>0</v>
      </c>
      <c r="J29" s="313">
        <f t="shared" si="8"/>
        <v>0</v>
      </c>
      <c r="K29" s="313">
        <f t="shared" si="8"/>
        <v>0</v>
      </c>
      <c r="L29" s="313">
        <f t="shared" si="1"/>
        <v>0</v>
      </c>
      <c r="M29" s="313">
        <f t="shared" si="8"/>
        <v>0</v>
      </c>
      <c r="N29" s="313">
        <f t="shared" si="8"/>
        <v>0</v>
      </c>
      <c r="O29" s="313">
        <f t="shared" si="8"/>
        <v>0</v>
      </c>
      <c r="P29" s="313">
        <f t="shared" si="8"/>
        <v>0</v>
      </c>
      <c r="Q29" s="313">
        <f t="shared" si="8"/>
        <v>0</v>
      </c>
      <c r="R29" s="313">
        <f t="shared" si="8"/>
        <v>0</v>
      </c>
      <c r="S29" s="313">
        <f t="shared" si="8"/>
        <v>0</v>
      </c>
      <c r="T29" s="313">
        <f t="shared" si="8"/>
        <v>0</v>
      </c>
      <c r="U29" s="313">
        <f t="shared" si="8"/>
        <v>0</v>
      </c>
      <c r="V29" s="313">
        <f t="shared" si="8"/>
        <v>0</v>
      </c>
      <c r="W29" s="314">
        <f t="shared" si="2"/>
        <v>0</v>
      </c>
    </row>
    <row r="30" spans="1:23" ht="28.5" customHeight="1">
      <c r="A30" s="315" t="s">
        <v>479</v>
      </c>
      <c r="B30" s="313">
        <v>0</v>
      </c>
      <c r="C30" s="313">
        <v>0</v>
      </c>
      <c r="D30" s="313">
        <v>0</v>
      </c>
      <c r="E30" s="313">
        <v>0</v>
      </c>
      <c r="F30" s="313">
        <v>0</v>
      </c>
      <c r="G30" s="313">
        <v>0</v>
      </c>
      <c r="H30" s="313">
        <v>0</v>
      </c>
      <c r="I30" s="313">
        <v>0</v>
      </c>
      <c r="J30" s="313">
        <v>0</v>
      </c>
      <c r="K30" s="313">
        <v>0</v>
      </c>
      <c r="L30" s="313">
        <f t="shared" si="1"/>
        <v>0</v>
      </c>
      <c r="M30" s="313">
        <v>0</v>
      </c>
      <c r="N30" s="313">
        <v>0</v>
      </c>
      <c r="O30" s="313">
        <v>0</v>
      </c>
      <c r="P30" s="313">
        <v>0</v>
      </c>
      <c r="Q30" s="313">
        <v>0</v>
      </c>
      <c r="R30" s="313">
        <v>0</v>
      </c>
      <c r="S30" s="313">
        <v>0</v>
      </c>
      <c r="T30" s="313">
        <v>0</v>
      </c>
      <c r="U30" s="313">
        <v>0</v>
      </c>
      <c r="V30" s="313">
        <v>0</v>
      </c>
      <c r="W30" s="314">
        <f t="shared" si="2"/>
        <v>0</v>
      </c>
    </row>
    <row r="31" spans="1:23" ht="28.5" customHeight="1">
      <c r="A31" s="315" t="s">
        <v>480</v>
      </c>
      <c r="B31" s="313">
        <v>0</v>
      </c>
      <c r="C31" s="313">
        <v>0</v>
      </c>
      <c r="D31" s="313">
        <v>0</v>
      </c>
      <c r="E31" s="313">
        <v>0</v>
      </c>
      <c r="F31" s="313">
        <v>0</v>
      </c>
      <c r="G31" s="313">
        <v>0</v>
      </c>
      <c r="H31" s="313">
        <v>0</v>
      </c>
      <c r="I31" s="313">
        <v>0</v>
      </c>
      <c r="J31" s="313">
        <v>0</v>
      </c>
      <c r="K31" s="313">
        <v>0</v>
      </c>
      <c r="L31" s="313">
        <f t="shared" si="1"/>
        <v>0</v>
      </c>
      <c r="M31" s="313">
        <v>0</v>
      </c>
      <c r="N31" s="313">
        <v>0</v>
      </c>
      <c r="O31" s="313">
        <v>0</v>
      </c>
      <c r="P31" s="313">
        <v>0</v>
      </c>
      <c r="Q31" s="313">
        <v>0</v>
      </c>
      <c r="R31" s="313">
        <v>0</v>
      </c>
      <c r="S31" s="313">
        <v>0</v>
      </c>
      <c r="T31" s="313">
        <v>0</v>
      </c>
      <c r="U31" s="313">
        <v>0</v>
      </c>
      <c r="V31" s="313">
        <v>0</v>
      </c>
      <c r="W31" s="314">
        <f t="shared" si="2"/>
        <v>0</v>
      </c>
    </row>
    <row r="32" spans="1:23" ht="28.5" customHeight="1">
      <c r="A32" s="315" t="s">
        <v>481</v>
      </c>
      <c r="B32" s="313">
        <v>0</v>
      </c>
      <c r="C32" s="313">
        <v>0</v>
      </c>
      <c r="D32" s="313">
        <v>0</v>
      </c>
      <c r="E32" s="313">
        <v>0</v>
      </c>
      <c r="F32" s="313">
        <v>0</v>
      </c>
      <c r="G32" s="313">
        <v>0</v>
      </c>
      <c r="H32" s="313">
        <v>0</v>
      </c>
      <c r="I32" s="313">
        <v>0</v>
      </c>
      <c r="J32" s="313">
        <v>0</v>
      </c>
      <c r="K32" s="313">
        <v>0</v>
      </c>
      <c r="L32" s="313">
        <f t="shared" si="1"/>
        <v>0</v>
      </c>
      <c r="M32" s="313">
        <v>0</v>
      </c>
      <c r="N32" s="313">
        <v>0</v>
      </c>
      <c r="O32" s="313">
        <v>0</v>
      </c>
      <c r="P32" s="313">
        <v>0</v>
      </c>
      <c r="Q32" s="313"/>
      <c r="R32" s="313">
        <v>0</v>
      </c>
      <c r="S32" s="313">
        <v>0</v>
      </c>
      <c r="T32" s="313">
        <v>0</v>
      </c>
      <c r="U32" s="313">
        <v>0</v>
      </c>
      <c r="V32" s="313">
        <v>0</v>
      </c>
      <c r="W32" s="314">
        <f t="shared" si="2"/>
        <v>0</v>
      </c>
    </row>
    <row r="33" spans="1:23" ht="28.5" customHeight="1" thickBot="1">
      <c r="A33" s="317" t="s">
        <v>482</v>
      </c>
      <c r="B33" s="219">
        <f t="shared" ref="B33:W33" si="9">B12+B13</f>
        <v>99325935.370000005</v>
      </c>
      <c r="C33" s="219">
        <f t="shared" si="9"/>
        <v>0</v>
      </c>
      <c r="D33" s="219">
        <f t="shared" si="9"/>
        <v>0</v>
      </c>
      <c r="E33" s="219">
        <f t="shared" si="9"/>
        <v>0</v>
      </c>
      <c r="F33" s="219">
        <f t="shared" si="9"/>
        <v>2990895.7</v>
      </c>
      <c r="G33" s="219">
        <f t="shared" si="9"/>
        <v>0</v>
      </c>
      <c r="H33" s="219">
        <f t="shared" si="9"/>
        <v>0</v>
      </c>
      <c r="I33" s="219">
        <f t="shared" si="9"/>
        <v>0</v>
      </c>
      <c r="J33" s="219">
        <f t="shared" si="9"/>
        <v>48399113.260000005</v>
      </c>
      <c r="K33" s="219">
        <f t="shared" si="9"/>
        <v>87571363.110000044</v>
      </c>
      <c r="L33" s="313">
        <f t="shared" si="9"/>
        <v>238287307.44000006</v>
      </c>
      <c r="M33" s="219">
        <f t="shared" si="9"/>
        <v>99325935.370000005</v>
      </c>
      <c r="N33" s="219">
        <f t="shared" si="9"/>
        <v>0</v>
      </c>
      <c r="O33" s="219">
        <f t="shared" si="9"/>
        <v>0</v>
      </c>
      <c r="P33" s="219">
        <f t="shared" si="9"/>
        <v>0</v>
      </c>
      <c r="Q33" s="219">
        <f t="shared" si="9"/>
        <v>2990895.7</v>
      </c>
      <c r="R33" s="219">
        <f t="shared" si="9"/>
        <v>0</v>
      </c>
      <c r="S33" s="219">
        <f t="shared" si="9"/>
        <v>0</v>
      </c>
      <c r="T33" s="219">
        <f t="shared" si="9"/>
        <v>0</v>
      </c>
      <c r="U33" s="219">
        <f t="shared" si="9"/>
        <v>44967509.760000005</v>
      </c>
      <c r="V33" s="219">
        <f t="shared" si="9"/>
        <v>83415325.64000003</v>
      </c>
      <c r="W33" s="314">
        <f t="shared" si="9"/>
        <v>230699666.47000006</v>
      </c>
    </row>
    <row r="34" spans="1:23" ht="23.1" customHeight="1">
      <c r="A34" s="145" t="s">
        <v>483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45" t="s">
        <v>484</v>
      </c>
      <c r="L34" s="169"/>
      <c r="M34" s="169"/>
      <c r="N34" s="169"/>
      <c r="O34" s="169"/>
      <c r="P34" s="169"/>
      <c r="Q34" s="169"/>
      <c r="R34" s="145" t="s">
        <v>485</v>
      </c>
      <c r="S34" s="169"/>
      <c r="T34" s="169"/>
      <c r="U34" s="169"/>
      <c r="V34" s="169"/>
      <c r="W34" s="169"/>
    </row>
    <row r="35" spans="1:23" s="224" customFormat="1" ht="10.5"/>
    <row r="36" spans="1:23" s="224" customFormat="1" ht="10.5"/>
    <row r="37" spans="1:23" s="224" customFormat="1" ht="10.5">
      <c r="B37" s="224">
        <f>母资!H37</f>
        <v>99325935.370000005</v>
      </c>
      <c r="F37" s="224">
        <f>母资!H41</f>
        <v>2990895.7</v>
      </c>
      <c r="H37" s="224">
        <f>合资!H52</f>
        <v>0</v>
      </c>
      <c r="J37" s="224">
        <f>母资!H45</f>
        <v>48399113.259999998</v>
      </c>
      <c r="K37" s="224">
        <f>母资!H46</f>
        <v>87571363.109999999</v>
      </c>
      <c r="L37" s="224">
        <f>母资!H47</f>
        <v>238287307.44</v>
      </c>
      <c r="M37" s="224">
        <f>母资!I37</f>
        <v>99325935.370000005</v>
      </c>
      <c r="Q37" s="224">
        <f>母资!I41</f>
        <v>2990895.7</v>
      </c>
      <c r="U37" s="224">
        <f>母资!I45</f>
        <v>44967509.759999998</v>
      </c>
      <c r="V37" s="224">
        <f>母资!I46</f>
        <v>83415325.640000001</v>
      </c>
      <c r="W37" s="224">
        <f>母资!I47</f>
        <v>230699666.47000003</v>
      </c>
    </row>
    <row r="38" spans="1:23" s="224" customFormat="1" ht="10.5">
      <c r="B38" s="224">
        <f t="shared" ref="B38" si="10">B37-B33</f>
        <v>0</v>
      </c>
      <c r="F38" s="224">
        <f t="shared" ref="F38" si="11">F37-F33</f>
        <v>0</v>
      </c>
      <c r="H38" s="224">
        <f>H33-H37</f>
        <v>0</v>
      </c>
      <c r="J38" s="224">
        <f t="shared" ref="J38" si="12">J37-J33</f>
        <v>0</v>
      </c>
      <c r="K38" s="224">
        <f t="shared" ref="K38" si="13">K37-K33</f>
        <v>0</v>
      </c>
      <c r="L38" s="224">
        <f t="shared" ref="L38" si="14">L37-L33</f>
        <v>0</v>
      </c>
      <c r="M38" s="224">
        <f>M37-M33</f>
        <v>0</v>
      </c>
      <c r="Q38" s="224">
        <f>Q37-Q33</f>
        <v>0</v>
      </c>
      <c r="U38" s="224">
        <f>U37-U33</f>
        <v>0</v>
      </c>
      <c r="V38" s="224">
        <f>V37-V33</f>
        <v>0</v>
      </c>
      <c r="W38" s="224">
        <f>W37-W33</f>
        <v>0</v>
      </c>
    </row>
    <row r="39" spans="1:23" s="224" customFormat="1" ht="10.5"/>
    <row r="40" spans="1:23" s="224" customFormat="1" ht="10.5"/>
    <row r="41" spans="1:23" s="224" customFormat="1" ht="10.5"/>
    <row r="42" spans="1:23" s="224" customFormat="1" ht="10.5"/>
    <row r="43" spans="1:23" s="224" customFormat="1" ht="10.5"/>
    <row r="44" spans="1:23" s="224" customFormat="1" ht="10.5"/>
    <row r="45" spans="1:23" s="224" customFormat="1" ht="10.5"/>
    <row r="46" spans="1:23" s="224" customFormat="1" ht="10.5"/>
    <row r="47" spans="1:23" s="224" customFormat="1" ht="10.5"/>
  </sheetData>
  <mergeCells count="26">
    <mergeCell ref="S6:S7"/>
    <mergeCell ref="T6:T7"/>
    <mergeCell ref="U6:U7"/>
    <mergeCell ref="V6:V7"/>
    <mergeCell ref="W6:W7"/>
    <mergeCell ref="A5:A7"/>
    <mergeCell ref="B5:L5"/>
    <mergeCell ref="M5:W5"/>
    <mergeCell ref="Q6:Q7"/>
    <mergeCell ref="B6:B7"/>
    <mergeCell ref="C6:E6"/>
    <mergeCell ref="F6:F7"/>
    <mergeCell ref="G6:G7"/>
    <mergeCell ref="H6:H7"/>
    <mergeCell ref="I6:I7"/>
    <mergeCell ref="J6:J7"/>
    <mergeCell ref="K6:K7"/>
    <mergeCell ref="L6:L7"/>
    <mergeCell ref="M6:M7"/>
    <mergeCell ref="N6:P6"/>
    <mergeCell ref="R6:R7"/>
    <mergeCell ref="A1:W1"/>
    <mergeCell ref="A2:W2"/>
    <mergeCell ref="U3:W3"/>
    <mergeCell ref="A4:F4"/>
    <mergeCell ref="U4:W4"/>
  </mergeCells>
  <phoneticPr fontId="2" type="noConversion"/>
  <pageMargins left="0.59055118110236227" right="0.59055118110236227" top="0.78740157480314965" bottom="0.78740157480314965" header="0.31496062992125984" footer="0.55118110236220474"/>
  <pageSetup paperSize="9" scale="50" fitToHeight="0" orientation="landscape" r:id="rId1"/>
  <headerFooter>
    <oddFooter>&amp;C&amp;12第 11 页  共 43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8" sqref="F18"/>
    </sheetView>
  </sheetViews>
  <sheetFormatPr defaultColWidth="9.140625" defaultRowHeight="12.75"/>
  <cols>
    <col min="1" max="1" width="9.140625" style="236"/>
    <col min="2" max="2" width="18.42578125" style="236" bestFit="1" customWidth="1"/>
    <col min="3" max="3" width="14.5703125" style="236" bestFit="1" customWidth="1"/>
    <col min="4" max="4" width="18.42578125" style="236" bestFit="1" customWidth="1"/>
    <col min="5" max="6" width="14.85546875" style="236" bestFit="1" customWidth="1"/>
    <col min="7" max="7" width="15.85546875" style="236" bestFit="1" customWidth="1"/>
    <col min="8" max="16384" width="9.140625" style="236"/>
  </cols>
  <sheetData>
    <row r="1" spans="1:7" s="234" customFormat="1">
      <c r="A1" s="429" t="s">
        <v>1434</v>
      </c>
      <c r="B1" s="431" t="s">
        <v>1435</v>
      </c>
      <c r="C1" s="431"/>
      <c r="D1" s="431" t="s">
        <v>1436</v>
      </c>
      <c r="E1" s="431"/>
      <c r="F1" s="431" t="s">
        <v>1437</v>
      </c>
      <c r="G1" s="431"/>
    </row>
    <row r="2" spans="1:7" s="234" customFormat="1" ht="13.5" thickBot="1">
      <c r="A2" s="430"/>
      <c r="B2" s="235" t="s">
        <v>1438</v>
      </c>
      <c r="C2" s="235" t="s">
        <v>1439</v>
      </c>
      <c r="D2" s="235" t="s">
        <v>1438</v>
      </c>
      <c r="E2" s="235" t="s">
        <v>1439</v>
      </c>
      <c r="F2" s="235" t="s">
        <v>1438</v>
      </c>
      <c r="G2" s="235" t="s">
        <v>1439</v>
      </c>
    </row>
    <row r="3" spans="1:7">
      <c r="A3" s="236" t="s">
        <v>1440</v>
      </c>
      <c r="B3" s="236">
        <v>1088185.57</v>
      </c>
      <c r="C3" s="236">
        <v>45203.9</v>
      </c>
      <c r="D3" s="236">
        <v>1088185.57</v>
      </c>
      <c r="E3" s="236">
        <v>45203.9</v>
      </c>
    </row>
    <row r="4" spans="1:7">
      <c r="A4" s="236" t="s">
        <v>1441</v>
      </c>
      <c r="B4" s="236">
        <v>232822.43</v>
      </c>
      <c r="C4" s="236">
        <v>504231.42</v>
      </c>
      <c r="D4" s="236">
        <v>232822.43</v>
      </c>
      <c r="E4" s="236">
        <v>504231.42</v>
      </c>
    </row>
    <row r="5" spans="1:7">
      <c r="A5" s="236" t="s">
        <v>1442</v>
      </c>
      <c r="C5" s="236">
        <v>278180.84999999998</v>
      </c>
      <c r="E5" s="236">
        <v>4730.4799999999996</v>
      </c>
      <c r="G5" s="236">
        <v>273450.37</v>
      </c>
    </row>
    <row r="6" spans="1:7" s="238" customFormat="1" ht="13.5" thickBot="1">
      <c r="A6" s="237" t="s">
        <v>1443</v>
      </c>
      <c r="B6" s="237">
        <f>SUM(B3:B5)</f>
        <v>1321008</v>
      </c>
      <c r="C6" s="237">
        <f t="shared" ref="C6:G6" si="0">SUM(C3:C5)</f>
        <v>827616.16999999993</v>
      </c>
      <c r="D6" s="237">
        <f t="shared" si="0"/>
        <v>1321008</v>
      </c>
      <c r="E6" s="237">
        <f t="shared" si="0"/>
        <v>554165.79999999993</v>
      </c>
      <c r="F6" s="237">
        <f t="shared" si="0"/>
        <v>0</v>
      </c>
      <c r="G6" s="237">
        <f t="shared" si="0"/>
        <v>273450.37</v>
      </c>
    </row>
    <row r="8" spans="1:7">
      <c r="D8" s="239" t="s">
        <v>1444</v>
      </c>
      <c r="E8" s="236">
        <f>D6-E6</f>
        <v>766842.20000000007</v>
      </c>
    </row>
    <row r="9" spans="1:7">
      <c r="D9" s="239" t="s">
        <v>1446</v>
      </c>
      <c r="E9" s="236">
        <f>D3-E3</f>
        <v>1042981.67</v>
      </c>
    </row>
    <row r="10" spans="1:7">
      <c r="D10" s="239" t="s">
        <v>1447</v>
      </c>
      <c r="E10" s="236">
        <f>D5-E5</f>
        <v>-4730.4799999999996</v>
      </c>
    </row>
    <row r="11" spans="1:7">
      <c r="D11" s="239" t="s">
        <v>1448</v>
      </c>
      <c r="E11" s="236">
        <f>SUM(E9:E10)</f>
        <v>1038251.1900000001</v>
      </c>
    </row>
  </sheetData>
  <mergeCells count="4">
    <mergeCell ref="A1:A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workbookViewId="0">
      <pane xSplit="3" ySplit="1" topLeftCell="D255" activePane="bottomRight" state="frozen"/>
      <selection activeCell="C1" sqref="C1"/>
      <selection pane="topRight" activeCell="D1" sqref="D1"/>
      <selection pane="bottomLeft" activeCell="C2" sqref="C2"/>
      <selection pane="bottomRight" activeCell="F281" sqref="F281"/>
    </sheetView>
  </sheetViews>
  <sheetFormatPr defaultRowHeight="12"/>
  <cols>
    <col min="1" max="2" width="0" hidden="1" customWidth="1"/>
    <col min="3" max="3" width="25.28515625" customWidth="1"/>
    <col min="4" max="4" width="4.5703125" customWidth="1"/>
    <col min="5" max="8" width="16.140625" bestFit="1" customWidth="1"/>
    <col min="9" max="9" width="14.140625" bestFit="1" customWidth="1"/>
    <col min="10" max="10" width="18" bestFit="1" customWidth="1"/>
    <col min="11" max="12" width="16.140625" bestFit="1" customWidth="1"/>
    <col min="13" max="13" width="18" bestFit="1" customWidth="1"/>
    <col min="14" max="15" width="20.7109375" customWidth="1"/>
    <col min="257" max="258" width="0" hidden="1" customWidth="1"/>
    <col min="259" max="259" width="25.28515625" customWidth="1"/>
    <col min="260" max="260" width="4.5703125" customWidth="1"/>
    <col min="261" max="269" width="14.28515625" customWidth="1"/>
    <col min="270" max="271" width="20.7109375" customWidth="1"/>
    <col min="513" max="514" width="0" hidden="1" customWidth="1"/>
    <col min="515" max="515" width="25.28515625" customWidth="1"/>
    <col min="516" max="516" width="4.5703125" customWidth="1"/>
    <col min="517" max="525" width="14.28515625" customWidth="1"/>
    <col min="526" max="527" width="20.7109375" customWidth="1"/>
    <col min="769" max="770" width="0" hidden="1" customWidth="1"/>
    <col min="771" max="771" width="25.28515625" customWidth="1"/>
    <col min="772" max="772" width="4.5703125" customWidth="1"/>
    <col min="773" max="781" width="14.28515625" customWidth="1"/>
    <col min="782" max="783" width="20.7109375" customWidth="1"/>
    <col min="1025" max="1026" width="0" hidden="1" customWidth="1"/>
    <col min="1027" max="1027" width="25.28515625" customWidth="1"/>
    <col min="1028" max="1028" width="4.5703125" customWidth="1"/>
    <col min="1029" max="1037" width="14.28515625" customWidth="1"/>
    <col min="1038" max="1039" width="20.7109375" customWidth="1"/>
    <col min="1281" max="1282" width="0" hidden="1" customWidth="1"/>
    <col min="1283" max="1283" width="25.28515625" customWidth="1"/>
    <col min="1284" max="1284" width="4.5703125" customWidth="1"/>
    <col min="1285" max="1293" width="14.28515625" customWidth="1"/>
    <col min="1294" max="1295" width="20.7109375" customWidth="1"/>
    <col min="1537" max="1538" width="0" hidden="1" customWidth="1"/>
    <col min="1539" max="1539" width="25.28515625" customWidth="1"/>
    <col min="1540" max="1540" width="4.5703125" customWidth="1"/>
    <col min="1541" max="1549" width="14.28515625" customWidth="1"/>
    <col min="1550" max="1551" width="20.7109375" customWidth="1"/>
    <col min="1793" max="1794" width="0" hidden="1" customWidth="1"/>
    <col min="1795" max="1795" width="25.28515625" customWidth="1"/>
    <col min="1796" max="1796" width="4.5703125" customWidth="1"/>
    <col min="1797" max="1805" width="14.28515625" customWidth="1"/>
    <col min="1806" max="1807" width="20.7109375" customWidth="1"/>
    <col min="2049" max="2050" width="0" hidden="1" customWidth="1"/>
    <col min="2051" max="2051" width="25.28515625" customWidth="1"/>
    <col min="2052" max="2052" width="4.5703125" customWidth="1"/>
    <col min="2053" max="2061" width="14.28515625" customWidth="1"/>
    <col min="2062" max="2063" width="20.7109375" customWidth="1"/>
    <col min="2305" max="2306" width="0" hidden="1" customWidth="1"/>
    <col min="2307" max="2307" width="25.28515625" customWidth="1"/>
    <col min="2308" max="2308" width="4.5703125" customWidth="1"/>
    <col min="2309" max="2317" width="14.28515625" customWidth="1"/>
    <col min="2318" max="2319" width="20.7109375" customWidth="1"/>
    <col min="2561" max="2562" width="0" hidden="1" customWidth="1"/>
    <col min="2563" max="2563" width="25.28515625" customWidth="1"/>
    <col min="2564" max="2564" width="4.5703125" customWidth="1"/>
    <col min="2565" max="2573" width="14.28515625" customWidth="1"/>
    <col min="2574" max="2575" width="20.7109375" customWidth="1"/>
    <col min="2817" max="2818" width="0" hidden="1" customWidth="1"/>
    <col min="2819" max="2819" width="25.28515625" customWidth="1"/>
    <col min="2820" max="2820" width="4.5703125" customWidth="1"/>
    <col min="2821" max="2829" width="14.28515625" customWidth="1"/>
    <col min="2830" max="2831" width="20.7109375" customWidth="1"/>
    <col min="3073" max="3074" width="0" hidden="1" customWidth="1"/>
    <col min="3075" max="3075" width="25.28515625" customWidth="1"/>
    <col min="3076" max="3076" width="4.5703125" customWidth="1"/>
    <col min="3077" max="3085" width="14.28515625" customWidth="1"/>
    <col min="3086" max="3087" width="20.7109375" customWidth="1"/>
    <col min="3329" max="3330" width="0" hidden="1" customWidth="1"/>
    <col min="3331" max="3331" width="25.28515625" customWidth="1"/>
    <col min="3332" max="3332" width="4.5703125" customWidth="1"/>
    <col min="3333" max="3341" width="14.28515625" customWidth="1"/>
    <col min="3342" max="3343" width="20.7109375" customWidth="1"/>
    <col min="3585" max="3586" width="0" hidden="1" customWidth="1"/>
    <col min="3587" max="3587" width="25.28515625" customWidth="1"/>
    <col min="3588" max="3588" width="4.5703125" customWidth="1"/>
    <col min="3589" max="3597" width="14.28515625" customWidth="1"/>
    <col min="3598" max="3599" width="20.7109375" customWidth="1"/>
    <col min="3841" max="3842" width="0" hidden="1" customWidth="1"/>
    <col min="3843" max="3843" width="25.28515625" customWidth="1"/>
    <col min="3844" max="3844" width="4.5703125" customWidth="1"/>
    <col min="3845" max="3853" width="14.28515625" customWidth="1"/>
    <col min="3854" max="3855" width="20.7109375" customWidth="1"/>
    <col min="4097" max="4098" width="0" hidden="1" customWidth="1"/>
    <col min="4099" max="4099" width="25.28515625" customWidth="1"/>
    <col min="4100" max="4100" width="4.5703125" customWidth="1"/>
    <col min="4101" max="4109" width="14.28515625" customWidth="1"/>
    <col min="4110" max="4111" width="20.7109375" customWidth="1"/>
    <col min="4353" max="4354" width="0" hidden="1" customWidth="1"/>
    <col min="4355" max="4355" width="25.28515625" customWidth="1"/>
    <col min="4356" max="4356" width="4.5703125" customWidth="1"/>
    <col min="4357" max="4365" width="14.28515625" customWidth="1"/>
    <col min="4366" max="4367" width="20.7109375" customWidth="1"/>
    <col min="4609" max="4610" width="0" hidden="1" customWidth="1"/>
    <col min="4611" max="4611" width="25.28515625" customWidth="1"/>
    <col min="4612" max="4612" width="4.5703125" customWidth="1"/>
    <col min="4613" max="4621" width="14.28515625" customWidth="1"/>
    <col min="4622" max="4623" width="20.7109375" customWidth="1"/>
    <col min="4865" max="4866" width="0" hidden="1" customWidth="1"/>
    <col min="4867" max="4867" width="25.28515625" customWidth="1"/>
    <col min="4868" max="4868" width="4.5703125" customWidth="1"/>
    <col min="4869" max="4877" width="14.28515625" customWidth="1"/>
    <col min="4878" max="4879" width="20.7109375" customWidth="1"/>
    <col min="5121" max="5122" width="0" hidden="1" customWidth="1"/>
    <col min="5123" max="5123" width="25.28515625" customWidth="1"/>
    <col min="5124" max="5124" width="4.5703125" customWidth="1"/>
    <col min="5125" max="5133" width="14.28515625" customWidth="1"/>
    <col min="5134" max="5135" width="20.7109375" customWidth="1"/>
    <col min="5377" max="5378" width="0" hidden="1" customWidth="1"/>
    <col min="5379" max="5379" width="25.28515625" customWidth="1"/>
    <col min="5380" max="5380" width="4.5703125" customWidth="1"/>
    <col min="5381" max="5389" width="14.28515625" customWidth="1"/>
    <col min="5390" max="5391" width="20.7109375" customWidth="1"/>
    <col min="5633" max="5634" width="0" hidden="1" customWidth="1"/>
    <col min="5635" max="5635" width="25.28515625" customWidth="1"/>
    <col min="5636" max="5636" width="4.5703125" customWidth="1"/>
    <col min="5637" max="5645" width="14.28515625" customWidth="1"/>
    <col min="5646" max="5647" width="20.7109375" customWidth="1"/>
    <col min="5889" max="5890" width="0" hidden="1" customWidth="1"/>
    <col min="5891" max="5891" width="25.28515625" customWidth="1"/>
    <col min="5892" max="5892" width="4.5703125" customWidth="1"/>
    <col min="5893" max="5901" width="14.28515625" customWidth="1"/>
    <col min="5902" max="5903" width="20.7109375" customWidth="1"/>
    <col min="6145" max="6146" width="0" hidden="1" customWidth="1"/>
    <col min="6147" max="6147" width="25.28515625" customWidth="1"/>
    <col min="6148" max="6148" width="4.5703125" customWidth="1"/>
    <col min="6149" max="6157" width="14.28515625" customWidth="1"/>
    <col min="6158" max="6159" width="20.7109375" customWidth="1"/>
    <col min="6401" max="6402" width="0" hidden="1" customWidth="1"/>
    <col min="6403" max="6403" width="25.28515625" customWidth="1"/>
    <col min="6404" max="6404" width="4.5703125" customWidth="1"/>
    <col min="6405" max="6413" width="14.28515625" customWidth="1"/>
    <col min="6414" max="6415" width="20.7109375" customWidth="1"/>
    <col min="6657" max="6658" width="0" hidden="1" customWidth="1"/>
    <col min="6659" max="6659" width="25.28515625" customWidth="1"/>
    <col min="6660" max="6660" width="4.5703125" customWidth="1"/>
    <col min="6661" max="6669" width="14.28515625" customWidth="1"/>
    <col min="6670" max="6671" width="20.7109375" customWidth="1"/>
    <col min="6913" max="6914" width="0" hidden="1" customWidth="1"/>
    <col min="6915" max="6915" width="25.28515625" customWidth="1"/>
    <col min="6916" max="6916" width="4.5703125" customWidth="1"/>
    <col min="6917" max="6925" width="14.28515625" customWidth="1"/>
    <col min="6926" max="6927" width="20.7109375" customWidth="1"/>
    <col min="7169" max="7170" width="0" hidden="1" customWidth="1"/>
    <col min="7171" max="7171" width="25.28515625" customWidth="1"/>
    <col min="7172" max="7172" width="4.5703125" customWidth="1"/>
    <col min="7173" max="7181" width="14.28515625" customWidth="1"/>
    <col min="7182" max="7183" width="20.7109375" customWidth="1"/>
    <col min="7425" max="7426" width="0" hidden="1" customWidth="1"/>
    <col min="7427" max="7427" width="25.28515625" customWidth="1"/>
    <col min="7428" max="7428" width="4.5703125" customWidth="1"/>
    <col min="7429" max="7437" width="14.28515625" customWidth="1"/>
    <col min="7438" max="7439" width="20.7109375" customWidth="1"/>
    <col min="7681" max="7682" width="0" hidden="1" customWidth="1"/>
    <col min="7683" max="7683" width="25.28515625" customWidth="1"/>
    <col min="7684" max="7684" width="4.5703125" customWidth="1"/>
    <col min="7685" max="7693" width="14.28515625" customWidth="1"/>
    <col min="7694" max="7695" width="20.7109375" customWidth="1"/>
    <col min="7937" max="7938" width="0" hidden="1" customWidth="1"/>
    <col min="7939" max="7939" width="25.28515625" customWidth="1"/>
    <col min="7940" max="7940" width="4.5703125" customWidth="1"/>
    <col min="7941" max="7949" width="14.28515625" customWidth="1"/>
    <col min="7950" max="7951" width="20.7109375" customWidth="1"/>
    <col min="8193" max="8194" width="0" hidden="1" customWidth="1"/>
    <col min="8195" max="8195" width="25.28515625" customWidth="1"/>
    <col min="8196" max="8196" width="4.5703125" customWidth="1"/>
    <col min="8197" max="8205" width="14.28515625" customWidth="1"/>
    <col min="8206" max="8207" width="20.7109375" customWidth="1"/>
    <col min="8449" max="8450" width="0" hidden="1" customWidth="1"/>
    <col min="8451" max="8451" width="25.28515625" customWidth="1"/>
    <col min="8452" max="8452" width="4.5703125" customWidth="1"/>
    <col min="8453" max="8461" width="14.28515625" customWidth="1"/>
    <col min="8462" max="8463" width="20.7109375" customWidth="1"/>
    <col min="8705" max="8706" width="0" hidden="1" customWidth="1"/>
    <col min="8707" max="8707" width="25.28515625" customWidth="1"/>
    <col min="8708" max="8708" width="4.5703125" customWidth="1"/>
    <col min="8709" max="8717" width="14.28515625" customWidth="1"/>
    <col min="8718" max="8719" width="20.7109375" customWidth="1"/>
    <col min="8961" max="8962" width="0" hidden="1" customWidth="1"/>
    <col min="8963" max="8963" width="25.28515625" customWidth="1"/>
    <col min="8964" max="8964" width="4.5703125" customWidth="1"/>
    <col min="8965" max="8973" width="14.28515625" customWidth="1"/>
    <col min="8974" max="8975" width="20.7109375" customWidth="1"/>
    <col min="9217" max="9218" width="0" hidden="1" customWidth="1"/>
    <col min="9219" max="9219" width="25.28515625" customWidth="1"/>
    <col min="9220" max="9220" width="4.5703125" customWidth="1"/>
    <col min="9221" max="9229" width="14.28515625" customWidth="1"/>
    <col min="9230" max="9231" width="20.7109375" customWidth="1"/>
    <col min="9473" max="9474" width="0" hidden="1" customWidth="1"/>
    <col min="9475" max="9475" width="25.28515625" customWidth="1"/>
    <col min="9476" max="9476" width="4.5703125" customWidth="1"/>
    <col min="9477" max="9485" width="14.28515625" customWidth="1"/>
    <col min="9486" max="9487" width="20.7109375" customWidth="1"/>
    <col min="9729" max="9730" width="0" hidden="1" customWidth="1"/>
    <col min="9731" max="9731" width="25.28515625" customWidth="1"/>
    <col min="9732" max="9732" width="4.5703125" customWidth="1"/>
    <col min="9733" max="9741" width="14.28515625" customWidth="1"/>
    <col min="9742" max="9743" width="20.7109375" customWidth="1"/>
    <col min="9985" max="9986" width="0" hidden="1" customWidth="1"/>
    <col min="9987" max="9987" width="25.28515625" customWidth="1"/>
    <col min="9988" max="9988" width="4.5703125" customWidth="1"/>
    <col min="9989" max="9997" width="14.28515625" customWidth="1"/>
    <col min="9998" max="9999" width="20.7109375" customWidth="1"/>
    <col min="10241" max="10242" width="0" hidden="1" customWidth="1"/>
    <col min="10243" max="10243" width="25.28515625" customWidth="1"/>
    <col min="10244" max="10244" width="4.5703125" customWidth="1"/>
    <col min="10245" max="10253" width="14.28515625" customWidth="1"/>
    <col min="10254" max="10255" width="20.7109375" customWidth="1"/>
    <col min="10497" max="10498" width="0" hidden="1" customWidth="1"/>
    <col min="10499" max="10499" width="25.28515625" customWidth="1"/>
    <col min="10500" max="10500" width="4.5703125" customWidth="1"/>
    <col min="10501" max="10509" width="14.28515625" customWidth="1"/>
    <col min="10510" max="10511" width="20.7109375" customWidth="1"/>
    <col min="10753" max="10754" width="0" hidden="1" customWidth="1"/>
    <col min="10755" max="10755" width="25.28515625" customWidth="1"/>
    <col min="10756" max="10756" width="4.5703125" customWidth="1"/>
    <col min="10757" max="10765" width="14.28515625" customWidth="1"/>
    <col min="10766" max="10767" width="20.7109375" customWidth="1"/>
    <col min="11009" max="11010" width="0" hidden="1" customWidth="1"/>
    <col min="11011" max="11011" width="25.28515625" customWidth="1"/>
    <col min="11012" max="11012" width="4.5703125" customWidth="1"/>
    <col min="11013" max="11021" width="14.28515625" customWidth="1"/>
    <col min="11022" max="11023" width="20.7109375" customWidth="1"/>
    <col min="11265" max="11266" width="0" hidden="1" customWidth="1"/>
    <col min="11267" max="11267" width="25.28515625" customWidth="1"/>
    <col min="11268" max="11268" width="4.5703125" customWidth="1"/>
    <col min="11269" max="11277" width="14.28515625" customWidth="1"/>
    <col min="11278" max="11279" width="20.7109375" customWidth="1"/>
    <col min="11521" max="11522" width="0" hidden="1" customWidth="1"/>
    <col min="11523" max="11523" width="25.28515625" customWidth="1"/>
    <col min="11524" max="11524" width="4.5703125" customWidth="1"/>
    <col min="11525" max="11533" width="14.28515625" customWidth="1"/>
    <col min="11534" max="11535" width="20.7109375" customWidth="1"/>
    <col min="11777" max="11778" width="0" hidden="1" customWidth="1"/>
    <col min="11779" max="11779" width="25.28515625" customWidth="1"/>
    <col min="11780" max="11780" width="4.5703125" customWidth="1"/>
    <col min="11781" max="11789" width="14.28515625" customWidth="1"/>
    <col min="11790" max="11791" width="20.7109375" customWidth="1"/>
    <col min="12033" max="12034" width="0" hidden="1" customWidth="1"/>
    <col min="12035" max="12035" width="25.28515625" customWidth="1"/>
    <col min="12036" max="12036" width="4.5703125" customWidth="1"/>
    <col min="12037" max="12045" width="14.28515625" customWidth="1"/>
    <col min="12046" max="12047" width="20.7109375" customWidth="1"/>
    <col min="12289" max="12290" width="0" hidden="1" customWidth="1"/>
    <col min="12291" max="12291" width="25.28515625" customWidth="1"/>
    <col min="12292" max="12292" width="4.5703125" customWidth="1"/>
    <col min="12293" max="12301" width="14.28515625" customWidth="1"/>
    <col min="12302" max="12303" width="20.7109375" customWidth="1"/>
    <col min="12545" max="12546" width="0" hidden="1" customWidth="1"/>
    <col min="12547" max="12547" width="25.28515625" customWidth="1"/>
    <col min="12548" max="12548" width="4.5703125" customWidth="1"/>
    <col min="12549" max="12557" width="14.28515625" customWidth="1"/>
    <col min="12558" max="12559" width="20.7109375" customWidth="1"/>
    <col min="12801" max="12802" width="0" hidden="1" customWidth="1"/>
    <col min="12803" max="12803" width="25.28515625" customWidth="1"/>
    <col min="12804" max="12804" width="4.5703125" customWidth="1"/>
    <col min="12805" max="12813" width="14.28515625" customWidth="1"/>
    <col min="12814" max="12815" width="20.7109375" customWidth="1"/>
    <col min="13057" max="13058" width="0" hidden="1" customWidth="1"/>
    <col min="13059" max="13059" width="25.28515625" customWidth="1"/>
    <col min="13060" max="13060" width="4.5703125" customWidth="1"/>
    <col min="13061" max="13069" width="14.28515625" customWidth="1"/>
    <col min="13070" max="13071" width="20.7109375" customWidth="1"/>
    <col min="13313" max="13314" width="0" hidden="1" customWidth="1"/>
    <col min="13315" max="13315" width="25.28515625" customWidth="1"/>
    <col min="13316" max="13316" width="4.5703125" customWidth="1"/>
    <col min="13317" max="13325" width="14.28515625" customWidth="1"/>
    <col min="13326" max="13327" width="20.7109375" customWidth="1"/>
    <col min="13569" max="13570" width="0" hidden="1" customWidth="1"/>
    <col min="13571" max="13571" width="25.28515625" customWidth="1"/>
    <col min="13572" max="13572" width="4.5703125" customWidth="1"/>
    <col min="13573" max="13581" width="14.28515625" customWidth="1"/>
    <col min="13582" max="13583" width="20.7109375" customWidth="1"/>
    <col min="13825" max="13826" width="0" hidden="1" customWidth="1"/>
    <col min="13827" max="13827" width="25.28515625" customWidth="1"/>
    <col min="13828" max="13828" width="4.5703125" customWidth="1"/>
    <col min="13829" max="13837" width="14.28515625" customWidth="1"/>
    <col min="13838" max="13839" width="20.7109375" customWidth="1"/>
    <col min="14081" max="14082" width="0" hidden="1" customWidth="1"/>
    <col min="14083" max="14083" width="25.28515625" customWidth="1"/>
    <col min="14084" max="14084" width="4.5703125" customWidth="1"/>
    <col min="14085" max="14093" width="14.28515625" customWidth="1"/>
    <col min="14094" max="14095" width="20.7109375" customWidth="1"/>
    <col min="14337" max="14338" width="0" hidden="1" customWidth="1"/>
    <col min="14339" max="14339" width="25.28515625" customWidth="1"/>
    <col min="14340" max="14340" width="4.5703125" customWidth="1"/>
    <col min="14341" max="14349" width="14.28515625" customWidth="1"/>
    <col min="14350" max="14351" width="20.7109375" customWidth="1"/>
    <col min="14593" max="14594" width="0" hidden="1" customWidth="1"/>
    <col min="14595" max="14595" width="25.28515625" customWidth="1"/>
    <col min="14596" max="14596" width="4.5703125" customWidth="1"/>
    <col min="14597" max="14605" width="14.28515625" customWidth="1"/>
    <col min="14606" max="14607" width="20.7109375" customWidth="1"/>
    <col min="14849" max="14850" width="0" hidden="1" customWidth="1"/>
    <col min="14851" max="14851" width="25.28515625" customWidth="1"/>
    <col min="14852" max="14852" width="4.5703125" customWidth="1"/>
    <col min="14853" max="14861" width="14.28515625" customWidth="1"/>
    <col min="14862" max="14863" width="20.7109375" customWidth="1"/>
    <col min="15105" max="15106" width="0" hidden="1" customWidth="1"/>
    <col min="15107" max="15107" width="25.28515625" customWidth="1"/>
    <col min="15108" max="15108" width="4.5703125" customWidth="1"/>
    <col min="15109" max="15117" width="14.28515625" customWidth="1"/>
    <col min="15118" max="15119" width="20.7109375" customWidth="1"/>
    <col min="15361" max="15362" width="0" hidden="1" customWidth="1"/>
    <col min="15363" max="15363" width="25.28515625" customWidth="1"/>
    <col min="15364" max="15364" width="4.5703125" customWidth="1"/>
    <col min="15365" max="15373" width="14.28515625" customWidth="1"/>
    <col min="15374" max="15375" width="20.7109375" customWidth="1"/>
    <col min="15617" max="15618" width="0" hidden="1" customWidth="1"/>
    <col min="15619" max="15619" width="25.28515625" customWidth="1"/>
    <col min="15620" max="15620" width="4.5703125" customWidth="1"/>
    <col min="15621" max="15629" width="14.28515625" customWidth="1"/>
    <col min="15630" max="15631" width="20.7109375" customWidth="1"/>
    <col min="15873" max="15874" width="0" hidden="1" customWidth="1"/>
    <col min="15875" max="15875" width="25.28515625" customWidth="1"/>
    <col min="15876" max="15876" width="4.5703125" customWidth="1"/>
    <col min="15877" max="15885" width="14.28515625" customWidth="1"/>
    <col min="15886" max="15887" width="20.7109375" customWidth="1"/>
    <col min="16129" max="16130" width="0" hidden="1" customWidth="1"/>
    <col min="16131" max="16131" width="25.28515625" customWidth="1"/>
    <col min="16132" max="16132" width="4.5703125" customWidth="1"/>
    <col min="16133" max="16141" width="14.28515625" customWidth="1"/>
    <col min="16142" max="16143" width="20.7109375" customWidth="1"/>
  </cols>
  <sheetData>
    <row r="1" spans="1:15" ht="24" customHeight="1">
      <c r="A1" s="199"/>
      <c r="B1" s="199"/>
      <c r="C1" s="200" t="s">
        <v>498</v>
      </c>
      <c r="D1" s="200" t="s">
        <v>499</v>
      </c>
      <c r="E1" s="200" t="s">
        <v>500</v>
      </c>
      <c r="F1" s="200" t="s">
        <v>501</v>
      </c>
      <c r="G1" s="200" t="s">
        <v>502</v>
      </c>
      <c r="H1" s="200" t="s">
        <v>1433</v>
      </c>
      <c r="I1" s="200" t="s">
        <v>1432</v>
      </c>
      <c r="J1" s="200" t="s">
        <v>503</v>
      </c>
      <c r="K1" s="200" t="s">
        <v>504</v>
      </c>
      <c r="L1" s="200" t="s">
        <v>505</v>
      </c>
      <c r="M1" s="200" t="s">
        <v>506</v>
      </c>
      <c r="N1" s="200" t="s">
        <v>507</v>
      </c>
      <c r="O1" s="201"/>
    </row>
    <row r="2" spans="1:15" ht="12.75" customHeight="1">
      <c r="A2" s="202"/>
      <c r="B2" s="203" t="s">
        <v>508</v>
      </c>
      <c r="C2" s="203" t="s">
        <v>509</v>
      </c>
      <c r="D2" s="204" t="s">
        <v>510</v>
      </c>
      <c r="E2" s="205">
        <v>8877.41</v>
      </c>
      <c r="F2" s="205">
        <v>71989.59</v>
      </c>
      <c r="G2" s="205">
        <v>12043.3</v>
      </c>
      <c r="H2" s="205">
        <v>68460.740000000005</v>
      </c>
      <c r="I2" s="205">
        <v>0</v>
      </c>
      <c r="J2" s="205">
        <v>80504.039999999994</v>
      </c>
      <c r="K2" s="205">
        <v>0</v>
      </c>
      <c r="L2" s="205">
        <v>0</v>
      </c>
      <c r="M2" s="205">
        <v>80504.039999999994</v>
      </c>
      <c r="N2" s="206"/>
      <c r="O2" s="207"/>
    </row>
    <row r="3" spans="1:15" ht="12.75" customHeight="1">
      <c r="A3" s="208"/>
      <c r="B3" s="203" t="s">
        <v>511</v>
      </c>
      <c r="C3" s="203" t="s">
        <v>512</v>
      </c>
      <c r="D3" s="204" t="s">
        <v>513</v>
      </c>
      <c r="E3" s="205">
        <v>74471842.069999993</v>
      </c>
      <c r="F3" s="205">
        <v>93097550.870000005</v>
      </c>
      <c r="G3" s="205">
        <v>70451705.800000012</v>
      </c>
      <c r="H3" s="205">
        <v>25322753.699999999</v>
      </c>
      <c r="I3" s="205">
        <v>3972141.83</v>
      </c>
      <c r="J3" s="205">
        <v>99746601.329999998</v>
      </c>
      <c r="K3" s="205">
        <v>0</v>
      </c>
      <c r="L3" s="205">
        <v>0</v>
      </c>
      <c r="M3" s="205">
        <v>99746601.329999998</v>
      </c>
      <c r="N3" s="206"/>
      <c r="O3" s="207"/>
    </row>
    <row r="4" spans="1:15" ht="12.75" customHeight="1">
      <c r="A4" s="208"/>
      <c r="B4" s="203" t="s">
        <v>514</v>
      </c>
      <c r="C4" s="203" t="s">
        <v>515</v>
      </c>
      <c r="D4" s="204" t="s">
        <v>516</v>
      </c>
      <c r="E4" s="205">
        <v>6294896.96</v>
      </c>
      <c r="F4" s="205">
        <v>8794896.9600000009</v>
      </c>
      <c r="G4" s="205">
        <v>2298227.16</v>
      </c>
      <c r="H4" s="205">
        <v>2500000</v>
      </c>
      <c r="I4" s="205">
        <v>0</v>
      </c>
      <c r="J4" s="205">
        <v>4798227.16</v>
      </c>
      <c r="K4" s="205">
        <v>0</v>
      </c>
      <c r="L4" s="205">
        <v>0</v>
      </c>
      <c r="M4" s="205">
        <v>4798227.16</v>
      </c>
      <c r="N4" s="206"/>
      <c r="O4" s="207"/>
    </row>
    <row r="5" spans="1:15" ht="12.75" customHeight="1">
      <c r="A5" s="208"/>
      <c r="B5" s="203" t="s">
        <v>517</v>
      </c>
      <c r="C5" s="203" t="s">
        <v>518</v>
      </c>
      <c r="D5" s="204" t="s">
        <v>519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6"/>
      <c r="O5" s="207"/>
    </row>
    <row r="6" spans="1:15" ht="12.75" customHeight="1">
      <c r="A6" s="208"/>
      <c r="B6" s="203" t="s">
        <v>520</v>
      </c>
      <c r="C6" s="203" t="s">
        <v>521</v>
      </c>
      <c r="D6" s="204" t="s">
        <v>522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6"/>
      <c r="O6" s="207"/>
    </row>
    <row r="7" spans="1:15" ht="12.75" customHeight="1">
      <c r="A7" s="208"/>
      <c r="B7" s="203" t="s">
        <v>523</v>
      </c>
      <c r="C7" s="203" t="s">
        <v>524</v>
      </c>
      <c r="D7" s="204" t="s">
        <v>525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6"/>
      <c r="O7" s="207"/>
    </row>
    <row r="8" spans="1:15" ht="12.75" customHeight="1">
      <c r="A8" s="208"/>
      <c r="B8" s="203" t="s">
        <v>526</v>
      </c>
      <c r="C8" s="203" t="s">
        <v>527</v>
      </c>
      <c r="D8" s="204" t="s">
        <v>528</v>
      </c>
      <c r="E8" s="205">
        <v>0.03</v>
      </c>
      <c r="F8" s="205">
        <v>0.03</v>
      </c>
      <c r="G8" s="205">
        <v>0.03</v>
      </c>
      <c r="H8" s="205">
        <v>0</v>
      </c>
      <c r="I8" s="205">
        <v>0</v>
      </c>
      <c r="J8" s="205">
        <v>0.03</v>
      </c>
      <c r="K8" s="205">
        <v>0</v>
      </c>
      <c r="L8" s="205">
        <v>0</v>
      </c>
      <c r="M8" s="205">
        <v>0.03</v>
      </c>
      <c r="N8" s="206"/>
      <c r="O8" s="207"/>
    </row>
    <row r="9" spans="1:15" ht="12.75" customHeight="1">
      <c r="A9" s="208"/>
      <c r="B9" s="203" t="s">
        <v>529</v>
      </c>
      <c r="C9" s="203" t="s">
        <v>530</v>
      </c>
      <c r="D9" s="204" t="s">
        <v>531</v>
      </c>
      <c r="E9" s="205">
        <v>27142.69</v>
      </c>
      <c r="F9" s="205">
        <v>27142.69</v>
      </c>
      <c r="G9" s="205">
        <v>41457.25</v>
      </c>
      <c r="H9" s="205">
        <v>0</v>
      </c>
      <c r="I9" s="205">
        <v>0</v>
      </c>
      <c r="J9" s="205">
        <v>41457.25</v>
      </c>
      <c r="K9" s="205">
        <v>0</v>
      </c>
      <c r="L9" s="205">
        <v>0</v>
      </c>
      <c r="M9" s="205">
        <v>41457.25</v>
      </c>
      <c r="N9" s="206"/>
      <c r="O9" s="207"/>
    </row>
    <row r="10" spans="1:15" ht="12.75" customHeight="1">
      <c r="A10" s="208"/>
      <c r="B10" s="203" t="s">
        <v>532</v>
      </c>
      <c r="C10" s="203" t="s">
        <v>533</v>
      </c>
      <c r="D10" s="204" t="s">
        <v>534</v>
      </c>
      <c r="E10" s="205">
        <v>0</v>
      </c>
      <c r="F10" s="205">
        <v>0</v>
      </c>
      <c r="G10" s="205">
        <v>0</v>
      </c>
      <c r="H10" s="205">
        <v>0</v>
      </c>
      <c r="I10" s="205">
        <v>0</v>
      </c>
      <c r="J10" s="205">
        <v>0</v>
      </c>
      <c r="K10" s="205">
        <v>0</v>
      </c>
      <c r="L10" s="205">
        <v>0</v>
      </c>
      <c r="M10" s="205">
        <v>0</v>
      </c>
      <c r="N10" s="206"/>
      <c r="O10" s="207"/>
    </row>
    <row r="11" spans="1:15" ht="12.75" customHeight="1">
      <c r="A11" s="208"/>
      <c r="B11" s="203" t="s">
        <v>535</v>
      </c>
      <c r="C11" s="203" t="s">
        <v>536</v>
      </c>
      <c r="D11" s="204" t="s">
        <v>537</v>
      </c>
      <c r="E11" s="205">
        <v>6267754.2400000002</v>
      </c>
      <c r="F11" s="205">
        <v>8767754.2400000002</v>
      </c>
      <c r="G11" s="205">
        <v>2256769.88</v>
      </c>
      <c r="H11" s="205">
        <v>2500000</v>
      </c>
      <c r="I11" s="205">
        <v>0</v>
      </c>
      <c r="J11" s="205">
        <v>4756769.88</v>
      </c>
      <c r="K11" s="205">
        <v>0</v>
      </c>
      <c r="L11" s="205">
        <v>0</v>
      </c>
      <c r="M11" s="205">
        <v>4756769.88</v>
      </c>
      <c r="N11" s="206"/>
      <c r="O11" s="207"/>
    </row>
    <row r="12" spans="1:15" ht="12.75" customHeight="1">
      <c r="A12" s="303" t="s">
        <v>538</v>
      </c>
      <c r="B12" s="304"/>
      <c r="C12" s="303" t="s">
        <v>539</v>
      </c>
      <c r="D12" s="305"/>
      <c r="E12" s="306">
        <v>80775616.439999998</v>
      </c>
      <c r="F12" s="306">
        <v>101964437.42000002</v>
      </c>
      <c r="G12" s="306">
        <v>72761976.260000005</v>
      </c>
      <c r="H12" s="306">
        <v>27891214.439999998</v>
      </c>
      <c r="I12" s="306">
        <v>3972141.83</v>
      </c>
      <c r="J12" s="306">
        <v>104625332.53</v>
      </c>
      <c r="K12" s="306">
        <v>0</v>
      </c>
      <c r="L12" s="306">
        <v>0</v>
      </c>
      <c r="M12" s="306">
        <v>104625332.53</v>
      </c>
      <c r="N12" s="307"/>
      <c r="O12" s="308"/>
    </row>
    <row r="13" spans="1:15" ht="12.75" customHeight="1">
      <c r="A13" s="303" t="s">
        <v>540</v>
      </c>
      <c r="B13" s="304"/>
      <c r="C13" s="303" t="s">
        <v>541</v>
      </c>
      <c r="D13" s="305"/>
      <c r="E13" s="306">
        <v>0</v>
      </c>
      <c r="F13" s="306">
        <v>0</v>
      </c>
      <c r="G13" s="306">
        <v>0</v>
      </c>
      <c r="H13" s="306">
        <v>0</v>
      </c>
      <c r="I13" s="306">
        <v>0</v>
      </c>
      <c r="J13" s="306">
        <v>0</v>
      </c>
      <c r="K13" s="306">
        <v>0</v>
      </c>
      <c r="L13" s="306">
        <v>0</v>
      </c>
      <c r="M13" s="306">
        <v>0</v>
      </c>
      <c r="N13" s="307"/>
      <c r="O13" s="308"/>
    </row>
    <row r="14" spans="1:15" ht="12.75" customHeight="1">
      <c r="A14" s="203" t="s">
        <v>542</v>
      </c>
      <c r="B14" s="203" t="s">
        <v>543</v>
      </c>
      <c r="C14" s="203" t="s">
        <v>544</v>
      </c>
      <c r="D14" s="204" t="s">
        <v>545</v>
      </c>
      <c r="E14" s="205">
        <v>0</v>
      </c>
      <c r="F14" s="205">
        <v>0</v>
      </c>
      <c r="G14" s="205">
        <v>0</v>
      </c>
      <c r="H14" s="205">
        <v>0</v>
      </c>
      <c r="I14" s="205">
        <v>0</v>
      </c>
      <c r="J14" s="205">
        <v>0</v>
      </c>
      <c r="K14" s="205">
        <v>0</v>
      </c>
      <c r="L14" s="205">
        <v>0</v>
      </c>
      <c r="M14" s="205">
        <v>0</v>
      </c>
      <c r="N14" s="206"/>
      <c r="O14" s="207"/>
    </row>
    <row r="15" spans="1:15" ht="12.75" customHeight="1">
      <c r="A15" s="208"/>
      <c r="B15" s="203" t="s">
        <v>546</v>
      </c>
      <c r="C15" s="203" t="s">
        <v>547</v>
      </c>
      <c r="D15" s="204" t="s">
        <v>548</v>
      </c>
      <c r="E15" s="205">
        <v>0</v>
      </c>
      <c r="F15" s="205">
        <v>0</v>
      </c>
      <c r="G15" s="205">
        <v>0</v>
      </c>
      <c r="H15" s="205">
        <v>0</v>
      </c>
      <c r="I15" s="205">
        <v>0</v>
      </c>
      <c r="J15" s="205">
        <v>0</v>
      </c>
      <c r="K15" s="205">
        <v>0</v>
      </c>
      <c r="L15" s="205">
        <v>0</v>
      </c>
      <c r="M15" s="205">
        <v>0</v>
      </c>
      <c r="N15" s="206"/>
      <c r="O15" s="207"/>
    </row>
    <row r="16" spans="1:15" ht="12.75" customHeight="1">
      <c r="A16" s="208"/>
      <c r="B16" s="203" t="s">
        <v>549</v>
      </c>
      <c r="C16" s="203" t="s">
        <v>550</v>
      </c>
      <c r="D16" s="204" t="s">
        <v>551</v>
      </c>
      <c r="E16" s="205">
        <v>0</v>
      </c>
      <c r="F16" s="205">
        <v>0</v>
      </c>
      <c r="G16" s="205">
        <v>0</v>
      </c>
      <c r="H16" s="205">
        <v>0</v>
      </c>
      <c r="I16" s="205">
        <v>0</v>
      </c>
      <c r="J16" s="205">
        <v>0</v>
      </c>
      <c r="K16" s="205">
        <v>0</v>
      </c>
      <c r="L16" s="205">
        <v>0</v>
      </c>
      <c r="M16" s="205">
        <v>0</v>
      </c>
      <c r="N16" s="206"/>
      <c r="O16" s="207"/>
    </row>
    <row r="17" spans="1:15" ht="12.75" customHeight="1">
      <c r="A17" s="208"/>
      <c r="B17" s="203" t="s">
        <v>552</v>
      </c>
      <c r="C17" s="203" t="s">
        <v>553</v>
      </c>
      <c r="D17" s="204" t="s">
        <v>554</v>
      </c>
      <c r="E17" s="205">
        <v>0</v>
      </c>
      <c r="F17" s="205">
        <v>0</v>
      </c>
      <c r="G17" s="205">
        <v>0</v>
      </c>
      <c r="H17" s="205">
        <v>0</v>
      </c>
      <c r="I17" s="205">
        <v>0</v>
      </c>
      <c r="J17" s="205">
        <v>0</v>
      </c>
      <c r="K17" s="205">
        <v>0</v>
      </c>
      <c r="L17" s="205">
        <v>0</v>
      </c>
      <c r="M17" s="205">
        <v>0</v>
      </c>
      <c r="N17" s="206"/>
      <c r="O17" s="207"/>
    </row>
    <row r="18" spans="1:15" ht="12.75" customHeight="1">
      <c r="A18" s="208"/>
      <c r="B18" s="203" t="s">
        <v>555</v>
      </c>
      <c r="C18" s="203" t="s">
        <v>556</v>
      </c>
      <c r="D18" s="204" t="s">
        <v>557</v>
      </c>
      <c r="E18" s="205">
        <v>0</v>
      </c>
      <c r="F18" s="205">
        <v>0</v>
      </c>
      <c r="G18" s="205">
        <v>0</v>
      </c>
      <c r="H18" s="205">
        <v>0</v>
      </c>
      <c r="I18" s="205">
        <v>0</v>
      </c>
      <c r="J18" s="205">
        <v>0</v>
      </c>
      <c r="K18" s="205">
        <v>0</v>
      </c>
      <c r="L18" s="205">
        <v>0</v>
      </c>
      <c r="M18" s="205">
        <v>0</v>
      </c>
      <c r="N18" s="206"/>
      <c r="O18" s="207"/>
    </row>
    <row r="19" spans="1:15" ht="12.75" customHeight="1">
      <c r="A19" s="208"/>
      <c r="B19" s="203" t="s">
        <v>558</v>
      </c>
      <c r="C19" s="203" t="s">
        <v>559</v>
      </c>
      <c r="D19" s="204" t="s">
        <v>560</v>
      </c>
      <c r="E19" s="205">
        <v>0</v>
      </c>
      <c r="F19" s="205">
        <v>0</v>
      </c>
      <c r="G19" s="205">
        <v>0</v>
      </c>
      <c r="H19" s="205">
        <v>0</v>
      </c>
      <c r="I19" s="205">
        <v>0</v>
      </c>
      <c r="J19" s="205">
        <v>0</v>
      </c>
      <c r="K19" s="205">
        <v>0</v>
      </c>
      <c r="L19" s="205">
        <v>0</v>
      </c>
      <c r="M19" s="205">
        <v>0</v>
      </c>
      <c r="N19" s="206"/>
      <c r="O19" s="207"/>
    </row>
    <row r="20" spans="1:15" ht="12.75" customHeight="1">
      <c r="A20" s="303" t="s">
        <v>561</v>
      </c>
      <c r="B20" s="304"/>
      <c r="C20" s="303" t="s">
        <v>562</v>
      </c>
      <c r="D20" s="305"/>
      <c r="E20" s="306">
        <v>0</v>
      </c>
      <c r="F20" s="306">
        <v>0</v>
      </c>
      <c r="G20" s="306">
        <v>0</v>
      </c>
      <c r="H20" s="306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307"/>
      <c r="O20" s="308"/>
    </row>
    <row r="21" spans="1:15" ht="12.75" customHeight="1">
      <c r="A21" s="208"/>
      <c r="B21" s="203" t="s">
        <v>563</v>
      </c>
      <c r="C21" s="203" t="s">
        <v>564</v>
      </c>
      <c r="D21" s="204" t="s">
        <v>565</v>
      </c>
      <c r="E21" s="205">
        <v>21964607.809999999</v>
      </c>
      <c r="F21" s="205">
        <v>38536221.899999999</v>
      </c>
      <c r="G21" s="205">
        <v>36698281.259999998</v>
      </c>
      <c r="H21" s="205">
        <v>17110478.68</v>
      </c>
      <c r="I21" s="205">
        <v>0</v>
      </c>
      <c r="J21" s="205">
        <v>53808759.939999998</v>
      </c>
      <c r="K21" s="205">
        <v>0</v>
      </c>
      <c r="L21" s="205">
        <v>0</v>
      </c>
      <c r="M21" s="205">
        <v>53808759.939999998</v>
      </c>
      <c r="N21" s="206"/>
      <c r="O21" s="207"/>
    </row>
    <row r="22" spans="1:15" ht="12.75" customHeight="1">
      <c r="A22" s="208"/>
      <c r="B22" s="203" t="s">
        <v>566</v>
      </c>
      <c r="C22" s="203" t="s">
        <v>567</v>
      </c>
      <c r="D22" s="204" t="s">
        <v>568</v>
      </c>
      <c r="E22" s="205">
        <v>21964607.809999999</v>
      </c>
      <c r="F22" s="205">
        <v>38536221.899999999</v>
      </c>
      <c r="G22" s="205">
        <v>36698281.259999998</v>
      </c>
      <c r="H22" s="205">
        <v>17110478.68</v>
      </c>
      <c r="I22" s="205">
        <v>0</v>
      </c>
      <c r="J22" s="205">
        <v>53808759.939999998</v>
      </c>
      <c r="K22" s="205">
        <v>0</v>
      </c>
      <c r="L22" s="205">
        <v>0</v>
      </c>
      <c r="M22" s="205">
        <v>53808759.939999998</v>
      </c>
      <c r="N22" s="206"/>
      <c r="O22" s="207"/>
    </row>
    <row r="23" spans="1:15" ht="12.75" customHeight="1">
      <c r="A23" s="208"/>
      <c r="B23" s="203" t="s">
        <v>569</v>
      </c>
      <c r="C23" s="203" t="s">
        <v>570</v>
      </c>
      <c r="D23" s="204" t="s">
        <v>571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6"/>
      <c r="O23" s="207"/>
    </row>
    <row r="24" spans="1:15" ht="12.75" customHeight="1">
      <c r="A24" s="208"/>
      <c r="B24" s="203" t="s">
        <v>572</v>
      </c>
      <c r="C24" s="203" t="s">
        <v>573</v>
      </c>
      <c r="D24" s="204" t="s">
        <v>574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6"/>
      <c r="O24" s="207"/>
    </row>
    <row r="25" spans="1:15" ht="12.75" customHeight="1">
      <c r="A25" s="303" t="s">
        <v>575</v>
      </c>
      <c r="B25" s="304"/>
      <c r="C25" s="303" t="s">
        <v>564</v>
      </c>
      <c r="D25" s="305"/>
      <c r="E25" s="306">
        <v>21964607.809999999</v>
      </c>
      <c r="F25" s="306">
        <v>38536221.899999999</v>
      </c>
      <c r="G25" s="306">
        <v>36698281.259999998</v>
      </c>
      <c r="H25" s="306">
        <v>17110478.68</v>
      </c>
      <c r="I25" s="306">
        <v>0</v>
      </c>
      <c r="J25" s="306">
        <v>53808759.939999998</v>
      </c>
      <c r="K25" s="306">
        <v>0</v>
      </c>
      <c r="L25" s="306">
        <v>0</v>
      </c>
      <c r="M25" s="306">
        <v>53808759.939999998</v>
      </c>
      <c r="N25" s="307"/>
      <c r="O25" s="308"/>
    </row>
    <row r="26" spans="1:15" ht="12.75" customHeight="1">
      <c r="A26" s="208"/>
      <c r="B26" s="203" t="s">
        <v>576</v>
      </c>
      <c r="C26" s="203" t="s">
        <v>577</v>
      </c>
      <c r="D26" s="204" t="s">
        <v>578</v>
      </c>
      <c r="E26" s="205">
        <v>22221156.140000001</v>
      </c>
      <c r="F26" s="205">
        <v>45698009.530000001</v>
      </c>
      <c r="G26" s="205">
        <v>22124125.75</v>
      </c>
      <c r="H26" s="205">
        <v>37066644.990000002</v>
      </c>
      <c r="I26" s="205">
        <v>1414817.52</v>
      </c>
      <c r="J26" s="205">
        <v>60605588.259999998</v>
      </c>
      <c r="K26" s="205">
        <v>0</v>
      </c>
      <c r="L26" s="205">
        <v>490562.27</v>
      </c>
      <c r="M26" s="205">
        <v>60115025.989999995</v>
      </c>
      <c r="N26" s="206"/>
      <c r="O26" s="207"/>
    </row>
    <row r="27" spans="1:15" ht="12.75" customHeight="1">
      <c r="A27" s="208"/>
      <c r="B27" s="203" t="s">
        <v>579</v>
      </c>
      <c r="C27" s="203" t="s">
        <v>580</v>
      </c>
      <c r="D27" s="204" t="s">
        <v>581</v>
      </c>
      <c r="E27" s="205">
        <v>1154304.75</v>
      </c>
      <c r="F27" s="205">
        <v>2328387.9500000002</v>
      </c>
      <c r="G27" s="205">
        <v>1237843.29</v>
      </c>
      <c r="H27" s="205">
        <v>1853630.45</v>
      </c>
      <c r="I27" s="205">
        <v>70740.88</v>
      </c>
      <c r="J27" s="205">
        <v>3162214.62</v>
      </c>
      <c r="K27" s="205">
        <v>24528.11</v>
      </c>
      <c r="L27" s="205">
        <v>0</v>
      </c>
      <c r="M27" s="205">
        <v>3137686.51</v>
      </c>
      <c r="N27" s="206"/>
      <c r="O27" s="207"/>
    </row>
    <row r="28" spans="1:15" ht="12.75" customHeight="1">
      <c r="A28" s="303" t="s">
        <v>582</v>
      </c>
      <c r="B28" s="304"/>
      <c r="C28" s="303" t="s">
        <v>577</v>
      </c>
      <c r="D28" s="305"/>
      <c r="E28" s="306">
        <v>21066851.390000001</v>
      </c>
      <c r="F28" s="306">
        <v>43369621.579999998</v>
      </c>
      <c r="G28" s="306">
        <v>20886282.460000001</v>
      </c>
      <c r="H28" s="306">
        <v>35213014.539999999</v>
      </c>
      <c r="I28" s="306">
        <v>1344076.64</v>
      </c>
      <c r="J28" s="306">
        <v>57443373.640000001</v>
      </c>
      <c r="K28" s="306">
        <v>24528.11</v>
      </c>
      <c r="L28" s="306">
        <v>490562.27</v>
      </c>
      <c r="M28" s="306">
        <v>56977339.479999997</v>
      </c>
      <c r="N28" s="307"/>
      <c r="O28" s="308"/>
    </row>
    <row r="29" spans="1:15" ht="12.75" customHeight="1">
      <c r="A29" s="208"/>
      <c r="B29" s="203" t="s">
        <v>583</v>
      </c>
      <c r="C29" s="203" t="s">
        <v>584</v>
      </c>
      <c r="D29" s="204" t="s">
        <v>585</v>
      </c>
      <c r="E29" s="205">
        <v>1248887.6200000001</v>
      </c>
      <c r="F29" s="205">
        <v>34496379.18</v>
      </c>
      <c r="G29" s="205">
        <v>1494431.34</v>
      </c>
      <c r="H29" s="205">
        <v>54016469.549999997</v>
      </c>
      <c r="I29" s="205">
        <v>0</v>
      </c>
      <c r="J29" s="205">
        <v>55510900.890000001</v>
      </c>
      <c r="K29" s="205">
        <v>0</v>
      </c>
      <c r="L29" s="205">
        <v>0</v>
      </c>
      <c r="M29" s="205">
        <v>55510900.890000001</v>
      </c>
      <c r="N29" s="206"/>
      <c r="O29" s="207"/>
    </row>
    <row r="30" spans="1:15" ht="12.75" customHeight="1">
      <c r="A30" s="208"/>
      <c r="B30" s="203" t="s">
        <v>586</v>
      </c>
      <c r="C30" s="203" t="s">
        <v>587</v>
      </c>
      <c r="D30" s="204" t="s">
        <v>588</v>
      </c>
      <c r="E30" s="205">
        <v>0</v>
      </c>
      <c r="F30" s="205">
        <v>0</v>
      </c>
      <c r="G30" s="205">
        <v>0</v>
      </c>
      <c r="H30" s="205">
        <v>0</v>
      </c>
      <c r="I30" s="205">
        <v>0</v>
      </c>
      <c r="J30" s="205">
        <v>0</v>
      </c>
      <c r="K30" s="205">
        <v>0</v>
      </c>
      <c r="L30" s="205">
        <v>0</v>
      </c>
      <c r="M30" s="205">
        <v>0</v>
      </c>
      <c r="N30" s="206"/>
      <c r="O30" s="207"/>
    </row>
    <row r="31" spans="1:15" ht="12.75" customHeight="1">
      <c r="A31" s="303" t="s">
        <v>589</v>
      </c>
      <c r="B31" s="304"/>
      <c r="C31" s="303" t="s">
        <v>590</v>
      </c>
      <c r="D31" s="305"/>
      <c r="E31" s="306">
        <v>1248887.6200000001</v>
      </c>
      <c r="F31" s="306">
        <v>34496379.18</v>
      </c>
      <c r="G31" s="306">
        <v>1494431.34</v>
      </c>
      <c r="H31" s="306">
        <v>54016469.549999997</v>
      </c>
      <c r="I31" s="306">
        <v>0</v>
      </c>
      <c r="J31" s="306">
        <v>55510900.890000001</v>
      </c>
      <c r="K31" s="306">
        <v>0</v>
      </c>
      <c r="L31" s="306">
        <v>0</v>
      </c>
      <c r="M31" s="306">
        <v>55510900.890000001</v>
      </c>
      <c r="N31" s="307"/>
      <c r="O31" s="308"/>
    </row>
    <row r="32" spans="1:15" ht="12.75" customHeight="1">
      <c r="A32" s="208"/>
      <c r="B32" s="203" t="s">
        <v>591</v>
      </c>
      <c r="C32" s="203" t="s">
        <v>592</v>
      </c>
      <c r="D32" s="204" t="s">
        <v>593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0</v>
      </c>
      <c r="N32" s="206"/>
      <c r="O32" s="207"/>
    </row>
    <row r="33" spans="1:15" ht="12.75" customHeight="1">
      <c r="A33" s="303" t="s">
        <v>594</v>
      </c>
      <c r="B33" s="304"/>
      <c r="C33" s="303" t="s">
        <v>592</v>
      </c>
      <c r="D33" s="305"/>
      <c r="E33" s="306">
        <v>0</v>
      </c>
      <c r="F33" s="306">
        <v>0</v>
      </c>
      <c r="G33" s="306">
        <v>0</v>
      </c>
      <c r="H33" s="306">
        <v>0</v>
      </c>
      <c r="I33" s="306">
        <v>0</v>
      </c>
      <c r="J33" s="306">
        <v>0</v>
      </c>
      <c r="K33" s="306">
        <v>0</v>
      </c>
      <c r="L33" s="306">
        <v>0</v>
      </c>
      <c r="M33" s="306">
        <v>0</v>
      </c>
      <c r="N33" s="307"/>
      <c r="O33" s="308"/>
    </row>
    <row r="34" spans="1:15" ht="12.75" customHeight="1">
      <c r="A34" s="203" t="s">
        <v>595</v>
      </c>
      <c r="B34" s="203" t="s">
        <v>596</v>
      </c>
      <c r="C34" s="203" t="s">
        <v>597</v>
      </c>
      <c r="D34" s="204" t="s">
        <v>598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0</v>
      </c>
      <c r="N34" s="206"/>
      <c r="O34" s="207"/>
    </row>
    <row r="35" spans="1:15" ht="12.75" customHeight="1">
      <c r="A35" s="208"/>
      <c r="B35" s="203" t="s">
        <v>599</v>
      </c>
      <c r="C35" s="203" t="s">
        <v>600</v>
      </c>
      <c r="D35" s="204" t="s">
        <v>601</v>
      </c>
      <c r="E35" s="205">
        <v>27093848</v>
      </c>
      <c r="F35" s="205">
        <v>1784380.37</v>
      </c>
      <c r="G35" s="205">
        <v>37324519.479999997</v>
      </c>
      <c r="H35" s="205">
        <v>696646.34000000008</v>
      </c>
      <c r="I35" s="205">
        <v>0</v>
      </c>
      <c r="J35" s="205">
        <v>38021165.82</v>
      </c>
      <c r="K35" s="205">
        <v>0</v>
      </c>
      <c r="L35" s="205">
        <v>36189468.560000002</v>
      </c>
      <c r="M35" s="205">
        <v>1831697.2599999979</v>
      </c>
      <c r="N35" s="206"/>
      <c r="O35" s="207"/>
    </row>
    <row r="36" spans="1:15" ht="12.75" customHeight="1">
      <c r="A36" s="208"/>
      <c r="B36" s="203" t="s">
        <v>602</v>
      </c>
      <c r="C36" s="203" t="s">
        <v>603</v>
      </c>
      <c r="D36" s="204" t="s">
        <v>604</v>
      </c>
      <c r="E36" s="205">
        <v>0</v>
      </c>
      <c r="F36" s="205">
        <v>0</v>
      </c>
      <c r="G36" s="205">
        <v>0</v>
      </c>
      <c r="H36" s="205">
        <v>0</v>
      </c>
      <c r="I36" s="205">
        <v>0</v>
      </c>
      <c r="J36" s="205">
        <v>0</v>
      </c>
      <c r="K36" s="205">
        <v>0</v>
      </c>
      <c r="L36" s="205">
        <v>0</v>
      </c>
      <c r="M36" s="205">
        <v>0</v>
      </c>
      <c r="N36" s="206"/>
      <c r="O36" s="207"/>
    </row>
    <row r="37" spans="1:15" ht="12.75" customHeight="1">
      <c r="A37" s="208"/>
      <c r="B37" s="203" t="s">
        <v>605</v>
      </c>
      <c r="C37" s="203" t="s">
        <v>606</v>
      </c>
      <c r="D37" s="204" t="s">
        <v>607</v>
      </c>
      <c r="E37" s="205">
        <v>1371666.99</v>
      </c>
      <c r="F37" s="205">
        <v>222719.65</v>
      </c>
      <c r="G37" s="205">
        <v>1897271.25</v>
      </c>
      <c r="H37" s="205">
        <v>133588.96</v>
      </c>
      <c r="I37" s="205">
        <v>0</v>
      </c>
      <c r="J37" s="205">
        <v>2030860.21</v>
      </c>
      <c r="K37" s="205">
        <v>1809473.43</v>
      </c>
      <c r="L37" s="205">
        <v>0</v>
      </c>
      <c r="M37" s="205">
        <v>221386.78000000003</v>
      </c>
      <c r="N37" s="206"/>
      <c r="O37" s="207"/>
    </row>
    <row r="38" spans="1:15" ht="12.75" customHeight="1">
      <c r="A38" s="303" t="s">
        <v>608</v>
      </c>
      <c r="B38" s="304"/>
      <c r="C38" s="303" t="s">
        <v>600</v>
      </c>
      <c r="D38" s="305"/>
      <c r="E38" s="306">
        <v>25722181.010000002</v>
      </c>
      <c r="F38" s="306">
        <v>1561660.7200000002</v>
      </c>
      <c r="G38" s="306">
        <v>35427248.229999997</v>
      </c>
      <c r="H38" s="306">
        <v>563057.38000000012</v>
      </c>
      <c r="I38" s="306">
        <v>0</v>
      </c>
      <c r="J38" s="306">
        <v>35990305.609999999</v>
      </c>
      <c r="K38" s="306">
        <v>1809473.43</v>
      </c>
      <c r="L38" s="306">
        <v>36189468.560000002</v>
      </c>
      <c r="M38" s="306">
        <v>1610310.4799999979</v>
      </c>
      <c r="N38" s="307"/>
      <c r="O38" s="308"/>
    </row>
    <row r="39" spans="1:15" ht="12.75" customHeight="1">
      <c r="A39" s="303" t="s">
        <v>609</v>
      </c>
      <c r="B39" s="304"/>
      <c r="C39" s="303" t="s">
        <v>610</v>
      </c>
      <c r="D39" s="305"/>
      <c r="E39" s="306">
        <v>0</v>
      </c>
      <c r="F39" s="306">
        <v>0</v>
      </c>
      <c r="G39" s="306">
        <v>0</v>
      </c>
      <c r="H39" s="306">
        <v>0</v>
      </c>
      <c r="I39" s="306">
        <v>0</v>
      </c>
      <c r="J39" s="306">
        <v>0</v>
      </c>
      <c r="K39" s="306">
        <v>0</v>
      </c>
      <c r="L39" s="306">
        <v>0</v>
      </c>
      <c r="M39" s="306">
        <v>0</v>
      </c>
      <c r="N39" s="307"/>
      <c r="O39" s="308"/>
    </row>
    <row r="40" spans="1:15" ht="12.75" customHeight="1">
      <c r="A40" s="208"/>
      <c r="B40" s="203" t="s">
        <v>611</v>
      </c>
      <c r="C40" s="203" t="s">
        <v>612</v>
      </c>
      <c r="D40" s="204" t="s">
        <v>613</v>
      </c>
      <c r="E40" s="205">
        <v>0</v>
      </c>
      <c r="F40" s="205">
        <v>0</v>
      </c>
      <c r="G40" s="205">
        <v>0</v>
      </c>
      <c r="H40" s="205">
        <v>0</v>
      </c>
      <c r="I40" s="205">
        <v>0</v>
      </c>
      <c r="J40" s="205">
        <v>0</v>
      </c>
      <c r="K40" s="205">
        <v>0</v>
      </c>
      <c r="L40" s="205">
        <v>0</v>
      </c>
      <c r="M40" s="205">
        <v>0</v>
      </c>
      <c r="N40" s="206"/>
      <c r="O40" s="207"/>
    </row>
    <row r="41" spans="1:15" ht="12.75" customHeight="1">
      <c r="A41" s="208"/>
      <c r="B41" s="203" t="s">
        <v>614</v>
      </c>
      <c r="C41" s="203" t="s">
        <v>615</v>
      </c>
      <c r="D41" s="204" t="s">
        <v>616</v>
      </c>
      <c r="E41" s="205">
        <v>0</v>
      </c>
      <c r="F41" s="205">
        <v>0</v>
      </c>
      <c r="G41" s="205">
        <v>0</v>
      </c>
      <c r="H41" s="205">
        <v>0</v>
      </c>
      <c r="I41" s="205">
        <v>0</v>
      </c>
      <c r="J41" s="205">
        <v>0</v>
      </c>
      <c r="K41" s="205">
        <v>0</v>
      </c>
      <c r="L41" s="205">
        <v>0</v>
      </c>
      <c r="M41" s="205">
        <v>0</v>
      </c>
      <c r="N41" s="206"/>
      <c r="O41" s="207"/>
    </row>
    <row r="42" spans="1:15" ht="12.75" customHeight="1">
      <c r="A42" s="208"/>
      <c r="B42" s="203" t="s">
        <v>617</v>
      </c>
      <c r="C42" s="203" t="s">
        <v>618</v>
      </c>
      <c r="D42" s="204" t="s">
        <v>619</v>
      </c>
      <c r="E42" s="205">
        <v>0</v>
      </c>
      <c r="F42" s="205">
        <v>0</v>
      </c>
      <c r="G42" s="205">
        <v>0</v>
      </c>
      <c r="H42" s="205">
        <v>0</v>
      </c>
      <c r="I42" s="205">
        <v>0</v>
      </c>
      <c r="J42" s="205">
        <v>0</v>
      </c>
      <c r="K42" s="205">
        <v>0</v>
      </c>
      <c r="L42" s="205">
        <v>0</v>
      </c>
      <c r="M42" s="205">
        <v>0</v>
      </c>
      <c r="N42" s="206"/>
      <c r="O42" s="207"/>
    </row>
    <row r="43" spans="1:15" ht="12.75" customHeight="1">
      <c r="A43" s="208"/>
      <c r="B43" s="203" t="s">
        <v>620</v>
      </c>
      <c r="C43" s="203" t="s">
        <v>621</v>
      </c>
      <c r="D43" s="204" t="s">
        <v>622</v>
      </c>
      <c r="E43" s="205">
        <v>7704080.1799999997</v>
      </c>
      <c r="F43" s="205">
        <v>51588347.060000002</v>
      </c>
      <c r="G43" s="205">
        <v>8444940.3699999992</v>
      </c>
      <c r="H43" s="205">
        <v>66393047.43</v>
      </c>
      <c r="I43" s="205">
        <v>0</v>
      </c>
      <c r="J43" s="205">
        <v>74837987.799999997</v>
      </c>
      <c r="K43" s="205">
        <v>0</v>
      </c>
      <c r="L43" s="205">
        <v>0</v>
      </c>
      <c r="M43" s="205">
        <v>74837987.799999997</v>
      </c>
      <c r="N43" s="206"/>
      <c r="O43" s="207"/>
    </row>
    <row r="44" spans="1:15" ht="12.75" customHeight="1">
      <c r="A44" s="208"/>
      <c r="B44" s="203" t="s">
        <v>623</v>
      </c>
      <c r="C44" s="203" t="s">
        <v>624</v>
      </c>
      <c r="D44" s="204" t="s">
        <v>625</v>
      </c>
      <c r="E44" s="205">
        <v>0</v>
      </c>
      <c r="F44" s="205">
        <v>0</v>
      </c>
      <c r="G44" s="205">
        <v>0</v>
      </c>
      <c r="H44" s="205">
        <v>0</v>
      </c>
      <c r="I44" s="205">
        <v>0</v>
      </c>
      <c r="J44" s="205">
        <v>0</v>
      </c>
      <c r="K44" s="205">
        <v>0</v>
      </c>
      <c r="L44" s="205">
        <v>0</v>
      </c>
      <c r="M44" s="205">
        <v>0</v>
      </c>
      <c r="N44" s="206"/>
      <c r="O44" s="207"/>
    </row>
    <row r="45" spans="1:15" ht="12.75" customHeight="1">
      <c r="A45" s="208"/>
      <c r="B45" s="203" t="s">
        <v>626</v>
      </c>
      <c r="C45" s="203" t="s">
        <v>627</v>
      </c>
      <c r="D45" s="204" t="s">
        <v>628</v>
      </c>
      <c r="E45" s="205">
        <v>0</v>
      </c>
      <c r="F45" s="205">
        <v>35421334.969999999</v>
      </c>
      <c r="G45" s="205">
        <v>0</v>
      </c>
      <c r="H45" s="205">
        <v>51717470.960000001</v>
      </c>
      <c r="I45" s="205">
        <v>0</v>
      </c>
      <c r="J45" s="205">
        <v>51717470.960000001</v>
      </c>
      <c r="K45" s="205">
        <v>0</v>
      </c>
      <c r="L45" s="205">
        <v>0</v>
      </c>
      <c r="M45" s="205">
        <v>51717470.960000001</v>
      </c>
      <c r="N45" s="206"/>
      <c r="O45" s="207"/>
    </row>
    <row r="46" spans="1:15" ht="12.75" customHeight="1">
      <c r="A46" s="208"/>
      <c r="B46" s="203" t="s">
        <v>629</v>
      </c>
      <c r="C46" s="203" t="s">
        <v>630</v>
      </c>
      <c r="D46" s="204" t="s">
        <v>631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6"/>
      <c r="O46" s="207"/>
    </row>
    <row r="47" spans="1:15" ht="12.75" customHeight="1">
      <c r="A47" s="208"/>
      <c r="B47" s="203" t="s">
        <v>632</v>
      </c>
      <c r="C47" s="203" t="s">
        <v>633</v>
      </c>
      <c r="D47" s="204" t="s">
        <v>634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6"/>
      <c r="O47" s="207"/>
    </row>
    <row r="48" spans="1:15" ht="12.75" customHeight="1">
      <c r="A48" s="208"/>
      <c r="B48" s="203" t="s">
        <v>635</v>
      </c>
      <c r="C48" s="203" t="s">
        <v>636</v>
      </c>
      <c r="D48" s="204" t="s">
        <v>637</v>
      </c>
      <c r="E48" s="205">
        <v>0</v>
      </c>
      <c r="F48" s="205">
        <v>829703.99</v>
      </c>
      <c r="G48" s="205">
        <v>0</v>
      </c>
      <c r="H48" s="205">
        <v>1511901.63</v>
      </c>
      <c r="I48" s="205">
        <v>0</v>
      </c>
      <c r="J48" s="205">
        <v>1511901.63</v>
      </c>
      <c r="K48" s="205">
        <v>0</v>
      </c>
      <c r="L48" s="205">
        <v>0</v>
      </c>
      <c r="M48" s="205">
        <v>1511901.63</v>
      </c>
      <c r="N48" s="206"/>
      <c r="O48" s="207"/>
    </row>
    <row r="49" spans="1:15" ht="12.75" customHeight="1">
      <c r="A49" s="208"/>
      <c r="B49" s="203" t="s">
        <v>638</v>
      </c>
      <c r="C49" s="203" t="s">
        <v>639</v>
      </c>
      <c r="D49" s="204" t="s">
        <v>640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6"/>
      <c r="O49" s="207"/>
    </row>
    <row r="50" spans="1:15" ht="12.75" customHeight="1">
      <c r="A50" s="208"/>
      <c r="B50" s="203" t="s">
        <v>641</v>
      </c>
      <c r="C50" s="203" t="s">
        <v>642</v>
      </c>
      <c r="D50" s="204" t="s">
        <v>643</v>
      </c>
      <c r="E50" s="205">
        <v>0</v>
      </c>
      <c r="F50" s="205">
        <v>0</v>
      </c>
      <c r="G50" s="205">
        <v>0</v>
      </c>
      <c r="H50" s="205">
        <v>0</v>
      </c>
      <c r="I50" s="205">
        <v>0</v>
      </c>
      <c r="J50" s="205">
        <v>0</v>
      </c>
      <c r="K50" s="205">
        <v>0</v>
      </c>
      <c r="L50" s="205">
        <v>0</v>
      </c>
      <c r="M50" s="205">
        <v>0</v>
      </c>
      <c r="N50" s="206"/>
      <c r="O50" s="207"/>
    </row>
    <row r="51" spans="1:15" ht="12.75" customHeight="1">
      <c r="A51" s="208"/>
      <c r="B51" s="203" t="s">
        <v>644</v>
      </c>
      <c r="C51" s="203" t="s">
        <v>645</v>
      </c>
      <c r="D51" s="204" t="s">
        <v>646</v>
      </c>
      <c r="E51" s="205">
        <v>760067.08</v>
      </c>
      <c r="F51" s="205">
        <v>1183494.46</v>
      </c>
      <c r="G51" s="205">
        <v>585785.46</v>
      </c>
      <c r="H51" s="205">
        <v>1379001.99</v>
      </c>
      <c r="I51" s="205">
        <v>0</v>
      </c>
      <c r="J51" s="205">
        <v>1964787.45</v>
      </c>
      <c r="K51" s="205">
        <v>0</v>
      </c>
      <c r="L51" s="205">
        <v>0</v>
      </c>
      <c r="M51" s="205">
        <v>1964787.45</v>
      </c>
      <c r="N51" s="206"/>
      <c r="O51" s="207"/>
    </row>
    <row r="52" spans="1:15" ht="12.75" customHeight="1">
      <c r="A52" s="208"/>
      <c r="B52" s="203" t="s">
        <v>647</v>
      </c>
      <c r="C52" s="203" t="s">
        <v>648</v>
      </c>
      <c r="D52" s="204" t="s">
        <v>649</v>
      </c>
      <c r="E52" s="205">
        <v>0</v>
      </c>
      <c r="F52" s="205">
        <v>0</v>
      </c>
      <c r="G52" s="205">
        <v>0</v>
      </c>
      <c r="H52" s="205">
        <v>0</v>
      </c>
      <c r="I52" s="205">
        <v>0</v>
      </c>
      <c r="J52" s="205">
        <v>0</v>
      </c>
      <c r="K52" s="205">
        <v>0</v>
      </c>
      <c r="L52" s="205">
        <v>0</v>
      </c>
      <c r="M52" s="205">
        <v>0</v>
      </c>
      <c r="N52" s="206"/>
      <c r="O52" s="207"/>
    </row>
    <row r="53" spans="1:15" ht="12.75" customHeight="1">
      <c r="A53" s="208"/>
      <c r="B53" s="203" t="s">
        <v>650</v>
      </c>
      <c r="C53" s="203" t="s">
        <v>651</v>
      </c>
      <c r="D53" s="204" t="s">
        <v>652</v>
      </c>
      <c r="E53" s="205">
        <v>0</v>
      </c>
      <c r="F53" s="205">
        <v>0</v>
      </c>
      <c r="G53" s="205">
        <v>0</v>
      </c>
      <c r="H53" s="205">
        <v>0</v>
      </c>
      <c r="I53" s="205">
        <v>0</v>
      </c>
      <c r="J53" s="205">
        <v>0</v>
      </c>
      <c r="K53" s="205">
        <v>0</v>
      </c>
      <c r="L53" s="205">
        <v>0</v>
      </c>
      <c r="M53" s="205">
        <v>0</v>
      </c>
      <c r="N53" s="206"/>
      <c r="O53" s="207"/>
    </row>
    <row r="54" spans="1:15" ht="12.75" customHeight="1">
      <c r="A54" s="208"/>
      <c r="B54" s="203" t="s">
        <v>653</v>
      </c>
      <c r="C54" s="203" t="s">
        <v>654</v>
      </c>
      <c r="D54" s="204" t="s">
        <v>655</v>
      </c>
      <c r="E54" s="205">
        <v>0</v>
      </c>
      <c r="F54" s="205">
        <v>0</v>
      </c>
      <c r="G54" s="205">
        <v>0</v>
      </c>
      <c r="H54" s="205">
        <v>0</v>
      </c>
      <c r="I54" s="205">
        <v>0</v>
      </c>
      <c r="J54" s="205">
        <v>0</v>
      </c>
      <c r="K54" s="205">
        <v>0</v>
      </c>
      <c r="L54" s="205">
        <v>0</v>
      </c>
      <c r="M54" s="205">
        <v>0</v>
      </c>
      <c r="N54" s="206"/>
      <c r="O54" s="207"/>
    </row>
    <row r="55" spans="1:15" ht="12.75" customHeight="1">
      <c r="A55" s="208"/>
      <c r="B55" s="203" t="s">
        <v>656</v>
      </c>
      <c r="C55" s="203" t="s">
        <v>657</v>
      </c>
      <c r="D55" s="204" t="s">
        <v>658</v>
      </c>
      <c r="E55" s="205">
        <v>0</v>
      </c>
      <c r="F55" s="205">
        <v>0</v>
      </c>
      <c r="G55" s="205">
        <v>0</v>
      </c>
      <c r="H55" s="205">
        <v>0</v>
      </c>
      <c r="I55" s="205">
        <v>0</v>
      </c>
      <c r="J55" s="205">
        <v>0</v>
      </c>
      <c r="K55" s="205">
        <v>0</v>
      </c>
      <c r="L55" s="205">
        <v>0</v>
      </c>
      <c r="M55" s="205">
        <v>0</v>
      </c>
      <c r="N55" s="206"/>
      <c r="O55" s="207"/>
    </row>
    <row r="56" spans="1:15" ht="12.75" customHeight="1">
      <c r="A56" s="208"/>
      <c r="B56" s="203" t="s">
        <v>659</v>
      </c>
      <c r="C56" s="203" t="s">
        <v>660</v>
      </c>
      <c r="D56" s="204" t="s">
        <v>661</v>
      </c>
      <c r="E56" s="205">
        <v>0</v>
      </c>
      <c r="F56" s="205">
        <v>0</v>
      </c>
      <c r="G56" s="205">
        <v>0</v>
      </c>
      <c r="H56" s="205">
        <v>0</v>
      </c>
      <c r="I56" s="205">
        <v>0</v>
      </c>
      <c r="J56" s="205">
        <v>0</v>
      </c>
      <c r="K56" s="205">
        <v>0</v>
      </c>
      <c r="L56" s="205">
        <v>0</v>
      </c>
      <c r="M56" s="205">
        <v>0</v>
      </c>
      <c r="N56" s="206"/>
      <c r="O56" s="207"/>
    </row>
    <row r="57" spans="1:15" ht="12.75" customHeight="1">
      <c r="A57" s="208"/>
      <c r="B57" s="203" t="s">
        <v>662</v>
      </c>
      <c r="C57" s="203" t="s">
        <v>663</v>
      </c>
      <c r="D57" s="204" t="s">
        <v>664</v>
      </c>
      <c r="E57" s="205">
        <v>0</v>
      </c>
      <c r="F57" s="205">
        <v>0</v>
      </c>
      <c r="G57" s="205">
        <v>0</v>
      </c>
      <c r="H57" s="205">
        <v>0</v>
      </c>
      <c r="I57" s="205">
        <v>0</v>
      </c>
      <c r="J57" s="205">
        <v>0</v>
      </c>
      <c r="K57" s="205">
        <v>0</v>
      </c>
      <c r="L57" s="205">
        <v>0</v>
      </c>
      <c r="M57" s="205">
        <v>0</v>
      </c>
      <c r="N57" s="206"/>
      <c r="O57" s="207"/>
    </row>
    <row r="58" spans="1:15" ht="12.75" customHeight="1">
      <c r="A58" s="208"/>
      <c r="B58" s="203" t="s">
        <v>665</v>
      </c>
      <c r="C58" s="203" t="s">
        <v>666</v>
      </c>
      <c r="D58" s="204" t="s">
        <v>667</v>
      </c>
      <c r="E58" s="205">
        <v>0</v>
      </c>
      <c r="F58" s="205">
        <v>0</v>
      </c>
      <c r="G58" s="205">
        <v>0</v>
      </c>
      <c r="H58" s="205">
        <v>0</v>
      </c>
      <c r="I58" s="205">
        <v>0</v>
      </c>
      <c r="J58" s="205">
        <v>0</v>
      </c>
      <c r="K58" s="205">
        <v>0</v>
      </c>
      <c r="L58" s="205">
        <v>0</v>
      </c>
      <c r="M58" s="205">
        <v>0</v>
      </c>
      <c r="N58" s="206"/>
      <c r="O58" s="207"/>
    </row>
    <row r="59" spans="1:15" ht="12.75" customHeight="1">
      <c r="A59" s="208"/>
      <c r="B59" s="203" t="s">
        <v>668</v>
      </c>
      <c r="C59" s="203" t="s">
        <v>669</v>
      </c>
      <c r="D59" s="204" t="s">
        <v>670</v>
      </c>
      <c r="E59" s="205">
        <v>646830.80000000005</v>
      </c>
      <c r="F59" s="205">
        <v>1049598.8400000001</v>
      </c>
      <c r="G59" s="205">
        <v>4428921.8899999997</v>
      </c>
      <c r="H59" s="205">
        <v>3771147.15</v>
      </c>
      <c r="I59" s="205">
        <v>0</v>
      </c>
      <c r="J59" s="205">
        <v>8200069.04</v>
      </c>
      <c r="K59" s="205">
        <v>0</v>
      </c>
      <c r="L59" s="205">
        <v>0</v>
      </c>
      <c r="M59" s="205">
        <v>8200069.04</v>
      </c>
      <c r="N59" s="206"/>
      <c r="O59" s="207"/>
    </row>
    <row r="60" spans="1:15" ht="12.75" customHeight="1">
      <c r="A60" s="208"/>
      <c r="B60" s="203" t="s">
        <v>671</v>
      </c>
      <c r="C60" s="203" t="s">
        <v>672</v>
      </c>
      <c r="D60" s="204" t="s">
        <v>673</v>
      </c>
      <c r="E60" s="205">
        <v>0</v>
      </c>
      <c r="F60" s="205">
        <v>0</v>
      </c>
      <c r="G60" s="205">
        <v>0</v>
      </c>
      <c r="H60" s="205">
        <v>0</v>
      </c>
      <c r="I60" s="205">
        <v>0</v>
      </c>
      <c r="J60" s="205">
        <v>0</v>
      </c>
      <c r="K60" s="205">
        <v>0</v>
      </c>
      <c r="L60" s="205">
        <v>0</v>
      </c>
      <c r="M60" s="205">
        <v>0</v>
      </c>
      <c r="N60" s="206"/>
      <c r="O60" s="207"/>
    </row>
    <row r="61" spans="1:15" ht="12.75" customHeight="1">
      <c r="A61" s="208"/>
      <c r="B61" s="203" t="s">
        <v>674</v>
      </c>
      <c r="C61" s="203" t="s">
        <v>675</v>
      </c>
      <c r="D61" s="204" t="s">
        <v>676</v>
      </c>
      <c r="E61" s="205">
        <v>0</v>
      </c>
      <c r="F61" s="205">
        <v>0</v>
      </c>
      <c r="G61" s="205">
        <v>0</v>
      </c>
      <c r="H61" s="205">
        <v>0</v>
      </c>
      <c r="I61" s="205">
        <v>0</v>
      </c>
      <c r="J61" s="205">
        <v>0</v>
      </c>
      <c r="K61" s="205">
        <v>0</v>
      </c>
      <c r="L61" s="205">
        <v>0</v>
      </c>
      <c r="M61" s="205">
        <v>0</v>
      </c>
      <c r="N61" s="206"/>
      <c r="O61" s="207"/>
    </row>
    <row r="62" spans="1:15" ht="12.75" customHeight="1">
      <c r="A62" s="208"/>
      <c r="B62" s="203" t="s">
        <v>677</v>
      </c>
      <c r="C62" s="203" t="s">
        <v>678</v>
      </c>
      <c r="D62" s="204" t="s">
        <v>679</v>
      </c>
      <c r="E62" s="205">
        <v>0</v>
      </c>
      <c r="F62" s="205">
        <v>0</v>
      </c>
      <c r="G62" s="205">
        <v>0</v>
      </c>
      <c r="H62" s="205">
        <v>0</v>
      </c>
      <c r="I62" s="205">
        <v>0</v>
      </c>
      <c r="J62" s="205">
        <v>0</v>
      </c>
      <c r="K62" s="205">
        <v>0</v>
      </c>
      <c r="L62" s="205">
        <v>0</v>
      </c>
      <c r="M62" s="205">
        <v>0</v>
      </c>
      <c r="N62" s="206"/>
      <c r="O62" s="207"/>
    </row>
    <row r="63" spans="1:15" ht="12.75" customHeight="1">
      <c r="A63" s="208"/>
      <c r="B63" s="203" t="s">
        <v>680</v>
      </c>
      <c r="C63" s="203" t="s">
        <v>681</v>
      </c>
      <c r="D63" s="204" t="s">
        <v>682</v>
      </c>
      <c r="E63" s="205">
        <v>0</v>
      </c>
      <c r="F63" s="205">
        <v>0</v>
      </c>
      <c r="G63" s="205">
        <v>0</v>
      </c>
      <c r="H63" s="205">
        <v>0</v>
      </c>
      <c r="I63" s="205">
        <v>0</v>
      </c>
      <c r="J63" s="205">
        <v>0</v>
      </c>
      <c r="K63" s="205">
        <v>0</v>
      </c>
      <c r="L63" s="205">
        <v>0</v>
      </c>
      <c r="M63" s="205">
        <v>0</v>
      </c>
      <c r="N63" s="206"/>
      <c r="O63" s="207"/>
    </row>
    <row r="64" spans="1:15" ht="12.75" customHeight="1">
      <c r="A64" s="208"/>
      <c r="B64" s="203" t="s">
        <v>683</v>
      </c>
      <c r="C64" s="203" t="s">
        <v>684</v>
      </c>
      <c r="D64" s="204" t="s">
        <v>685</v>
      </c>
      <c r="E64" s="205">
        <v>0</v>
      </c>
      <c r="F64" s="205">
        <v>2037324.98</v>
      </c>
      <c r="G64" s="205">
        <v>0</v>
      </c>
      <c r="H64" s="205">
        <v>445456.13000000082</v>
      </c>
      <c r="I64" s="205">
        <v>0</v>
      </c>
      <c r="J64" s="205">
        <v>445456.13</v>
      </c>
      <c r="K64" s="205">
        <v>0</v>
      </c>
      <c r="L64" s="205">
        <v>0</v>
      </c>
      <c r="M64" s="205">
        <v>445456.13</v>
      </c>
      <c r="N64" s="206"/>
      <c r="O64" s="207"/>
    </row>
    <row r="65" spans="1:15" ht="12.75" customHeight="1">
      <c r="A65" s="208"/>
      <c r="B65" s="203" t="s">
        <v>686</v>
      </c>
      <c r="C65" s="203" t="s">
        <v>687</v>
      </c>
      <c r="D65" s="204" t="s">
        <v>688</v>
      </c>
      <c r="E65" s="205">
        <v>0</v>
      </c>
      <c r="F65" s="205">
        <v>0</v>
      </c>
      <c r="G65" s="205">
        <v>0</v>
      </c>
      <c r="H65" s="205">
        <v>0</v>
      </c>
      <c r="I65" s="205">
        <v>0</v>
      </c>
      <c r="J65" s="205">
        <v>0</v>
      </c>
      <c r="K65" s="205">
        <v>0</v>
      </c>
      <c r="L65" s="205">
        <v>0</v>
      </c>
      <c r="M65" s="205">
        <v>0</v>
      </c>
      <c r="N65" s="206"/>
      <c r="O65" s="207"/>
    </row>
    <row r="66" spans="1:15" ht="12.75" customHeight="1">
      <c r="A66" s="208"/>
      <c r="B66" s="203" t="s">
        <v>689</v>
      </c>
      <c r="C66" s="203" t="s">
        <v>690</v>
      </c>
      <c r="D66" s="204" t="s">
        <v>691</v>
      </c>
      <c r="E66" s="205">
        <v>0</v>
      </c>
      <c r="F66" s="205">
        <v>0</v>
      </c>
      <c r="G66" s="205">
        <v>0</v>
      </c>
      <c r="H66" s="205">
        <v>0</v>
      </c>
      <c r="I66" s="205">
        <v>0</v>
      </c>
      <c r="J66" s="205">
        <v>0</v>
      </c>
      <c r="K66" s="205">
        <v>0</v>
      </c>
      <c r="L66" s="205">
        <v>0</v>
      </c>
      <c r="M66" s="205">
        <v>0</v>
      </c>
      <c r="N66" s="206"/>
      <c r="O66" s="207"/>
    </row>
    <row r="67" spans="1:15" ht="12.75" customHeight="1">
      <c r="A67" s="208"/>
      <c r="B67" s="203" t="s">
        <v>692</v>
      </c>
      <c r="C67" s="203" t="s">
        <v>693</v>
      </c>
      <c r="D67" s="204" t="s">
        <v>694</v>
      </c>
      <c r="E67" s="205">
        <v>0</v>
      </c>
      <c r="F67" s="205">
        <v>0</v>
      </c>
      <c r="G67" s="205">
        <v>0</v>
      </c>
      <c r="H67" s="205">
        <v>0</v>
      </c>
      <c r="I67" s="205">
        <v>0</v>
      </c>
      <c r="J67" s="205">
        <v>0</v>
      </c>
      <c r="K67" s="205">
        <v>0</v>
      </c>
      <c r="L67" s="205">
        <v>0</v>
      </c>
      <c r="M67" s="205">
        <v>0</v>
      </c>
      <c r="N67" s="206"/>
      <c r="O67" s="207"/>
    </row>
    <row r="68" spans="1:15" ht="12.75" customHeight="1">
      <c r="A68" s="208"/>
      <c r="B68" s="203" t="s">
        <v>695</v>
      </c>
      <c r="C68" s="203" t="s">
        <v>696</v>
      </c>
      <c r="D68" s="204" t="s">
        <v>697</v>
      </c>
      <c r="E68" s="205">
        <v>0</v>
      </c>
      <c r="F68" s="205">
        <v>0</v>
      </c>
      <c r="G68" s="205">
        <v>0</v>
      </c>
      <c r="H68" s="205">
        <v>0</v>
      </c>
      <c r="I68" s="205">
        <v>0</v>
      </c>
      <c r="J68" s="205">
        <v>0</v>
      </c>
      <c r="K68" s="205">
        <v>0</v>
      </c>
      <c r="L68" s="205">
        <v>0</v>
      </c>
      <c r="M68" s="205">
        <v>0</v>
      </c>
      <c r="N68" s="206"/>
      <c r="O68" s="207"/>
    </row>
    <row r="69" spans="1:15" ht="12.75" customHeight="1">
      <c r="A69" s="208"/>
      <c r="B69" s="203" t="s">
        <v>698</v>
      </c>
      <c r="C69" s="203" t="s">
        <v>699</v>
      </c>
      <c r="D69" s="204" t="s">
        <v>700</v>
      </c>
      <c r="E69" s="205">
        <v>0</v>
      </c>
      <c r="F69" s="205">
        <v>0</v>
      </c>
      <c r="G69" s="205">
        <v>0</v>
      </c>
      <c r="H69" s="205">
        <v>0</v>
      </c>
      <c r="I69" s="205">
        <v>0</v>
      </c>
      <c r="J69" s="205">
        <v>0</v>
      </c>
      <c r="K69" s="205">
        <v>0</v>
      </c>
      <c r="L69" s="205">
        <v>0</v>
      </c>
      <c r="M69" s="205">
        <v>0</v>
      </c>
      <c r="N69" s="206"/>
      <c r="O69" s="207"/>
    </row>
    <row r="70" spans="1:15" ht="12.75" customHeight="1">
      <c r="A70" s="208"/>
      <c r="B70" s="203" t="s">
        <v>701</v>
      </c>
      <c r="C70" s="203" t="s">
        <v>702</v>
      </c>
      <c r="D70" s="204" t="s">
        <v>703</v>
      </c>
      <c r="E70" s="205">
        <v>0</v>
      </c>
      <c r="F70" s="205">
        <v>0</v>
      </c>
      <c r="G70" s="205">
        <v>0</v>
      </c>
      <c r="H70" s="205">
        <v>0</v>
      </c>
      <c r="I70" s="205">
        <v>0</v>
      </c>
      <c r="J70" s="205">
        <v>0</v>
      </c>
      <c r="K70" s="205">
        <v>0</v>
      </c>
      <c r="L70" s="205">
        <v>0</v>
      </c>
      <c r="M70" s="205">
        <v>0</v>
      </c>
      <c r="N70" s="206"/>
      <c r="O70" s="207"/>
    </row>
    <row r="71" spans="1:15" ht="12.75" customHeight="1">
      <c r="A71" s="208"/>
      <c r="B71" s="203" t="s">
        <v>704</v>
      </c>
      <c r="C71" s="203" t="s">
        <v>705</v>
      </c>
      <c r="D71" s="204" t="s">
        <v>706</v>
      </c>
      <c r="E71" s="205">
        <v>0</v>
      </c>
      <c r="F71" s="205">
        <v>0</v>
      </c>
      <c r="G71" s="205">
        <v>0</v>
      </c>
      <c r="H71" s="205">
        <v>0</v>
      </c>
      <c r="I71" s="205">
        <v>0</v>
      </c>
      <c r="J71" s="205">
        <v>0</v>
      </c>
      <c r="K71" s="205">
        <v>0</v>
      </c>
      <c r="L71" s="205">
        <v>0</v>
      </c>
      <c r="M71" s="205">
        <v>0</v>
      </c>
      <c r="N71" s="206"/>
      <c r="O71" s="207"/>
    </row>
    <row r="72" spans="1:15" ht="12.75" customHeight="1">
      <c r="A72" s="208"/>
      <c r="B72" s="203" t="s">
        <v>707</v>
      </c>
      <c r="C72" s="203" t="s">
        <v>708</v>
      </c>
      <c r="D72" s="204" t="s">
        <v>709</v>
      </c>
      <c r="E72" s="205">
        <v>0</v>
      </c>
      <c r="F72" s="205">
        <v>0</v>
      </c>
      <c r="G72" s="205">
        <v>0</v>
      </c>
      <c r="H72" s="205">
        <v>0</v>
      </c>
      <c r="I72" s="205">
        <v>0</v>
      </c>
      <c r="J72" s="205">
        <v>0</v>
      </c>
      <c r="K72" s="205">
        <v>0</v>
      </c>
      <c r="L72" s="205">
        <v>0</v>
      </c>
      <c r="M72" s="205">
        <v>0</v>
      </c>
      <c r="N72" s="206"/>
      <c r="O72" s="207"/>
    </row>
    <row r="73" spans="1:15" ht="12.75" customHeight="1">
      <c r="A73" s="208"/>
      <c r="B73" s="203" t="s">
        <v>710</v>
      </c>
      <c r="C73" s="203" t="s">
        <v>711</v>
      </c>
      <c r="D73" s="204" t="s">
        <v>712</v>
      </c>
      <c r="E73" s="205">
        <v>0</v>
      </c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5">
        <v>0</v>
      </c>
      <c r="L73" s="205">
        <v>0</v>
      </c>
      <c r="M73" s="205">
        <v>0</v>
      </c>
      <c r="N73" s="206"/>
      <c r="O73" s="207"/>
    </row>
    <row r="74" spans="1:15" ht="12.75" customHeight="1">
      <c r="A74" s="208"/>
      <c r="B74" s="203" t="s">
        <v>713</v>
      </c>
      <c r="C74" s="203" t="s">
        <v>714</v>
      </c>
      <c r="D74" s="204" t="s">
        <v>715</v>
      </c>
      <c r="E74" s="205">
        <v>0</v>
      </c>
      <c r="F74" s="205">
        <v>0</v>
      </c>
      <c r="G74" s="205">
        <v>0</v>
      </c>
      <c r="H74" s="205">
        <v>0</v>
      </c>
      <c r="I74" s="205">
        <v>0</v>
      </c>
      <c r="J74" s="205">
        <v>0</v>
      </c>
      <c r="K74" s="205">
        <v>0</v>
      </c>
      <c r="L74" s="205">
        <v>0</v>
      </c>
      <c r="M74" s="205">
        <v>0</v>
      </c>
      <c r="N74" s="206"/>
      <c r="O74" s="207"/>
    </row>
    <row r="75" spans="1:15" ht="12.75" customHeight="1">
      <c r="A75" s="208"/>
      <c r="B75" s="203" t="s">
        <v>716</v>
      </c>
      <c r="C75" s="203" t="s">
        <v>717</v>
      </c>
      <c r="D75" s="204" t="s">
        <v>718</v>
      </c>
      <c r="E75" s="205">
        <v>0</v>
      </c>
      <c r="F75" s="205">
        <v>0</v>
      </c>
      <c r="G75" s="205">
        <v>0</v>
      </c>
      <c r="H75" s="205">
        <v>0</v>
      </c>
      <c r="I75" s="205">
        <v>0</v>
      </c>
      <c r="J75" s="205">
        <v>0</v>
      </c>
      <c r="K75" s="205">
        <v>0</v>
      </c>
      <c r="L75" s="205">
        <v>0</v>
      </c>
      <c r="M75" s="205">
        <v>0</v>
      </c>
      <c r="N75" s="206"/>
      <c r="O75" s="207"/>
    </row>
    <row r="76" spans="1:15" ht="12.75" customHeight="1">
      <c r="A76" s="208"/>
      <c r="B76" s="203" t="s">
        <v>719</v>
      </c>
      <c r="C76" s="203" t="s">
        <v>720</v>
      </c>
      <c r="D76" s="204" t="s">
        <v>721</v>
      </c>
      <c r="E76" s="205">
        <v>0</v>
      </c>
      <c r="F76" s="205">
        <v>0</v>
      </c>
      <c r="G76" s="205">
        <v>0</v>
      </c>
      <c r="H76" s="205">
        <v>0</v>
      </c>
      <c r="I76" s="205">
        <v>0</v>
      </c>
      <c r="J76" s="205">
        <v>0</v>
      </c>
      <c r="K76" s="205">
        <v>0</v>
      </c>
      <c r="L76" s="205">
        <v>0</v>
      </c>
      <c r="M76" s="205">
        <v>0</v>
      </c>
      <c r="N76" s="206"/>
      <c r="O76" s="207"/>
    </row>
    <row r="77" spans="1:15" ht="12.75" customHeight="1">
      <c r="A77" s="303" t="s">
        <v>722</v>
      </c>
      <c r="B77" s="304"/>
      <c r="C77" s="303" t="s">
        <v>723</v>
      </c>
      <c r="D77" s="305"/>
      <c r="E77" s="306">
        <v>9110978.0600000005</v>
      </c>
      <c r="F77" s="306">
        <v>88035154.339999989</v>
      </c>
      <c r="G77" s="306">
        <v>13459647.719999999</v>
      </c>
      <c r="H77" s="306">
        <v>124327113.03</v>
      </c>
      <c r="I77" s="306">
        <v>0</v>
      </c>
      <c r="J77" s="306">
        <v>137786760.75</v>
      </c>
      <c r="K77" s="306">
        <v>0</v>
      </c>
      <c r="L77" s="306">
        <v>0</v>
      </c>
      <c r="M77" s="306">
        <v>137786760.75</v>
      </c>
      <c r="N77" s="307"/>
      <c r="O77" s="308"/>
    </row>
    <row r="78" spans="1:15" ht="12.75" customHeight="1">
      <c r="A78" s="208"/>
      <c r="B78" s="203" t="s">
        <v>724</v>
      </c>
      <c r="C78" s="203" t="s">
        <v>725</v>
      </c>
      <c r="D78" s="204" t="s">
        <v>726</v>
      </c>
      <c r="E78" s="205">
        <v>0</v>
      </c>
      <c r="F78" s="205">
        <v>0</v>
      </c>
      <c r="G78" s="205">
        <v>0</v>
      </c>
      <c r="H78" s="205">
        <v>0</v>
      </c>
      <c r="I78" s="205">
        <v>0</v>
      </c>
      <c r="J78" s="205">
        <v>0</v>
      </c>
      <c r="K78" s="205">
        <v>0</v>
      </c>
      <c r="L78" s="205">
        <v>0</v>
      </c>
      <c r="M78" s="205">
        <v>0</v>
      </c>
      <c r="N78" s="206"/>
      <c r="O78" s="207"/>
    </row>
    <row r="79" spans="1:15" ht="12.75" customHeight="1">
      <c r="A79" s="208"/>
      <c r="B79" s="203" t="s">
        <v>727</v>
      </c>
      <c r="C79" s="203" t="s">
        <v>728</v>
      </c>
      <c r="D79" s="204" t="s">
        <v>729</v>
      </c>
      <c r="E79" s="205">
        <v>0</v>
      </c>
      <c r="F79" s="205">
        <v>0</v>
      </c>
      <c r="G79" s="205">
        <v>0</v>
      </c>
      <c r="H79" s="205">
        <v>0</v>
      </c>
      <c r="I79" s="205">
        <v>0</v>
      </c>
      <c r="J79" s="205">
        <v>0</v>
      </c>
      <c r="K79" s="205">
        <v>0</v>
      </c>
      <c r="L79" s="205">
        <v>0</v>
      </c>
      <c r="M79" s="205">
        <v>0</v>
      </c>
      <c r="N79" s="206"/>
      <c r="O79" s="207"/>
    </row>
    <row r="80" spans="1:15" ht="12.75" customHeight="1">
      <c r="A80" s="303" t="s">
        <v>730</v>
      </c>
      <c r="B80" s="304"/>
      <c r="C80" s="303" t="s">
        <v>725</v>
      </c>
      <c r="D80" s="305"/>
      <c r="E80" s="306">
        <v>0</v>
      </c>
      <c r="F80" s="306">
        <v>0</v>
      </c>
      <c r="G80" s="306">
        <v>0</v>
      </c>
      <c r="H80" s="306">
        <v>0</v>
      </c>
      <c r="I80" s="306">
        <v>0</v>
      </c>
      <c r="J80" s="306">
        <v>0</v>
      </c>
      <c r="K80" s="306">
        <v>0</v>
      </c>
      <c r="L80" s="306">
        <v>0</v>
      </c>
      <c r="M80" s="306">
        <v>0</v>
      </c>
      <c r="N80" s="307"/>
      <c r="O80" s="308"/>
    </row>
    <row r="81" spans="1:15" ht="12.75" customHeight="1">
      <c r="A81" s="203" t="s">
        <v>731</v>
      </c>
      <c r="B81" s="203" t="s">
        <v>732</v>
      </c>
      <c r="C81" s="203" t="s">
        <v>733</v>
      </c>
      <c r="D81" s="204" t="s">
        <v>734</v>
      </c>
      <c r="E81" s="205">
        <v>0</v>
      </c>
      <c r="F81" s="205">
        <v>0</v>
      </c>
      <c r="G81" s="205">
        <v>0</v>
      </c>
      <c r="H81" s="205">
        <v>0</v>
      </c>
      <c r="I81" s="205">
        <v>0</v>
      </c>
      <c r="J81" s="205">
        <v>0</v>
      </c>
      <c r="K81" s="205">
        <v>0</v>
      </c>
      <c r="L81" s="205">
        <v>0</v>
      </c>
      <c r="M81" s="205">
        <v>0</v>
      </c>
      <c r="N81" s="206"/>
      <c r="O81" s="207"/>
    </row>
    <row r="82" spans="1:15" ht="12.75" customHeight="1">
      <c r="A82" s="208"/>
      <c r="B82" s="203" t="s">
        <v>735</v>
      </c>
      <c r="C82" s="203" t="s">
        <v>736</v>
      </c>
      <c r="D82" s="204" t="s">
        <v>737</v>
      </c>
      <c r="E82" s="205">
        <v>10990000</v>
      </c>
      <c r="F82" s="205">
        <v>26530649.370000001</v>
      </c>
      <c r="G82" s="205">
        <v>8490000</v>
      </c>
      <c r="H82" s="205">
        <v>16200009</v>
      </c>
      <c r="I82" s="205">
        <v>0</v>
      </c>
      <c r="J82" s="205">
        <v>24690009</v>
      </c>
      <c r="K82" s="205">
        <v>0</v>
      </c>
      <c r="L82" s="205">
        <v>0</v>
      </c>
      <c r="M82" s="205">
        <v>24690009</v>
      </c>
      <c r="N82" s="206"/>
      <c r="O82" s="207"/>
    </row>
    <row r="83" spans="1:15" ht="12.75" customHeight="1">
      <c r="A83" s="208"/>
      <c r="B83" s="203" t="s">
        <v>738</v>
      </c>
      <c r="C83" s="203" t="s">
        <v>739</v>
      </c>
      <c r="D83" s="204" t="s">
        <v>740</v>
      </c>
      <c r="E83" s="205">
        <v>0</v>
      </c>
      <c r="F83" s="205">
        <v>0</v>
      </c>
      <c r="G83" s="205">
        <v>0</v>
      </c>
      <c r="H83" s="205">
        <v>0</v>
      </c>
      <c r="I83" s="205">
        <v>0</v>
      </c>
      <c r="J83" s="205">
        <v>0</v>
      </c>
      <c r="K83" s="205">
        <v>0</v>
      </c>
      <c r="L83" s="205">
        <v>0</v>
      </c>
      <c r="M83" s="205">
        <v>0</v>
      </c>
      <c r="N83" s="206"/>
      <c r="O83" s="207"/>
    </row>
    <row r="84" spans="1:15" ht="12.75" customHeight="1">
      <c r="A84" s="208"/>
      <c r="B84" s="203" t="s">
        <v>741</v>
      </c>
      <c r="C84" s="203" t="s">
        <v>742</v>
      </c>
      <c r="D84" s="204" t="s">
        <v>743</v>
      </c>
      <c r="E84" s="205">
        <v>0</v>
      </c>
      <c r="F84" s="205">
        <v>0</v>
      </c>
      <c r="G84" s="205">
        <v>0</v>
      </c>
      <c r="H84" s="205">
        <v>0</v>
      </c>
      <c r="I84" s="205">
        <v>0</v>
      </c>
      <c r="J84" s="205">
        <v>0</v>
      </c>
      <c r="K84" s="205">
        <v>0</v>
      </c>
      <c r="L84" s="205">
        <v>0</v>
      </c>
      <c r="M84" s="205">
        <v>0</v>
      </c>
      <c r="N84" s="206"/>
      <c r="O84" s="207"/>
    </row>
    <row r="85" spans="1:15" ht="12.75" customHeight="1">
      <c r="A85" s="208"/>
      <c r="B85" s="203" t="s">
        <v>744</v>
      </c>
      <c r="C85" s="203" t="s">
        <v>745</v>
      </c>
      <c r="D85" s="204" t="s">
        <v>746</v>
      </c>
      <c r="E85" s="205">
        <v>0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5">
        <v>0</v>
      </c>
      <c r="N85" s="206"/>
      <c r="O85" s="207"/>
    </row>
    <row r="86" spans="1:15" ht="12.75" customHeight="1">
      <c r="A86" s="208"/>
      <c r="B86" s="203" t="s">
        <v>747</v>
      </c>
      <c r="C86" s="203" t="s">
        <v>748</v>
      </c>
      <c r="D86" s="204" t="s">
        <v>749</v>
      </c>
      <c r="E86" s="205">
        <v>0</v>
      </c>
      <c r="F86" s="205">
        <v>0</v>
      </c>
      <c r="G86" s="205">
        <v>0</v>
      </c>
      <c r="H86" s="205">
        <v>0</v>
      </c>
      <c r="I86" s="205">
        <v>0</v>
      </c>
      <c r="J86" s="205">
        <v>0</v>
      </c>
      <c r="K86" s="205">
        <v>0</v>
      </c>
      <c r="L86" s="205">
        <v>0</v>
      </c>
      <c r="M86" s="205">
        <v>0</v>
      </c>
      <c r="N86" s="206"/>
      <c r="O86" s="207"/>
    </row>
    <row r="87" spans="1:15" ht="12.75" customHeight="1">
      <c r="A87" s="303" t="s">
        <v>750</v>
      </c>
      <c r="B87" s="304"/>
      <c r="C87" s="303" t="s">
        <v>736</v>
      </c>
      <c r="D87" s="305"/>
      <c r="E87" s="306">
        <v>10990000</v>
      </c>
      <c r="F87" s="306">
        <v>26530649.370000001</v>
      </c>
      <c r="G87" s="306">
        <v>8490000</v>
      </c>
      <c r="H87" s="306">
        <v>16200009</v>
      </c>
      <c r="I87" s="306">
        <v>0</v>
      </c>
      <c r="J87" s="306">
        <v>24690009</v>
      </c>
      <c r="K87" s="306">
        <v>0</v>
      </c>
      <c r="L87" s="306">
        <v>0</v>
      </c>
      <c r="M87" s="306">
        <v>24690009</v>
      </c>
      <c r="N87" s="307"/>
      <c r="O87" s="308"/>
    </row>
    <row r="88" spans="1:15" ht="12.75" customHeight="1">
      <c r="A88" s="303" t="s">
        <v>751</v>
      </c>
      <c r="B88" s="304"/>
      <c r="C88" s="303" t="s">
        <v>752</v>
      </c>
      <c r="D88" s="305"/>
      <c r="E88" s="306">
        <v>170879122.33000001</v>
      </c>
      <c r="F88" s="306">
        <v>334494124.51000005</v>
      </c>
      <c r="G88" s="306">
        <v>189217867.27000001</v>
      </c>
      <c r="H88" s="306">
        <v>275321356.62</v>
      </c>
      <c r="I88" s="306">
        <v>5316218.4700000007</v>
      </c>
      <c r="J88" s="306">
        <v>469855442.36000001</v>
      </c>
      <c r="K88" s="306">
        <v>1834001.54</v>
      </c>
      <c r="L88" s="306">
        <v>36680030.830000006</v>
      </c>
      <c r="M88" s="306">
        <v>435009413.06999999</v>
      </c>
      <c r="N88" s="307" t="s">
        <v>753</v>
      </c>
      <c r="O88" s="308"/>
    </row>
    <row r="89" spans="1:15" ht="12.75" customHeight="1">
      <c r="A89" s="303" t="s">
        <v>754</v>
      </c>
      <c r="B89" s="304"/>
      <c r="C89" s="303" t="s">
        <v>755</v>
      </c>
      <c r="D89" s="305"/>
      <c r="E89" s="306">
        <v>0</v>
      </c>
      <c r="F89" s="306">
        <v>0</v>
      </c>
      <c r="G89" s="306">
        <v>0</v>
      </c>
      <c r="H89" s="306">
        <v>0</v>
      </c>
      <c r="I89" s="306">
        <v>0</v>
      </c>
      <c r="J89" s="306">
        <v>0</v>
      </c>
      <c r="K89" s="306">
        <v>0</v>
      </c>
      <c r="L89" s="306">
        <v>0</v>
      </c>
      <c r="M89" s="306">
        <v>0</v>
      </c>
      <c r="N89" s="307"/>
      <c r="O89" s="308"/>
    </row>
    <row r="90" spans="1:15" ht="12.75" customHeight="1">
      <c r="A90" s="208"/>
      <c r="B90" s="203" t="s">
        <v>756</v>
      </c>
      <c r="C90" s="203" t="s">
        <v>757</v>
      </c>
      <c r="D90" s="204" t="s">
        <v>758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6"/>
      <c r="O90" s="207"/>
    </row>
    <row r="91" spans="1:15" ht="12.75" customHeight="1">
      <c r="A91" s="208"/>
      <c r="B91" s="203" t="s">
        <v>759</v>
      </c>
      <c r="C91" s="203" t="s">
        <v>760</v>
      </c>
      <c r="D91" s="204" t="s">
        <v>761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6"/>
      <c r="O91" s="207"/>
    </row>
    <row r="92" spans="1:15" ht="12.75" customHeight="1">
      <c r="A92" s="208"/>
      <c r="B92" s="203" t="s">
        <v>762</v>
      </c>
      <c r="C92" s="203" t="s">
        <v>763</v>
      </c>
      <c r="D92" s="204" t="s">
        <v>764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6"/>
      <c r="O92" s="207"/>
    </row>
    <row r="93" spans="1:15" ht="12.75" customHeight="1">
      <c r="A93" s="208"/>
      <c r="B93" s="203" t="s">
        <v>765</v>
      </c>
      <c r="C93" s="203" t="s">
        <v>766</v>
      </c>
      <c r="D93" s="204" t="s">
        <v>767</v>
      </c>
      <c r="E93" s="205">
        <v>0</v>
      </c>
      <c r="F93" s="205">
        <v>0</v>
      </c>
      <c r="G93" s="205">
        <v>0</v>
      </c>
      <c r="H93" s="205">
        <v>0</v>
      </c>
      <c r="I93" s="205">
        <v>0</v>
      </c>
      <c r="J93" s="205">
        <v>0</v>
      </c>
      <c r="K93" s="205">
        <v>0</v>
      </c>
      <c r="L93" s="205">
        <v>0</v>
      </c>
      <c r="M93" s="205">
        <v>0</v>
      </c>
      <c r="N93" s="206"/>
      <c r="O93" s="207"/>
    </row>
    <row r="94" spans="1:15" ht="12.75" customHeight="1">
      <c r="A94" s="208"/>
      <c r="B94" s="203" t="s">
        <v>768</v>
      </c>
      <c r="C94" s="203" t="s">
        <v>769</v>
      </c>
      <c r="D94" s="204" t="s">
        <v>770</v>
      </c>
      <c r="E94" s="205">
        <v>0</v>
      </c>
      <c r="F94" s="205">
        <v>0</v>
      </c>
      <c r="G94" s="205">
        <v>0</v>
      </c>
      <c r="H94" s="205">
        <v>0</v>
      </c>
      <c r="I94" s="205">
        <v>0</v>
      </c>
      <c r="J94" s="205">
        <v>0</v>
      </c>
      <c r="K94" s="205">
        <v>0</v>
      </c>
      <c r="L94" s="205">
        <v>0</v>
      </c>
      <c r="M94" s="205">
        <v>0</v>
      </c>
      <c r="N94" s="206"/>
      <c r="O94" s="207"/>
    </row>
    <row r="95" spans="1:15" ht="12.75" customHeight="1">
      <c r="A95" s="208"/>
      <c r="B95" s="203" t="s">
        <v>771</v>
      </c>
      <c r="C95" s="203" t="s">
        <v>772</v>
      </c>
      <c r="D95" s="204" t="s">
        <v>773</v>
      </c>
      <c r="E95" s="205">
        <v>0</v>
      </c>
      <c r="F95" s="205">
        <v>0</v>
      </c>
      <c r="G95" s="205">
        <v>0</v>
      </c>
      <c r="H95" s="205">
        <v>0</v>
      </c>
      <c r="I95" s="205">
        <v>0</v>
      </c>
      <c r="J95" s="205">
        <v>0</v>
      </c>
      <c r="K95" s="205">
        <v>0</v>
      </c>
      <c r="L95" s="205">
        <v>0</v>
      </c>
      <c r="M95" s="205">
        <v>0</v>
      </c>
      <c r="N95" s="206"/>
      <c r="O95" s="207"/>
    </row>
    <row r="96" spans="1:15" ht="12.75" customHeight="1">
      <c r="A96" s="303" t="s">
        <v>774</v>
      </c>
      <c r="B96" s="304"/>
      <c r="C96" s="303" t="s">
        <v>757</v>
      </c>
      <c r="D96" s="305"/>
      <c r="E96" s="306">
        <v>0</v>
      </c>
      <c r="F96" s="306">
        <v>0</v>
      </c>
      <c r="G96" s="306">
        <v>0</v>
      </c>
      <c r="H96" s="306">
        <v>0</v>
      </c>
      <c r="I96" s="306">
        <v>0</v>
      </c>
      <c r="J96" s="306">
        <v>0</v>
      </c>
      <c r="K96" s="306">
        <v>0</v>
      </c>
      <c r="L96" s="306">
        <v>0</v>
      </c>
      <c r="M96" s="306">
        <v>0</v>
      </c>
      <c r="N96" s="307"/>
      <c r="O96" s="308"/>
    </row>
    <row r="97" spans="1:15" ht="12.75" customHeight="1">
      <c r="A97" s="208"/>
      <c r="B97" s="203" t="s">
        <v>775</v>
      </c>
      <c r="C97" s="203" t="s">
        <v>776</v>
      </c>
      <c r="D97" s="204" t="s">
        <v>777</v>
      </c>
      <c r="E97" s="205">
        <v>0</v>
      </c>
      <c r="F97" s="205">
        <v>0</v>
      </c>
      <c r="G97" s="205">
        <v>0</v>
      </c>
      <c r="H97" s="205">
        <v>0</v>
      </c>
      <c r="I97" s="205">
        <v>0</v>
      </c>
      <c r="J97" s="205">
        <v>0</v>
      </c>
      <c r="K97" s="205">
        <v>0</v>
      </c>
      <c r="L97" s="205">
        <v>0</v>
      </c>
      <c r="M97" s="205">
        <v>0</v>
      </c>
      <c r="N97" s="206"/>
      <c r="O97" s="207"/>
    </row>
    <row r="98" spans="1:15" ht="12.75" customHeight="1">
      <c r="A98" s="208"/>
      <c r="B98" s="203" t="s">
        <v>778</v>
      </c>
      <c r="C98" s="203" t="s">
        <v>779</v>
      </c>
      <c r="D98" s="204" t="s">
        <v>780</v>
      </c>
      <c r="E98" s="205">
        <v>0</v>
      </c>
      <c r="F98" s="205">
        <v>0</v>
      </c>
      <c r="G98" s="205">
        <v>0</v>
      </c>
      <c r="H98" s="205">
        <v>0</v>
      </c>
      <c r="I98" s="205">
        <v>0</v>
      </c>
      <c r="J98" s="205">
        <v>0</v>
      </c>
      <c r="K98" s="205">
        <v>0</v>
      </c>
      <c r="L98" s="205">
        <v>0</v>
      </c>
      <c r="M98" s="205">
        <v>0</v>
      </c>
      <c r="N98" s="206"/>
      <c r="O98" s="207"/>
    </row>
    <row r="99" spans="1:15" ht="12.75" customHeight="1">
      <c r="A99" s="208"/>
      <c r="B99" s="203" t="s">
        <v>781</v>
      </c>
      <c r="C99" s="203" t="s">
        <v>782</v>
      </c>
      <c r="D99" s="204" t="s">
        <v>783</v>
      </c>
      <c r="E99" s="205">
        <v>0</v>
      </c>
      <c r="F99" s="205">
        <v>0</v>
      </c>
      <c r="G99" s="205">
        <v>0</v>
      </c>
      <c r="H99" s="205">
        <v>0</v>
      </c>
      <c r="I99" s="205">
        <v>0</v>
      </c>
      <c r="J99" s="205">
        <v>0</v>
      </c>
      <c r="K99" s="205">
        <v>0</v>
      </c>
      <c r="L99" s="205">
        <v>0</v>
      </c>
      <c r="M99" s="205">
        <v>0</v>
      </c>
      <c r="N99" s="206"/>
      <c r="O99" s="207"/>
    </row>
    <row r="100" spans="1:15" ht="12.75" customHeight="1">
      <c r="A100" s="208"/>
      <c r="B100" s="203" t="s">
        <v>784</v>
      </c>
      <c r="C100" s="203" t="s">
        <v>785</v>
      </c>
      <c r="D100" s="204" t="s">
        <v>786</v>
      </c>
      <c r="E100" s="205">
        <v>0</v>
      </c>
      <c r="F100" s="205">
        <v>0</v>
      </c>
      <c r="G100" s="205">
        <v>0</v>
      </c>
      <c r="H100" s="205">
        <v>0</v>
      </c>
      <c r="I100" s="205">
        <v>0</v>
      </c>
      <c r="J100" s="205">
        <v>0</v>
      </c>
      <c r="K100" s="205">
        <v>0</v>
      </c>
      <c r="L100" s="205">
        <v>0</v>
      </c>
      <c r="M100" s="205">
        <v>0</v>
      </c>
      <c r="N100" s="206"/>
      <c r="O100" s="207"/>
    </row>
    <row r="101" spans="1:15" ht="12.75" customHeight="1">
      <c r="A101" s="208"/>
      <c r="B101" s="203" t="s">
        <v>787</v>
      </c>
      <c r="C101" s="203" t="s">
        <v>788</v>
      </c>
      <c r="D101" s="204" t="s">
        <v>789</v>
      </c>
      <c r="E101" s="205">
        <v>0</v>
      </c>
      <c r="F101" s="205">
        <v>0</v>
      </c>
      <c r="G101" s="205">
        <v>0</v>
      </c>
      <c r="H101" s="205">
        <v>0</v>
      </c>
      <c r="I101" s="205">
        <v>0</v>
      </c>
      <c r="J101" s="205">
        <v>0</v>
      </c>
      <c r="K101" s="205">
        <v>0</v>
      </c>
      <c r="L101" s="205">
        <v>0</v>
      </c>
      <c r="M101" s="205">
        <v>0</v>
      </c>
      <c r="N101" s="206"/>
      <c r="O101" s="207"/>
    </row>
    <row r="102" spans="1:15" ht="12.75" customHeight="1">
      <c r="A102" s="208"/>
      <c r="B102" s="203" t="s">
        <v>790</v>
      </c>
      <c r="C102" s="203" t="s">
        <v>791</v>
      </c>
      <c r="D102" s="204" t="s">
        <v>792</v>
      </c>
      <c r="E102" s="205">
        <v>0</v>
      </c>
      <c r="F102" s="205">
        <v>0</v>
      </c>
      <c r="G102" s="205">
        <v>0</v>
      </c>
      <c r="H102" s="205">
        <v>0</v>
      </c>
      <c r="I102" s="205">
        <v>0</v>
      </c>
      <c r="J102" s="205">
        <v>0</v>
      </c>
      <c r="K102" s="205">
        <v>0</v>
      </c>
      <c r="L102" s="205">
        <v>0</v>
      </c>
      <c r="M102" s="205">
        <v>0</v>
      </c>
      <c r="N102" s="206"/>
      <c r="O102" s="207"/>
    </row>
    <row r="103" spans="1:15" ht="12.75" customHeight="1">
      <c r="A103" s="208"/>
      <c r="B103" s="203" t="s">
        <v>793</v>
      </c>
      <c r="C103" s="203" t="s">
        <v>794</v>
      </c>
      <c r="D103" s="204" t="s">
        <v>795</v>
      </c>
      <c r="E103" s="205">
        <v>0</v>
      </c>
      <c r="F103" s="205">
        <v>0</v>
      </c>
      <c r="G103" s="205">
        <v>0</v>
      </c>
      <c r="H103" s="205">
        <v>0</v>
      </c>
      <c r="I103" s="205">
        <v>0</v>
      </c>
      <c r="J103" s="205">
        <v>0</v>
      </c>
      <c r="K103" s="205">
        <v>0</v>
      </c>
      <c r="L103" s="205">
        <v>0</v>
      </c>
      <c r="M103" s="205">
        <v>0</v>
      </c>
      <c r="N103" s="206"/>
      <c r="O103" s="207"/>
    </row>
    <row r="104" spans="1:15" ht="12.75" customHeight="1">
      <c r="A104" s="303" t="s">
        <v>796</v>
      </c>
      <c r="B104" s="304"/>
      <c r="C104" s="303" t="s">
        <v>776</v>
      </c>
      <c r="D104" s="305"/>
      <c r="E104" s="306">
        <v>0</v>
      </c>
      <c r="F104" s="306">
        <v>0</v>
      </c>
      <c r="G104" s="306">
        <v>0</v>
      </c>
      <c r="H104" s="306">
        <v>0</v>
      </c>
      <c r="I104" s="306">
        <v>0</v>
      </c>
      <c r="J104" s="306">
        <v>0</v>
      </c>
      <c r="K104" s="306">
        <v>0</v>
      </c>
      <c r="L104" s="306">
        <v>0</v>
      </c>
      <c r="M104" s="306">
        <v>0</v>
      </c>
      <c r="N104" s="307"/>
      <c r="O104" s="308"/>
    </row>
    <row r="105" spans="1:15" ht="12.75" customHeight="1">
      <c r="A105" s="208"/>
      <c r="B105" s="203" t="s">
        <v>797</v>
      </c>
      <c r="C105" s="203" t="s">
        <v>798</v>
      </c>
      <c r="D105" s="204" t="s">
        <v>799</v>
      </c>
      <c r="E105" s="205">
        <v>0</v>
      </c>
      <c r="F105" s="205">
        <v>0</v>
      </c>
      <c r="G105" s="205">
        <v>0</v>
      </c>
      <c r="H105" s="205">
        <v>0</v>
      </c>
      <c r="I105" s="205">
        <v>0</v>
      </c>
      <c r="J105" s="205">
        <v>0</v>
      </c>
      <c r="K105" s="205">
        <v>0</v>
      </c>
      <c r="L105" s="205">
        <v>0</v>
      </c>
      <c r="M105" s="205">
        <v>0</v>
      </c>
      <c r="N105" s="206"/>
      <c r="O105" s="207"/>
    </row>
    <row r="106" spans="1:15" ht="12.75" customHeight="1">
      <c r="A106" s="208"/>
      <c r="B106" s="203" t="s">
        <v>800</v>
      </c>
      <c r="C106" s="203" t="s">
        <v>801</v>
      </c>
      <c r="D106" s="204" t="s">
        <v>802</v>
      </c>
      <c r="E106" s="205">
        <v>0</v>
      </c>
      <c r="F106" s="205">
        <v>0</v>
      </c>
      <c r="G106" s="205">
        <v>0</v>
      </c>
      <c r="H106" s="205">
        <v>0</v>
      </c>
      <c r="I106" s="205">
        <v>0</v>
      </c>
      <c r="J106" s="205">
        <v>0</v>
      </c>
      <c r="K106" s="205">
        <v>0</v>
      </c>
      <c r="L106" s="205">
        <v>0</v>
      </c>
      <c r="M106" s="205">
        <v>0</v>
      </c>
      <c r="N106" s="206"/>
      <c r="O106" s="207"/>
    </row>
    <row r="107" spans="1:15" ht="12.75" customHeight="1">
      <c r="A107" s="208"/>
      <c r="B107" s="203" t="s">
        <v>803</v>
      </c>
      <c r="C107" s="203" t="s">
        <v>804</v>
      </c>
      <c r="D107" s="204" t="s">
        <v>805</v>
      </c>
      <c r="E107" s="205">
        <v>0</v>
      </c>
      <c r="F107" s="205">
        <v>0</v>
      </c>
      <c r="G107" s="205">
        <v>0</v>
      </c>
      <c r="H107" s="205">
        <v>0</v>
      </c>
      <c r="I107" s="205">
        <v>0</v>
      </c>
      <c r="J107" s="205">
        <v>0</v>
      </c>
      <c r="K107" s="205">
        <v>0</v>
      </c>
      <c r="L107" s="205">
        <v>0</v>
      </c>
      <c r="M107" s="205">
        <v>0</v>
      </c>
      <c r="N107" s="206"/>
      <c r="O107" s="207"/>
    </row>
    <row r="108" spans="1:15" ht="12.75" customHeight="1">
      <c r="A108" s="303" t="s">
        <v>806</v>
      </c>
      <c r="B108" s="304"/>
      <c r="C108" s="303" t="s">
        <v>798</v>
      </c>
      <c r="D108" s="305"/>
      <c r="E108" s="306">
        <v>0</v>
      </c>
      <c r="F108" s="306">
        <v>0</v>
      </c>
      <c r="G108" s="306">
        <v>0</v>
      </c>
      <c r="H108" s="306">
        <v>0</v>
      </c>
      <c r="I108" s="306">
        <v>0</v>
      </c>
      <c r="J108" s="306">
        <v>0</v>
      </c>
      <c r="K108" s="306">
        <v>0</v>
      </c>
      <c r="L108" s="306">
        <v>0</v>
      </c>
      <c r="M108" s="306">
        <v>0</v>
      </c>
      <c r="N108" s="307"/>
      <c r="O108" s="308"/>
    </row>
    <row r="109" spans="1:15" ht="12.75" customHeight="1">
      <c r="A109" s="208"/>
      <c r="B109" s="203" t="s">
        <v>807</v>
      </c>
      <c r="C109" s="203" t="s">
        <v>808</v>
      </c>
      <c r="D109" s="204" t="s">
        <v>809</v>
      </c>
      <c r="E109" s="205">
        <v>31189468.559999999</v>
      </c>
      <c r="F109" s="205">
        <v>0</v>
      </c>
      <c r="G109" s="205">
        <v>31189468.559999999</v>
      </c>
      <c r="H109" s="205">
        <v>0</v>
      </c>
      <c r="I109" s="205">
        <v>0</v>
      </c>
      <c r="J109" s="205">
        <v>31189468.559999999</v>
      </c>
      <c r="K109" s="205">
        <v>59989950.909999996</v>
      </c>
      <c r="L109" s="205">
        <v>91179419.469999999</v>
      </c>
      <c r="M109" s="205">
        <v>0</v>
      </c>
      <c r="N109" s="206"/>
      <c r="O109" s="207"/>
    </row>
    <row r="110" spans="1:15" ht="12.75" customHeight="1">
      <c r="A110" s="208"/>
      <c r="B110" s="203" t="s">
        <v>810</v>
      </c>
      <c r="C110" s="203" t="s">
        <v>811</v>
      </c>
      <c r="D110" s="204" t="s">
        <v>812</v>
      </c>
      <c r="E110" s="205">
        <v>31189468.559999999</v>
      </c>
      <c r="F110" s="205">
        <v>0</v>
      </c>
      <c r="G110" s="205">
        <v>31189468.559999999</v>
      </c>
      <c r="H110" s="205">
        <v>0</v>
      </c>
      <c r="I110" s="205">
        <v>0</v>
      </c>
      <c r="J110" s="205">
        <v>31189468.559999999</v>
      </c>
      <c r="K110" s="205">
        <v>0</v>
      </c>
      <c r="L110" s="205">
        <v>31189468.559999999</v>
      </c>
      <c r="M110" s="205">
        <v>0</v>
      </c>
      <c r="N110" s="206"/>
      <c r="O110" s="207"/>
    </row>
    <row r="111" spans="1:15" ht="12.75" customHeight="1">
      <c r="A111" s="208"/>
      <c r="B111" s="203" t="s">
        <v>813</v>
      </c>
      <c r="C111" s="203" t="s">
        <v>814</v>
      </c>
      <c r="D111" s="204" t="s">
        <v>815</v>
      </c>
      <c r="E111" s="205">
        <v>0</v>
      </c>
      <c r="F111" s="205">
        <v>0</v>
      </c>
      <c r="G111" s="205">
        <v>0</v>
      </c>
      <c r="H111" s="205">
        <v>0</v>
      </c>
      <c r="I111" s="205">
        <v>0</v>
      </c>
      <c r="J111" s="205">
        <v>0</v>
      </c>
      <c r="K111" s="205">
        <v>59989950.909999996</v>
      </c>
      <c r="L111" s="205">
        <v>59989950.909999996</v>
      </c>
      <c r="M111" s="205">
        <v>0</v>
      </c>
      <c r="N111" s="206"/>
      <c r="O111" s="207"/>
    </row>
    <row r="112" spans="1:15" ht="12.75" customHeight="1">
      <c r="A112" s="208"/>
      <c r="B112" s="203" t="s">
        <v>816</v>
      </c>
      <c r="C112" s="203" t="s">
        <v>817</v>
      </c>
      <c r="D112" s="204" t="s">
        <v>818</v>
      </c>
      <c r="E112" s="205">
        <v>0</v>
      </c>
      <c r="F112" s="205">
        <v>0</v>
      </c>
      <c r="G112" s="205">
        <v>0</v>
      </c>
      <c r="H112" s="205">
        <v>0</v>
      </c>
      <c r="I112" s="205">
        <v>0</v>
      </c>
      <c r="J112" s="205">
        <v>0</v>
      </c>
      <c r="K112" s="205">
        <v>0</v>
      </c>
      <c r="L112" s="205">
        <v>0</v>
      </c>
      <c r="M112" s="205">
        <v>0</v>
      </c>
      <c r="N112" s="206"/>
      <c r="O112" s="207"/>
    </row>
    <row r="113" spans="1:15" ht="12.75" customHeight="1">
      <c r="A113" s="208"/>
      <c r="B113" s="203" t="s">
        <v>819</v>
      </c>
      <c r="C113" s="203" t="s">
        <v>820</v>
      </c>
      <c r="D113" s="204" t="s">
        <v>821</v>
      </c>
      <c r="E113" s="205">
        <v>0</v>
      </c>
      <c r="F113" s="205">
        <v>0</v>
      </c>
      <c r="G113" s="205">
        <v>0</v>
      </c>
      <c r="H113" s="205">
        <v>0</v>
      </c>
      <c r="I113" s="205">
        <v>0</v>
      </c>
      <c r="J113" s="205">
        <v>0</v>
      </c>
      <c r="K113" s="205">
        <v>0</v>
      </c>
      <c r="L113" s="205">
        <v>0</v>
      </c>
      <c r="M113" s="205">
        <v>0</v>
      </c>
      <c r="N113" s="206"/>
      <c r="O113" s="207"/>
    </row>
    <row r="114" spans="1:15" ht="12.75" customHeight="1">
      <c r="A114" s="208"/>
      <c r="B114" s="203" t="s">
        <v>822</v>
      </c>
      <c r="C114" s="203" t="s">
        <v>823</v>
      </c>
      <c r="D114" s="204" t="s">
        <v>824</v>
      </c>
      <c r="E114" s="205">
        <v>0</v>
      </c>
      <c r="F114" s="205">
        <v>0</v>
      </c>
      <c r="G114" s="205">
        <v>0</v>
      </c>
      <c r="H114" s="205">
        <v>0</v>
      </c>
      <c r="I114" s="205">
        <v>0</v>
      </c>
      <c r="J114" s="205">
        <v>0</v>
      </c>
      <c r="K114" s="205">
        <v>0</v>
      </c>
      <c r="L114" s="205">
        <v>0</v>
      </c>
      <c r="M114" s="205">
        <v>0</v>
      </c>
      <c r="N114" s="206"/>
      <c r="O114" s="207"/>
    </row>
    <row r="115" spans="1:15" ht="12.75" customHeight="1">
      <c r="A115" s="303" t="s">
        <v>825</v>
      </c>
      <c r="B115" s="304"/>
      <c r="C115" s="303" t="s">
        <v>808</v>
      </c>
      <c r="D115" s="305"/>
      <c r="E115" s="306">
        <v>31189468.559999999</v>
      </c>
      <c r="F115" s="306">
        <v>0</v>
      </c>
      <c r="G115" s="306">
        <v>31189468.559999999</v>
      </c>
      <c r="H115" s="306">
        <v>0</v>
      </c>
      <c r="I115" s="306">
        <v>0</v>
      </c>
      <c r="J115" s="306">
        <v>31189468.559999999</v>
      </c>
      <c r="K115" s="306">
        <v>59989950.909999996</v>
      </c>
      <c r="L115" s="306">
        <v>91179419.469999999</v>
      </c>
      <c r="M115" s="306">
        <v>0</v>
      </c>
      <c r="N115" s="307"/>
      <c r="O115" s="308"/>
    </row>
    <row r="116" spans="1:15" ht="12.75" customHeight="1">
      <c r="A116" s="208"/>
      <c r="B116" s="203" t="s">
        <v>826</v>
      </c>
      <c r="C116" s="203" t="s">
        <v>827</v>
      </c>
      <c r="D116" s="204" t="s">
        <v>828</v>
      </c>
      <c r="E116" s="205">
        <v>0</v>
      </c>
      <c r="F116" s="205">
        <v>0</v>
      </c>
      <c r="G116" s="205">
        <v>0</v>
      </c>
      <c r="H116" s="205">
        <v>0</v>
      </c>
      <c r="I116" s="205">
        <v>0</v>
      </c>
      <c r="J116" s="205">
        <v>0</v>
      </c>
      <c r="K116" s="205">
        <v>0</v>
      </c>
      <c r="L116" s="205">
        <v>0</v>
      </c>
      <c r="M116" s="205">
        <v>0</v>
      </c>
      <c r="N116" s="206"/>
      <c r="O116" s="207"/>
    </row>
    <row r="117" spans="1:15" ht="12.75" customHeight="1">
      <c r="A117" s="208"/>
      <c r="B117" s="203" t="s">
        <v>829</v>
      </c>
      <c r="C117" s="203" t="s">
        <v>830</v>
      </c>
      <c r="D117" s="204" t="s">
        <v>831</v>
      </c>
      <c r="E117" s="205">
        <v>0</v>
      </c>
      <c r="F117" s="205">
        <v>0</v>
      </c>
      <c r="G117" s="205">
        <v>0</v>
      </c>
      <c r="H117" s="205">
        <v>0</v>
      </c>
      <c r="I117" s="205">
        <v>0</v>
      </c>
      <c r="J117" s="205">
        <v>0</v>
      </c>
      <c r="K117" s="205">
        <v>0</v>
      </c>
      <c r="L117" s="205">
        <v>0</v>
      </c>
      <c r="M117" s="205">
        <v>0</v>
      </c>
      <c r="N117" s="206"/>
      <c r="O117" s="207"/>
    </row>
    <row r="118" spans="1:15" ht="12.75" customHeight="1">
      <c r="A118" s="208"/>
      <c r="B118" s="203" t="s">
        <v>832</v>
      </c>
      <c r="C118" s="203" t="s">
        <v>833</v>
      </c>
      <c r="D118" s="204" t="s">
        <v>834</v>
      </c>
      <c r="E118" s="205">
        <v>0</v>
      </c>
      <c r="F118" s="205">
        <v>0</v>
      </c>
      <c r="G118" s="205">
        <v>0</v>
      </c>
      <c r="H118" s="205">
        <v>0</v>
      </c>
      <c r="I118" s="205">
        <v>0</v>
      </c>
      <c r="J118" s="205">
        <v>0</v>
      </c>
      <c r="K118" s="205">
        <v>0</v>
      </c>
      <c r="L118" s="205">
        <v>0</v>
      </c>
      <c r="M118" s="205">
        <v>0</v>
      </c>
      <c r="N118" s="206"/>
      <c r="O118" s="207"/>
    </row>
    <row r="119" spans="1:15" ht="12.75" customHeight="1">
      <c r="A119" s="208"/>
      <c r="B119" s="203" t="s">
        <v>835</v>
      </c>
      <c r="C119" s="203" t="s">
        <v>836</v>
      </c>
      <c r="D119" s="204" t="s">
        <v>837</v>
      </c>
      <c r="E119" s="205">
        <v>0</v>
      </c>
      <c r="F119" s="205">
        <v>0</v>
      </c>
      <c r="G119" s="205">
        <v>0</v>
      </c>
      <c r="H119" s="205">
        <v>0</v>
      </c>
      <c r="I119" s="205">
        <v>0</v>
      </c>
      <c r="J119" s="205">
        <v>0</v>
      </c>
      <c r="K119" s="205">
        <v>0</v>
      </c>
      <c r="L119" s="205">
        <v>0</v>
      </c>
      <c r="M119" s="205">
        <v>0</v>
      </c>
      <c r="N119" s="206"/>
      <c r="O119" s="207"/>
    </row>
    <row r="120" spans="1:15" ht="12.75" customHeight="1">
      <c r="A120" s="208"/>
      <c r="B120" s="203" t="s">
        <v>838</v>
      </c>
      <c r="C120" s="203" t="s">
        <v>839</v>
      </c>
      <c r="D120" s="204" t="s">
        <v>840</v>
      </c>
      <c r="E120" s="205">
        <v>0</v>
      </c>
      <c r="F120" s="205">
        <v>0</v>
      </c>
      <c r="G120" s="205">
        <v>0</v>
      </c>
      <c r="H120" s="205">
        <v>0</v>
      </c>
      <c r="I120" s="205">
        <v>0</v>
      </c>
      <c r="J120" s="205">
        <v>0</v>
      </c>
      <c r="K120" s="205">
        <v>0</v>
      </c>
      <c r="L120" s="205">
        <v>0</v>
      </c>
      <c r="M120" s="205">
        <v>0</v>
      </c>
      <c r="N120" s="206"/>
      <c r="O120" s="207"/>
    </row>
    <row r="121" spans="1:15" ht="12.75" customHeight="1">
      <c r="A121" s="303" t="s">
        <v>841</v>
      </c>
      <c r="B121" s="304"/>
      <c r="C121" s="303" t="s">
        <v>827</v>
      </c>
      <c r="D121" s="305"/>
      <c r="E121" s="306">
        <v>0</v>
      </c>
      <c r="F121" s="306">
        <v>0</v>
      </c>
      <c r="G121" s="306">
        <v>0</v>
      </c>
      <c r="H121" s="306">
        <v>0</v>
      </c>
      <c r="I121" s="306">
        <v>0</v>
      </c>
      <c r="J121" s="306">
        <v>0</v>
      </c>
      <c r="K121" s="306">
        <v>0</v>
      </c>
      <c r="L121" s="306">
        <v>0</v>
      </c>
      <c r="M121" s="306">
        <v>0</v>
      </c>
      <c r="N121" s="307"/>
      <c r="O121" s="308"/>
    </row>
    <row r="122" spans="1:15" ht="12.75" customHeight="1">
      <c r="A122" s="208"/>
      <c r="B122" s="203" t="s">
        <v>842</v>
      </c>
      <c r="C122" s="203" t="s">
        <v>843</v>
      </c>
      <c r="D122" s="204" t="s">
        <v>844</v>
      </c>
      <c r="E122" s="205">
        <v>392770810.13</v>
      </c>
      <c r="F122" s="205">
        <v>559484862.79999995</v>
      </c>
      <c r="G122" s="205">
        <v>407862305.13</v>
      </c>
      <c r="H122" s="205">
        <v>170955101.47999999</v>
      </c>
      <c r="I122" s="205">
        <v>0</v>
      </c>
      <c r="J122" s="205">
        <v>578817406.61000001</v>
      </c>
      <c r="K122" s="205">
        <v>0</v>
      </c>
      <c r="L122" s="205">
        <v>0</v>
      </c>
      <c r="M122" s="205">
        <v>578817406.61000001</v>
      </c>
      <c r="N122" s="206"/>
      <c r="O122" s="207"/>
    </row>
    <row r="123" spans="1:15" ht="12.75" customHeight="1">
      <c r="A123" s="208"/>
      <c r="B123" s="203" t="s">
        <v>845</v>
      </c>
      <c r="C123" s="203" t="s">
        <v>846</v>
      </c>
      <c r="D123" s="204" t="s">
        <v>847</v>
      </c>
      <c r="E123" s="205">
        <v>189289015.77000001</v>
      </c>
      <c r="F123" s="205">
        <v>267977074.66</v>
      </c>
      <c r="G123" s="205">
        <v>211205268.09999999</v>
      </c>
      <c r="H123" s="205">
        <v>89912094.049999997</v>
      </c>
      <c r="I123" s="205">
        <v>0</v>
      </c>
      <c r="J123" s="205">
        <v>301117362.14999998</v>
      </c>
      <c r="K123" s="205">
        <v>0</v>
      </c>
      <c r="L123" s="205">
        <v>0</v>
      </c>
      <c r="M123" s="205">
        <v>301117362.14999998</v>
      </c>
      <c r="N123" s="206"/>
      <c r="O123" s="207"/>
    </row>
    <row r="124" spans="1:15" ht="12.75" customHeight="1">
      <c r="A124" s="208"/>
      <c r="B124" s="203" t="s">
        <v>848</v>
      </c>
      <c r="C124" s="203" t="s">
        <v>849</v>
      </c>
      <c r="D124" s="204" t="s">
        <v>850</v>
      </c>
      <c r="E124" s="205">
        <v>0</v>
      </c>
      <c r="F124" s="205">
        <v>0</v>
      </c>
      <c r="G124" s="205">
        <v>0</v>
      </c>
      <c r="H124" s="205">
        <v>0</v>
      </c>
      <c r="I124" s="205">
        <v>0</v>
      </c>
      <c r="J124" s="205">
        <v>0</v>
      </c>
      <c r="K124" s="205">
        <v>0</v>
      </c>
      <c r="L124" s="205">
        <v>0</v>
      </c>
      <c r="M124" s="205">
        <v>0</v>
      </c>
      <c r="N124" s="206"/>
      <c r="O124" s="207"/>
    </row>
    <row r="125" spans="1:15" ht="12.75" customHeight="1">
      <c r="A125" s="208"/>
      <c r="B125" s="203" t="s">
        <v>851</v>
      </c>
      <c r="C125" s="203" t="s">
        <v>852</v>
      </c>
      <c r="D125" s="204" t="s">
        <v>853</v>
      </c>
      <c r="E125" s="205">
        <v>0</v>
      </c>
      <c r="F125" s="205">
        <v>0</v>
      </c>
      <c r="G125" s="205">
        <v>0</v>
      </c>
      <c r="H125" s="205">
        <v>0</v>
      </c>
      <c r="I125" s="205">
        <v>0</v>
      </c>
      <c r="J125" s="205">
        <v>0</v>
      </c>
      <c r="K125" s="205">
        <v>0</v>
      </c>
      <c r="L125" s="205">
        <v>0</v>
      </c>
      <c r="M125" s="205">
        <v>0</v>
      </c>
      <c r="N125" s="206"/>
      <c r="O125" s="207"/>
    </row>
    <row r="126" spans="1:15" ht="12.75" customHeight="1">
      <c r="A126" s="208"/>
      <c r="B126" s="203" t="s">
        <v>854</v>
      </c>
      <c r="C126" s="203" t="s">
        <v>855</v>
      </c>
      <c r="D126" s="204" t="s">
        <v>856</v>
      </c>
      <c r="E126" s="205">
        <v>0</v>
      </c>
      <c r="F126" s="205">
        <v>0</v>
      </c>
      <c r="G126" s="205">
        <v>0</v>
      </c>
      <c r="H126" s="205">
        <v>0</v>
      </c>
      <c r="I126" s="205">
        <v>0</v>
      </c>
      <c r="J126" s="205">
        <v>0</v>
      </c>
      <c r="K126" s="205">
        <v>0</v>
      </c>
      <c r="L126" s="205">
        <v>0</v>
      </c>
      <c r="M126" s="205">
        <v>0</v>
      </c>
      <c r="N126" s="206"/>
      <c r="O126" s="207"/>
    </row>
    <row r="127" spans="1:15" ht="12.75" customHeight="1">
      <c r="A127" s="303" t="s">
        <v>857</v>
      </c>
      <c r="B127" s="304"/>
      <c r="C127" s="303" t="s">
        <v>843</v>
      </c>
      <c r="D127" s="305"/>
      <c r="E127" s="306">
        <v>203481794.36000001</v>
      </c>
      <c r="F127" s="306">
        <v>291507788.13999999</v>
      </c>
      <c r="G127" s="306">
        <v>196657037.03</v>
      </c>
      <c r="H127" s="306">
        <v>81043007.429999992</v>
      </c>
      <c r="I127" s="306">
        <v>0</v>
      </c>
      <c r="J127" s="306">
        <v>277700044.46000004</v>
      </c>
      <c r="K127" s="306">
        <v>0</v>
      </c>
      <c r="L127" s="306">
        <v>0</v>
      </c>
      <c r="M127" s="306">
        <v>277700044.46000004</v>
      </c>
      <c r="N127" s="307"/>
      <c r="O127" s="308"/>
    </row>
    <row r="128" spans="1:15" ht="12.75" customHeight="1">
      <c r="A128" s="208"/>
      <c r="B128" s="203" t="s">
        <v>858</v>
      </c>
      <c r="C128" s="203" t="s">
        <v>859</v>
      </c>
      <c r="D128" s="204" t="s">
        <v>860</v>
      </c>
      <c r="E128" s="205">
        <v>1307685.3899999999</v>
      </c>
      <c r="F128" s="205">
        <v>2627886.2999999998</v>
      </c>
      <c r="G128" s="205">
        <v>352800</v>
      </c>
      <c r="H128" s="205">
        <v>336811.00999999995</v>
      </c>
      <c r="I128" s="205">
        <v>0</v>
      </c>
      <c r="J128" s="205">
        <v>689611.01</v>
      </c>
      <c r="K128" s="205">
        <v>0</v>
      </c>
      <c r="L128" s="205">
        <v>0</v>
      </c>
      <c r="M128" s="205">
        <v>689611.01</v>
      </c>
      <c r="N128" s="206"/>
      <c r="O128" s="207"/>
    </row>
    <row r="129" spans="1:15" ht="12.75" customHeight="1">
      <c r="A129" s="208"/>
      <c r="B129" s="203" t="s">
        <v>861</v>
      </c>
      <c r="C129" s="203" t="s">
        <v>862</v>
      </c>
      <c r="D129" s="204" t="s">
        <v>863</v>
      </c>
      <c r="E129" s="205">
        <v>0</v>
      </c>
      <c r="F129" s="205">
        <v>0</v>
      </c>
      <c r="G129" s="205">
        <v>0</v>
      </c>
      <c r="H129" s="205">
        <v>0</v>
      </c>
      <c r="I129" s="205">
        <v>0</v>
      </c>
      <c r="J129" s="205">
        <v>0</v>
      </c>
      <c r="K129" s="205">
        <v>0</v>
      </c>
      <c r="L129" s="205">
        <v>0</v>
      </c>
      <c r="M129" s="205">
        <v>0</v>
      </c>
      <c r="N129" s="206"/>
      <c r="O129" s="207"/>
    </row>
    <row r="130" spans="1:15" ht="12.75" customHeight="1">
      <c r="A130" s="208"/>
      <c r="B130" s="203" t="s">
        <v>864</v>
      </c>
      <c r="C130" s="203" t="s">
        <v>865</v>
      </c>
      <c r="D130" s="204" t="s">
        <v>866</v>
      </c>
      <c r="E130" s="205">
        <v>0</v>
      </c>
      <c r="F130" s="205">
        <v>0</v>
      </c>
      <c r="G130" s="205">
        <v>0</v>
      </c>
      <c r="H130" s="205">
        <v>0</v>
      </c>
      <c r="I130" s="205">
        <v>0</v>
      </c>
      <c r="J130" s="205">
        <v>0</v>
      </c>
      <c r="K130" s="205">
        <v>0</v>
      </c>
      <c r="L130" s="205">
        <v>0</v>
      </c>
      <c r="M130" s="205">
        <v>0</v>
      </c>
      <c r="N130" s="206"/>
      <c r="O130" s="207"/>
    </row>
    <row r="131" spans="1:15" ht="12.75" customHeight="1">
      <c r="A131" s="208"/>
      <c r="B131" s="203" t="s">
        <v>867</v>
      </c>
      <c r="C131" s="203" t="s">
        <v>868</v>
      </c>
      <c r="D131" s="204" t="s">
        <v>869</v>
      </c>
      <c r="E131" s="205">
        <v>0</v>
      </c>
      <c r="F131" s="205">
        <v>0</v>
      </c>
      <c r="G131" s="205">
        <v>0</v>
      </c>
      <c r="H131" s="205">
        <v>0</v>
      </c>
      <c r="I131" s="205">
        <v>0</v>
      </c>
      <c r="J131" s="205">
        <v>0</v>
      </c>
      <c r="K131" s="205">
        <v>0</v>
      </c>
      <c r="L131" s="205">
        <v>0</v>
      </c>
      <c r="M131" s="205">
        <v>0</v>
      </c>
      <c r="N131" s="206"/>
      <c r="O131" s="207"/>
    </row>
    <row r="132" spans="1:15" ht="12.75" customHeight="1">
      <c r="A132" s="303" t="s">
        <v>870</v>
      </c>
      <c r="B132" s="304"/>
      <c r="C132" s="303" t="s">
        <v>859</v>
      </c>
      <c r="D132" s="305"/>
      <c r="E132" s="306">
        <v>1307685.3899999999</v>
      </c>
      <c r="F132" s="306">
        <v>2627886.2999999998</v>
      </c>
      <c r="G132" s="306">
        <v>352800</v>
      </c>
      <c r="H132" s="306">
        <v>336811.00999999995</v>
      </c>
      <c r="I132" s="306">
        <v>0</v>
      </c>
      <c r="J132" s="306">
        <v>689611.01</v>
      </c>
      <c r="K132" s="306">
        <v>0</v>
      </c>
      <c r="L132" s="306">
        <v>0</v>
      </c>
      <c r="M132" s="306">
        <v>689611.01</v>
      </c>
      <c r="N132" s="307"/>
      <c r="O132" s="308"/>
    </row>
    <row r="133" spans="1:15" ht="12.75" customHeight="1">
      <c r="A133" s="208"/>
      <c r="B133" s="203" t="s">
        <v>871</v>
      </c>
      <c r="C133" s="203" t="s">
        <v>872</v>
      </c>
      <c r="D133" s="204" t="s">
        <v>873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6"/>
      <c r="O133" s="207"/>
    </row>
    <row r="134" spans="1:15" ht="12.75" customHeight="1">
      <c r="A134" s="208"/>
      <c r="B134" s="203" t="s">
        <v>874</v>
      </c>
      <c r="C134" s="203" t="s">
        <v>875</v>
      </c>
      <c r="D134" s="204" t="s">
        <v>876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6"/>
      <c r="O134" s="207"/>
    </row>
    <row r="135" spans="1:15" ht="12.75" customHeight="1">
      <c r="A135" s="208"/>
      <c r="B135" s="203" t="s">
        <v>877</v>
      </c>
      <c r="C135" s="203" t="s">
        <v>878</v>
      </c>
      <c r="D135" s="204" t="s">
        <v>879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6"/>
      <c r="O135" s="207"/>
    </row>
    <row r="136" spans="1:15" ht="12.75" customHeight="1">
      <c r="A136" s="208"/>
      <c r="B136" s="203" t="s">
        <v>880</v>
      </c>
      <c r="C136" s="203" t="s">
        <v>881</v>
      </c>
      <c r="D136" s="204" t="s">
        <v>882</v>
      </c>
      <c r="E136" s="205">
        <v>0</v>
      </c>
      <c r="F136" s="205">
        <v>0</v>
      </c>
      <c r="G136" s="205">
        <v>0</v>
      </c>
      <c r="H136" s="205">
        <v>0</v>
      </c>
      <c r="I136" s="205">
        <v>0</v>
      </c>
      <c r="J136" s="205">
        <v>0</v>
      </c>
      <c r="K136" s="205">
        <v>0</v>
      </c>
      <c r="L136" s="205">
        <v>0</v>
      </c>
      <c r="M136" s="205">
        <v>0</v>
      </c>
      <c r="N136" s="206"/>
      <c r="O136" s="207"/>
    </row>
    <row r="137" spans="1:15" ht="12.75" customHeight="1">
      <c r="A137" s="208"/>
      <c r="B137" s="203" t="s">
        <v>883</v>
      </c>
      <c r="C137" s="203" t="s">
        <v>884</v>
      </c>
      <c r="D137" s="204" t="s">
        <v>885</v>
      </c>
      <c r="E137" s="205">
        <v>0</v>
      </c>
      <c r="F137" s="205">
        <v>0</v>
      </c>
      <c r="G137" s="205">
        <v>0</v>
      </c>
      <c r="H137" s="205">
        <v>0</v>
      </c>
      <c r="I137" s="205">
        <v>0</v>
      </c>
      <c r="J137" s="205">
        <v>0</v>
      </c>
      <c r="K137" s="205">
        <v>0</v>
      </c>
      <c r="L137" s="205">
        <v>0</v>
      </c>
      <c r="M137" s="205">
        <v>0</v>
      </c>
      <c r="N137" s="206"/>
      <c r="O137" s="207"/>
    </row>
    <row r="138" spans="1:15" ht="12.75" customHeight="1">
      <c r="A138" s="303" t="s">
        <v>886</v>
      </c>
      <c r="B138" s="304"/>
      <c r="C138" s="303" t="s">
        <v>872</v>
      </c>
      <c r="D138" s="305"/>
      <c r="E138" s="306">
        <v>0</v>
      </c>
      <c r="F138" s="306">
        <v>0</v>
      </c>
      <c r="G138" s="306">
        <v>0</v>
      </c>
      <c r="H138" s="306">
        <v>0</v>
      </c>
      <c r="I138" s="306">
        <v>0</v>
      </c>
      <c r="J138" s="306">
        <v>0</v>
      </c>
      <c r="K138" s="306">
        <v>0</v>
      </c>
      <c r="L138" s="306">
        <v>0</v>
      </c>
      <c r="M138" s="306">
        <v>0</v>
      </c>
      <c r="N138" s="307"/>
      <c r="O138" s="308"/>
    </row>
    <row r="139" spans="1:15" ht="12.75" customHeight="1">
      <c r="A139" s="203" t="s">
        <v>887</v>
      </c>
      <c r="B139" s="203" t="s">
        <v>888</v>
      </c>
      <c r="C139" s="203" t="s">
        <v>889</v>
      </c>
      <c r="D139" s="204" t="s">
        <v>890</v>
      </c>
      <c r="E139" s="205">
        <v>0</v>
      </c>
      <c r="F139" s="205">
        <v>0</v>
      </c>
      <c r="G139" s="205">
        <v>0</v>
      </c>
      <c r="H139" s="205">
        <v>0</v>
      </c>
      <c r="I139" s="205">
        <v>0</v>
      </c>
      <c r="J139" s="205">
        <v>0</v>
      </c>
      <c r="K139" s="205">
        <v>0</v>
      </c>
      <c r="L139" s="205">
        <v>0</v>
      </c>
      <c r="M139" s="205">
        <v>0</v>
      </c>
      <c r="N139" s="206"/>
      <c r="O139" s="207"/>
    </row>
    <row r="140" spans="1:15" ht="12.75" customHeight="1">
      <c r="A140" s="208"/>
      <c r="B140" s="203" t="s">
        <v>891</v>
      </c>
      <c r="C140" s="203" t="s">
        <v>892</v>
      </c>
      <c r="D140" s="204" t="s">
        <v>893</v>
      </c>
      <c r="E140" s="205">
        <v>0</v>
      </c>
      <c r="F140" s="205">
        <v>0</v>
      </c>
      <c r="G140" s="205">
        <v>0</v>
      </c>
      <c r="H140" s="205">
        <v>0</v>
      </c>
      <c r="I140" s="205">
        <v>0</v>
      </c>
      <c r="J140" s="205">
        <v>0</v>
      </c>
      <c r="K140" s="205">
        <v>0</v>
      </c>
      <c r="L140" s="205">
        <v>0</v>
      </c>
      <c r="M140" s="205">
        <v>0</v>
      </c>
      <c r="N140" s="206"/>
      <c r="O140" s="207"/>
    </row>
    <row r="141" spans="1:15" ht="12.75" customHeight="1">
      <c r="A141" s="208"/>
      <c r="B141" s="203" t="s">
        <v>894</v>
      </c>
      <c r="C141" s="203" t="s">
        <v>895</v>
      </c>
      <c r="D141" s="204" t="s">
        <v>896</v>
      </c>
      <c r="E141" s="205">
        <v>0</v>
      </c>
      <c r="F141" s="205">
        <v>0</v>
      </c>
      <c r="G141" s="205">
        <v>0</v>
      </c>
      <c r="H141" s="205">
        <v>0</v>
      </c>
      <c r="I141" s="205">
        <v>0</v>
      </c>
      <c r="J141" s="205">
        <v>0</v>
      </c>
      <c r="K141" s="205">
        <v>0</v>
      </c>
      <c r="L141" s="205">
        <v>0</v>
      </c>
      <c r="M141" s="205">
        <v>0</v>
      </c>
      <c r="N141" s="206"/>
      <c r="O141" s="207"/>
    </row>
    <row r="142" spans="1:15" ht="12.75" customHeight="1">
      <c r="A142" s="208"/>
      <c r="B142" s="203" t="s">
        <v>897</v>
      </c>
      <c r="C142" s="203" t="s">
        <v>898</v>
      </c>
      <c r="D142" s="204" t="s">
        <v>899</v>
      </c>
      <c r="E142" s="205">
        <v>0</v>
      </c>
      <c r="F142" s="205">
        <v>0</v>
      </c>
      <c r="G142" s="205">
        <v>0</v>
      </c>
      <c r="H142" s="205">
        <v>0</v>
      </c>
      <c r="I142" s="205">
        <v>0</v>
      </c>
      <c r="J142" s="205">
        <v>0</v>
      </c>
      <c r="K142" s="205">
        <v>0</v>
      </c>
      <c r="L142" s="205">
        <v>0</v>
      </c>
      <c r="M142" s="205">
        <v>0</v>
      </c>
      <c r="N142" s="206"/>
      <c r="O142" s="207"/>
    </row>
    <row r="143" spans="1:15" ht="12.75" customHeight="1">
      <c r="A143" s="208"/>
      <c r="B143" s="203" t="s">
        <v>900</v>
      </c>
      <c r="C143" s="203" t="s">
        <v>901</v>
      </c>
      <c r="D143" s="204" t="s">
        <v>902</v>
      </c>
      <c r="E143" s="205">
        <v>0</v>
      </c>
      <c r="F143" s="205">
        <v>0</v>
      </c>
      <c r="G143" s="205">
        <v>0</v>
      </c>
      <c r="H143" s="205">
        <v>0</v>
      </c>
      <c r="I143" s="205">
        <v>0</v>
      </c>
      <c r="J143" s="205">
        <v>0</v>
      </c>
      <c r="K143" s="205">
        <v>0</v>
      </c>
      <c r="L143" s="205">
        <v>0</v>
      </c>
      <c r="M143" s="205">
        <v>0</v>
      </c>
      <c r="N143" s="206"/>
      <c r="O143" s="207"/>
    </row>
    <row r="144" spans="1:15" ht="12.75" customHeight="1">
      <c r="A144" s="208"/>
      <c r="B144" s="203" t="s">
        <v>903</v>
      </c>
      <c r="C144" s="203" t="s">
        <v>904</v>
      </c>
      <c r="D144" s="204" t="s">
        <v>905</v>
      </c>
      <c r="E144" s="205">
        <v>0</v>
      </c>
      <c r="F144" s="205">
        <v>0</v>
      </c>
      <c r="G144" s="205">
        <v>0</v>
      </c>
      <c r="H144" s="205">
        <v>0</v>
      </c>
      <c r="I144" s="205">
        <v>0</v>
      </c>
      <c r="J144" s="205">
        <v>0</v>
      </c>
      <c r="K144" s="205">
        <v>0</v>
      </c>
      <c r="L144" s="205">
        <v>0</v>
      </c>
      <c r="M144" s="205">
        <v>0</v>
      </c>
      <c r="N144" s="206"/>
      <c r="O144" s="207"/>
    </row>
    <row r="145" spans="1:15" ht="12.75" customHeight="1">
      <c r="A145" s="208"/>
      <c r="B145" s="203" t="s">
        <v>906</v>
      </c>
      <c r="C145" s="203" t="s">
        <v>907</v>
      </c>
      <c r="D145" s="204" t="s">
        <v>908</v>
      </c>
      <c r="E145" s="205">
        <v>0</v>
      </c>
      <c r="F145" s="205">
        <v>0</v>
      </c>
      <c r="G145" s="205">
        <v>0</v>
      </c>
      <c r="H145" s="205">
        <v>0</v>
      </c>
      <c r="I145" s="205">
        <v>0</v>
      </c>
      <c r="J145" s="205">
        <v>0</v>
      </c>
      <c r="K145" s="205">
        <v>0</v>
      </c>
      <c r="L145" s="205">
        <v>0</v>
      </c>
      <c r="M145" s="205">
        <v>0</v>
      </c>
      <c r="N145" s="206"/>
      <c r="O145" s="207"/>
    </row>
    <row r="146" spans="1:15" ht="12.75" customHeight="1">
      <c r="A146" s="208"/>
      <c r="B146" s="203" t="s">
        <v>909</v>
      </c>
      <c r="C146" s="203" t="s">
        <v>910</v>
      </c>
      <c r="D146" s="204" t="s">
        <v>911</v>
      </c>
      <c r="E146" s="205">
        <v>0</v>
      </c>
      <c r="F146" s="205">
        <v>0</v>
      </c>
      <c r="G146" s="205">
        <v>0</v>
      </c>
      <c r="H146" s="205">
        <v>0</v>
      </c>
      <c r="I146" s="205">
        <v>0</v>
      </c>
      <c r="J146" s="205">
        <v>0</v>
      </c>
      <c r="K146" s="205">
        <v>0</v>
      </c>
      <c r="L146" s="205">
        <v>0</v>
      </c>
      <c r="M146" s="205">
        <v>0</v>
      </c>
      <c r="N146" s="206"/>
      <c r="O146" s="207"/>
    </row>
    <row r="147" spans="1:15" ht="12.75" customHeight="1">
      <c r="A147" s="303" t="s">
        <v>912</v>
      </c>
      <c r="B147" s="304"/>
      <c r="C147" s="303" t="s">
        <v>892</v>
      </c>
      <c r="D147" s="305"/>
      <c r="E147" s="306">
        <v>0</v>
      </c>
      <c r="F147" s="306">
        <v>0</v>
      </c>
      <c r="G147" s="306">
        <v>0</v>
      </c>
      <c r="H147" s="306">
        <v>0</v>
      </c>
      <c r="I147" s="306">
        <v>0</v>
      </c>
      <c r="J147" s="306">
        <v>0</v>
      </c>
      <c r="K147" s="306">
        <v>0</v>
      </c>
      <c r="L147" s="306">
        <v>0</v>
      </c>
      <c r="M147" s="306">
        <v>0</v>
      </c>
      <c r="N147" s="307"/>
      <c r="O147" s="308"/>
    </row>
    <row r="148" spans="1:15" ht="12.75" customHeight="1">
      <c r="A148" s="203" t="s">
        <v>913</v>
      </c>
      <c r="B148" s="203" t="s">
        <v>914</v>
      </c>
      <c r="C148" s="203" t="s">
        <v>915</v>
      </c>
      <c r="D148" s="204" t="s">
        <v>916</v>
      </c>
      <c r="E148" s="205">
        <v>0</v>
      </c>
      <c r="F148" s="205">
        <v>0</v>
      </c>
      <c r="G148" s="205">
        <v>0</v>
      </c>
      <c r="H148" s="205">
        <v>0</v>
      </c>
      <c r="I148" s="205">
        <v>0</v>
      </c>
      <c r="J148" s="205">
        <v>0</v>
      </c>
      <c r="K148" s="205">
        <v>0</v>
      </c>
      <c r="L148" s="205">
        <v>0</v>
      </c>
      <c r="M148" s="205">
        <v>0</v>
      </c>
      <c r="N148" s="206"/>
      <c r="O148" s="207"/>
    </row>
    <row r="149" spans="1:15" ht="12.75" customHeight="1">
      <c r="A149" s="208"/>
      <c r="B149" s="203" t="s">
        <v>917</v>
      </c>
      <c r="C149" s="203" t="s">
        <v>918</v>
      </c>
      <c r="D149" s="204" t="s">
        <v>919</v>
      </c>
      <c r="E149" s="205">
        <v>0</v>
      </c>
      <c r="F149" s="205">
        <v>0</v>
      </c>
      <c r="G149" s="205">
        <v>0</v>
      </c>
      <c r="H149" s="205">
        <v>0</v>
      </c>
      <c r="I149" s="205">
        <v>0</v>
      </c>
      <c r="J149" s="205">
        <v>0</v>
      </c>
      <c r="K149" s="205">
        <v>0</v>
      </c>
      <c r="L149" s="205">
        <v>0</v>
      </c>
      <c r="M149" s="205">
        <v>0</v>
      </c>
      <c r="N149" s="206"/>
      <c r="O149" s="207"/>
    </row>
    <row r="150" spans="1:15" ht="12.75" customHeight="1">
      <c r="A150" s="208"/>
      <c r="B150" s="203" t="s">
        <v>920</v>
      </c>
      <c r="C150" s="203" t="s">
        <v>921</v>
      </c>
      <c r="D150" s="204" t="s">
        <v>922</v>
      </c>
      <c r="E150" s="205">
        <v>0</v>
      </c>
      <c r="F150" s="205">
        <v>0</v>
      </c>
      <c r="G150" s="205">
        <v>0</v>
      </c>
      <c r="H150" s="205">
        <v>0</v>
      </c>
      <c r="I150" s="205">
        <v>0</v>
      </c>
      <c r="J150" s="205">
        <v>0</v>
      </c>
      <c r="K150" s="205">
        <v>0</v>
      </c>
      <c r="L150" s="205">
        <v>0</v>
      </c>
      <c r="M150" s="205">
        <v>0</v>
      </c>
      <c r="N150" s="206"/>
      <c r="O150" s="207"/>
    </row>
    <row r="151" spans="1:15" ht="12.75" customHeight="1">
      <c r="A151" s="208"/>
      <c r="B151" s="203" t="s">
        <v>923</v>
      </c>
      <c r="C151" s="203" t="s">
        <v>924</v>
      </c>
      <c r="D151" s="204" t="s">
        <v>925</v>
      </c>
      <c r="E151" s="205">
        <v>0</v>
      </c>
      <c r="F151" s="205">
        <v>0</v>
      </c>
      <c r="G151" s="205">
        <v>0</v>
      </c>
      <c r="H151" s="205">
        <v>0</v>
      </c>
      <c r="I151" s="205">
        <v>0</v>
      </c>
      <c r="J151" s="205">
        <v>0</v>
      </c>
      <c r="K151" s="205">
        <v>0</v>
      </c>
      <c r="L151" s="205">
        <v>0</v>
      </c>
      <c r="M151" s="205">
        <v>0</v>
      </c>
      <c r="N151" s="206"/>
      <c r="O151" s="207"/>
    </row>
    <row r="152" spans="1:15" ht="12.75" customHeight="1">
      <c r="A152" s="208"/>
      <c r="B152" s="203" t="s">
        <v>926</v>
      </c>
      <c r="C152" s="203" t="s">
        <v>927</v>
      </c>
      <c r="D152" s="204" t="s">
        <v>928</v>
      </c>
      <c r="E152" s="205">
        <v>0</v>
      </c>
      <c r="F152" s="205">
        <v>0</v>
      </c>
      <c r="G152" s="205">
        <v>0</v>
      </c>
      <c r="H152" s="205">
        <v>0</v>
      </c>
      <c r="I152" s="205">
        <v>0</v>
      </c>
      <c r="J152" s="205">
        <v>0</v>
      </c>
      <c r="K152" s="205">
        <v>0</v>
      </c>
      <c r="L152" s="205">
        <v>0</v>
      </c>
      <c r="M152" s="205">
        <v>0</v>
      </c>
      <c r="N152" s="206"/>
      <c r="O152" s="207"/>
    </row>
    <row r="153" spans="1:15" ht="12.75" customHeight="1">
      <c r="A153" s="208"/>
      <c r="B153" s="203" t="s">
        <v>929</v>
      </c>
      <c r="C153" s="203" t="s">
        <v>930</v>
      </c>
      <c r="D153" s="204" t="s">
        <v>931</v>
      </c>
      <c r="E153" s="205">
        <v>0</v>
      </c>
      <c r="F153" s="205">
        <v>0</v>
      </c>
      <c r="G153" s="205">
        <v>0</v>
      </c>
      <c r="H153" s="205">
        <v>0</v>
      </c>
      <c r="I153" s="205">
        <v>0</v>
      </c>
      <c r="J153" s="205">
        <v>0</v>
      </c>
      <c r="K153" s="205">
        <v>0</v>
      </c>
      <c r="L153" s="205">
        <v>0</v>
      </c>
      <c r="M153" s="205">
        <v>0</v>
      </c>
      <c r="N153" s="206"/>
      <c r="O153" s="207"/>
    </row>
    <row r="154" spans="1:15" ht="12.75" customHeight="1">
      <c r="A154" s="303" t="s">
        <v>932</v>
      </c>
      <c r="B154" s="304"/>
      <c r="C154" s="303" t="s">
        <v>924</v>
      </c>
      <c r="D154" s="305"/>
      <c r="E154" s="306">
        <v>0</v>
      </c>
      <c r="F154" s="306">
        <v>0</v>
      </c>
      <c r="G154" s="306">
        <v>0</v>
      </c>
      <c r="H154" s="306">
        <v>0</v>
      </c>
      <c r="I154" s="306">
        <v>0</v>
      </c>
      <c r="J154" s="306">
        <v>0</v>
      </c>
      <c r="K154" s="306">
        <v>0</v>
      </c>
      <c r="L154" s="306">
        <v>0</v>
      </c>
      <c r="M154" s="306">
        <v>0</v>
      </c>
      <c r="N154" s="307"/>
      <c r="O154" s="308"/>
    </row>
    <row r="155" spans="1:15" ht="12.75" customHeight="1">
      <c r="A155" s="208"/>
      <c r="B155" s="203" t="s">
        <v>933</v>
      </c>
      <c r="C155" s="203" t="s">
        <v>934</v>
      </c>
      <c r="D155" s="204" t="s">
        <v>935</v>
      </c>
      <c r="E155" s="205">
        <v>23697990</v>
      </c>
      <c r="F155" s="205">
        <v>34163971.509999998</v>
      </c>
      <c r="G155" s="205">
        <v>23697990</v>
      </c>
      <c r="H155" s="205">
        <v>10465981.51</v>
      </c>
      <c r="I155" s="205">
        <v>0</v>
      </c>
      <c r="J155" s="205">
        <v>34163971.509999998</v>
      </c>
      <c r="K155" s="205">
        <v>0</v>
      </c>
      <c r="L155" s="205">
        <v>0</v>
      </c>
      <c r="M155" s="205">
        <v>34163971.509999998</v>
      </c>
      <c r="N155" s="206"/>
      <c r="O155" s="207"/>
    </row>
    <row r="156" spans="1:15" ht="12.75" customHeight="1">
      <c r="A156" s="208"/>
      <c r="B156" s="203" t="s">
        <v>936</v>
      </c>
      <c r="C156" s="203" t="s">
        <v>937</v>
      </c>
      <c r="D156" s="204" t="s">
        <v>938</v>
      </c>
      <c r="E156" s="205">
        <v>5924497.5</v>
      </c>
      <c r="F156" s="205">
        <v>7560603.9500000002</v>
      </c>
      <c r="G156" s="205">
        <v>6398457.2999999998</v>
      </c>
      <c r="H156" s="205">
        <v>1861812.17</v>
      </c>
      <c r="I156" s="205">
        <v>0</v>
      </c>
      <c r="J156" s="205">
        <v>8260269.4699999997</v>
      </c>
      <c r="K156" s="205">
        <v>0</v>
      </c>
      <c r="L156" s="205">
        <v>0</v>
      </c>
      <c r="M156" s="205">
        <v>8260269.4699999997</v>
      </c>
      <c r="N156" s="206"/>
      <c r="O156" s="207"/>
    </row>
    <row r="157" spans="1:15" ht="12.75" customHeight="1">
      <c r="A157" s="208"/>
      <c r="B157" s="203" t="s">
        <v>939</v>
      </c>
      <c r="C157" s="203" t="s">
        <v>940</v>
      </c>
      <c r="D157" s="204" t="s">
        <v>941</v>
      </c>
      <c r="E157" s="205">
        <v>0</v>
      </c>
      <c r="F157" s="205">
        <v>0</v>
      </c>
      <c r="G157" s="205">
        <v>0</v>
      </c>
      <c r="H157" s="205">
        <v>0</v>
      </c>
      <c r="I157" s="205">
        <v>0</v>
      </c>
      <c r="J157" s="205">
        <v>0</v>
      </c>
      <c r="K157" s="205">
        <v>0</v>
      </c>
      <c r="L157" s="205">
        <v>0</v>
      </c>
      <c r="M157" s="205">
        <v>0</v>
      </c>
      <c r="N157" s="206"/>
      <c r="O157" s="207"/>
    </row>
    <row r="158" spans="1:15" ht="12.75" customHeight="1">
      <c r="A158" s="303" t="s">
        <v>942</v>
      </c>
      <c r="B158" s="304"/>
      <c r="C158" s="303" t="s">
        <v>934</v>
      </c>
      <c r="D158" s="305"/>
      <c r="E158" s="306">
        <v>17773492.5</v>
      </c>
      <c r="F158" s="306">
        <v>26603367.559999999</v>
      </c>
      <c r="G158" s="306">
        <v>17299532.699999999</v>
      </c>
      <c r="H158" s="306">
        <v>8604169.3399999999</v>
      </c>
      <c r="I158" s="306">
        <v>0</v>
      </c>
      <c r="J158" s="306">
        <v>25903702.039999999</v>
      </c>
      <c r="K158" s="306">
        <v>0</v>
      </c>
      <c r="L158" s="306">
        <v>0</v>
      </c>
      <c r="M158" s="306">
        <v>25903702.039999999</v>
      </c>
      <c r="N158" s="307"/>
      <c r="O158" s="308"/>
    </row>
    <row r="159" spans="1:15" ht="12.75" customHeight="1">
      <c r="A159" s="203" t="s">
        <v>943</v>
      </c>
      <c r="B159" s="203" t="s">
        <v>944</v>
      </c>
      <c r="C159" s="203" t="s">
        <v>945</v>
      </c>
      <c r="D159" s="204" t="s">
        <v>946</v>
      </c>
      <c r="E159" s="205">
        <v>0</v>
      </c>
      <c r="F159" s="205">
        <v>0</v>
      </c>
      <c r="G159" s="205">
        <v>0</v>
      </c>
      <c r="H159" s="205">
        <v>0</v>
      </c>
      <c r="I159" s="205">
        <v>0</v>
      </c>
      <c r="J159" s="205">
        <v>0</v>
      </c>
      <c r="K159" s="205">
        <v>0</v>
      </c>
      <c r="L159" s="205">
        <v>0</v>
      </c>
      <c r="M159" s="205">
        <v>0</v>
      </c>
      <c r="N159" s="206"/>
      <c r="O159" s="207"/>
    </row>
    <row r="160" spans="1:15" ht="12.75" customHeight="1">
      <c r="A160" s="208"/>
      <c r="B160" s="203" t="s">
        <v>947</v>
      </c>
      <c r="C160" s="203" t="s">
        <v>948</v>
      </c>
      <c r="D160" s="204" t="s">
        <v>949</v>
      </c>
      <c r="E160" s="205">
        <v>0</v>
      </c>
      <c r="F160" s="205">
        <v>0</v>
      </c>
      <c r="G160" s="205">
        <v>0</v>
      </c>
      <c r="H160" s="205">
        <v>0</v>
      </c>
      <c r="I160" s="205">
        <v>0</v>
      </c>
      <c r="J160" s="205">
        <v>0</v>
      </c>
      <c r="K160" s="205">
        <v>0</v>
      </c>
      <c r="L160" s="205">
        <v>0</v>
      </c>
      <c r="M160" s="205">
        <v>0</v>
      </c>
      <c r="N160" s="206"/>
      <c r="O160" s="207"/>
    </row>
    <row r="161" spans="1:15" ht="12.75" customHeight="1">
      <c r="A161" s="208"/>
      <c r="B161" s="203" t="s">
        <v>950</v>
      </c>
      <c r="C161" s="203" t="s">
        <v>951</v>
      </c>
      <c r="D161" s="204" t="s">
        <v>952</v>
      </c>
      <c r="E161" s="205">
        <v>0</v>
      </c>
      <c r="F161" s="205">
        <v>0</v>
      </c>
      <c r="G161" s="205">
        <v>0</v>
      </c>
      <c r="H161" s="205">
        <v>0</v>
      </c>
      <c r="I161" s="205">
        <v>0</v>
      </c>
      <c r="J161" s="205">
        <v>0</v>
      </c>
      <c r="K161" s="205">
        <v>0</v>
      </c>
      <c r="L161" s="205">
        <v>0</v>
      </c>
      <c r="M161" s="205">
        <v>0</v>
      </c>
      <c r="N161" s="206"/>
      <c r="O161" s="207"/>
    </row>
    <row r="162" spans="1:15" ht="12.75" customHeight="1">
      <c r="A162" s="208"/>
      <c r="B162" s="203" t="s">
        <v>953</v>
      </c>
      <c r="C162" s="203" t="s">
        <v>954</v>
      </c>
      <c r="D162" s="204" t="s">
        <v>955</v>
      </c>
      <c r="E162" s="205">
        <v>0</v>
      </c>
      <c r="F162" s="205">
        <v>0</v>
      </c>
      <c r="G162" s="205">
        <v>0</v>
      </c>
      <c r="H162" s="205">
        <v>0</v>
      </c>
      <c r="I162" s="205">
        <v>0</v>
      </c>
      <c r="J162" s="205">
        <v>0</v>
      </c>
      <c r="K162" s="205">
        <v>0</v>
      </c>
      <c r="L162" s="205">
        <v>0</v>
      </c>
      <c r="M162" s="205">
        <v>0</v>
      </c>
      <c r="N162" s="206"/>
      <c r="O162" s="207"/>
    </row>
    <row r="163" spans="1:15" ht="12.75" customHeight="1">
      <c r="A163" s="208"/>
      <c r="B163" s="203" t="s">
        <v>956</v>
      </c>
      <c r="C163" s="203" t="s">
        <v>957</v>
      </c>
      <c r="D163" s="204" t="s">
        <v>958</v>
      </c>
      <c r="E163" s="205">
        <v>0</v>
      </c>
      <c r="F163" s="205">
        <v>0</v>
      </c>
      <c r="G163" s="205">
        <v>0</v>
      </c>
      <c r="H163" s="205">
        <v>0</v>
      </c>
      <c r="I163" s="205">
        <v>0</v>
      </c>
      <c r="J163" s="205">
        <v>0</v>
      </c>
      <c r="K163" s="205">
        <v>0</v>
      </c>
      <c r="L163" s="205">
        <v>0</v>
      </c>
      <c r="M163" s="205">
        <v>0</v>
      </c>
      <c r="N163" s="206"/>
      <c r="O163" s="207"/>
    </row>
    <row r="164" spans="1:15" ht="12.75" customHeight="1">
      <c r="A164" s="303" t="s">
        <v>959</v>
      </c>
      <c r="B164" s="304"/>
      <c r="C164" s="303" t="s">
        <v>954</v>
      </c>
      <c r="D164" s="305"/>
      <c r="E164" s="306">
        <v>0</v>
      </c>
      <c r="F164" s="306">
        <v>0</v>
      </c>
      <c r="G164" s="306">
        <v>0</v>
      </c>
      <c r="H164" s="306">
        <v>0</v>
      </c>
      <c r="I164" s="306">
        <v>0</v>
      </c>
      <c r="J164" s="306">
        <v>0</v>
      </c>
      <c r="K164" s="306">
        <v>0</v>
      </c>
      <c r="L164" s="306">
        <v>0</v>
      </c>
      <c r="M164" s="306">
        <v>0</v>
      </c>
      <c r="N164" s="307"/>
      <c r="O164" s="308"/>
    </row>
    <row r="165" spans="1:15" ht="12.75" customHeight="1">
      <c r="A165" s="203" t="s">
        <v>960</v>
      </c>
      <c r="B165" s="203" t="s">
        <v>961</v>
      </c>
      <c r="C165" s="203" t="s">
        <v>962</v>
      </c>
      <c r="D165" s="204" t="s">
        <v>963</v>
      </c>
      <c r="E165" s="205">
        <v>885000</v>
      </c>
      <c r="F165" s="205">
        <v>1512361.68</v>
      </c>
      <c r="G165" s="205">
        <v>625124.54999999993</v>
      </c>
      <c r="H165" s="205">
        <v>610995.72</v>
      </c>
      <c r="I165" s="205">
        <v>0</v>
      </c>
      <c r="J165" s="205">
        <v>1236120.27</v>
      </c>
      <c r="K165" s="205">
        <v>0</v>
      </c>
      <c r="L165" s="205">
        <v>0</v>
      </c>
      <c r="M165" s="205">
        <v>1236120.27</v>
      </c>
      <c r="N165" s="206"/>
      <c r="O165" s="207"/>
    </row>
    <row r="166" spans="1:15" ht="12.75" customHeight="1">
      <c r="A166" s="203" t="s">
        <v>964</v>
      </c>
      <c r="B166" s="203" t="s">
        <v>965</v>
      </c>
      <c r="C166" s="203" t="s">
        <v>966</v>
      </c>
      <c r="D166" s="204" t="s">
        <v>967</v>
      </c>
      <c r="E166" s="205">
        <v>862168.34</v>
      </c>
      <c r="F166" s="205">
        <v>1170859.72</v>
      </c>
      <c r="G166" s="205">
        <v>1088645.3999999999</v>
      </c>
      <c r="H166" s="205">
        <v>364901.33000000007</v>
      </c>
      <c r="I166" s="205">
        <v>0</v>
      </c>
      <c r="J166" s="205">
        <v>1453546.73</v>
      </c>
      <c r="K166" s="205">
        <v>0</v>
      </c>
      <c r="L166" s="205">
        <v>275100.23</v>
      </c>
      <c r="M166" s="205">
        <v>1178446.5</v>
      </c>
      <c r="N166" s="206"/>
      <c r="O166" s="207"/>
    </row>
    <row r="167" spans="1:15" ht="12.75" customHeight="1">
      <c r="A167" s="208"/>
      <c r="B167" s="203" t="s">
        <v>968</v>
      </c>
      <c r="C167" s="203" t="s">
        <v>969</v>
      </c>
      <c r="D167" s="204" t="s">
        <v>970</v>
      </c>
      <c r="E167" s="205">
        <v>497400</v>
      </c>
      <c r="F167" s="205">
        <v>779400</v>
      </c>
      <c r="G167" s="205">
        <v>303391.45</v>
      </c>
      <c r="H167" s="205">
        <v>6530396</v>
      </c>
      <c r="I167" s="205">
        <v>0</v>
      </c>
      <c r="J167" s="205">
        <v>6833787.4500000002</v>
      </c>
      <c r="K167" s="205">
        <v>0</v>
      </c>
      <c r="L167" s="205">
        <v>0</v>
      </c>
      <c r="M167" s="205">
        <v>6833787.4500000002</v>
      </c>
      <c r="N167" s="206"/>
      <c r="O167" s="207"/>
    </row>
    <row r="168" spans="1:15" ht="12.75" customHeight="1">
      <c r="A168" s="303" t="s">
        <v>971</v>
      </c>
      <c r="B168" s="304"/>
      <c r="C168" s="303" t="s">
        <v>969</v>
      </c>
      <c r="D168" s="305"/>
      <c r="E168" s="306">
        <v>497400</v>
      </c>
      <c r="F168" s="306">
        <v>779400</v>
      </c>
      <c r="G168" s="306">
        <v>303391.45</v>
      </c>
      <c r="H168" s="306">
        <v>6530396</v>
      </c>
      <c r="I168" s="306">
        <v>0</v>
      </c>
      <c r="J168" s="306">
        <v>6833787.4500000002</v>
      </c>
      <c r="K168" s="306">
        <v>0</v>
      </c>
      <c r="L168" s="306">
        <v>0</v>
      </c>
      <c r="M168" s="306">
        <v>6833787.4500000002</v>
      </c>
      <c r="N168" s="307"/>
      <c r="O168" s="308"/>
    </row>
    <row r="169" spans="1:15" ht="12.75" customHeight="1">
      <c r="A169" s="303" t="s">
        <v>972</v>
      </c>
      <c r="B169" s="304"/>
      <c r="C169" s="303" t="s">
        <v>973</v>
      </c>
      <c r="D169" s="305"/>
      <c r="E169" s="306">
        <v>255997009.15000001</v>
      </c>
      <c r="F169" s="306">
        <v>324201663.40000004</v>
      </c>
      <c r="G169" s="306">
        <v>247515999.69</v>
      </c>
      <c r="H169" s="306">
        <v>97490280.829999998</v>
      </c>
      <c r="I169" s="306">
        <v>0</v>
      </c>
      <c r="J169" s="306">
        <v>345006280.52000004</v>
      </c>
      <c r="K169" s="306">
        <v>59989950.909999996</v>
      </c>
      <c r="L169" s="306">
        <v>91454519.700000003</v>
      </c>
      <c r="M169" s="306">
        <v>313541711.73000002</v>
      </c>
      <c r="N169" s="307" t="s">
        <v>753</v>
      </c>
      <c r="O169" s="308"/>
    </row>
    <row r="170" spans="1:15" ht="12.75" customHeight="1">
      <c r="A170" s="303" t="s">
        <v>974</v>
      </c>
      <c r="B170" s="304"/>
      <c r="C170" s="303" t="s">
        <v>975</v>
      </c>
      <c r="D170" s="305"/>
      <c r="E170" s="306">
        <v>426876131.48000002</v>
      </c>
      <c r="F170" s="306">
        <v>658695787.91000009</v>
      </c>
      <c r="G170" s="306">
        <v>436733866.96000004</v>
      </c>
      <c r="H170" s="306">
        <v>372811637.44999999</v>
      </c>
      <c r="I170" s="306">
        <v>5316218.4700000007</v>
      </c>
      <c r="J170" s="306">
        <v>814861722.88000011</v>
      </c>
      <c r="K170" s="306">
        <v>61823952.449999996</v>
      </c>
      <c r="L170" s="306">
        <v>128134550.53</v>
      </c>
      <c r="M170" s="306">
        <v>748551124.79999995</v>
      </c>
      <c r="N170" s="307" t="s">
        <v>753</v>
      </c>
      <c r="O170" s="308"/>
    </row>
    <row r="171" spans="1:15" ht="12.75" customHeight="1">
      <c r="A171" s="203" t="s">
        <v>976</v>
      </c>
      <c r="B171" s="203" t="s">
        <v>977</v>
      </c>
      <c r="C171" s="203" t="s">
        <v>978</v>
      </c>
      <c r="D171" s="204" t="s">
        <v>979</v>
      </c>
      <c r="E171" s="205">
        <v>105000000</v>
      </c>
      <c r="F171" s="205">
        <v>152500000</v>
      </c>
      <c r="G171" s="205">
        <v>75000000</v>
      </c>
      <c r="H171" s="205">
        <v>47500000</v>
      </c>
      <c r="I171" s="205">
        <v>0</v>
      </c>
      <c r="J171" s="205">
        <v>122500000</v>
      </c>
      <c r="K171" s="205">
        <v>0</v>
      </c>
      <c r="L171" s="205">
        <v>0</v>
      </c>
      <c r="M171" s="205">
        <v>122500000</v>
      </c>
      <c r="N171" s="206"/>
      <c r="O171" s="207"/>
    </row>
    <row r="172" spans="1:15" ht="12.75" customHeight="1">
      <c r="A172" s="303" t="s">
        <v>980</v>
      </c>
      <c r="B172" s="304"/>
      <c r="C172" s="303" t="s">
        <v>981</v>
      </c>
      <c r="D172" s="305"/>
      <c r="E172" s="306">
        <v>0</v>
      </c>
      <c r="F172" s="306">
        <v>0</v>
      </c>
      <c r="G172" s="306">
        <v>0</v>
      </c>
      <c r="H172" s="306">
        <v>0</v>
      </c>
      <c r="I172" s="306">
        <v>0</v>
      </c>
      <c r="J172" s="306">
        <v>0</v>
      </c>
      <c r="K172" s="306">
        <v>0</v>
      </c>
      <c r="L172" s="306">
        <v>0</v>
      </c>
      <c r="M172" s="306">
        <v>0</v>
      </c>
      <c r="N172" s="307"/>
      <c r="O172" s="308"/>
    </row>
    <row r="173" spans="1:15" ht="12.75" customHeight="1">
      <c r="A173" s="203" t="s">
        <v>982</v>
      </c>
      <c r="B173" s="203" t="s">
        <v>983</v>
      </c>
      <c r="C173" s="203" t="s">
        <v>984</v>
      </c>
      <c r="D173" s="204" t="s">
        <v>985</v>
      </c>
      <c r="E173" s="205">
        <v>0</v>
      </c>
      <c r="F173" s="205">
        <v>0</v>
      </c>
      <c r="G173" s="205">
        <v>0</v>
      </c>
      <c r="H173" s="205">
        <v>0</v>
      </c>
      <c r="I173" s="205">
        <v>0</v>
      </c>
      <c r="J173" s="205">
        <v>0</v>
      </c>
      <c r="K173" s="205">
        <v>0</v>
      </c>
      <c r="L173" s="205">
        <v>0</v>
      </c>
      <c r="M173" s="205">
        <v>0</v>
      </c>
      <c r="N173" s="206"/>
      <c r="O173" s="207"/>
    </row>
    <row r="174" spans="1:15" ht="12.75" customHeight="1">
      <c r="A174" s="208"/>
      <c r="B174" s="203" t="s">
        <v>986</v>
      </c>
      <c r="C174" s="203" t="s">
        <v>987</v>
      </c>
      <c r="D174" s="204" t="s">
        <v>988</v>
      </c>
      <c r="E174" s="205">
        <v>0</v>
      </c>
      <c r="F174" s="205">
        <v>0</v>
      </c>
      <c r="G174" s="205">
        <v>0</v>
      </c>
      <c r="H174" s="205">
        <v>0</v>
      </c>
      <c r="I174" s="205">
        <v>0</v>
      </c>
      <c r="J174" s="205">
        <v>0</v>
      </c>
      <c r="K174" s="205">
        <v>0</v>
      </c>
      <c r="L174" s="205">
        <v>0</v>
      </c>
      <c r="M174" s="205">
        <v>0</v>
      </c>
      <c r="N174" s="206"/>
      <c r="O174" s="207"/>
    </row>
    <row r="175" spans="1:15" ht="12.75" customHeight="1">
      <c r="A175" s="208"/>
      <c r="B175" s="203" t="s">
        <v>989</v>
      </c>
      <c r="C175" s="203" t="s">
        <v>990</v>
      </c>
      <c r="D175" s="204" t="s">
        <v>991</v>
      </c>
      <c r="E175" s="205">
        <v>0</v>
      </c>
      <c r="F175" s="205">
        <v>0</v>
      </c>
      <c r="G175" s="205">
        <v>0</v>
      </c>
      <c r="H175" s="205">
        <v>0</v>
      </c>
      <c r="I175" s="205">
        <v>0</v>
      </c>
      <c r="J175" s="205">
        <v>0</v>
      </c>
      <c r="K175" s="205">
        <v>0</v>
      </c>
      <c r="L175" s="205">
        <v>0</v>
      </c>
      <c r="M175" s="205">
        <v>0</v>
      </c>
      <c r="N175" s="206"/>
      <c r="O175" s="207"/>
    </row>
    <row r="176" spans="1:15" ht="12.75" customHeight="1">
      <c r="A176" s="303" t="s">
        <v>992</v>
      </c>
      <c r="B176" s="304"/>
      <c r="C176" s="303" t="s">
        <v>993</v>
      </c>
      <c r="D176" s="305"/>
      <c r="E176" s="306">
        <v>0</v>
      </c>
      <c r="F176" s="306">
        <v>0</v>
      </c>
      <c r="G176" s="306">
        <v>0</v>
      </c>
      <c r="H176" s="306">
        <v>0</v>
      </c>
      <c r="I176" s="306">
        <v>0</v>
      </c>
      <c r="J176" s="306">
        <v>0</v>
      </c>
      <c r="K176" s="306">
        <v>0</v>
      </c>
      <c r="L176" s="306">
        <v>0</v>
      </c>
      <c r="M176" s="306">
        <v>0</v>
      </c>
      <c r="N176" s="307"/>
      <c r="O176" s="308"/>
    </row>
    <row r="177" spans="1:15" ht="12.75" customHeight="1">
      <c r="A177" s="203" t="s">
        <v>994</v>
      </c>
      <c r="B177" s="203" t="s">
        <v>995</v>
      </c>
      <c r="C177" s="203" t="s">
        <v>996</v>
      </c>
      <c r="D177" s="204" t="s">
        <v>997</v>
      </c>
      <c r="E177" s="205">
        <v>17663821.32</v>
      </c>
      <c r="F177" s="205">
        <v>22663821.32</v>
      </c>
      <c r="G177" s="205">
        <v>17872000</v>
      </c>
      <c r="H177" s="205">
        <v>5000000</v>
      </c>
      <c r="I177" s="205">
        <v>0</v>
      </c>
      <c r="J177" s="205">
        <v>22872000</v>
      </c>
      <c r="K177" s="205">
        <v>0</v>
      </c>
      <c r="L177" s="205">
        <v>0</v>
      </c>
      <c r="M177" s="205">
        <v>22872000</v>
      </c>
      <c r="N177" s="206"/>
      <c r="O177" s="207"/>
    </row>
    <row r="178" spans="1:15" ht="12.75" customHeight="1">
      <c r="A178" s="208"/>
      <c r="B178" s="203" t="s">
        <v>998</v>
      </c>
      <c r="C178" s="203" t="s">
        <v>999</v>
      </c>
      <c r="D178" s="204" t="s">
        <v>1000</v>
      </c>
      <c r="E178" s="205">
        <v>17663821.32</v>
      </c>
      <c r="F178" s="205">
        <v>22663821.32</v>
      </c>
      <c r="G178" s="205">
        <v>17872000</v>
      </c>
      <c r="H178" s="205">
        <v>5000000</v>
      </c>
      <c r="I178" s="205">
        <v>0</v>
      </c>
      <c r="J178" s="205">
        <v>22872000</v>
      </c>
      <c r="K178" s="205">
        <v>0</v>
      </c>
      <c r="L178" s="205">
        <v>0</v>
      </c>
      <c r="M178" s="205">
        <v>22872000</v>
      </c>
      <c r="N178" s="206"/>
      <c r="O178" s="207"/>
    </row>
    <row r="179" spans="1:15" ht="12.75" customHeight="1">
      <c r="A179" s="208"/>
      <c r="B179" s="203" t="s">
        <v>1001</v>
      </c>
      <c r="C179" s="203" t="s">
        <v>1002</v>
      </c>
      <c r="D179" s="204" t="s">
        <v>1003</v>
      </c>
      <c r="E179" s="205">
        <v>0</v>
      </c>
      <c r="F179" s="205">
        <v>0</v>
      </c>
      <c r="G179" s="205">
        <v>0</v>
      </c>
      <c r="H179" s="205">
        <v>0</v>
      </c>
      <c r="I179" s="205">
        <v>0</v>
      </c>
      <c r="J179" s="205">
        <v>0</v>
      </c>
      <c r="K179" s="205">
        <v>0</v>
      </c>
      <c r="L179" s="205">
        <v>0</v>
      </c>
      <c r="M179" s="205">
        <v>0</v>
      </c>
      <c r="N179" s="206"/>
      <c r="O179" s="207"/>
    </row>
    <row r="180" spans="1:15" ht="12.75" customHeight="1">
      <c r="A180" s="203" t="s">
        <v>1004</v>
      </c>
      <c r="B180" s="203" t="s">
        <v>1005</v>
      </c>
      <c r="C180" s="203" t="s">
        <v>1006</v>
      </c>
      <c r="D180" s="204" t="s">
        <v>1007</v>
      </c>
      <c r="E180" s="205">
        <v>42234355.020000003</v>
      </c>
      <c r="F180" s="205">
        <v>55017447.590000004</v>
      </c>
      <c r="G180" s="205">
        <v>49959025.769999996</v>
      </c>
      <c r="H180" s="205">
        <v>22341180.290000003</v>
      </c>
      <c r="I180" s="205">
        <v>490562.26999999996</v>
      </c>
      <c r="J180" s="205">
        <v>72790768.329999998</v>
      </c>
      <c r="K180" s="205">
        <v>490562.27</v>
      </c>
      <c r="L180" s="205">
        <v>0</v>
      </c>
      <c r="M180" s="205">
        <v>72300206.060000002</v>
      </c>
      <c r="N180" s="206"/>
      <c r="O180" s="207"/>
    </row>
    <row r="181" spans="1:15" ht="12.75" customHeight="1">
      <c r="A181" s="203" t="s">
        <v>1008</v>
      </c>
      <c r="B181" s="203" t="s">
        <v>1009</v>
      </c>
      <c r="C181" s="203" t="s">
        <v>1010</v>
      </c>
      <c r="D181" s="204" t="s">
        <v>1011</v>
      </c>
      <c r="E181" s="205">
        <v>4618479.4800000004</v>
      </c>
      <c r="F181" s="205">
        <v>22280871.77</v>
      </c>
      <c r="G181" s="205">
        <v>7212957.8099999996</v>
      </c>
      <c r="H181" s="205">
        <v>28535647.98</v>
      </c>
      <c r="I181" s="205">
        <v>0</v>
      </c>
      <c r="J181" s="205">
        <v>35748605.789999999</v>
      </c>
      <c r="K181" s="205">
        <v>0</v>
      </c>
      <c r="L181" s="205">
        <v>0</v>
      </c>
      <c r="M181" s="205">
        <v>35748605.789999999</v>
      </c>
      <c r="N181" s="206"/>
      <c r="O181" s="207"/>
    </row>
    <row r="182" spans="1:15" ht="12.75" customHeight="1">
      <c r="A182" s="203" t="s">
        <v>1012</v>
      </c>
      <c r="B182" s="203" t="s">
        <v>1013</v>
      </c>
      <c r="C182" s="203" t="s">
        <v>1014</v>
      </c>
      <c r="D182" s="204" t="s">
        <v>1015</v>
      </c>
      <c r="E182" s="205">
        <v>12370299.439999999</v>
      </c>
      <c r="F182" s="205">
        <v>21691125.649999999</v>
      </c>
      <c r="G182" s="205">
        <v>15009369.08</v>
      </c>
      <c r="H182" s="205">
        <v>15812859.85</v>
      </c>
      <c r="I182" s="205">
        <v>0</v>
      </c>
      <c r="J182" s="205">
        <v>30822228.93</v>
      </c>
      <c r="K182" s="205">
        <v>0</v>
      </c>
      <c r="L182" s="205">
        <v>0</v>
      </c>
      <c r="M182" s="205">
        <v>30822228.93</v>
      </c>
      <c r="N182" s="206"/>
      <c r="O182" s="207"/>
    </row>
    <row r="183" spans="1:15" ht="12.75" customHeight="1">
      <c r="A183" s="208"/>
      <c r="B183" s="203" t="s">
        <v>1016</v>
      </c>
      <c r="C183" s="203" t="s">
        <v>1017</v>
      </c>
      <c r="D183" s="204" t="s">
        <v>1018</v>
      </c>
      <c r="E183" s="205">
        <v>6686993</v>
      </c>
      <c r="F183" s="205">
        <v>8886993</v>
      </c>
      <c r="G183" s="205">
        <v>6887347.2699999996</v>
      </c>
      <c r="H183" s="205">
        <v>3600124.86</v>
      </c>
      <c r="I183" s="205">
        <v>0</v>
      </c>
      <c r="J183" s="205">
        <v>10487472.130000001</v>
      </c>
      <c r="K183" s="205">
        <v>0</v>
      </c>
      <c r="L183" s="205">
        <v>0</v>
      </c>
      <c r="M183" s="205">
        <v>10487472.130000001</v>
      </c>
      <c r="N183" s="206"/>
      <c r="O183" s="207"/>
    </row>
    <row r="184" spans="1:15" ht="12.75" customHeight="1">
      <c r="A184" s="208"/>
      <c r="B184" s="203" t="s">
        <v>1019</v>
      </c>
      <c r="C184" s="203" t="s">
        <v>1020</v>
      </c>
      <c r="D184" s="204" t="s">
        <v>1021</v>
      </c>
      <c r="E184" s="205">
        <v>5112314.21</v>
      </c>
      <c r="F184" s="205">
        <v>12003189.890000001</v>
      </c>
      <c r="G184" s="205">
        <v>7519307.6399999997</v>
      </c>
      <c r="H184" s="205">
        <v>11887893.51</v>
      </c>
      <c r="I184" s="205">
        <v>0</v>
      </c>
      <c r="J184" s="205">
        <v>19407201.149999999</v>
      </c>
      <c r="K184" s="205">
        <v>0</v>
      </c>
      <c r="L184" s="205">
        <v>0</v>
      </c>
      <c r="M184" s="205">
        <v>19407201.149999999</v>
      </c>
      <c r="N184" s="206"/>
      <c r="O184" s="207"/>
    </row>
    <row r="185" spans="1:15" ht="12.75" customHeight="1">
      <c r="A185" s="208"/>
      <c r="B185" s="203" t="s">
        <v>1022</v>
      </c>
      <c r="C185" s="203" t="s">
        <v>1023</v>
      </c>
      <c r="D185" s="204" t="s">
        <v>1024</v>
      </c>
      <c r="E185" s="205">
        <v>570992.23</v>
      </c>
      <c r="F185" s="205">
        <v>570992.23</v>
      </c>
      <c r="G185" s="205">
        <v>602314.17000000004</v>
      </c>
      <c r="H185" s="205">
        <v>0</v>
      </c>
      <c r="I185" s="205">
        <v>0</v>
      </c>
      <c r="J185" s="205">
        <v>602314.17000000004</v>
      </c>
      <c r="K185" s="205">
        <v>0</v>
      </c>
      <c r="L185" s="205">
        <v>0</v>
      </c>
      <c r="M185" s="205">
        <v>602314.17000000004</v>
      </c>
      <c r="N185" s="206"/>
      <c r="O185" s="207"/>
    </row>
    <row r="186" spans="1:15" ht="12.75" customHeight="1">
      <c r="A186" s="208"/>
      <c r="B186" s="203" t="s">
        <v>1025</v>
      </c>
      <c r="C186" s="203" t="s">
        <v>1026</v>
      </c>
      <c r="D186" s="204" t="s">
        <v>1027</v>
      </c>
      <c r="E186" s="205">
        <v>0</v>
      </c>
      <c r="F186" s="205">
        <v>0</v>
      </c>
      <c r="G186" s="205">
        <v>0</v>
      </c>
      <c r="H186" s="205">
        <v>0</v>
      </c>
      <c r="I186" s="205">
        <v>0</v>
      </c>
      <c r="J186" s="205">
        <v>0</v>
      </c>
      <c r="K186" s="205">
        <v>0</v>
      </c>
      <c r="L186" s="205">
        <v>0</v>
      </c>
      <c r="M186" s="205">
        <v>0</v>
      </c>
      <c r="N186" s="206"/>
      <c r="O186" s="207"/>
    </row>
    <row r="187" spans="1:15" ht="12.75" customHeight="1">
      <c r="A187" s="208"/>
      <c r="B187" s="203" t="s">
        <v>1028</v>
      </c>
      <c r="C187" s="203" t="s">
        <v>1029</v>
      </c>
      <c r="D187" s="204" t="s">
        <v>1030</v>
      </c>
      <c r="E187" s="205">
        <v>0</v>
      </c>
      <c r="F187" s="205">
        <v>229950.53</v>
      </c>
      <c r="G187" s="205">
        <v>0</v>
      </c>
      <c r="H187" s="205">
        <v>324841.48</v>
      </c>
      <c r="I187" s="205">
        <v>0</v>
      </c>
      <c r="J187" s="205">
        <v>324841.48</v>
      </c>
      <c r="K187" s="205">
        <v>0</v>
      </c>
      <c r="L187" s="205">
        <v>0</v>
      </c>
      <c r="M187" s="205">
        <v>324841.48</v>
      </c>
      <c r="N187" s="206"/>
      <c r="O187" s="207"/>
    </row>
    <row r="188" spans="1:15" ht="12.75" customHeight="1">
      <c r="A188" s="208"/>
      <c r="B188" s="203" t="s">
        <v>1031</v>
      </c>
      <c r="C188" s="203" t="s">
        <v>1032</v>
      </c>
      <c r="D188" s="204" t="s">
        <v>1033</v>
      </c>
      <c r="E188" s="205">
        <v>0</v>
      </c>
      <c r="F188" s="205">
        <v>0</v>
      </c>
      <c r="G188" s="205">
        <v>400</v>
      </c>
      <c r="H188" s="205">
        <v>0</v>
      </c>
      <c r="I188" s="205">
        <v>0</v>
      </c>
      <c r="J188" s="205">
        <v>400</v>
      </c>
      <c r="K188" s="205">
        <v>0</v>
      </c>
      <c r="L188" s="205">
        <v>0</v>
      </c>
      <c r="M188" s="205">
        <v>400</v>
      </c>
      <c r="N188" s="206"/>
      <c r="O188" s="207"/>
    </row>
    <row r="189" spans="1:15" ht="12.75" customHeight="1">
      <c r="A189" s="208"/>
      <c r="B189" s="203" t="s">
        <v>1034</v>
      </c>
      <c r="C189" s="203" t="s">
        <v>1035</v>
      </c>
      <c r="D189" s="204" t="s">
        <v>1036</v>
      </c>
      <c r="E189" s="205">
        <v>0</v>
      </c>
      <c r="F189" s="205">
        <v>0</v>
      </c>
      <c r="G189" s="205">
        <v>0</v>
      </c>
      <c r="H189" s="205">
        <v>0</v>
      </c>
      <c r="I189" s="205">
        <v>0</v>
      </c>
      <c r="J189" s="205">
        <v>0</v>
      </c>
      <c r="K189" s="205">
        <v>0</v>
      </c>
      <c r="L189" s="205">
        <v>0</v>
      </c>
      <c r="M189" s="205">
        <v>0</v>
      </c>
      <c r="N189" s="206"/>
      <c r="O189" s="207"/>
    </row>
    <row r="190" spans="1:15" ht="12.75" customHeight="1">
      <c r="A190" s="208"/>
      <c r="B190" s="203" t="s">
        <v>1037</v>
      </c>
      <c r="C190" s="203" t="s">
        <v>1038</v>
      </c>
      <c r="D190" s="204" t="s">
        <v>1039</v>
      </c>
      <c r="E190" s="205">
        <v>0</v>
      </c>
      <c r="F190" s="205">
        <v>0</v>
      </c>
      <c r="G190" s="205">
        <v>0</v>
      </c>
      <c r="H190" s="205">
        <v>0</v>
      </c>
      <c r="I190" s="205">
        <v>0</v>
      </c>
      <c r="J190" s="205">
        <v>0</v>
      </c>
      <c r="K190" s="205">
        <v>0</v>
      </c>
      <c r="L190" s="205">
        <v>0</v>
      </c>
      <c r="M190" s="205">
        <v>0</v>
      </c>
      <c r="N190" s="206"/>
      <c r="O190" s="207"/>
    </row>
    <row r="191" spans="1:15" ht="12.75" customHeight="1">
      <c r="A191" s="208"/>
      <c r="B191" s="203" t="s">
        <v>1040</v>
      </c>
      <c r="C191" s="203" t="s">
        <v>1041</v>
      </c>
      <c r="D191" s="204" t="s">
        <v>1042</v>
      </c>
      <c r="E191" s="205">
        <v>0</v>
      </c>
      <c r="F191" s="205">
        <v>0</v>
      </c>
      <c r="G191" s="205">
        <v>0</v>
      </c>
      <c r="H191" s="205">
        <v>0</v>
      </c>
      <c r="I191" s="205">
        <v>0</v>
      </c>
      <c r="J191" s="205">
        <v>0</v>
      </c>
      <c r="K191" s="205">
        <v>0</v>
      </c>
      <c r="L191" s="205">
        <v>0</v>
      </c>
      <c r="M191" s="205">
        <v>0</v>
      </c>
      <c r="N191" s="206"/>
      <c r="O191" s="207"/>
    </row>
    <row r="192" spans="1:15" ht="12.75" customHeight="1">
      <c r="A192" s="203" t="s">
        <v>1043</v>
      </c>
      <c r="B192" s="203" t="s">
        <v>1044</v>
      </c>
      <c r="C192" s="203" t="s">
        <v>1045</v>
      </c>
      <c r="D192" s="204" t="s">
        <v>1046</v>
      </c>
      <c r="E192" s="205">
        <v>2373970.7999999998</v>
      </c>
      <c r="F192" s="205">
        <v>3157760.76</v>
      </c>
      <c r="G192" s="205">
        <v>8948687.5999999996</v>
      </c>
      <c r="H192" s="205">
        <v>6460200.7599999998</v>
      </c>
      <c r="I192" s="205">
        <v>82335.510000000009</v>
      </c>
      <c r="J192" s="205">
        <v>15491223.869999999</v>
      </c>
      <c r="K192" s="205">
        <v>0</v>
      </c>
      <c r="L192" s="205">
        <v>0</v>
      </c>
      <c r="M192" s="205">
        <v>15491223.869999999</v>
      </c>
      <c r="N192" s="206"/>
      <c r="O192" s="207"/>
    </row>
    <row r="193" spans="1:15" ht="12.75" customHeight="1">
      <c r="A193" s="208"/>
      <c r="B193" s="203" t="s">
        <v>1047</v>
      </c>
      <c r="C193" s="203" t="s">
        <v>1048</v>
      </c>
      <c r="D193" s="204" t="s">
        <v>1049</v>
      </c>
      <c r="E193" s="205">
        <v>1625730.3</v>
      </c>
      <c r="F193" s="205">
        <v>1645709.13</v>
      </c>
      <c r="G193" s="205">
        <v>4756806.1500000004</v>
      </c>
      <c r="H193" s="205">
        <v>0</v>
      </c>
      <c r="I193" s="205">
        <v>60911.079999999987</v>
      </c>
      <c r="J193" s="205">
        <v>4817717.2300000004</v>
      </c>
      <c r="K193" s="205">
        <v>0</v>
      </c>
      <c r="L193" s="205">
        <v>0</v>
      </c>
      <c r="M193" s="205">
        <v>4817717.2300000004</v>
      </c>
      <c r="N193" s="206"/>
      <c r="O193" s="207"/>
    </row>
    <row r="194" spans="1:15" ht="12.75" customHeight="1">
      <c r="A194" s="208"/>
      <c r="B194" s="203" t="s">
        <v>1050</v>
      </c>
      <c r="C194" s="203" t="s">
        <v>1051</v>
      </c>
      <c r="D194" s="204" t="s">
        <v>1052</v>
      </c>
      <c r="E194" s="205">
        <v>0</v>
      </c>
      <c r="F194" s="205">
        <v>0</v>
      </c>
      <c r="G194" s="205">
        <v>0</v>
      </c>
      <c r="H194" s="205">
        <v>0</v>
      </c>
      <c r="I194" s="205">
        <v>0</v>
      </c>
      <c r="J194" s="205">
        <v>0</v>
      </c>
      <c r="K194" s="205">
        <v>0</v>
      </c>
      <c r="L194" s="205">
        <v>0</v>
      </c>
      <c r="M194" s="205">
        <v>0</v>
      </c>
      <c r="N194" s="206"/>
      <c r="O194" s="207"/>
    </row>
    <row r="195" spans="1:15" ht="12.75" customHeight="1">
      <c r="A195" s="208"/>
      <c r="B195" s="203" t="s">
        <v>1053</v>
      </c>
      <c r="C195" s="203" t="s">
        <v>1054</v>
      </c>
      <c r="D195" s="204" t="s">
        <v>1055</v>
      </c>
      <c r="E195" s="205">
        <v>0</v>
      </c>
      <c r="F195" s="205">
        <v>0</v>
      </c>
      <c r="G195" s="205">
        <v>0</v>
      </c>
      <c r="H195" s="205">
        <v>0</v>
      </c>
      <c r="I195" s="205">
        <v>0</v>
      </c>
      <c r="J195" s="205">
        <v>0</v>
      </c>
      <c r="K195" s="205">
        <v>0</v>
      </c>
      <c r="L195" s="205">
        <v>0</v>
      </c>
      <c r="M195" s="205">
        <v>0</v>
      </c>
      <c r="N195" s="206"/>
      <c r="O195" s="207"/>
    </row>
    <row r="196" spans="1:15" ht="12.75" customHeight="1">
      <c r="A196" s="208"/>
      <c r="B196" s="203" t="s">
        <v>1056</v>
      </c>
      <c r="C196" s="203" t="s">
        <v>1057</v>
      </c>
      <c r="D196" s="204" t="s">
        <v>1058</v>
      </c>
      <c r="E196" s="205">
        <v>360646</v>
      </c>
      <c r="F196" s="205">
        <v>873419.12</v>
      </c>
      <c r="G196" s="205">
        <v>2809812.61</v>
      </c>
      <c r="H196" s="205">
        <v>5663411.9899999993</v>
      </c>
      <c r="I196" s="205">
        <v>0</v>
      </c>
      <c r="J196" s="205">
        <v>8473224.5999999996</v>
      </c>
      <c r="K196" s="205">
        <v>0</v>
      </c>
      <c r="L196" s="205">
        <v>0</v>
      </c>
      <c r="M196" s="205">
        <v>8473224.5999999996</v>
      </c>
      <c r="N196" s="206"/>
      <c r="O196" s="207"/>
    </row>
    <row r="197" spans="1:15" ht="12.75" customHeight="1">
      <c r="A197" s="208"/>
      <c r="B197" s="203" t="s">
        <v>1059</v>
      </c>
      <c r="C197" s="203" t="s">
        <v>1060</v>
      </c>
      <c r="D197" s="204" t="s">
        <v>1061</v>
      </c>
      <c r="E197" s="205">
        <v>0</v>
      </c>
      <c r="F197" s="205">
        <v>0</v>
      </c>
      <c r="G197" s="205">
        <v>0</v>
      </c>
      <c r="H197" s="205">
        <v>0</v>
      </c>
      <c r="I197" s="205">
        <v>0</v>
      </c>
      <c r="J197" s="205">
        <v>0</v>
      </c>
      <c r="K197" s="205">
        <v>0</v>
      </c>
      <c r="L197" s="205">
        <v>0</v>
      </c>
      <c r="M197" s="205">
        <v>0</v>
      </c>
      <c r="N197" s="206"/>
      <c r="O197" s="207"/>
    </row>
    <row r="198" spans="1:15" ht="12.75" customHeight="1">
      <c r="A198" s="208"/>
      <c r="B198" s="203" t="s">
        <v>1062</v>
      </c>
      <c r="C198" s="203" t="s">
        <v>1063</v>
      </c>
      <c r="D198" s="204" t="s">
        <v>1064</v>
      </c>
      <c r="E198" s="205">
        <v>0</v>
      </c>
      <c r="F198" s="205">
        <v>0</v>
      </c>
      <c r="G198" s="205">
        <v>0</v>
      </c>
      <c r="H198" s="205">
        <v>0</v>
      </c>
      <c r="I198" s="205">
        <v>0</v>
      </c>
      <c r="J198" s="205">
        <v>0</v>
      </c>
      <c r="K198" s="205">
        <v>0</v>
      </c>
      <c r="L198" s="205">
        <v>0</v>
      </c>
      <c r="M198" s="205">
        <v>0</v>
      </c>
      <c r="N198" s="206"/>
      <c r="O198" s="207"/>
    </row>
    <row r="199" spans="1:15" ht="12.75" customHeight="1">
      <c r="A199" s="208"/>
      <c r="B199" s="203" t="s">
        <v>1065</v>
      </c>
      <c r="C199" s="203" t="s">
        <v>1066</v>
      </c>
      <c r="D199" s="204" t="s">
        <v>1067</v>
      </c>
      <c r="E199" s="205">
        <v>197387.96</v>
      </c>
      <c r="F199" s="205">
        <v>278874.7</v>
      </c>
      <c r="G199" s="205">
        <v>288277.40999999997</v>
      </c>
      <c r="H199" s="205">
        <v>99820.69</v>
      </c>
      <c r="I199" s="205">
        <v>12346.95</v>
      </c>
      <c r="J199" s="205">
        <v>400445.05</v>
      </c>
      <c r="K199" s="205">
        <v>0</v>
      </c>
      <c r="L199" s="205">
        <v>0</v>
      </c>
      <c r="M199" s="205">
        <v>400445.05</v>
      </c>
      <c r="N199" s="206"/>
      <c r="O199" s="207"/>
    </row>
    <row r="200" spans="1:15" ht="12.75" customHeight="1">
      <c r="A200" s="208"/>
      <c r="B200" s="203" t="s">
        <v>1068</v>
      </c>
      <c r="C200" s="203" t="s">
        <v>1069</v>
      </c>
      <c r="D200" s="204" t="s">
        <v>1070</v>
      </c>
      <c r="E200" s="205">
        <v>0</v>
      </c>
      <c r="F200" s="205">
        <v>0</v>
      </c>
      <c r="G200" s="205">
        <v>227552.48</v>
      </c>
      <c r="H200" s="205">
        <v>177727.4</v>
      </c>
      <c r="I200" s="205">
        <v>0</v>
      </c>
      <c r="J200" s="205">
        <v>405279.88</v>
      </c>
      <c r="K200" s="205">
        <v>0</v>
      </c>
      <c r="L200" s="205">
        <v>0</v>
      </c>
      <c r="M200" s="205">
        <v>405279.88</v>
      </c>
      <c r="N200" s="206"/>
      <c r="O200" s="207"/>
    </row>
    <row r="201" spans="1:15" ht="12.75" customHeight="1">
      <c r="A201" s="208"/>
      <c r="B201" s="203" t="s">
        <v>1071</v>
      </c>
      <c r="C201" s="203" t="s">
        <v>1072</v>
      </c>
      <c r="D201" s="204" t="s">
        <v>1073</v>
      </c>
      <c r="E201" s="205">
        <v>43848.480000000003</v>
      </c>
      <c r="F201" s="205">
        <v>43848.480000000003</v>
      </c>
      <c r="G201" s="205">
        <v>610199.57999999996</v>
      </c>
      <c r="H201" s="205">
        <v>220340.22</v>
      </c>
      <c r="I201" s="205">
        <v>0</v>
      </c>
      <c r="J201" s="205">
        <v>830539.8</v>
      </c>
      <c r="K201" s="205">
        <v>0</v>
      </c>
      <c r="L201" s="205">
        <v>0</v>
      </c>
      <c r="M201" s="205">
        <v>830539.8</v>
      </c>
      <c r="N201" s="206"/>
      <c r="O201" s="207"/>
    </row>
    <row r="202" spans="1:15" ht="12.75" customHeight="1">
      <c r="A202" s="208"/>
      <c r="B202" s="203" t="s">
        <v>1074</v>
      </c>
      <c r="C202" s="203" t="s">
        <v>1075</v>
      </c>
      <c r="D202" s="204" t="s">
        <v>1076</v>
      </c>
      <c r="E202" s="205">
        <v>0</v>
      </c>
      <c r="F202" s="205">
        <v>0</v>
      </c>
      <c r="G202" s="205">
        <v>0</v>
      </c>
      <c r="H202" s="205">
        <v>0</v>
      </c>
      <c r="I202" s="205">
        <v>0</v>
      </c>
      <c r="J202" s="205">
        <v>0</v>
      </c>
      <c r="K202" s="205">
        <v>0</v>
      </c>
      <c r="L202" s="205">
        <v>0</v>
      </c>
      <c r="M202" s="205">
        <v>0</v>
      </c>
      <c r="N202" s="206"/>
      <c r="O202" s="207"/>
    </row>
    <row r="203" spans="1:15" ht="12.75" customHeight="1">
      <c r="A203" s="208"/>
      <c r="B203" s="203" t="s">
        <v>1077</v>
      </c>
      <c r="C203" s="203" t="s">
        <v>1078</v>
      </c>
      <c r="D203" s="204" t="s">
        <v>1079</v>
      </c>
      <c r="E203" s="205">
        <v>73751.22</v>
      </c>
      <c r="F203" s="205">
        <v>122819.4</v>
      </c>
      <c r="G203" s="205">
        <v>112703.85</v>
      </c>
      <c r="H203" s="205">
        <v>59892.41</v>
      </c>
      <c r="I203" s="205">
        <v>8819.26</v>
      </c>
      <c r="J203" s="205">
        <v>181415.52</v>
      </c>
      <c r="K203" s="205">
        <v>0</v>
      </c>
      <c r="L203" s="205">
        <v>0</v>
      </c>
      <c r="M203" s="205">
        <v>181415.52</v>
      </c>
      <c r="N203" s="206"/>
      <c r="O203" s="207"/>
    </row>
    <row r="204" spans="1:15" ht="12.75" customHeight="1">
      <c r="A204" s="208"/>
      <c r="B204" s="203" t="s">
        <v>1080</v>
      </c>
      <c r="C204" s="203" t="s">
        <v>1081</v>
      </c>
      <c r="D204" s="204" t="s">
        <v>1082</v>
      </c>
      <c r="E204" s="205">
        <v>0</v>
      </c>
      <c r="F204" s="205">
        <v>0</v>
      </c>
      <c r="G204" s="205">
        <v>0</v>
      </c>
      <c r="H204" s="205">
        <v>0</v>
      </c>
      <c r="I204" s="205">
        <v>0</v>
      </c>
      <c r="J204" s="205">
        <v>0</v>
      </c>
      <c r="K204" s="205">
        <v>0</v>
      </c>
      <c r="L204" s="205">
        <v>0</v>
      </c>
      <c r="M204" s="205">
        <v>0</v>
      </c>
      <c r="N204" s="206"/>
      <c r="O204" s="207"/>
    </row>
    <row r="205" spans="1:15" ht="12.75" customHeight="1">
      <c r="A205" s="208"/>
      <c r="B205" s="203" t="s">
        <v>1083</v>
      </c>
      <c r="C205" s="203" t="s">
        <v>1084</v>
      </c>
      <c r="D205" s="204" t="s">
        <v>1085</v>
      </c>
      <c r="E205" s="205">
        <v>62802.39</v>
      </c>
      <c r="F205" s="205">
        <v>94780.63</v>
      </c>
      <c r="G205" s="205">
        <v>88770.83</v>
      </c>
      <c r="H205" s="205">
        <v>39928.269999999997</v>
      </c>
      <c r="I205" s="205">
        <v>0</v>
      </c>
      <c r="J205" s="205">
        <v>128699.1</v>
      </c>
      <c r="K205" s="205">
        <v>0</v>
      </c>
      <c r="L205" s="205">
        <v>0</v>
      </c>
      <c r="M205" s="205">
        <v>128699.1</v>
      </c>
      <c r="N205" s="206"/>
      <c r="O205" s="207"/>
    </row>
    <row r="206" spans="1:15" ht="12.75" customHeight="1">
      <c r="A206" s="208"/>
      <c r="B206" s="203" t="s">
        <v>1086</v>
      </c>
      <c r="C206" s="203" t="s">
        <v>1087</v>
      </c>
      <c r="D206" s="204" t="s">
        <v>1088</v>
      </c>
      <c r="E206" s="205">
        <v>0</v>
      </c>
      <c r="F206" s="205">
        <v>199.22</v>
      </c>
      <c r="G206" s="205">
        <v>0</v>
      </c>
      <c r="H206" s="205">
        <v>0</v>
      </c>
      <c r="I206" s="205">
        <v>199.22</v>
      </c>
      <c r="J206" s="205">
        <v>199.22</v>
      </c>
      <c r="K206" s="205">
        <v>0</v>
      </c>
      <c r="L206" s="205">
        <v>0</v>
      </c>
      <c r="M206" s="205">
        <v>199.22</v>
      </c>
      <c r="N206" s="206"/>
      <c r="O206" s="207"/>
    </row>
    <row r="207" spans="1:15" ht="12.75" customHeight="1">
      <c r="A207" s="208"/>
      <c r="B207" s="203" t="s">
        <v>1089</v>
      </c>
      <c r="C207" s="203" t="s">
        <v>1090</v>
      </c>
      <c r="D207" s="204" t="s">
        <v>1091</v>
      </c>
      <c r="E207" s="205">
        <v>9804.4500000000007</v>
      </c>
      <c r="F207" s="205">
        <v>86531.8</v>
      </c>
      <c r="G207" s="205">
        <v>54564.69</v>
      </c>
      <c r="H207" s="205">
        <v>180031.77</v>
      </c>
      <c r="I207" s="205">
        <v>59</v>
      </c>
      <c r="J207" s="205">
        <v>234655.46</v>
      </c>
      <c r="K207" s="205">
        <v>0</v>
      </c>
      <c r="L207" s="205">
        <v>0</v>
      </c>
      <c r="M207" s="205">
        <v>234655.46</v>
      </c>
      <c r="N207" s="206"/>
      <c r="O207" s="207"/>
    </row>
    <row r="208" spans="1:15" ht="12.75" customHeight="1">
      <c r="A208" s="208"/>
      <c r="B208" s="203" t="s">
        <v>1092</v>
      </c>
      <c r="C208" s="203" t="s">
        <v>1093</v>
      </c>
      <c r="D208" s="204" t="s">
        <v>1094</v>
      </c>
      <c r="E208" s="205">
        <v>0</v>
      </c>
      <c r="F208" s="205">
        <v>11578.28</v>
      </c>
      <c r="G208" s="205">
        <v>0</v>
      </c>
      <c r="H208" s="205">
        <v>19048.009999999998</v>
      </c>
      <c r="I208" s="205">
        <v>0</v>
      </c>
      <c r="J208" s="205">
        <v>19048.009999999998</v>
      </c>
      <c r="K208" s="205">
        <v>0</v>
      </c>
      <c r="L208" s="205">
        <v>0</v>
      </c>
      <c r="M208" s="205">
        <v>19048.009999999998</v>
      </c>
      <c r="N208" s="206"/>
      <c r="O208" s="207"/>
    </row>
    <row r="209" spans="1:15" ht="12.75" customHeight="1">
      <c r="A209" s="203" t="s">
        <v>1095</v>
      </c>
      <c r="B209" s="203" t="s">
        <v>1096</v>
      </c>
      <c r="C209" s="203" t="s">
        <v>1097</v>
      </c>
      <c r="D209" s="204" t="s">
        <v>1098</v>
      </c>
      <c r="E209" s="205">
        <v>106997.92</v>
      </c>
      <c r="F209" s="205">
        <v>178668.07</v>
      </c>
      <c r="G209" s="205">
        <v>106997.92</v>
      </c>
      <c r="H209" s="205">
        <v>66984.960000000006</v>
      </c>
      <c r="I209" s="205">
        <v>0</v>
      </c>
      <c r="J209" s="205">
        <v>173982.88</v>
      </c>
      <c r="K209" s="205">
        <v>0</v>
      </c>
      <c r="L209" s="205">
        <v>0</v>
      </c>
      <c r="M209" s="205">
        <v>173982.88</v>
      </c>
      <c r="N209" s="206"/>
      <c r="O209" s="207"/>
    </row>
    <row r="210" spans="1:15" ht="12.75" customHeight="1">
      <c r="A210" s="203" t="s">
        <v>1099</v>
      </c>
      <c r="B210" s="203" t="s">
        <v>1100</v>
      </c>
      <c r="C210" s="203" t="s">
        <v>1101</v>
      </c>
      <c r="D210" s="204" t="s">
        <v>1102</v>
      </c>
      <c r="E210" s="205">
        <v>0</v>
      </c>
      <c r="F210" s="205">
        <v>0</v>
      </c>
      <c r="G210" s="205">
        <v>0</v>
      </c>
      <c r="H210" s="205">
        <v>0</v>
      </c>
      <c r="I210" s="205">
        <v>0</v>
      </c>
      <c r="J210" s="205">
        <v>0</v>
      </c>
      <c r="K210" s="205">
        <v>0</v>
      </c>
      <c r="L210" s="205">
        <v>0</v>
      </c>
      <c r="M210" s="205">
        <v>0</v>
      </c>
      <c r="N210" s="206"/>
      <c r="O210" s="207"/>
    </row>
    <row r="211" spans="1:15" ht="12.75" customHeight="1">
      <c r="A211" s="203" t="s">
        <v>1103</v>
      </c>
      <c r="B211" s="203" t="s">
        <v>1104</v>
      </c>
      <c r="C211" s="203" t="s">
        <v>1105</v>
      </c>
      <c r="D211" s="204" t="s">
        <v>1106</v>
      </c>
      <c r="E211" s="205">
        <v>8586723.8599999994</v>
      </c>
      <c r="F211" s="205">
        <v>49826283.240000002</v>
      </c>
      <c r="G211" s="205">
        <v>8333452.879999999</v>
      </c>
      <c r="H211" s="205">
        <v>78969943.930000007</v>
      </c>
      <c r="I211" s="205">
        <v>0</v>
      </c>
      <c r="J211" s="205">
        <v>87303396.810000002</v>
      </c>
      <c r="K211" s="205">
        <v>36189468.560000002</v>
      </c>
      <c r="L211" s="205">
        <v>0</v>
      </c>
      <c r="M211" s="205">
        <v>51113928.25</v>
      </c>
      <c r="N211" s="206"/>
      <c r="O211" s="207"/>
    </row>
    <row r="212" spans="1:15" ht="12.75" customHeight="1">
      <c r="A212" s="203" t="s">
        <v>1107</v>
      </c>
      <c r="B212" s="203" t="s">
        <v>1108</v>
      </c>
      <c r="C212" s="203" t="s">
        <v>1109</v>
      </c>
      <c r="D212" s="204" t="s">
        <v>1110</v>
      </c>
      <c r="E212" s="205">
        <v>0</v>
      </c>
      <c r="F212" s="205">
        <v>0</v>
      </c>
      <c r="G212" s="205">
        <v>0</v>
      </c>
      <c r="H212" s="205">
        <v>0</v>
      </c>
      <c r="I212" s="205">
        <v>0</v>
      </c>
      <c r="J212" s="205">
        <v>0</v>
      </c>
      <c r="K212" s="205">
        <v>0</v>
      </c>
      <c r="L212" s="205">
        <v>0</v>
      </c>
      <c r="M212" s="205">
        <v>0</v>
      </c>
      <c r="N212" s="206"/>
      <c r="O212" s="207"/>
    </row>
    <row r="213" spans="1:15" ht="12.75" customHeight="1">
      <c r="A213" s="203" t="s">
        <v>1111</v>
      </c>
      <c r="B213" s="203" t="s">
        <v>1112</v>
      </c>
      <c r="C213" s="203" t="s">
        <v>1113</v>
      </c>
      <c r="D213" s="204" t="s">
        <v>1114</v>
      </c>
      <c r="E213" s="205">
        <v>0</v>
      </c>
      <c r="F213" s="205">
        <v>0</v>
      </c>
      <c r="G213" s="205">
        <v>0</v>
      </c>
      <c r="H213" s="205">
        <v>0</v>
      </c>
      <c r="I213" s="205">
        <v>0</v>
      </c>
      <c r="J213" s="205">
        <v>0</v>
      </c>
      <c r="K213" s="205">
        <v>0</v>
      </c>
      <c r="L213" s="205">
        <v>0</v>
      </c>
      <c r="M213" s="205">
        <v>0</v>
      </c>
      <c r="N213" s="206"/>
      <c r="O213" s="207"/>
    </row>
    <row r="214" spans="1:15" ht="12.75" customHeight="1">
      <c r="A214" s="208"/>
      <c r="B214" s="203" t="s">
        <v>1115</v>
      </c>
      <c r="C214" s="203" t="s">
        <v>1116</v>
      </c>
      <c r="D214" s="204" t="s">
        <v>1117</v>
      </c>
      <c r="E214" s="205">
        <v>0</v>
      </c>
      <c r="F214" s="205">
        <v>0</v>
      </c>
      <c r="G214" s="205">
        <v>0</v>
      </c>
      <c r="H214" s="205">
        <v>0</v>
      </c>
      <c r="I214" s="205">
        <v>0</v>
      </c>
      <c r="J214" s="205">
        <v>0</v>
      </c>
      <c r="K214" s="205">
        <v>0</v>
      </c>
      <c r="L214" s="205">
        <v>0</v>
      </c>
      <c r="M214" s="205">
        <v>0</v>
      </c>
      <c r="N214" s="206"/>
      <c r="O214" s="207"/>
    </row>
    <row r="215" spans="1:15" ht="12.75" customHeight="1">
      <c r="A215" s="303" t="s">
        <v>1118</v>
      </c>
      <c r="B215" s="304"/>
      <c r="C215" s="303" t="s">
        <v>1116</v>
      </c>
      <c r="D215" s="305"/>
      <c r="E215" s="306">
        <v>0</v>
      </c>
      <c r="F215" s="306">
        <v>0</v>
      </c>
      <c r="G215" s="306">
        <v>0</v>
      </c>
      <c r="H215" s="306">
        <v>0</v>
      </c>
      <c r="I215" s="306">
        <v>0</v>
      </c>
      <c r="J215" s="306">
        <v>0</v>
      </c>
      <c r="K215" s="306">
        <v>0</v>
      </c>
      <c r="L215" s="306">
        <v>0</v>
      </c>
      <c r="M215" s="306">
        <v>0</v>
      </c>
      <c r="N215" s="307"/>
      <c r="O215" s="308"/>
    </row>
    <row r="216" spans="1:15" ht="12.75" customHeight="1">
      <c r="A216" s="303" t="s">
        <v>1119</v>
      </c>
      <c r="B216" s="304"/>
      <c r="C216" s="303" t="s">
        <v>1120</v>
      </c>
      <c r="D216" s="305"/>
      <c r="E216" s="306">
        <v>192954647.84</v>
      </c>
      <c r="F216" s="306">
        <v>327315978.39999998</v>
      </c>
      <c r="G216" s="306">
        <v>182442491.05999997</v>
      </c>
      <c r="H216" s="306">
        <v>204686817.77000001</v>
      </c>
      <c r="I216" s="306">
        <v>572897.78</v>
      </c>
      <c r="J216" s="306">
        <v>387702206.60999995</v>
      </c>
      <c r="K216" s="306">
        <v>36680030.830000006</v>
      </c>
      <c r="L216" s="306">
        <v>0</v>
      </c>
      <c r="M216" s="306">
        <v>351022175.77999997</v>
      </c>
      <c r="N216" s="307" t="s">
        <v>753</v>
      </c>
      <c r="O216" s="308"/>
    </row>
    <row r="217" spans="1:15" ht="12.75" customHeight="1">
      <c r="A217" s="203" t="s">
        <v>1121</v>
      </c>
      <c r="B217" s="203" t="s">
        <v>1122</v>
      </c>
      <c r="C217" s="203" t="s">
        <v>1123</v>
      </c>
      <c r="D217" s="204" t="s">
        <v>1124</v>
      </c>
      <c r="E217" s="205">
        <v>0</v>
      </c>
      <c r="F217" s="205">
        <v>0</v>
      </c>
      <c r="G217" s="205">
        <v>0</v>
      </c>
      <c r="H217" s="205">
        <v>0</v>
      </c>
      <c r="I217" s="205">
        <v>0</v>
      </c>
      <c r="J217" s="205">
        <v>0</v>
      </c>
      <c r="K217" s="205">
        <v>0</v>
      </c>
      <c r="L217" s="205">
        <v>0</v>
      </c>
      <c r="M217" s="205">
        <v>0</v>
      </c>
      <c r="N217" s="206"/>
      <c r="O217" s="207"/>
    </row>
    <row r="218" spans="1:15" ht="12.75" customHeight="1">
      <c r="A218" s="208"/>
      <c r="B218" s="203" t="s">
        <v>1125</v>
      </c>
      <c r="C218" s="203" t="s">
        <v>1126</v>
      </c>
      <c r="D218" s="204" t="s">
        <v>1127</v>
      </c>
      <c r="E218" s="205">
        <v>0</v>
      </c>
      <c r="F218" s="205">
        <v>0</v>
      </c>
      <c r="G218" s="205">
        <v>0</v>
      </c>
      <c r="H218" s="205">
        <v>0</v>
      </c>
      <c r="I218" s="205">
        <v>0</v>
      </c>
      <c r="J218" s="205">
        <v>0</v>
      </c>
      <c r="K218" s="205">
        <v>0</v>
      </c>
      <c r="L218" s="205">
        <v>0</v>
      </c>
      <c r="M218" s="205">
        <v>0</v>
      </c>
      <c r="N218" s="206"/>
      <c r="O218" s="207"/>
    </row>
    <row r="219" spans="1:15" ht="12.75" customHeight="1">
      <c r="A219" s="208"/>
      <c r="B219" s="203" t="s">
        <v>1128</v>
      </c>
      <c r="C219" s="203" t="s">
        <v>1129</v>
      </c>
      <c r="D219" s="204" t="s">
        <v>1130</v>
      </c>
      <c r="E219" s="205">
        <v>0</v>
      </c>
      <c r="F219" s="205">
        <v>0</v>
      </c>
      <c r="G219" s="205">
        <v>0</v>
      </c>
      <c r="H219" s="205">
        <v>0</v>
      </c>
      <c r="I219" s="205">
        <v>0</v>
      </c>
      <c r="J219" s="205">
        <v>0</v>
      </c>
      <c r="K219" s="205">
        <v>0</v>
      </c>
      <c r="L219" s="205">
        <v>0</v>
      </c>
      <c r="M219" s="205">
        <v>0</v>
      </c>
      <c r="N219" s="206"/>
      <c r="O219" s="207"/>
    </row>
    <row r="220" spans="1:15" ht="12.75" customHeight="1">
      <c r="A220" s="203" t="s">
        <v>1131</v>
      </c>
      <c r="B220" s="203" t="s">
        <v>1132</v>
      </c>
      <c r="C220" s="203" t="s">
        <v>1133</v>
      </c>
      <c r="D220" s="204" t="s">
        <v>1134</v>
      </c>
      <c r="E220" s="205">
        <v>0</v>
      </c>
      <c r="F220" s="205">
        <v>0</v>
      </c>
      <c r="G220" s="205">
        <v>0</v>
      </c>
      <c r="H220" s="205">
        <v>0</v>
      </c>
      <c r="I220" s="205">
        <v>0</v>
      </c>
      <c r="J220" s="205">
        <v>0</v>
      </c>
      <c r="K220" s="205">
        <v>0</v>
      </c>
      <c r="L220" s="205">
        <v>0</v>
      </c>
      <c r="M220" s="205">
        <v>0</v>
      </c>
      <c r="N220" s="206"/>
      <c r="O220" s="207"/>
    </row>
    <row r="221" spans="1:15" ht="12.75" customHeight="1">
      <c r="A221" s="208"/>
      <c r="B221" s="203" t="s">
        <v>1135</v>
      </c>
      <c r="C221" s="203" t="s">
        <v>1136</v>
      </c>
      <c r="D221" s="204" t="s">
        <v>1137</v>
      </c>
      <c r="E221" s="205">
        <v>0</v>
      </c>
      <c r="F221" s="205">
        <v>0</v>
      </c>
      <c r="G221" s="205">
        <v>0</v>
      </c>
      <c r="H221" s="205">
        <v>0</v>
      </c>
      <c r="I221" s="205">
        <v>0</v>
      </c>
      <c r="J221" s="205">
        <v>0</v>
      </c>
      <c r="K221" s="205">
        <v>0</v>
      </c>
      <c r="L221" s="205">
        <v>0</v>
      </c>
      <c r="M221" s="205">
        <v>0</v>
      </c>
      <c r="N221" s="206"/>
      <c r="O221" s="207"/>
    </row>
    <row r="222" spans="1:15" ht="12.75" customHeight="1">
      <c r="A222" s="208"/>
      <c r="B222" s="203" t="s">
        <v>1138</v>
      </c>
      <c r="C222" s="203" t="s">
        <v>1139</v>
      </c>
      <c r="D222" s="204" t="s">
        <v>1140</v>
      </c>
      <c r="E222" s="205">
        <v>0</v>
      </c>
      <c r="F222" s="205">
        <v>0</v>
      </c>
      <c r="G222" s="205">
        <v>0</v>
      </c>
      <c r="H222" s="205">
        <v>0</v>
      </c>
      <c r="I222" s="205">
        <v>0</v>
      </c>
      <c r="J222" s="205">
        <v>0</v>
      </c>
      <c r="K222" s="205">
        <v>0</v>
      </c>
      <c r="L222" s="205">
        <v>0</v>
      </c>
      <c r="M222" s="205">
        <v>0</v>
      </c>
      <c r="N222" s="206"/>
      <c r="O222" s="207"/>
    </row>
    <row r="223" spans="1:15" ht="12.75" customHeight="1">
      <c r="A223" s="208"/>
      <c r="B223" s="203" t="s">
        <v>1141</v>
      </c>
      <c r="C223" s="203" t="s">
        <v>1142</v>
      </c>
      <c r="D223" s="204" t="s">
        <v>1143</v>
      </c>
      <c r="E223" s="205">
        <v>0</v>
      </c>
      <c r="F223" s="205">
        <v>0</v>
      </c>
      <c r="G223" s="205">
        <v>0</v>
      </c>
      <c r="H223" s="205">
        <v>0</v>
      </c>
      <c r="I223" s="205">
        <v>0</v>
      </c>
      <c r="J223" s="205">
        <v>0</v>
      </c>
      <c r="K223" s="205">
        <v>0</v>
      </c>
      <c r="L223" s="205">
        <v>0</v>
      </c>
      <c r="M223" s="205">
        <v>0</v>
      </c>
      <c r="N223" s="206"/>
      <c r="O223" s="207"/>
    </row>
    <row r="224" spans="1:15" ht="12.75" customHeight="1">
      <c r="A224" s="208"/>
      <c r="B224" s="203" t="s">
        <v>1144</v>
      </c>
      <c r="C224" s="203" t="s">
        <v>1145</v>
      </c>
      <c r="D224" s="204" t="s">
        <v>1146</v>
      </c>
      <c r="E224" s="205">
        <v>0</v>
      </c>
      <c r="F224" s="205">
        <v>0</v>
      </c>
      <c r="G224" s="205">
        <v>0</v>
      </c>
      <c r="H224" s="205">
        <v>0</v>
      </c>
      <c r="I224" s="205">
        <v>0</v>
      </c>
      <c r="J224" s="205">
        <v>0</v>
      </c>
      <c r="K224" s="205">
        <v>0</v>
      </c>
      <c r="L224" s="205">
        <v>0</v>
      </c>
      <c r="M224" s="205">
        <v>0</v>
      </c>
      <c r="N224" s="206"/>
      <c r="O224" s="207"/>
    </row>
    <row r="225" spans="1:15" ht="12.75" customHeight="1">
      <c r="A225" s="208"/>
      <c r="B225" s="203" t="s">
        <v>1147</v>
      </c>
      <c r="C225" s="203" t="s">
        <v>1148</v>
      </c>
      <c r="D225" s="204" t="s">
        <v>1149</v>
      </c>
      <c r="E225" s="205">
        <v>0</v>
      </c>
      <c r="F225" s="205">
        <v>0</v>
      </c>
      <c r="G225" s="205">
        <v>0</v>
      </c>
      <c r="H225" s="205">
        <v>0</v>
      </c>
      <c r="I225" s="205">
        <v>0</v>
      </c>
      <c r="J225" s="205">
        <v>0</v>
      </c>
      <c r="K225" s="205">
        <v>0</v>
      </c>
      <c r="L225" s="205">
        <v>0</v>
      </c>
      <c r="M225" s="205">
        <v>0</v>
      </c>
      <c r="N225" s="206"/>
      <c r="O225" s="207"/>
    </row>
    <row r="226" spans="1:15" ht="12.75" customHeight="1">
      <c r="A226" s="303" t="s">
        <v>1150</v>
      </c>
      <c r="B226" s="304"/>
      <c r="C226" s="303" t="s">
        <v>1145</v>
      </c>
      <c r="D226" s="305"/>
      <c r="E226" s="306">
        <v>0</v>
      </c>
      <c r="F226" s="306">
        <v>0</v>
      </c>
      <c r="G226" s="306">
        <v>0</v>
      </c>
      <c r="H226" s="306">
        <v>0</v>
      </c>
      <c r="I226" s="306">
        <v>0</v>
      </c>
      <c r="J226" s="306">
        <v>0</v>
      </c>
      <c r="K226" s="306">
        <v>0</v>
      </c>
      <c r="L226" s="306">
        <v>0</v>
      </c>
      <c r="M226" s="306">
        <v>0</v>
      </c>
      <c r="N226" s="307"/>
      <c r="O226" s="308"/>
    </row>
    <row r="227" spans="1:15" ht="12.75" customHeight="1">
      <c r="A227" s="203" t="s">
        <v>1151</v>
      </c>
      <c r="B227" s="203" t="s">
        <v>1152</v>
      </c>
      <c r="C227" s="203" t="s">
        <v>1153</v>
      </c>
      <c r="D227" s="204" t="s">
        <v>1154</v>
      </c>
      <c r="E227" s="205">
        <v>0</v>
      </c>
      <c r="F227" s="205">
        <v>0</v>
      </c>
      <c r="G227" s="205">
        <v>0</v>
      </c>
      <c r="H227" s="205">
        <v>0</v>
      </c>
      <c r="I227" s="205">
        <v>0</v>
      </c>
      <c r="J227" s="205">
        <v>0</v>
      </c>
      <c r="K227" s="205">
        <v>0</v>
      </c>
      <c r="L227" s="205">
        <v>0</v>
      </c>
      <c r="M227" s="205">
        <v>0</v>
      </c>
      <c r="N227" s="206"/>
      <c r="O227" s="207"/>
    </row>
    <row r="228" spans="1:15" ht="12.75" customHeight="1">
      <c r="A228" s="203" t="s">
        <v>1155</v>
      </c>
      <c r="B228" s="203" t="s">
        <v>1156</v>
      </c>
      <c r="C228" s="203" t="s">
        <v>1157</v>
      </c>
      <c r="D228" s="204" t="s">
        <v>1158</v>
      </c>
      <c r="E228" s="205">
        <v>0</v>
      </c>
      <c r="F228" s="205">
        <v>0</v>
      </c>
      <c r="G228" s="205">
        <v>11881547</v>
      </c>
      <c r="H228" s="205">
        <v>0</v>
      </c>
      <c r="I228" s="205">
        <v>0</v>
      </c>
      <c r="J228" s="205">
        <v>11881547</v>
      </c>
      <c r="K228" s="205">
        <v>0</v>
      </c>
      <c r="L228" s="205">
        <v>0</v>
      </c>
      <c r="M228" s="205">
        <v>11881547</v>
      </c>
      <c r="N228" s="206"/>
      <c r="O228" s="207"/>
    </row>
    <row r="229" spans="1:15" ht="12.75" customHeight="1">
      <c r="A229" s="203" t="s">
        <v>1159</v>
      </c>
      <c r="B229" s="203" t="s">
        <v>1160</v>
      </c>
      <c r="C229" s="203" t="s">
        <v>1161</v>
      </c>
      <c r="D229" s="204" t="s">
        <v>1162</v>
      </c>
      <c r="E229" s="205">
        <v>0</v>
      </c>
      <c r="F229" s="205">
        <v>0</v>
      </c>
      <c r="G229" s="205">
        <v>0</v>
      </c>
      <c r="H229" s="205">
        <v>0</v>
      </c>
      <c r="I229" s="205">
        <v>0</v>
      </c>
      <c r="J229" s="205">
        <v>0</v>
      </c>
      <c r="K229" s="205">
        <v>0</v>
      </c>
      <c r="L229" s="205">
        <v>0</v>
      </c>
      <c r="M229" s="205">
        <v>0</v>
      </c>
      <c r="N229" s="206"/>
      <c r="O229" s="207"/>
    </row>
    <row r="230" spans="1:15" ht="12.75" customHeight="1">
      <c r="A230" s="203" t="s">
        <v>1163</v>
      </c>
      <c r="B230" s="203" t="s">
        <v>1164</v>
      </c>
      <c r="C230" s="203" t="s">
        <v>1165</v>
      </c>
      <c r="D230" s="204" t="s">
        <v>1166</v>
      </c>
      <c r="E230" s="205">
        <v>3221817.17</v>
      </c>
      <c r="F230" s="205">
        <v>3221817.17</v>
      </c>
      <c r="G230" s="205">
        <v>4122521.46</v>
      </c>
      <c r="H230" s="205">
        <v>0</v>
      </c>
      <c r="I230" s="205">
        <v>0</v>
      </c>
      <c r="J230" s="205">
        <v>4122521.46</v>
      </c>
      <c r="K230" s="205">
        <v>0</v>
      </c>
      <c r="L230" s="205">
        <v>0</v>
      </c>
      <c r="M230" s="205">
        <v>4122521.46</v>
      </c>
      <c r="N230" s="206"/>
      <c r="O230" s="207"/>
    </row>
    <row r="231" spans="1:15" ht="12.75" customHeight="1">
      <c r="A231" s="203" t="s">
        <v>1167</v>
      </c>
      <c r="B231" s="203" t="s">
        <v>1168</v>
      </c>
      <c r="C231" s="203" t="s">
        <v>1169</v>
      </c>
      <c r="D231" s="204" t="s">
        <v>1170</v>
      </c>
      <c r="E231" s="205">
        <v>0</v>
      </c>
      <c r="F231" s="205">
        <v>0</v>
      </c>
      <c r="G231" s="205">
        <v>0</v>
      </c>
      <c r="H231" s="205">
        <v>0</v>
      </c>
      <c r="I231" s="205">
        <v>0</v>
      </c>
      <c r="J231" s="205">
        <v>0</v>
      </c>
      <c r="K231" s="205">
        <v>0</v>
      </c>
      <c r="L231" s="205">
        <v>0</v>
      </c>
      <c r="M231" s="205">
        <v>0</v>
      </c>
      <c r="N231" s="206"/>
      <c r="O231" s="207"/>
    </row>
    <row r="232" spans="1:15" ht="12.75" customHeight="1">
      <c r="A232" s="203" t="s">
        <v>1171</v>
      </c>
      <c r="B232" s="203" t="s">
        <v>1172</v>
      </c>
      <c r="C232" s="203" t="s">
        <v>1173</v>
      </c>
      <c r="D232" s="204" t="s">
        <v>1174</v>
      </c>
      <c r="E232" s="205">
        <v>0</v>
      </c>
      <c r="F232" s="205">
        <v>0</v>
      </c>
      <c r="G232" s="205">
        <v>0</v>
      </c>
      <c r="H232" s="205">
        <v>0</v>
      </c>
      <c r="I232" s="205">
        <v>0</v>
      </c>
      <c r="J232" s="205">
        <v>0</v>
      </c>
      <c r="K232" s="205">
        <v>0</v>
      </c>
      <c r="L232" s="205">
        <v>0</v>
      </c>
      <c r="M232" s="205">
        <v>0</v>
      </c>
      <c r="N232" s="206"/>
      <c r="O232" s="207"/>
    </row>
    <row r="233" spans="1:15" ht="12.75" customHeight="1">
      <c r="A233" s="303" t="s">
        <v>1175</v>
      </c>
      <c r="B233" s="304"/>
      <c r="C233" s="303" t="s">
        <v>1176</v>
      </c>
      <c r="D233" s="305"/>
      <c r="E233" s="306">
        <v>196176465.00999999</v>
      </c>
      <c r="F233" s="306">
        <v>3221817.17</v>
      </c>
      <c r="G233" s="306">
        <v>16004068.460000001</v>
      </c>
      <c r="H233" s="306">
        <v>0</v>
      </c>
      <c r="I233" s="306">
        <v>0</v>
      </c>
      <c r="J233" s="306">
        <v>16004068.460000001</v>
      </c>
      <c r="K233" s="306">
        <v>0</v>
      </c>
      <c r="L233" s="306">
        <v>0</v>
      </c>
      <c r="M233" s="306">
        <v>16004068.460000001</v>
      </c>
      <c r="N233" s="307" t="s">
        <v>753</v>
      </c>
      <c r="O233" s="308"/>
    </row>
    <row r="234" spans="1:15" ht="12.75" customHeight="1">
      <c r="A234" s="303" t="s">
        <v>1177</v>
      </c>
      <c r="B234" s="304"/>
      <c r="C234" s="303" t="s">
        <v>1178</v>
      </c>
      <c r="D234" s="305"/>
      <c r="E234" s="306">
        <v>0</v>
      </c>
      <c r="F234" s="306">
        <v>330537795.56999999</v>
      </c>
      <c r="G234" s="306">
        <v>198446559.51999998</v>
      </c>
      <c r="H234" s="306">
        <v>204686817.77000001</v>
      </c>
      <c r="I234" s="306">
        <v>572897.78</v>
      </c>
      <c r="J234" s="306">
        <v>403706275.06999993</v>
      </c>
      <c r="K234" s="306">
        <v>36680030.830000006</v>
      </c>
      <c r="L234" s="306">
        <v>0</v>
      </c>
      <c r="M234" s="306">
        <v>367026244.23999995</v>
      </c>
      <c r="N234" s="307" t="s">
        <v>753</v>
      </c>
      <c r="O234" s="308"/>
    </row>
    <row r="235" spans="1:15" ht="12.75" customHeight="1">
      <c r="A235" s="203" t="s">
        <v>1179</v>
      </c>
      <c r="B235" s="203" t="s">
        <v>1180</v>
      </c>
      <c r="C235" s="203" t="s">
        <v>1181</v>
      </c>
      <c r="D235" s="204" t="s">
        <v>1182</v>
      </c>
      <c r="E235" s="205">
        <v>99325935.370000005</v>
      </c>
      <c r="F235" s="205">
        <v>99325935.370000005</v>
      </c>
      <c r="G235" s="205">
        <v>99325935.370000005</v>
      </c>
      <c r="H235" s="205">
        <v>53248324.380000003</v>
      </c>
      <c r="I235" s="205">
        <v>5000000</v>
      </c>
      <c r="J235" s="205">
        <v>157574259.75</v>
      </c>
      <c r="K235" s="205">
        <v>58248324.380000003</v>
      </c>
      <c r="L235" s="205">
        <v>0</v>
      </c>
      <c r="M235" s="205">
        <v>99325935.370000005</v>
      </c>
      <c r="N235" s="206"/>
      <c r="O235" s="207"/>
    </row>
    <row r="236" spans="1:15" ht="12.75" customHeight="1">
      <c r="A236" s="203" t="s">
        <v>1183</v>
      </c>
      <c r="B236" s="203" t="s">
        <v>1184</v>
      </c>
      <c r="C236" s="203" t="s">
        <v>1185</v>
      </c>
      <c r="D236" s="204" t="s">
        <v>1186</v>
      </c>
      <c r="E236" s="205">
        <v>0</v>
      </c>
      <c r="F236" s="205">
        <v>0</v>
      </c>
      <c r="G236" s="205">
        <v>0</v>
      </c>
      <c r="H236" s="205">
        <v>0</v>
      </c>
      <c r="I236" s="205">
        <v>0</v>
      </c>
      <c r="J236" s="205">
        <v>0</v>
      </c>
      <c r="K236" s="205">
        <v>0</v>
      </c>
      <c r="L236" s="205">
        <v>0</v>
      </c>
      <c r="M236" s="205">
        <v>0</v>
      </c>
      <c r="N236" s="206"/>
      <c r="O236" s="207"/>
    </row>
    <row r="237" spans="1:15" ht="12.75" customHeight="1">
      <c r="A237" s="203" t="s">
        <v>1187</v>
      </c>
      <c r="B237" s="203" t="s">
        <v>1188</v>
      </c>
      <c r="C237" s="203" t="s">
        <v>1189</v>
      </c>
      <c r="D237" s="204" t="s">
        <v>1190</v>
      </c>
      <c r="E237" s="205">
        <v>2990895.7</v>
      </c>
      <c r="F237" s="205">
        <v>2990895.7</v>
      </c>
      <c r="G237" s="205">
        <v>2990895.7</v>
      </c>
      <c r="H237" s="205">
        <v>0</v>
      </c>
      <c r="I237" s="205">
        <v>0</v>
      </c>
      <c r="J237" s="205">
        <v>2990895.7</v>
      </c>
      <c r="K237" s="205">
        <v>0</v>
      </c>
      <c r="L237" s="205">
        <v>0</v>
      </c>
      <c r="M237" s="205">
        <v>2990895.7</v>
      </c>
      <c r="N237" s="206"/>
      <c r="O237" s="207"/>
    </row>
    <row r="238" spans="1:15" ht="12.75" customHeight="1">
      <c r="A238" s="208"/>
      <c r="B238" s="203" t="s">
        <v>1191</v>
      </c>
      <c r="C238" s="203" t="s">
        <v>1192</v>
      </c>
      <c r="D238" s="204" t="s">
        <v>1193</v>
      </c>
      <c r="E238" s="205">
        <v>0</v>
      </c>
      <c r="F238" s="205">
        <v>0</v>
      </c>
      <c r="G238" s="205">
        <v>0</v>
      </c>
      <c r="H238" s="205">
        <v>0</v>
      </c>
      <c r="I238" s="205">
        <v>0</v>
      </c>
      <c r="J238" s="205">
        <v>0</v>
      </c>
      <c r="K238" s="205">
        <v>0</v>
      </c>
      <c r="L238" s="205">
        <v>0</v>
      </c>
      <c r="M238" s="205">
        <v>0</v>
      </c>
      <c r="N238" s="206"/>
      <c r="O238" s="207"/>
    </row>
    <row r="239" spans="1:15" ht="12.75" customHeight="1">
      <c r="A239" s="208"/>
      <c r="B239" s="203" t="s">
        <v>1194</v>
      </c>
      <c r="C239" s="203" t="s">
        <v>1195</v>
      </c>
      <c r="D239" s="204" t="s">
        <v>1196</v>
      </c>
      <c r="E239" s="205">
        <v>2990895.7</v>
      </c>
      <c r="F239" s="205">
        <v>2990895.7</v>
      </c>
      <c r="G239" s="205">
        <v>2990895.7</v>
      </c>
      <c r="H239" s="205">
        <v>0</v>
      </c>
      <c r="I239" s="205">
        <v>0</v>
      </c>
      <c r="J239" s="205">
        <v>2990895.7</v>
      </c>
      <c r="K239" s="205">
        <v>0</v>
      </c>
      <c r="L239" s="205">
        <v>0</v>
      </c>
      <c r="M239" s="205">
        <v>2990895.7</v>
      </c>
      <c r="N239" s="206"/>
      <c r="O239" s="207"/>
    </row>
    <row r="240" spans="1:15" ht="12.75" customHeight="1">
      <c r="A240" s="203" t="s">
        <v>1197</v>
      </c>
      <c r="B240" s="203" t="s">
        <v>1198</v>
      </c>
      <c r="C240" s="203" t="s">
        <v>1199</v>
      </c>
      <c r="D240" s="204" t="s">
        <v>1200</v>
      </c>
      <c r="E240" s="205">
        <v>0</v>
      </c>
      <c r="F240" s="205">
        <v>0</v>
      </c>
      <c r="G240" s="205">
        <v>0</v>
      </c>
      <c r="H240" s="205">
        <v>0</v>
      </c>
      <c r="I240" s="205">
        <v>0</v>
      </c>
      <c r="J240" s="205">
        <v>0</v>
      </c>
      <c r="K240" s="205">
        <v>0</v>
      </c>
      <c r="L240" s="205">
        <v>0</v>
      </c>
      <c r="M240" s="205">
        <v>0</v>
      </c>
      <c r="N240" s="206"/>
      <c r="O240" s="207"/>
    </row>
    <row r="241" spans="1:15" ht="12.75" customHeight="1">
      <c r="A241" s="208"/>
      <c r="B241" s="203" t="s">
        <v>1201</v>
      </c>
      <c r="C241" s="203" t="s">
        <v>1202</v>
      </c>
      <c r="D241" s="204" t="s">
        <v>1203</v>
      </c>
      <c r="E241" s="205">
        <v>0</v>
      </c>
      <c r="F241" s="205">
        <v>0</v>
      </c>
      <c r="G241" s="205">
        <v>0</v>
      </c>
      <c r="H241" s="205">
        <v>0</v>
      </c>
      <c r="I241" s="205">
        <v>0</v>
      </c>
      <c r="J241" s="205">
        <v>0</v>
      </c>
      <c r="K241" s="205">
        <v>0</v>
      </c>
      <c r="L241" s="205">
        <v>0</v>
      </c>
      <c r="M241" s="205">
        <v>0</v>
      </c>
      <c r="N241" s="206"/>
      <c r="O241" s="207"/>
    </row>
    <row r="242" spans="1:15" ht="12.75" customHeight="1">
      <c r="A242" s="208"/>
      <c r="B242" s="203" t="s">
        <v>1204</v>
      </c>
      <c r="C242" s="203" t="s">
        <v>1205</v>
      </c>
      <c r="D242" s="204" t="s">
        <v>1206</v>
      </c>
      <c r="E242" s="205">
        <v>0</v>
      </c>
      <c r="F242" s="205">
        <v>0</v>
      </c>
      <c r="G242" s="205">
        <v>0</v>
      </c>
      <c r="H242" s="205">
        <v>0</v>
      </c>
      <c r="I242" s="205">
        <v>0</v>
      </c>
      <c r="J242" s="205">
        <v>0</v>
      </c>
      <c r="K242" s="205">
        <v>0</v>
      </c>
      <c r="L242" s="205">
        <v>0</v>
      </c>
      <c r="M242" s="205">
        <v>0</v>
      </c>
      <c r="N242" s="206"/>
      <c r="O242" s="207"/>
    </row>
    <row r="243" spans="1:15" ht="12.75" customHeight="1">
      <c r="A243" s="303" t="s">
        <v>1207</v>
      </c>
      <c r="B243" s="304"/>
      <c r="C243" s="303" t="s">
        <v>1202</v>
      </c>
      <c r="D243" s="305"/>
      <c r="E243" s="306">
        <v>0</v>
      </c>
      <c r="F243" s="306">
        <v>0</v>
      </c>
      <c r="G243" s="306">
        <v>0</v>
      </c>
      <c r="H243" s="306">
        <v>0</v>
      </c>
      <c r="I243" s="306">
        <v>0</v>
      </c>
      <c r="J243" s="306">
        <v>0</v>
      </c>
      <c r="K243" s="306">
        <v>0</v>
      </c>
      <c r="L243" s="306">
        <v>0</v>
      </c>
      <c r="M243" s="306">
        <v>0</v>
      </c>
      <c r="N243" s="307"/>
      <c r="O243" s="308"/>
    </row>
    <row r="244" spans="1:15" ht="12.75" customHeight="1">
      <c r="A244" s="203" t="s">
        <v>1208</v>
      </c>
      <c r="B244" s="203" t="s">
        <v>1209</v>
      </c>
      <c r="C244" s="203" t="s">
        <v>1210</v>
      </c>
      <c r="D244" s="204" t="s">
        <v>1211</v>
      </c>
      <c r="E244" s="205">
        <v>0</v>
      </c>
      <c r="F244" s="205">
        <v>0</v>
      </c>
      <c r="G244" s="205">
        <v>0</v>
      </c>
      <c r="H244" s="205">
        <v>0</v>
      </c>
      <c r="I244" s="205">
        <v>0</v>
      </c>
      <c r="J244" s="205">
        <v>0</v>
      </c>
      <c r="K244" s="205">
        <v>0</v>
      </c>
      <c r="L244" s="205">
        <v>0</v>
      </c>
      <c r="M244" s="205">
        <v>0</v>
      </c>
      <c r="N244" s="206"/>
      <c r="O244" s="207"/>
    </row>
    <row r="245" spans="1:15" ht="12.75" customHeight="1">
      <c r="A245" s="203" t="s">
        <v>1212</v>
      </c>
      <c r="B245" s="203" t="s">
        <v>1213</v>
      </c>
      <c r="C245" s="203" t="s">
        <v>1214</v>
      </c>
      <c r="D245" s="204" t="s">
        <v>1215</v>
      </c>
      <c r="E245" s="205">
        <v>44967509.759999998</v>
      </c>
      <c r="F245" s="205">
        <v>44967509.759999998</v>
      </c>
      <c r="G245" s="205">
        <v>48399113.259999998</v>
      </c>
      <c r="H245" s="205">
        <v>12764055.039999999</v>
      </c>
      <c r="I245" s="205">
        <v>0</v>
      </c>
      <c r="J245" s="205">
        <v>61163168.299999997</v>
      </c>
      <c r="K245" s="205">
        <v>12764055.039999999</v>
      </c>
      <c r="L245" s="205">
        <v>0</v>
      </c>
      <c r="M245" s="205">
        <v>48399113.259999998</v>
      </c>
      <c r="N245" s="206"/>
      <c r="O245" s="207"/>
    </row>
    <row r="246" spans="1:15" ht="12.75" customHeight="1">
      <c r="A246" s="208"/>
      <c r="B246" s="203" t="s">
        <v>1216</v>
      </c>
      <c r="C246" s="203" t="s">
        <v>1217</v>
      </c>
      <c r="D246" s="204" t="s">
        <v>1218</v>
      </c>
      <c r="E246" s="205">
        <v>0</v>
      </c>
      <c r="F246" s="205">
        <v>0</v>
      </c>
      <c r="G246" s="205">
        <v>0</v>
      </c>
      <c r="H246" s="205">
        <v>0</v>
      </c>
      <c r="I246" s="205">
        <v>0</v>
      </c>
      <c r="J246" s="205">
        <v>0</v>
      </c>
      <c r="K246" s="205">
        <v>0</v>
      </c>
      <c r="L246" s="205">
        <v>0</v>
      </c>
      <c r="M246" s="205">
        <v>0</v>
      </c>
      <c r="N246" s="206"/>
      <c r="O246" s="207"/>
    </row>
    <row r="247" spans="1:15" ht="12.75" customHeight="1">
      <c r="A247" s="208"/>
      <c r="B247" s="203" t="s">
        <v>1219</v>
      </c>
      <c r="C247" s="203" t="s">
        <v>1220</v>
      </c>
      <c r="D247" s="204" t="s">
        <v>1221</v>
      </c>
      <c r="E247" s="205">
        <v>0</v>
      </c>
      <c r="F247" s="205">
        <v>0</v>
      </c>
      <c r="G247" s="205">
        <v>0</v>
      </c>
      <c r="H247" s="205">
        <v>0</v>
      </c>
      <c r="I247" s="205">
        <v>0</v>
      </c>
      <c r="J247" s="205">
        <v>0</v>
      </c>
      <c r="K247" s="205">
        <v>0</v>
      </c>
      <c r="L247" s="205">
        <v>0</v>
      </c>
      <c r="M247" s="205">
        <v>0</v>
      </c>
      <c r="N247" s="206"/>
      <c r="O247" s="207"/>
    </row>
    <row r="248" spans="1:15" ht="12.75" customHeight="1">
      <c r="A248" s="208"/>
      <c r="B248" s="203" t="s">
        <v>1222</v>
      </c>
      <c r="C248" s="203" t="s">
        <v>1223</v>
      </c>
      <c r="D248" s="204" t="s">
        <v>1224</v>
      </c>
      <c r="E248" s="205">
        <v>28802081.809999999</v>
      </c>
      <c r="F248" s="205">
        <v>28802081.809999999</v>
      </c>
      <c r="G248" s="205">
        <v>30517883.559999999</v>
      </c>
      <c r="H248" s="205">
        <v>6382027.5199999996</v>
      </c>
      <c r="I248" s="205">
        <v>0</v>
      </c>
      <c r="J248" s="205">
        <v>36899911.079999998</v>
      </c>
      <c r="K248" s="205">
        <v>6382027.5199999996</v>
      </c>
      <c r="L248" s="205">
        <v>0</v>
      </c>
      <c r="M248" s="205">
        <v>30517883.559999999</v>
      </c>
      <c r="N248" s="206"/>
      <c r="O248" s="207"/>
    </row>
    <row r="249" spans="1:15" ht="12.75" customHeight="1">
      <c r="A249" s="208"/>
      <c r="B249" s="203" t="s">
        <v>1225</v>
      </c>
      <c r="C249" s="203" t="s">
        <v>1226</v>
      </c>
      <c r="D249" s="204" t="s">
        <v>1227</v>
      </c>
      <c r="E249" s="205">
        <v>16165427.949999999</v>
      </c>
      <c r="F249" s="205">
        <v>16165427.949999999</v>
      </c>
      <c r="G249" s="205">
        <v>17881229.699999999</v>
      </c>
      <c r="H249" s="205">
        <v>6382027.5199999996</v>
      </c>
      <c r="I249" s="205">
        <v>0</v>
      </c>
      <c r="J249" s="205">
        <v>24263257.219999999</v>
      </c>
      <c r="K249" s="205">
        <v>6382027.5199999996</v>
      </c>
      <c r="L249" s="205">
        <v>0</v>
      </c>
      <c r="M249" s="205">
        <v>17881229.699999999</v>
      </c>
      <c r="N249" s="206"/>
      <c r="O249" s="207"/>
    </row>
    <row r="250" spans="1:15" ht="12.75" customHeight="1">
      <c r="A250" s="208"/>
      <c r="B250" s="203" t="s">
        <v>1228</v>
      </c>
      <c r="C250" s="203" t="s">
        <v>1229</v>
      </c>
      <c r="D250" s="204" t="s">
        <v>1230</v>
      </c>
      <c r="E250" s="205">
        <v>0</v>
      </c>
      <c r="F250" s="205">
        <v>0</v>
      </c>
      <c r="G250" s="205">
        <v>0</v>
      </c>
      <c r="H250" s="205">
        <v>0</v>
      </c>
      <c r="I250" s="205">
        <v>0</v>
      </c>
      <c r="J250" s="205">
        <v>0</v>
      </c>
      <c r="K250" s="205">
        <v>0</v>
      </c>
      <c r="L250" s="205">
        <v>0</v>
      </c>
      <c r="M250" s="205">
        <v>0</v>
      </c>
      <c r="N250" s="206"/>
      <c r="O250" s="207"/>
    </row>
    <row r="251" spans="1:15" ht="12.75" customHeight="1">
      <c r="A251" s="203" t="s">
        <v>1231</v>
      </c>
      <c r="B251" s="203" t="s">
        <v>1232</v>
      </c>
      <c r="C251" s="203" t="s">
        <v>1233</v>
      </c>
      <c r="D251" s="204" t="s">
        <v>1234</v>
      </c>
      <c r="E251" s="205">
        <v>0</v>
      </c>
      <c r="F251" s="205">
        <v>0</v>
      </c>
      <c r="G251" s="205">
        <v>0</v>
      </c>
      <c r="H251" s="205">
        <v>0</v>
      </c>
      <c r="I251" s="205">
        <v>0</v>
      </c>
      <c r="J251" s="205">
        <v>0</v>
      </c>
      <c r="K251" s="205">
        <v>0</v>
      </c>
      <c r="L251" s="205">
        <v>0</v>
      </c>
      <c r="M251" s="205">
        <v>0</v>
      </c>
      <c r="N251" s="206"/>
      <c r="O251" s="207"/>
    </row>
    <row r="252" spans="1:15" ht="12.75" customHeight="1">
      <c r="A252" s="303" t="s">
        <v>1235</v>
      </c>
      <c r="B252" s="303"/>
      <c r="C252" s="303" t="s">
        <v>1236</v>
      </c>
      <c r="D252" s="309" t="s">
        <v>1237</v>
      </c>
      <c r="E252" s="306">
        <v>83415325.640000001</v>
      </c>
      <c r="F252" s="306">
        <v>119562161.6399999</v>
      </c>
      <c r="G252" s="306">
        <v>87571363.109999999</v>
      </c>
      <c r="H252" s="306">
        <v>102112440.26000001</v>
      </c>
      <c r="I252" s="306">
        <v>-256679.31</v>
      </c>
      <c r="J252" s="306">
        <v>189427124.06</v>
      </c>
      <c r="K252" s="306">
        <v>111896057.45999999</v>
      </c>
      <c r="L252" s="306">
        <v>69929531.120000005</v>
      </c>
      <c r="M252" s="306">
        <v>147460597.72000003</v>
      </c>
      <c r="N252" s="307" t="s">
        <v>753</v>
      </c>
      <c r="O252" s="308"/>
    </row>
    <row r="253" spans="1:15" ht="12.75" customHeight="1">
      <c r="A253" s="303" t="s">
        <v>1238</v>
      </c>
      <c r="B253" s="304"/>
      <c r="C253" s="303" t="s">
        <v>1239</v>
      </c>
      <c r="D253" s="305"/>
      <c r="E253" s="306">
        <v>0</v>
      </c>
      <c r="F253" s="306">
        <v>266846502.46999988</v>
      </c>
      <c r="G253" s="306">
        <v>238287307.44</v>
      </c>
      <c r="H253" s="306">
        <v>168124819.68000001</v>
      </c>
      <c r="I253" s="306">
        <v>4743320.6900000004</v>
      </c>
      <c r="J253" s="306">
        <v>411155447.81</v>
      </c>
      <c r="K253" s="306">
        <v>182908436.88</v>
      </c>
      <c r="L253" s="306">
        <v>69929531.120000005</v>
      </c>
      <c r="M253" s="306">
        <v>298176542.05000001</v>
      </c>
      <c r="N253" s="307"/>
      <c r="O253" s="308"/>
    </row>
    <row r="254" spans="1:15" ht="12.75" customHeight="1">
      <c r="A254" s="203" t="s">
        <v>1240</v>
      </c>
      <c r="B254" s="203" t="s">
        <v>1241</v>
      </c>
      <c r="C254" s="203" t="s">
        <v>1242</v>
      </c>
      <c r="D254" s="204" t="s">
        <v>1243</v>
      </c>
      <c r="E254" s="205">
        <v>0</v>
      </c>
      <c r="F254" s="205">
        <v>61311489.869999997</v>
      </c>
      <c r="G254" s="205">
        <v>0</v>
      </c>
      <c r="H254" s="205">
        <v>0</v>
      </c>
      <c r="I254" s="205">
        <v>0</v>
      </c>
      <c r="J254" s="205">
        <v>0</v>
      </c>
      <c r="K254" s="205">
        <v>0</v>
      </c>
      <c r="L254" s="205">
        <v>83348338.510000005</v>
      </c>
      <c r="M254" s="205">
        <v>83348338.510000005</v>
      </c>
      <c r="N254" s="206"/>
      <c r="O254" s="207"/>
    </row>
    <row r="255" spans="1:15" ht="12.75" customHeight="1">
      <c r="A255" s="303" t="s">
        <v>1244</v>
      </c>
      <c r="B255" s="304"/>
      <c r="C255" s="303" t="s">
        <v>1245</v>
      </c>
      <c r="D255" s="305"/>
      <c r="E255" s="306">
        <v>230699666.47</v>
      </c>
      <c r="F255" s="306">
        <v>328157992.33999985</v>
      </c>
      <c r="G255" s="306">
        <v>238287307.44</v>
      </c>
      <c r="H255" s="306">
        <v>168124819.68000001</v>
      </c>
      <c r="I255" s="306">
        <v>4743320.6900000004</v>
      </c>
      <c r="J255" s="306">
        <v>411155447.81</v>
      </c>
      <c r="K255" s="306">
        <v>182908436.88</v>
      </c>
      <c r="L255" s="306">
        <v>153277869.63</v>
      </c>
      <c r="M255" s="306">
        <v>381524880.56</v>
      </c>
      <c r="N255" s="307" t="s">
        <v>753</v>
      </c>
      <c r="O255" s="308"/>
    </row>
    <row r="256" spans="1:15" ht="12.75" customHeight="1">
      <c r="A256" s="303" t="s">
        <v>1246</v>
      </c>
      <c r="B256" s="304"/>
      <c r="C256" s="303" t="s">
        <v>1247</v>
      </c>
      <c r="D256" s="305"/>
      <c r="E256" s="306">
        <v>426876131.48000002</v>
      </c>
      <c r="F256" s="306">
        <v>658695787.90999985</v>
      </c>
      <c r="G256" s="306">
        <v>436733866.95999998</v>
      </c>
      <c r="H256" s="306">
        <v>372811637.45000005</v>
      </c>
      <c r="I256" s="306">
        <v>5316218.4700000007</v>
      </c>
      <c r="J256" s="306">
        <v>814861722.87999988</v>
      </c>
      <c r="K256" s="306">
        <v>219588467.71000001</v>
      </c>
      <c r="L256" s="306">
        <v>153277869.63</v>
      </c>
      <c r="M256" s="306">
        <v>748551124.79999995</v>
      </c>
      <c r="N256" s="307" t="s">
        <v>753</v>
      </c>
      <c r="O256" s="308"/>
    </row>
    <row r="257" spans="1:15" ht="12.75" customHeight="1">
      <c r="A257" s="303" t="s">
        <v>1248</v>
      </c>
      <c r="B257" s="304"/>
      <c r="C257" s="303" t="s">
        <v>1249</v>
      </c>
      <c r="D257" s="305"/>
      <c r="E257" s="306">
        <v>0</v>
      </c>
      <c r="F257" s="306">
        <v>656431584.14999998</v>
      </c>
      <c r="G257" s="306">
        <v>353244391.96999997</v>
      </c>
      <c r="H257" s="306">
        <v>649411400.22000003</v>
      </c>
      <c r="I257" s="306">
        <v>1456995.91</v>
      </c>
      <c r="J257" s="306">
        <v>1004112788.1</v>
      </c>
      <c r="K257" s="306">
        <v>1071321.28</v>
      </c>
      <c r="L257" s="306">
        <v>0</v>
      </c>
      <c r="M257" s="306">
        <v>1003041466.8200001</v>
      </c>
      <c r="N257" s="307"/>
      <c r="O257" s="308"/>
    </row>
    <row r="258" spans="1:15" ht="12.75" customHeight="1">
      <c r="A258" s="208"/>
      <c r="B258" s="203" t="s">
        <v>1250</v>
      </c>
      <c r="C258" s="203" t="s">
        <v>1251</v>
      </c>
      <c r="D258" s="204" t="s">
        <v>1252</v>
      </c>
      <c r="E258" s="205">
        <v>288378156.89999998</v>
      </c>
      <c r="F258" s="205">
        <v>646957410.78999996</v>
      </c>
      <c r="G258" s="205">
        <v>352621114.82999998</v>
      </c>
      <c r="H258" s="205">
        <v>636250716.38</v>
      </c>
      <c r="I258" s="205">
        <v>1456995.91</v>
      </c>
      <c r="J258" s="205">
        <v>990328827.12</v>
      </c>
      <c r="K258" s="205">
        <v>1071321.28</v>
      </c>
      <c r="L258" s="205">
        <v>0</v>
      </c>
      <c r="M258" s="205">
        <v>989257505.84000003</v>
      </c>
      <c r="N258" s="206"/>
      <c r="O258" s="207"/>
    </row>
    <row r="259" spans="1:15" ht="12.75" customHeight="1">
      <c r="A259" s="208"/>
      <c r="B259" s="203" t="s">
        <v>1253</v>
      </c>
      <c r="C259" s="203" t="s">
        <v>1254</v>
      </c>
      <c r="D259" s="204" t="s">
        <v>1255</v>
      </c>
      <c r="E259" s="205">
        <v>2024479.27</v>
      </c>
      <c r="F259" s="205">
        <v>9474173.3599999994</v>
      </c>
      <c r="G259" s="205">
        <v>623277.14</v>
      </c>
      <c r="H259" s="205">
        <v>13160683.84</v>
      </c>
      <c r="I259" s="205">
        <v>0</v>
      </c>
      <c r="J259" s="205">
        <v>13783960.98</v>
      </c>
      <c r="K259" s="205">
        <v>0</v>
      </c>
      <c r="L259" s="205">
        <v>0</v>
      </c>
      <c r="M259" s="205">
        <v>13783960.98</v>
      </c>
      <c r="N259" s="206"/>
      <c r="O259" s="207"/>
    </row>
    <row r="260" spans="1:15" ht="12.75" customHeight="1">
      <c r="A260" s="303" t="s">
        <v>1256</v>
      </c>
      <c r="B260" s="304"/>
      <c r="C260" s="303" t="s">
        <v>1257</v>
      </c>
      <c r="D260" s="305"/>
      <c r="E260" s="306">
        <v>290402636.17000002</v>
      </c>
      <c r="F260" s="306">
        <v>656431584.14999998</v>
      </c>
      <c r="G260" s="306">
        <v>353244391.96999997</v>
      </c>
      <c r="H260" s="306">
        <v>649411400.22000003</v>
      </c>
      <c r="I260" s="306">
        <v>1456995.91</v>
      </c>
      <c r="J260" s="306">
        <v>1004112788.1</v>
      </c>
      <c r="K260" s="306">
        <v>1071321.28</v>
      </c>
      <c r="L260" s="306">
        <v>0</v>
      </c>
      <c r="M260" s="306">
        <v>1003041466.8200001</v>
      </c>
      <c r="N260" s="307"/>
      <c r="O260" s="308"/>
    </row>
    <row r="261" spans="1:15" ht="12.75" customHeight="1">
      <c r="A261" s="303" t="s">
        <v>1258</v>
      </c>
      <c r="B261" s="304"/>
      <c r="C261" s="303" t="s">
        <v>1259</v>
      </c>
      <c r="D261" s="305"/>
      <c r="E261" s="306">
        <v>0</v>
      </c>
      <c r="F261" s="306">
        <v>0</v>
      </c>
      <c r="G261" s="306">
        <v>0</v>
      </c>
      <c r="H261" s="306">
        <v>0</v>
      </c>
      <c r="I261" s="306">
        <v>0</v>
      </c>
      <c r="J261" s="306">
        <v>0</v>
      </c>
      <c r="K261" s="306">
        <v>0</v>
      </c>
      <c r="L261" s="306">
        <v>0</v>
      </c>
      <c r="M261" s="306">
        <v>0</v>
      </c>
      <c r="N261" s="307"/>
      <c r="O261" s="308"/>
    </row>
    <row r="262" spans="1:15" ht="12.75" customHeight="1">
      <c r="A262" s="303" t="s">
        <v>1260</v>
      </c>
      <c r="B262" s="304"/>
      <c r="C262" s="303" t="s">
        <v>1261</v>
      </c>
      <c r="D262" s="305"/>
      <c r="E262" s="306">
        <v>0</v>
      </c>
      <c r="F262" s="306">
        <v>618050508.2700001</v>
      </c>
      <c r="G262" s="306">
        <v>316659413.14000005</v>
      </c>
      <c r="H262" s="306">
        <v>591401907.86000001</v>
      </c>
      <c r="I262" s="306">
        <v>1170751.95</v>
      </c>
      <c r="J262" s="306">
        <v>909232072.95000005</v>
      </c>
      <c r="K262" s="306">
        <v>2037239.55</v>
      </c>
      <c r="L262" s="306">
        <v>3633088.94</v>
      </c>
      <c r="M262" s="306">
        <v>907636223.56000006</v>
      </c>
      <c r="N262" s="307"/>
      <c r="O262" s="308"/>
    </row>
    <row r="263" spans="1:15" ht="12.75" customHeight="1">
      <c r="A263" s="208"/>
      <c r="B263" s="203" t="s">
        <v>1262</v>
      </c>
      <c r="C263" s="203" t="s">
        <v>1263</v>
      </c>
      <c r="D263" s="204" t="s">
        <v>1264</v>
      </c>
      <c r="E263" s="205">
        <v>242338631.58000001</v>
      </c>
      <c r="F263" s="205">
        <v>543204804.13999999</v>
      </c>
      <c r="G263" s="205">
        <v>279835704.98000002</v>
      </c>
      <c r="H263" s="205">
        <v>524234856.78999996</v>
      </c>
      <c r="I263" s="205">
        <v>1071321.28</v>
      </c>
      <c r="J263" s="205">
        <v>805141883.04999995</v>
      </c>
      <c r="K263" s="205">
        <v>0</v>
      </c>
      <c r="L263" s="205">
        <v>1071321.28</v>
      </c>
      <c r="M263" s="205">
        <v>804070561.76999998</v>
      </c>
      <c r="N263" s="206"/>
      <c r="O263" s="207"/>
    </row>
    <row r="264" spans="1:15" ht="12.75" customHeight="1">
      <c r="A264" s="208"/>
      <c r="B264" s="203" t="s">
        <v>1265</v>
      </c>
      <c r="C264" s="203" t="s">
        <v>1266</v>
      </c>
      <c r="D264" s="204" t="s">
        <v>1267</v>
      </c>
      <c r="E264" s="205">
        <v>278566.86</v>
      </c>
      <c r="F264" s="205">
        <v>7074602.5899999999</v>
      </c>
      <c r="G264" s="205">
        <v>320604.08</v>
      </c>
      <c r="H264" s="205">
        <v>11852564.210000001</v>
      </c>
      <c r="I264" s="205">
        <v>0</v>
      </c>
      <c r="J264" s="205">
        <v>12173168.289999999</v>
      </c>
      <c r="K264" s="205">
        <v>0</v>
      </c>
      <c r="L264" s="205">
        <v>0</v>
      </c>
      <c r="M264" s="205">
        <v>12173168.289999999</v>
      </c>
      <c r="N264" s="206"/>
      <c r="O264" s="207"/>
    </row>
    <row r="265" spans="1:15" ht="12.75" customHeight="1">
      <c r="A265" s="303" t="s">
        <v>1268</v>
      </c>
      <c r="B265" s="304"/>
      <c r="C265" s="303" t="s">
        <v>1269</v>
      </c>
      <c r="D265" s="305"/>
      <c r="E265" s="306">
        <v>242617198.44</v>
      </c>
      <c r="F265" s="306">
        <v>550279406.73000002</v>
      </c>
      <c r="G265" s="306">
        <v>280156309.06</v>
      </c>
      <c r="H265" s="306">
        <v>536087420.99999994</v>
      </c>
      <c r="I265" s="306">
        <v>1071321.28</v>
      </c>
      <c r="J265" s="306">
        <v>817315051.33999991</v>
      </c>
      <c r="K265" s="306">
        <v>0</v>
      </c>
      <c r="L265" s="306">
        <v>1071321.28</v>
      </c>
      <c r="M265" s="306">
        <v>816243730.05999994</v>
      </c>
      <c r="N265" s="307"/>
      <c r="O265" s="308"/>
    </row>
    <row r="266" spans="1:15" ht="12.75" customHeight="1">
      <c r="A266" s="303" t="s">
        <v>1270</v>
      </c>
      <c r="B266" s="304"/>
      <c r="C266" s="303" t="s">
        <v>1271</v>
      </c>
      <c r="D266" s="305"/>
      <c r="E266" s="306">
        <v>0</v>
      </c>
      <c r="F266" s="306">
        <v>0</v>
      </c>
      <c r="G266" s="306">
        <v>0</v>
      </c>
      <c r="H266" s="306">
        <v>0</v>
      </c>
      <c r="I266" s="306">
        <v>0</v>
      </c>
      <c r="J266" s="306">
        <v>0</v>
      </c>
      <c r="K266" s="306">
        <v>0</v>
      </c>
      <c r="L266" s="306">
        <v>0</v>
      </c>
      <c r="M266" s="306">
        <v>0</v>
      </c>
      <c r="N266" s="307"/>
      <c r="O266" s="308"/>
    </row>
    <row r="267" spans="1:15" ht="12.75" customHeight="1">
      <c r="A267" s="203" t="s">
        <v>1272</v>
      </c>
      <c r="B267" s="203" t="s">
        <v>1273</v>
      </c>
      <c r="C267" s="203" t="s">
        <v>1274</v>
      </c>
      <c r="D267" s="204" t="s">
        <v>1275</v>
      </c>
      <c r="E267" s="205">
        <v>4273797.5599999996</v>
      </c>
      <c r="F267" s="205">
        <v>6313678.5999999996</v>
      </c>
      <c r="G267" s="205">
        <v>5119283.5399999991</v>
      </c>
      <c r="H267" s="205">
        <v>3503485.8</v>
      </c>
      <c r="I267" s="205">
        <v>21331</v>
      </c>
      <c r="J267" s="205">
        <v>8644100.3399999999</v>
      </c>
      <c r="K267" s="205">
        <v>0</v>
      </c>
      <c r="L267" s="205">
        <v>0</v>
      </c>
      <c r="M267" s="205">
        <v>8644100.3399999999</v>
      </c>
      <c r="N267" s="206"/>
      <c r="O267" s="207"/>
    </row>
    <row r="268" spans="1:15" ht="12.75" customHeight="1">
      <c r="A268" s="203" t="s">
        <v>1276</v>
      </c>
      <c r="B268" s="203" t="s">
        <v>1277</v>
      </c>
      <c r="C268" s="203" t="s">
        <v>1278</v>
      </c>
      <c r="D268" s="204" t="s">
        <v>1279</v>
      </c>
      <c r="E268" s="205">
        <v>8314712.0099999998</v>
      </c>
      <c r="F268" s="205">
        <v>17487189.260000002</v>
      </c>
      <c r="G268" s="205">
        <v>9499896.0600000005</v>
      </c>
      <c r="H268" s="205">
        <v>14303671.02</v>
      </c>
      <c r="I268" s="205">
        <v>0</v>
      </c>
      <c r="J268" s="205">
        <v>23803567.079999998</v>
      </c>
      <c r="K268" s="205">
        <v>0</v>
      </c>
      <c r="L268" s="205">
        <v>0</v>
      </c>
      <c r="M268" s="205">
        <v>23803567.079999998</v>
      </c>
      <c r="N268" s="206"/>
      <c r="O268" s="207"/>
    </row>
    <row r="269" spans="1:15" ht="12.75" customHeight="1">
      <c r="A269" s="203" t="s">
        <v>1280</v>
      </c>
      <c r="B269" s="203" t="s">
        <v>1281</v>
      </c>
      <c r="C269" s="203" t="s">
        <v>1282</v>
      </c>
      <c r="D269" s="204" t="s">
        <v>1283</v>
      </c>
      <c r="E269" s="205">
        <v>17495197.02</v>
      </c>
      <c r="F269" s="205">
        <v>34657047.399999999</v>
      </c>
      <c r="G269" s="205">
        <v>20372526.060000002</v>
      </c>
      <c r="H269" s="205">
        <v>30612529.079999998</v>
      </c>
      <c r="I269" s="205">
        <v>10380.44</v>
      </c>
      <c r="J269" s="205">
        <v>50995435.579999998</v>
      </c>
      <c r="K269" s="205">
        <v>0</v>
      </c>
      <c r="L269" s="205">
        <v>0</v>
      </c>
      <c r="M269" s="205">
        <v>50995435.579999998</v>
      </c>
      <c r="N269" s="206"/>
      <c r="O269" s="207"/>
    </row>
    <row r="270" spans="1:15" ht="12.75" customHeight="1">
      <c r="A270" s="203" t="s">
        <v>1284</v>
      </c>
      <c r="B270" s="203" t="s">
        <v>1285</v>
      </c>
      <c r="C270" s="203" t="s">
        <v>1286</v>
      </c>
      <c r="D270" s="204" t="s">
        <v>1287</v>
      </c>
      <c r="E270" s="205">
        <v>2650824.15</v>
      </c>
      <c r="F270" s="205">
        <v>7306004.3200000003</v>
      </c>
      <c r="G270" s="205">
        <v>902255.62</v>
      </c>
      <c r="H270" s="205">
        <v>5825213.3899999997</v>
      </c>
      <c r="I270" s="205">
        <v>1496.68</v>
      </c>
      <c r="J270" s="205">
        <v>6728965.6900000004</v>
      </c>
      <c r="K270" s="205">
        <v>2037239.55</v>
      </c>
      <c r="L270" s="205">
        <v>2037239.55</v>
      </c>
      <c r="M270" s="205">
        <v>6728965.6900000004</v>
      </c>
      <c r="N270" s="206"/>
      <c r="O270" s="207"/>
    </row>
    <row r="271" spans="1:15" ht="12.75" customHeight="1">
      <c r="A271" s="208"/>
      <c r="B271" s="203" t="s">
        <v>1288</v>
      </c>
      <c r="C271" s="203" t="s">
        <v>1289</v>
      </c>
      <c r="D271" s="204" t="s">
        <v>1290</v>
      </c>
      <c r="E271" s="205">
        <v>134809.65</v>
      </c>
      <c r="F271" s="205">
        <v>2007181.96</v>
      </c>
      <c r="G271" s="205">
        <v>609142.80000000005</v>
      </c>
      <c r="H271" s="205">
        <v>1069587.5700000012</v>
      </c>
      <c r="I271" s="205">
        <v>66222.55</v>
      </c>
      <c r="J271" s="205">
        <v>1744952.92</v>
      </c>
      <c r="K271" s="205">
        <v>0</v>
      </c>
      <c r="L271" s="205">
        <v>524528.11</v>
      </c>
      <c r="M271" s="205">
        <v>1220424.81</v>
      </c>
      <c r="N271" s="206"/>
      <c r="O271" s="207"/>
    </row>
    <row r="272" spans="1:15" ht="12.75" customHeight="1">
      <c r="A272" s="303" t="s">
        <v>1291</v>
      </c>
      <c r="B272" s="304"/>
      <c r="C272" s="303" t="s">
        <v>1289</v>
      </c>
      <c r="D272" s="305"/>
      <c r="E272" s="306">
        <v>134809.65</v>
      </c>
      <c r="F272" s="306">
        <v>2007181.96</v>
      </c>
      <c r="G272" s="306">
        <v>609142.80000000005</v>
      </c>
      <c r="H272" s="306">
        <v>1069587.5700000012</v>
      </c>
      <c r="I272" s="306">
        <v>66222.55</v>
      </c>
      <c r="J272" s="306">
        <v>1744952.92</v>
      </c>
      <c r="K272" s="306">
        <v>0</v>
      </c>
      <c r="L272" s="306">
        <v>524528.11</v>
      </c>
      <c r="M272" s="306">
        <v>1220424.81</v>
      </c>
      <c r="N272" s="307"/>
      <c r="O272" s="308"/>
    </row>
    <row r="273" spans="1:15" ht="12.75" customHeight="1">
      <c r="A273" s="208"/>
      <c r="B273" s="203" t="s">
        <v>1292</v>
      </c>
      <c r="C273" s="203" t="s">
        <v>1293</v>
      </c>
      <c r="D273" s="204" t="s">
        <v>1294</v>
      </c>
      <c r="E273" s="205">
        <v>0</v>
      </c>
      <c r="F273" s="205">
        <v>0</v>
      </c>
      <c r="G273" s="205">
        <v>0</v>
      </c>
      <c r="H273" s="205">
        <v>0</v>
      </c>
      <c r="I273" s="205">
        <v>0</v>
      </c>
      <c r="J273" s="205">
        <v>0</v>
      </c>
      <c r="K273" s="205">
        <v>0</v>
      </c>
      <c r="L273" s="205">
        <v>0</v>
      </c>
      <c r="M273" s="205">
        <v>0</v>
      </c>
      <c r="N273" s="206"/>
      <c r="O273" s="207"/>
    </row>
    <row r="274" spans="1:15" ht="12.75" customHeight="1">
      <c r="A274" s="208"/>
      <c r="B274" s="203" t="s">
        <v>1295</v>
      </c>
      <c r="C274" s="203" t="s">
        <v>1296</v>
      </c>
      <c r="D274" s="204" t="s">
        <v>1297</v>
      </c>
      <c r="E274" s="205">
        <v>0</v>
      </c>
      <c r="F274" s="205">
        <v>0</v>
      </c>
      <c r="G274" s="205">
        <v>0</v>
      </c>
      <c r="H274" s="205">
        <v>0</v>
      </c>
      <c r="I274" s="205">
        <v>0</v>
      </c>
      <c r="J274" s="205">
        <v>0</v>
      </c>
      <c r="K274" s="205">
        <v>0</v>
      </c>
      <c r="L274" s="205">
        <v>0</v>
      </c>
      <c r="M274" s="205">
        <v>0</v>
      </c>
      <c r="N274" s="206"/>
      <c r="O274" s="207"/>
    </row>
    <row r="275" spans="1:15" ht="12.75" customHeight="1">
      <c r="A275" s="303" t="s">
        <v>1298</v>
      </c>
      <c r="B275" s="304"/>
      <c r="C275" s="303" t="s">
        <v>1299</v>
      </c>
      <c r="D275" s="305"/>
      <c r="E275" s="306">
        <v>0</v>
      </c>
      <c r="F275" s="306">
        <v>0</v>
      </c>
      <c r="G275" s="306">
        <v>0</v>
      </c>
      <c r="H275" s="306">
        <v>0</v>
      </c>
      <c r="I275" s="306">
        <v>0</v>
      </c>
      <c r="J275" s="306">
        <v>0</v>
      </c>
      <c r="K275" s="306">
        <v>0</v>
      </c>
      <c r="L275" s="306">
        <v>0</v>
      </c>
      <c r="M275" s="306">
        <v>0</v>
      </c>
      <c r="N275" s="307"/>
      <c r="O275" s="308"/>
    </row>
    <row r="276" spans="1:15" ht="12.75" customHeight="1">
      <c r="A276" s="203" t="s">
        <v>1300</v>
      </c>
      <c r="B276" s="203" t="s">
        <v>1301</v>
      </c>
      <c r="C276" s="203" t="s">
        <v>1302</v>
      </c>
      <c r="D276" s="204" t="s">
        <v>1303</v>
      </c>
      <c r="E276" s="205">
        <v>0</v>
      </c>
      <c r="F276" s="205">
        <v>0</v>
      </c>
      <c r="G276" s="205">
        <v>0</v>
      </c>
      <c r="H276" s="205">
        <v>0</v>
      </c>
      <c r="I276" s="205">
        <v>0</v>
      </c>
      <c r="J276" s="205">
        <v>0</v>
      </c>
      <c r="K276" s="205">
        <v>0</v>
      </c>
      <c r="L276" s="205">
        <v>0</v>
      </c>
      <c r="M276" s="205">
        <v>0</v>
      </c>
      <c r="N276" s="206"/>
      <c r="O276" s="207"/>
    </row>
    <row r="277" spans="1:15" ht="12.75" customHeight="1">
      <c r="A277" s="203" t="s">
        <v>1304</v>
      </c>
      <c r="B277" s="203" t="s">
        <v>1305</v>
      </c>
      <c r="C277" s="203" t="s">
        <v>1306</v>
      </c>
      <c r="D277" s="204" t="s">
        <v>1307</v>
      </c>
      <c r="E277" s="205">
        <v>46361.22</v>
      </c>
      <c r="F277" s="205">
        <v>146003.51999999999</v>
      </c>
      <c r="G277" s="205">
        <v>438108.93</v>
      </c>
      <c r="H277" s="205">
        <v>0</v>
      </c>
      <c r="I277" s="205">
        <v>73993.899999999994</v>
      </c>
      <c r="J277" s="205">
        <v>512102.83</v>
      </c>
      <c r="K277" s="205">
        <v>23296549.719999999</v>
      </c>
      <c r="L277" s="205">
        <v>23296549.719999999</v>
      </c>
      <c r="M277" s="205">
        <v>512102.82999999821</v>
      </c>
      <c r="N277" s="206"/>
      <c r="O277" s="207"/>
    </row>
    <row r="278" spans="1:15" ht="12.75" customHeight="1">
      <c r="A278" s="203" t="s">
        <v>1308</v>
      </c>
      <c r="B278" s="203" t="s">
        <v>1309</v>
      </c>
      <c r="C278" s="203" t="s">
        <v>1310</v>
      </c>
      <c r="D278" s="204" t="s">
        <v>1311</v>
      </c>
      <c r="E278" s="205">
        <v>0</v>
      </c>
      <c r="F278" s="205">
        <v>0</v>
      </c>
      <c r="G278" s="205">
        <v>99670.64</v>
      </c>
      <c r="H278" s="205">
        <v>2958.57</v>
      </c>
      <c r="I278" s="205">
        <v>0</v>
      </c>
      <c r="J278" s="205">
        <v>102629.21</v>
      </c>
      <c r="K278" s="205">
        <v>0</v>
      </c>
      <c r="L278" s="205">
        <v>0</v>
      </c>
      <c r="M278" s="205">
        <v>102629.21</v>
      </c>
      <c r="N278" s="206"/>
      <c r="O278" s="207"/>
    </row>
    <row r="279" spans="1:15" ht="12.75" customHeight="1">
      <c r="A279" s="203" t="s">
        <v>1312</v>
      </c>
      <c r="B279" s="203" t="s">
        <v>1313</v>
      </c>
      <c r="C279" s="203" t="s">
        <v>1314</v>
      </c>
      <c r="D279" s="204" t="s">
        <v>1315</v>
      </c>
      <c r="E279" s="205">
        <v>0</v>
      </c>
      <c r="F279" s="205">
        <v>0</v>
      </c>
      <c r="G279" s="205">
        <v>2528843.37</v>
      </c>
      <c r="H279" s="205">
        <v>677900</v>
      </c>
      <c r="I279" s="205">
        <v>0</v>
      </c>
      <c r="J279" s="205">
        <v>3206743.37</v>
      </c>
      <c r="K279" s="205">
        <v>0</v>
      </c>
      <c r="L279" s="205">
        <v>0</v>
      </c>
      <c r="M279" s="205">
        <v>3206743.37</v>
      </c>
      <c r="N279" s="206"/>
      <c r="O279" s="207"/>
    </row>
    <row r="280" spans="1:15" ht="12.75" customHeight="1">
      <c r="A280" s="303" t="s">
        <v>1316</v>
      </c>
      <c r="B280" s="304"/>
      <c r="C280" s="303" t="s">
        <v>1317</v>
      </c>
      <c r="D280" s="305"/>
      <c r="E280" s="306">
        <v>14962458.560000001</v>
      </c>
      <c r="F280" s="306">
        <v>38527079.399999879</v>
      </c>
      <c r="G280" s="306">
        <v>39651601.769999921</v>
      </c>
      <c r="H280" s="306">
        <v>58690350.930000015</v>
      </c>
      <c r="I280" s="306">
        <v>360237.86</v>
      </c>
      <c r="J280" s="306">
        <v>98702190.559999973</v>
      </c>
      <c r="K280" s="306">
        <v>26405110.549999997</v>
      </c>
      <c r="L280" s="306">
        <v>26929638.66</v>
      </c>
      <c r="M280" s="306">
        <v>99226718.669999987</v>
      </c>
      <c r="N280" s="307" t="s">
        <v>753</v>
      </c>
      <c r="O280" s="308"/>
    </row>
    <row r="281" spans="1:15" ht="12.75" customHeight="1">
      <c r="A281" s="203" t="s">
        <v>1318</v>
      </c>
      <c r="B281" s="203" t="s">
        <v>1319</v>
      </c>
      <c r="C281" s="203" t="s">
        <v>1320</v>
      </c>
      <c r="D281" s="204" t="s">
        <v>1321</v>
      </c>
      <c r="E281" s="205">
        <v>2431441.59</v>
      </c>
      <c r="F281" s="205">
        <v>4021034.12</v>
      </c>
      <c r="G281" s="205">
        <v>392977</v>
      </c>
      <c r="H281" s="205">
        <v>8237.8099999999977</v>
      </c>
      <c r="I281" s="205">
        <v>0</v>
      </c>
      <c r="J281" s="205">
        <v>401214.81</v>
      </c>
      <c r="K281" s="205">
        <v>0</v>
      </c>
      <c r="L281" s="205">
        <v>0</v>
      </c>
      <c r="M281" s="205">
        <v>401214.81</v>
      </c>
      <c r="N281" s="206"/>
      <c r="O281" s="207"/>
    </row>
    <row r="282" spans="1:15" ht="12.75" customHeight="1">
      <c r="A282" s="203" t="s">
        <v>1322</v>
      </c>
      <c r="B282" s="203" t="s">
        <v>1323</v>
      </c>
      <c r="C282" s="203" t="s">
        <v>1324</v>
      </c>
      <c r="D282" s="204" t="s">
        <v>1325</v>
      </c>
      <c r="E282" s="205">
        <v>264187.42</v>
      </c>
      <c r="F282" s="205">
        <v>1269015.49</v>
      </c>
      <c r="G282" s="205">
        <v>395413.67</v>
      </c>
      <c r="H282" s="205">
        <v>37310.579999999994</v>
      </c>
      <c r="I282" s="205">
        <v>0</v>
      </c>
      <c r="J282" s="205">
        <v>432724.25</v>
      </c>
      <c r="K282" s="205">
        <v>0</v>
      </c>
      <c r="L282" s="205">
        <v>0</v>
      </c>
      <c r="M282" s="205">
        <v>432724.25</v>
      </c>
      <c r="N282" s="206"/>
      <c r="O282" s="207"/>
    </row>
    <row r="283" spans="1:15" ht="12.75" customHeight="1">
      <c r="A283" s="303" t="s">
        <v>1326</v>
      </c>
      <c r="B283" s="304"/>
      <c r="C283" s="303" t="s">
        <v>1327</v>
      </c>
      <c r="D283" s="305"/>
      <c r="E283" s="306">
        <v>17129712.73</v>
      </c>
      <c r="F283" s="306">
        <v>41279098.029999875</v>
      </c>
      <c r="G283" s="306">
        <v>39649165.09999992</v>
      </c>
      <c r="H283" s="306">
        <v>58661278.160000019</v>
      </c>
      <c r="I283" s="306">
        <v>360237.86</v>
      </c>
      <c r="J283" s="306">
        <v>98670681.119999975</v>
      </c>
      <c r="K283" s="306">
        <v>26405110.549999997</v>
      </c>
      <c r="L283" s="306">
        <v>26929638.66</v>
      </c>
      <c r="M283" s="306">
        <v>99195209.229999989</v>
      </c>
      <c r="N283" s="307" t="s">
        <v>753</v>
      </c>
      <c r="O283" s="308"/>
    </row>
    <row r="284" spans="1:15" ht="12.75" customHeight="1">
      <c r="A284" s="203" t="s">
        <v>1328</v>
      </c>
      <c r="B284" s="203" t="s">
        <v>1329</v>
      </c>
      <c r="C284" s="203" t="s">
        <v>1330</v>
      </c>
      <c r="D284" s="204" t="s">
        <v>1331</v>
      </c>
      <c r="E284" s="205">
        <v>1859158.59</v>
      </c>
      <c r="F284" s="205">
        <v>3860520.99</v>
      </c>
      <c r="G284" s="205">
        <v>5333130.05</v>
      </c>
      <c r="H284" s="205">
        <v>8691099.8300000001</v>
      </c>
      <c r="I284" s="205">
        <v>0</v>
      </c>
      <c r="J284" s="205">
        <v>14024229.880000001</v>
      </c>
      <c r="K284" s="205">
        <v>78679.22</v>
      </c>
      <c r="L284" s="205">
        <v>0</v>
      </c>
      <c r="M284" s="205">
        <v>14102909.100000001</v>
      </c>
      <c r="N284" s="206"/>
      <c r="O284" s="207"/>
    </row>
    <row r="285" spans="1:15" ht="12.75" customHeight="1">
      <c r="A285" s="208"/>
      <c r="B285" s="203" t="s">
        <v>1332</v>
      </c>
      <c r="C285" s="203" t="s">
        <v>1333</v>
      </c>
      <c r="D285" s="204" t="s">
        <v>1334</v>
      </c>
      <c r="E285" s="205">
        <v>1760387.18</v>
      </c>
      <c r="F285" s="205">
        <v>2783498.93</v>
      </c>
      <c r="G285" s="205">
        <v>5559607.1099999994</v>
      </c>
      <c r="H285" s="205">
        <v>8550888.7699999996</v>
      </c>
      <c r="I285" s="205">
        <v>0</v>
      </c>
      <c r="J285" s="205">
        <v>14110495.880000001</v>
      </c>
      <c r="K285" s="205">
        <v>0</v>
      </c>
      <c r="L285" s="205">
        <v>0</v>
      </c>
      <c r="M285" s="205">
        <v>14110495.880000001</v>
      </c>
      <c r="N285" s="206"/>
      <c r="O285" s="207"/>
    </row>
    <row r="286" spans="1:15" ht="12.75" customHeight="1">
      <c r="A286" s="208"/>
      <c r="B286" s="203" t="s">
        <v>1335</v>
      </c>
      <c r="C286" s="203" t="s">
        <v>1336</v>
      </c>
      <c r="D286" s="204" t="s">
        <v>1337</v>
      </c>
      <c r="E286" s="205">
        <v>98771.41</v>
      </c>
      <c r="F286" s="205">
        <v>1077022.06</v>
      </c>
      <c r="G286" s="205">
        <v>-226477.06</v>
      </c>
      <c r="H286" s="205">
        <v>140211.06000000006</v>
      </c>
      <c r="I286" s="205">
        <v>0</v>
      </c>
      <c r="J286" s="205">
        <v>-86266</v>
      </c>
      <c r="K286" s="205">
        <v>78679.22</v>
      </c>
      <c r="L286" s="205">
        <v>0</v>
      </c>
      <c r="M286" s="205">
        <v>-7586.7799999999988</v>
      </c>
      <c r="N286" s="206"/>
      <c r="O286" s="207"/>
    </row>
    <row r="287" spans="1:15" ht="12.75" customHeight="1">
      <c r="A287" s="303" t="s">
        <v>1338</v>
      </c>
      <c r="B287" s="304"/>
      <c r="C287" s="303" t="s">
        <v>1339</v>
      </c>
      <c r="D287" s="305"/>
      <c r="E287" s="306">
        <v>15270554.140000001</v>
      </c>
      <c r="F287" s="306">
        <v>37418577.039999872</v>
      </c>
      <c r="G287" s="306">
        <v>34316035.049999923</v>
      </c>
      <c r="H287" s="306">
        <v>49970178.330000021</v>
      </c>
      <c r="I287" s="306">
        <v>360237.86</v>
      </c>
      <c r="J287" s="306">
        <v>84646451.23999998</v>
      </c>
      <c r="K287" s="306">
        <v>26483789.769999996</v>
      </c>
      <c r="L287" s="306">
        <v>26929638.66</v>
      </c>
      <c r="M287" s="306">
        <v>85092300.129999995</v>
      </c>
      <c r="N287" s="307"/>
      <c r="O287" s="308"/>
    </row>
    <row r="288" spans="1:15" ht="12.75" customHeight="1">
      <c r="A288" s="303" t="s">
        <v>1340</v>
      </c>
      <c r="B288" s="304"/>
      <c r="C288" s="303" t="s">
        <v>1341</v>
      </c>
      <c r="D288" s="305"/>
      <c r="E288" s="306">
        <v>0</v>
      </c>
      <c r="F288" s="306">
        <v>27117945.949999873</v>
      </c>
      <c r="G288" s="306">
        <v>34316035.049999923</v>
      </c>
      <c r="H288" s="306">
        <v>49970178.330000021</v>
      </c>
      <c r="I288" s="306">
        <v>360237.86</v>
      </c>
      <c r="J288" s="306">
        <v>84646451.23999998</v>
      </c>
      <c r="K288" s="306">
        <v>48520638.409999996</v>
      </c>
      <c r="L288" s="306">
        <v>26929638.66</v>
      </c>
      <c r="M288" s="306">
        <v>63055451.489999995</v>
      </c>
      <c r="N288" s="307"/>
      <c r="O288" s="308"/>
    </row>
    <row r="289" spans="1:15" ht="12.75" customHeight="1">
      <c r="A289" s="203" t="s">
        <v>1342</v>
      </c>
      <c r="B289" s="203" t="s">
        <v>1343</v>
      </c>
      <c r="C289" s="203" t="s">
        <v>1344</v>
      </c>
      <c r="D289" s="204" t="s">
        <v>1345</v>
      </c>
      <c r="E289" s="205">
        <v>0</v>
      </c>
      <c r="F289" s="205">
        <v>10300631.09</v>
      </c>
      <c r="G289" s="205">
        <v>0</v>
      </c>
      <c r="H289" s="205">
        <v>0</v>
      </c>
      <c r="I289" s="205">
        <v>0</v>
      </c>
      <c r="J289" s="205">
        <v>0</v>
      </c>
      <c r="K289" s="205">
        <v>22036848.640000001</v>
      </c>
      <c r="L289" s="205">
        <v>0</v>
      </c>
      <c r="M289" s="205">
        <v>22036848.640000001</v>
      </c>
      <c r="N289" s="206"/>
      <c r="O289" s="207"/>
    </row>
    <row r="290" spans="1:15" ht="12.75" customHeight="1">
      <c r="A290" s="203" t="s">
        <v>1346</v>
      </c>
      <c r="B290" s="203" t="s">
        <v>1347</v>
      </c>
      <c r="C290" s="203" t="s">
        <v>1348</v>
      </c>
      <c r="D290" s="204" t="s">
        <v>1349</v>
      </c>
      <c r="E290" s="205">
        <v>0</v>
      </c>
      <c r="F290" s="205">
        <v>0</v>
      </c>
      <c r="G290" s="205">
        <v>34316035.049999997</v>
      </c>
      <c r="H290" s="205">
        <v>49970178.329999998</v>
      </c>
      <c r="I290" s="205">
        <v>360237.86000000004</v>
      </c>
      <c r="J290" s="205">
        <v>84646451.239999995</v>
      </c>
      <c r="K290" s="205">
        <v>26483789.77</v>
      </c>
      <c r="L290" s="205">
        <v>26929638.66</v>
      </c>
      <c r="M290" s="205">
        <v>85092300.129999995</v>
      </c>
      <c r="N290" s="206"/>
      <c r="O290" s="207"/>
    </row>
    <row r="291" spans="1:15" ht="12.75" customHeight="1">
      <c r="A291" s="203" t="s">
        <v>1350</v>
      </c>
      <c r="B291" s="203" t="s">
        <v>1351</v>
      </c>
      <c r="C291" s="203" t="s">
        <v>1352</v>
      </c>
      <c r="D291" s="204" t="s">
        <v>1353</v>
      </c>
      <c r="E291" s="205">
        <v>0</v>
      </c>
      <c r="F291" s="205">
        <v>0</v>
      </c>
      <c r="G291" s="205">
        <v>0</v>
      </c>
      <c r="H291" s="205">
        <v>0</v>
      </c>
      <c r="I291" s="205">
        <v>0</v>
      </c>
      <c r="J291" s="205">
        <v>0</v>
      </c>
      <c r="K291" s="205">
        <v>0</v>
      </c>
      <c r="L291" s="205">
        <v>0</v>
      </c>
      <c r="M291" s="205">
        <v>0</v>
      </c>
      <c r="N291" s="206"/>
      <c r="O291" s="207"/>
    </row>
    <row r="292" spans="1:15" ht="12.75" customHeight="1">
      <c r="A292" s="203" t="s">
        <v>1354</v>
      </c>
      <c r="B292" s="203" t="s">
        <v>1355</v>
      </c>
      <c r="C292" s="203" t="s">
        <v>1356</v>
      </c>
      <c r="D292" s="204" t="s">
        <v>1357</v>
      </c>
      <c r="E292" s="205">
        <v>0</v>
      </c>
      <c r="F292" s="205">
        <v>0</v>
      </c>
      <c r="G292" s="205">
        <v>0</v>
      </c>
      <c r="H292" s="205">
        <v>0</v>
      </c>
      <c r="I292" s="205">
        <v>0</v>
      </c>
      <c r="J292" s="205">
        <v>0</v>
      </c>
      <c r="K292" s="205">
        <v>0</v>
      </c>
      <c r="L292" s="205">
        <v>0</v>
      </c>
      <c r="M292" s="205">
        <v>0</v>
      </c>
      <c r="N292" s="206"/>
      <c r="O292" s="207"/>
    </row>
    <row r="293" spans="1:15" ht="12.75" customHeight="1">
      <c r="A293" s="208"/>
      <c r="B293" s="203" t="s">
        <v>1358</v>
      </c>
      <c r="C293" s="203" t="s">
        <v>1359</v>
      </c>
      <c r="D293" s="204" t="s">
        <v>1360</v>
      </c>
      <c r="E293" s="205">
        <v>0</v>
      </c>
      <c r="F293" s="205">
        <v>0</v>
      </c>
      <c r="G293" s="205">
        <v>0</v>
      </c>
      <c r="H293" s="205">
        <v>0</v>
      </c>
      <c r="I293" s="205">
        <v>0</v>
      </c>
      <c r="J293" s="205">
        <v>0</v>
      </c>
      <c r="K293" s="205">
        <v>0</v>
      </c>
      <c r="L293" s="205">
        <v>0</v>
      </c>
      <c r="M293" s="205">
        <v>0</v>
      </c>
      <c r="N293" s="206"/>
      <c r="O293" s="207"/>
    </row>
    <row r="294" spans="1:15" ht="12.75" customHeight="1">
      <c r="A294" s="208"/>
      <c r="B294" s="203" t="s">
        <v>1361</v>
      </c>
      <c r="C294" s="203" t="s">
        <v>1362</v>
      </c>
      <c r="D294" s="204" t="s">
        <v>1363</v>
      </c>
      <c r="E294" s="205">
        <v>0</v>
      </c>
      <c r="F294" s="205">
        <v>0</v>
      </c>
      <c r="G294" s="205">
        <v>0</v>
      </c>
      <c r="H294" s="205">
        <v>0</v>
      </c>
      <c r="I294" s="205">
        <v>0</v>
      </c>
      <c r="J294" s="205">
        <v>0</v>
      </c>
      <c r="K294" s="205">
        <v>0</v>
      </c>
      <c r="L294" s="205">
        <v>0</v>
      </c>
      <c r="M294" s="205">
        <v>0</v>
      </c>
      <c r="N294" s="206"/>
      <c r="O294" s="207"/>
    </row>
    <row r="295" spans="1:15" ht="12.75" customHeight="1">
      <c r="A295" s="303" t="s">
        <v>1364</v>
      </c>
      <c r="B295" s="303"/>
      <c r="C295" s="303" t="s">
        <v>1365</v>
      </c>
      <c r="D295" s="305"/>
      <c r="E295" s="306">
        <v>0</v>
      </c>
      <c r="F295" s="306">
        <v>0</v>
      </c>
      <c r="G295" s="306">
        <v>0</v>
      </c>
      <c r="H295" s="306">
        <v>0</v>
      </c>
      <c r="I295" s="306">
        <v>0</v>
      </c>
      <c r="J295" s="306">
        <v>0</v>
      </c>
      <c r="K295" s="306">
        <v>0</v>
      </c>
      <c r="L295" s="306">
        <v>0</v>
      </c>
      <c r="M295" s="306">
        <v>0</v>
      </c>
      <c r="N295" s="307"/>
      <c r="O295" s="308"/>
    </row>
    <row r="296" spans="1:15" ht="12.75" customHeight="1">
      <c r="A296" s="303" t="s">
        <v>1366</v>
      </c>
      <c r="B296" s="303"/>
      <c r="C296" s="303" t="s">
        <v>1367</v>
      </c>
      <c r="D296" s="305"/>
      <c r="E296" s="306">
        <v>0</v>
      </c>
      <c r="F296" s="306">
        <v>0</v>
      </c>
      <c r="G296" s="306">
        <v>0</v>
      </c>
      <c r="H296" s="306">
        <v>0</v>
      </c>
      <c r="I296" s="306">
        <v>0</v>
      </c>
      <c r="J296" s="306">
        <v>0</v>
      </c>
      <c r="K296" s="306">
        <v>0</v>
      </c>
      <c r="L296" s="306">
        <v>0</v>
      </c>
      <c r="M296" s="306">
        <v>0</v>
      </c>
      <c r="N296" s="307"/>
      <c r="O296" s="308"/>
    </row>
    <row r="297" spans="1:15" ht="12.75" customHeight="1">
      <c r="A297" s="303" t="s">
        <v>1368</v>
      </c>
      <c r="B297" s="304"/>
      <c r="C297" s="303" t="s">
        <v>1369</v>
      </c>
      <c r="D297" s="305"/>
      <c r="E297" s="306">
        <v>15270554.140000001</v>
      </c>
      <c r="F297" s="306">
        <v>37418577.039999872</v>
      </c>
      <c r="G297" s="306">
        <v>34316035.049999923</v>
      </c>
      <c r="H297" s="306">
        <v>49970178.330000021</v>
      </c>
      <c r="I297" s="306">
        <v>360237.86</v>
      </c>
      <c r="J297" s="306">
        <v>84646451.23999998</v>
      </c>
      <c r="K297" s="306">
        <v>26483789.769999996</v>
      </c>
      <c r="L297" s="306">
        <v>26929638.66</v>
      </c>
      <c r="M297" s="306">
        <v>85092300.129999995</v>
      </c>
      <c r="N297" s="307"/>
      <c r="O297" s="308"/>
    </row>
    <row r="298" spans="1:15" ht="12.75" customHeight="1">
      <c r="A298" s="303" t="s">
        <v>1370</v>
      </c>
      <c r="B298" s="304"/>
      <c r="C298" s="303" t="s">
        <v>1371</v>
      </c>
      <c r="D298" s="305"/>
      <c r="E298" s="306">
        <v>0</v>
      </c>
      <c r="F298" s="306">
        <v>27117945.949999873</v>
      </c>
      <c r="G298" s="306">
        <v>34316035.049999923</v>
      </c>
      <c r="H298" s="306">
        <v>49970178.330000021</v>
      </c>
      <c r="I298" s="306">
        <v>360237.86</v>
      </c>
      <c r="J298" s="306">
        <v>84646451.23999998</v>
      </c>
      <c r="K298" s="306">
        <v>48520638.409999996</v>
      </c>
      <c r="L298" s="306">
        <v>26929638.66</v>
      </c>
      <c r="M298" s="306">
        <v>63055451.489999995</v>
      </c>
      <c r="N298" s="307"/>
      <c r="O298" s="308"/>
    </row>
    <row r="299" spans="1:15" ht="12.75" customHeight="1">
      <c r="A299" s="303" t="s">
        <v>1372</v>
      </c>
      <c r="B299" s="304"/>
      <c r="C299" s="303" t="s">
        <v>1373</v>
      </c>
      <c r="D299" s="305"/>
      <c r="E299" s="306">
        <v>0</v>
      </c>
      <c r="F299" s="306">
        <v>10300631.09</v>
      </c>
      <c r="G299" s="306">
        <v>0</v>
      </c>
      <c r="H299" s="306">
        <v>0</v>
      </c>
      <c r="I299" s="306">
        <v>0</v>
      </c>
      <c r="J299" s="306">
        <v>0</v>
      </c>
      <c r="K299" s="306">
        <v>22036848.640000001</v>
      </c>
      <c r="L299" s="306">
        <v>0</v>
      </c>
      <c r="M299" s="306">
        <v>22036848.640000001</v>
      </c>
      <c r="N299" s="307"/>
      <c r="O299" s="308"/>
    </row>
    <row r="300" spans="1:15" ht="12.75" customHeight="1">
      <c r="A300" s="208"/>
      <c r="B300" s="208"/>
      <c r="C300" s="208"/>
      <c r="D300" s="209"/>
      <c r="E300" s="205"/>
      <c r="F300" s="205"/>
      <c r="G300" s="205"/>
      <c r="H300" s="205"/>
      <c r="I300" s="205"/>
      <c r="J300" s="205"/>
      <c r="K300" s="205"/>
      <c r="L300" s="205"/>
      <c r="M300" s="205"/>
      <c r="N300" s="206"/>
      <c r="O300" s="207"/>
    </row>
    <row r="301" spans="1:15" ht="12.75" customHeight="1">
      <c r="A301" s="208"/>
      <c r="B301" s="208"/>
      <c r="C301" s="208"/>
      <c r="D301" s="209"/>
      <c r="E301" s="205"/>
      <c r="F301" s="205"/>
      <c r="G301" s="205"/>
      <c r="H301" s="205"/>
      <c r="I301" s="205"/>
      <c r="J301" s="205"/>
      <c r="K301" s="205"/>
      <c r="L301" s="205"/>
      <c r="M301" s="205"/>
      <c r="N301" s="206"/>
      <c r="O301" s="207"/>
    </row>
    <row r="302" spans="1:15" ht="12.75" customHeight="1">
      <c r="A302" s="210"/>
      <c r="B302" s="210"/>
      <c r="C302" s="211" t="s">
        <v>1374</v>
      </c>
      <c r="D302" s="212"/>
      <c r="E302" s="213"/>
      <c r="F302" s="213"/>
      <c r="G302" s="213"/>
      <c r="H302" s="213"/>
      <c r="I302" s="213"/>
      <c r="J302" s="213"/>
      <c r="K302" s="213"/>
      <c r="L302" s="213"/>
      <c r="M302" s="213"/>
      <c r="N302" s="214"/>
      <c r="O302" s="215"/>
    </row>
    <row r="303" spans="1:15" ht="12.75" customHeight="1">
      <c r="A303" s="303" t="s">
        <v>1375</v>
      </c>
      <c r="B303" s="304"/>
      <c r="C303" s="303" t="s">
        <v>1376</v>
      </c>
      <c r="D303" s="305"/>
      <c r="E303" s="306"/>
      <c r="F303" s="306">
        <v>37418577.039999872</v>
      </c>
      <c r="G303" s="306">
        <v>34316035.049999923</v>
      </c>
      <c r="H303" s="306">
        <v>49970178.330000021</v>
      </c>
      <c r="I303" s="306">
        <v>360237.86</v>
      </c>
      <c r="J303" s="306">
        <v>84646451.23999998</v>
      </c>
      <c r="K303" s="306">
        <v>26483789.769999996</v>
      </c>
      <c r="L303" s="306">
        <v>26929638.66</v>
      </c>
      <c r="M303" s="306">
        <v>85092300.129999995</v>
      </c>
      <c r="N303" s="307"/>
      <c r="O303" s="308"/>
    </row>
    <row r="304" spans="1:15" ht="12.75" customHeight="1">
      <c r="A304" s="303" t="s">
        <v>1377</v>
      </c>
      <c r="B304" s="304"/>
      <c r="C304" s="303" t="s">
        <v>1378</v>
      </c>
      <c r="D304" s="305"/>
      <c r="E304" s="306"/>
      <c r="F304" s="306">
        <v>10300631.09</v>
      </c>
      <c r="G304" s="306">
        <v>0</v>
      </c>
      <c r="H304" s="306">
        <v>0</v>
      </c>
      <c r="I304" s="306">
        <v>0</v>
      </c>
      <c r="J304" s="306">
        <v>0</v>
      </c>
      <c r="K304" s="306">
        <v>22036848.640000001</v>
      </c>
      <c r="L304" s="306">
        <v>0</v>
      </c>
      <c r="M304" s="306">
        <v>22036848.640000001</v>
      </c>
      <c r="N304" s="307"/>
      <c r="O304" s="308"/>
    </row>
    <row r="305" spans="1:15" ht="12.75" customHeight="1">
      <c r="A305" s="208"/>
      <c r="B305" s="203" t="s">
        <v>1379</v>
      </c>
      <c r="C305" s="203" t="s">
        <v>1380</v>
      </c>
      <c r="D305" s="204" t="s">
        <v>1381</v>
      </c>
      <c r="E305" s="205">
        <v>81131475.870000005</v>
      </c>
      <c r="F305" s="205">
        <v>106285157.67</v>
      </c>
      <c r="G305" s="205">
        <v>83415325.640000001</v>
      </c>
      <c r="H305" s="205">
        <v>62136297.600000001</v>
      </c>
      <c r="I305" s="205">
        <v>-616917.16999999993</v>
      </c>
      <c r="J305" s="205">
        <v>144934706.06999999</v>
      </c>
      <c r="K305" s="205">
        <v>63375419.049999997</v>
      </c>
      <c r="L305" s="205">
        <v>38002874.619999997</v>
      </c>
      <c r="M305" s="205">
        <v>119562161.63999999</v>
      </c>
      <c r="N305" s="206" t="s">
        <v>753</v>
      </c>
      <c r="O305" s="207"/>
    </row>
    <row r="306" spans="1:15" ht="12.75" customHeight="1">
      <c r="A306" s="208"/>
      <c r="B306" s="203" t="s">
        <v>1382</v>
      </c>
      <c r="C306" s="203" t="s">
        <v>1383</v>
      </c>
      <c r="D306" s="204" t="s">
        <v>1384</v>
      </c>
      <c r="E306" s="205">
        <v>0</v>
      </c>
      <c r="F306" s="205">
        <v>0</v>
      </c>
      <c r="G306" s="205">
        <v>0</v>
      </c>
      <c r="H306" s="205">
        <v>0</v>
      </c>
      <c r="I306" s="205">
        <v>0</v>
      </c>
      <c r="J306" s="205">
        <v>0</v>
      </c>
      <c r="K306" s="205">
        <v>0</v>
      </c>
      <c r="L306" s="205">
        <v>0</v>
      </c>
      <c r="M306" s="205">
        <v>0</v>
      </c>
      <c r="N306" s="206"/>
      <c r="O306" s="207"/>
    </row>
    <row r="307" spans="1:15" ht="12.75" customHeight="1">
      <c r="A307" s="303" t="s">
        <v>1385</v>
      </c>
      <c r="B307" s="304"/>
      <c r="C307" s="303" t="s">
        <v>1386</v>
      </c>
      <c r="D307" s="305"/>
      <c r="E307" s="306"/>
      <c r="F307" s="306">
        <v>133403103.61999987</v>
      </c>
      <c r="G307" s="306">
        <v>117731360.68999992</v>
      </c>
      <c r="H307" s="306">
        <v>112106475.93000002</v>
      </c>
      <c r="I307" s="306">
        <v>-256679.30999999994</v>
      </c>
      <c r="J307" s="306">
        <v>229581157.30999997</v>
      </c>
      <c r="K307" s="306">
        <v>111896057.45999999</v>
      </c>
      <c r="L307" s="306">
        <v>64932513.280000001</v>
      </c>
      <c r="M307" s="306">
        <v>182617613.13</v>
      </c>
      <c r="N307" s="307"/>
      <c r="O307" s="308"/>
    </row>
    <row r="308" spans="1:15" ht="12.75" customHeight="1">
      <c r="A308" s="208"/>
      <c r="B308" s="203" t="s">
        <v>1387</v>
      </c>
      <c r="C308" s="203" t="s">
        <v>1388</v>
      </c>
      <c r="D308" s="204" t="s">
        <v>1389</v>
      </c>
      <c r="E308" s="205">
        <v>0</v>
      </c>
      <c r="F308" s="205">
        <v>0</v>
      </c>
      <c r="G308" s="205">
        <v>0</v>
      </c>
      <c r="H308" s="205">
        <v>0</v>
      </c>
      <c r="I308" s="205">
        <v>0</v>
      </c>
      <c r="J308" s="205">
        <v>0</v>
      </c>
      <c r="K308" s="205">
        <v>0</v>
      </c>
      <c r="L308" s="205">
        <v>0</v>
      </c>
      <c r="M308" s="205">
        <v>0</v>
      </c>
      <c r="N308" s="206"/>
      <c r="O308" s="207"/>
    </row>
    <row r="309" spans="1:15" ht="12.75" customHeight="1">
      <c r="A309" s="208"/>
      <c r="B309" s="203" t="s">
        <v>1390</v>
      </c>
      <c r="C309" s="203" t="s">
        <v>1391</v>
      </c>
      <c r="D309" s="204" t="s">
        <v>1392</v>
      </c>
      <c r="E309" s="205">
        <v>1527055.41</v>
      </c>
      <c r="F309" s="205">
        <v>2381293.02</v>
      </c>
      <c r="G309" s="205">
        <v>6863207.0099999998</v>
      </c>
      <c r="H309" s="205">
        <v>4997017.83</v>
      </c>
      <c r="I309" s="205">
        <v>0</v>
      </c>
      <c r="J309" s="205">
        <v>11860224.84</v>
      </c>
      <c r="K309" s="205">
        <v>0</v>
      </c>
      <c r="L309" s="205">
        <v>0</v>
      </c>
      <c r="M309" s="205">
        <v>11860224.84</v>
      </c>
      <c r="N309" s="206"/>
      <c r="O309" s="207"/>
    </row>
    <row r="310" spans="1:15" ht="12.75" customHeight="1">
      <c r="A310" s="208"/>
      <c r="B310" s="203" t="s">
        <v>1393</v>
      </c>
      <c r="C310" s="203" t="s">
        <v>1394</v>
      </c>
      <c r="D310" s="204" t="s">
        <v>1395</v>
      </c>
      <c r="E310" s="205">
        <v>763527.71</v>
      </c>
      <c r="F310" s="205">
        <v>763527.71</v>
      </c>
      <c r="G310" s="205">
        <v>1715801.75</v>
      </c>
      <c r="H310" s="205">
        <v>2498508.92</v>
      </c>
      <c r="I310" s="205">
        <v>0</v>
      </c>
      <c r="J310" s="205">
        <v>4214310.67</v>
      </c>
      <c r="K310" s="205">
        <v>0</v>
      </c>
      <c r="L310" s="205">
        <v>2498508.92</v>
      </c>
      <c r="M310" s="205">
        <v>1715801.75</v>
      </c>
      <c r="N310" s="206"/>
      <c r="O310" s="207"/>
    </row>
    <row r="311" spans="1:15" ht="12.75" customHeight="1">
      <c r="A311" s="208"/>
      <c r="B311" s="203" t="s">
        <v>1396</v>
      </c>
      <c r="C311" s="203" t="s">
        <v>1397</v>
      </c>
      <c r="D311" s="204" t="s">
        <v>1398</v>
      </c>
      <c r="E311" s="205">
        <v>763527.71</v>
      </c>
      <c r="F311" s="205">
        <v>763527.71</v>
      </c>
      <c r="G311" s="205">
        <v>1715801.75</v>
      </c>
      <c r="H311" s="205">
        <v>2498508.92</v>
      </c>
      <c r="I311" s="205">
        <v>0</v>
      </c>
      <c r="J311" s="205">
        <v>4214310.67</v>
      </c>
      <c r="K311" s="205">
        <v>0</v>
      </c>
      <c r="L311" s="205">
        <v>2498508.92</v>
      </c>
      <c r="M311" s="205">
        <v>1715801.75</v>
      </c>
      <c r="N311" s="206"/>
      <c r="O311" s="207"/>
    </row>
    <row r="312" spans="1:15" ht="12.75" customHeight="1">
      <c r="A312" s="208"/>
      <c r="B312" s="203" t="s">
        <v>1399</v>
      </c>
      <c r="C312" s="203" t="s">
        <v>1400</v>
      </c>
      <c r="D312" s="204" t="s">
        <v>1401</v>
      </c>
      <c r="E312" s="205">
        <v>0</v>
      </c>
      <c r="F312" s="205">
        <v>0</v>
      </c>
      <c r="G312" s="205">
        <v>0</v>
      </c>
      <c r="H312" s="205">
        <v>0</v>
      </c>
      <c r="I312" s="205">
        <v>0</v>
      </c>
      <c r="J312" s="205">
        <v>0</v>
      </c>
      <c r="K312" s="205">
        <v>0</v>
      </c>
      <c r="L312" s="205">
        <v>0</v>
      </c>
      <c r="M312" s="205">
        <v>0</v>
      </c>
      <c r="N312" s="206"/>
      <c r="O312" s="207"/>
    </row>
    <row r="313" spans="1:15" ht="12.75" customHeight="1">
      <c r="A313" s="303" t="s">
        <v>1402</v>
      </c>
      <c r="B313" s="304"/>
      <c r="C313" s="303" t="s">
        <v>1403</v>
      </c>
      <c r="D313" s="305"/>
      <c r="E313" s="306"/>
      <c r="F313" s="306">
        <v>129494755.17999989</v>
      </c>
      <c r="G313" s="306">
        <v>107436550.17999992</v>
      </c>
      <c r="H313" s="306">
        <v>102112440.26000002</v>
      </c>
      <c r="I313" s="306">
        <v>-256679.30999999994</v>
      </c>
      <c r="J313" s="306">
        <v>209292311.13</v>
      </c>
      <c r="K313" s="306">
        <v>111896057.45999999</v>
      </c>
      <c r="L313" s="306">
        <v>69929531.120000005</v>
      </c>
      <c r="M313" s="306">
        <v>167325784.78999999</v>
      </c>
      <c r="N313" s="307"/>
      <c r="O313" s="308"/>
    </row>
    <row r="314" spans="1:15" ht="12.75" customHeight="1">
      <c r="A314" s="208"/>
      <c r="B314" s="203" t="s">
        <v>1404</v>
      </c>
      <c r="C314" s="203" t="s">
        <v>1405</v>
      </c>
      <c r="D314" s="204" t="s">
        <v>1406</v>
      </c>
      <c r="E314" s="205">
        <v>0</v>
      </c>
      <c r="F314" s="205">
        <v>0</v>
      </c>
      <c r="G314" s="205">
        <v>0</v>
      </c>
      <c r="H314" s="205">
        <v>0</v>
      </c>
      <c r="I314" s="205">
        <v>0</v>
      </c>
      <c r="J314" s="205">
        <v>0</v>
      </c>
      <c r="K314" s="205">
        <v>0</v>
      </c>
      <c r="L314" s="205">
        <v>0</v>
      </c>
      <c r="M314" s="205">
        <v>0</v>
      </c>
      <c r="N314" s="206"/>
      <c r="O314" s="207"/>
    </row>
    <row r="315" spans="1:15" ht="12.75" customHeight="1">
      <c r="A315" s="208"/>
      <c r="B315" s="203" t="s">
        <v>1407</v>
      </c>
      <c r="C315" s="203" t="s">
        <v>1408</v>
      </c>
      <c r="D315" s="204" t="s">
        <v>1409</v>
      </c>
      <c r="E315" s="205">
        <v>0</v>
      </c>
      <c r="F315" s="205">
        <v>0</v>
      </c>
      <c r="G315" s="205">
        <v>0</v>
      </c>
      <c r="H315" s="205">
        <v>0</v>
      </c>
      <c r="I315" s="205">
        <v>0</v>
      </c>
      <c r="J315" s="205">
        <v>0</v>
      </c>
      <c r="K315" s="205">
        <v>0</v>
      </c>
      <c r="L315" s="205">
        <v>0</v>
      </c>
      <c r="M315" s="205">
        <v>0</v>
      </c>
      <c r="N315" s="206"/>
      <c r="O315" s="207"/>
    </row>
    <row r="316" spans="1:15" ht="12.75" customHeight="1">
      <c r="A316" s="208"/>
      <c r="B316" s="203" t="s">
        <v>1410</v>
      </c>
      <c r="C316" s="203" t="s">
        <v>1411</v>
      </c>
      <c r="D316" s="204" t="s">
        <v>1412</v>
      </c>
      <c r="E316" s="205">
        <v>9932593.5399999991</v>
      </c>
      <c r="F316" s="205">
        <v>9932593.5399999991</v>
      </c>
      <c r="G316" s="205">
        <v>19865187.07</v>
      </c>
      <c r="H316" s="205">
        <v>0</v>
      </c>
      <c r="I316" s="205">
        <v>0</v>
      </c>
      <c r="J316" s="205">
        <v>19865187.07</v>
      </c>
      <c r="K316" s="205">
        <v>0</v>
      </c>
      <c r="L316" s="205">
        <v>0</v>
      </c>
      <c r="M316" s="205">
        <v>19865187.07</v>
      </c>
      <c r="N316" s="206"/>
      <c r="O316" s="207"/>
    </row>
    <row r="317" spans="1:15" ht="12.75" customHeight="1">
      <c r="A317" s="208"/>
      <c r="B317" s="203" t="s">
        <v>1413</v>
      </c>
      <c r="C317" s="203" t="s">
        <v>1414</v>
      </c>
      <c r="D317" s="204" t="s">
        <v>1415</v>
      </c>
      <c r="E317" s="205">
        <v>0</v>
      </c>
      <c r="F317" s="205">
        <v>0</v>
      </c>
      <c r="G317" s="205">
        <v>0</v>
      </c>
      <c r="H317" s="205">
        <v>0</v>
      </c>
      <c r="I317" s="205">
        <v>0</v>
      </c>
      <c r="J317" s="205">
        <v>0</v>
      </c>
      <c r="K317" s="205">
        <v>0</v>
      </c>
      <c r="L317" s="205">
        <v>0</v>
      </c>
      <c r="M317" s="205">
        <v>0</v>
      </c>
      <c r="N317" s="206"/>
      <c r="O317" s="207"/>
    </row>
    <row r="318" spans="1:15" ht="12.75" customHeight="1">
      <c r="A318" s="208"/>
      <c r="B318" s="203" t="s">
        <v>1416</v>
      </c>
      <c r="C318" s="203" t="s">
        <v>1417</v>
      </c>
      <c r="D318" s="204" t="s">
        <v>1418</v>
      </c>
      <c r="E318" s="205">
        <v>0</v>
      </c>
      <c r="F318" s="205">
        <v>0</v>
      </c>
      <c r="G318" s="205">
        <v>0</v>
      </c>
      <c r="H318" s="205">
        <v>0</v>
      </c>
      <c r="I318" s="205">
        <v>0</v>
      </c>
      <c r="J318" s="205">
        <v>0</v>
      </c>
      <c r="K318" s="205">
        <v>0</v>
      </c>
      <c r="L318" s="205">
        <v>0</v>
      </c>
      <c r="M318" s="205">
        <v>0</v>
      </c>
      <c r="N318" s="206"/>
      <c r="O318" s="207"/>
    </row>
    <row r="319" spans="1:15" ht="12.75" customHeight="1">
      <c r="A319" s="208"/>
      <c r="B319" s="203" t="s">
        <v>1419</v>
      </c>
      <c r="C319" s="203" t="s">
        <v>1420</v>
      </c>
      <c r="D319" s="204" t="s">
        <v>1421</v>
      </c>
      <c r="E319" s="205">
        <v>0</v>
      </c>
      <c r="F319" s="205">
        <v>0</v>
      </c>
      <c r="G319" s="205">
        <v>0</v>
      </c>
      <c r="H319" s="205">
        <v>0</v>
      </c>
      <c r="I319" s="205">
        <v>0</v>
      </c>
      <c r="J319" s="205">
        <v>0</v>
      </c>
      <c r="K319" s="205">
        <v>0</v>
      </c>
      <c r="L319" s="205">
        <v>0</v>
      </c>
      <c r="M319" s="205">
        <v>0</v>
      </c>
      <c r="N319" s="206"/>
      <c r="O319" s="207"/>
    </row>
    <row r="320" spans="1:15" ht="12.75" customHeight="1">
      <c r="A320" s="208"/>
      <c r="B320" s="203" t="s">
        <v>1422</v>
      </c>
      <c r="C320" s="203" t="s">
        <v>1423</v>
      </c>
      <c r="D320" s="204" t="s">
        <v>1424</v>
      </c>
      <c r="E320" s="205">
        <v>0</v>
      </c>
      <c r="F320" s="205">
        <v>0</v>
      </c>
      <c r="G320" s="205">
        <v>0</v>
      </c>
      <c r="H320" s="205">
        <v>0</v>
      </c>
      <c r="I320" s="205">
        <v>0</v>
      </c>
      <c r="J320" s="205">
        <v>0</v>
      </c>
      <c r="K320" s="205">
        <v>0</v>
      </c>
      <c r="L320" s="205">
        <v>0</v>
      </c>
      <c r="M320" s="205">
        <v>0</v>
      </c>
      <c r="N320" s="206"/>
      <c r="O320" s="207"/>
    </row>
    <row r="321" spans="1:15" ht="12.75" customHeight="1">
      <c r="A321" s="208"/>
      <c r="B321" s="203" t="s">
        <v>1425</v>
      </c>
      <c r="C321" s="203" t="s">
        <v>1426</v>
      </c>
      <c r="D321" s="204" t="s">
        <v>1427</v>
      </c>
      <c r="E321" s="205">
        <v>0</v>
      </c>
      <c r="F321" s="205">
        <v>0</v>
      </c>
      <c r="G321" s="205">
        <v>0</v>
      </c>
      <c r="H321" s="205">
        <v>0</v>
      </c>
      <c r="I321" s="205">
        <v>0</v>
      </c>
      <c r="J321" s="205">
        <v>0</v>
      </c>
      <c r="K321" s="205">
        <v>0</v>
      </c>
      <c r="L321" s="205">
        <v>0</v>
      </c>
      <c r="M321" s="205">
        <v>0</v>
      </c>
      <c r="N321" s="206"/>
      <c r="O321" s="207"/>
    </row>
    <row r="322" spans="1:15" ht="12.75" customHeight="1">
      <c r="A322" s="303" t="s">
        <v>1428</v>
      </c>
      <c r="B322" s="303" t="s">
        <v>1429</v>
      </c>
      <c r="C322" s="303" t="s">
        <v>1430</v>
      </c>
      <c r="D322" s="309" t="s">
        <v>1431</v>
      </c>
      <c r="E322" s="306">
        <v>83415325.640000001</v>
      </c>
      <c r="F322" s="306">
        <v>119562161.6399999</v>
      </c>
      <c r="G322" s="306">
        <v>87571363.109999999</v>
      </c>
      <c r="H322" s="306">
        <v>102112440.26000001</v>
      </c>
      <c r="I322" s="306">
        <v>-256679.31</v>
      </c>
      <c r="J322" s="306">
        <v>189427124.06</v>
      </c>
      <c r="K322" s="306">
        <v>111896057.45999999</v>
      </c>
      <c r="L322" s="306">
        <v>69929531.120000005</v>
      </c>
      <c r="M322" s="306">
        <v>147460597.72000003</v>
      </c>
      <c r="N322" s="307"/>
      <c r="O322" s="308"/>
    </row>
    <row r="323" spans="1:15" ht="14.25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view="pageBreakPreview" topLeftCell="A36" zoomScaleNormal="100" zoomScaleSheetLayoutView="100" workbookViewId="0">
      <selection activeCell="F45" sqref="F45"/>
    </sheetView>
  </sheetViews>
  <sheetFormatPr defaultColWidth="9.140625" defaultRowHeight="14.25" customHeight="1"/>
  <cols>
    <col min="1" max="1" width="26.42578125" style="45" customWidth="1"/>
    <col min="2" max="2" width="4.28515625" style="45" customWidth="1"/>
    <col min="3" max="4" width="17.28515625" style="45" customWidth="1"/>
    <col min="5" max="5" width="0" style="45" hidden="1" customWidth="1"/>
    <col min="6" max="6" width="26.42578125" style="45" customWidth="1"/>
    <col min="7" max="7" width="4.28515625" style="45" customWidth="1"/>
    <col min="8" max="9" width="17.28515625" style="45" customWidth="1"/>
    <col min="10" max="10" width="4.140625" style="71" hidden="1" customWidth="1"/>
    <col min="11" max="11" width="19.7109375" style="45" bestFit="1" customWidth="1"/>
    <col min="12" max="12" width="26.42578125" customWidth="1"/>
    <col min="13" max="13" width="4.28515625" customWidth="1"/>
    <col min="14" max="15" width="17.5703125" customWidth="1"/>
    <col min="16" max="16" width="0" hidden="1" customWidth="1"/>
    <col min="17" max="17" width="26.42578125" customWidth="1"/>
    <col min="18" max="18" width="4.28515625" customWidth="1"/>
    <col min="19" max="20" width="17.5703125" customWidth="1"/>
    <col min="21" max="16384" width="9.140625" style="45"/>
  </cols>
  <sheetData>
    <row r="1" spans="1:24" ht="26.25" customHeight="1">
      <c r="A1" s="324" t="s">
        <v>1668</v>
      </c>
      <c r="B1" s="325"/>
      <c r="C1" s="325"/>
      <c r="D1" s="325"/>
      <c r="E1" s="325"/>
      <c r="F1" s="325"/>
      <c r="G1" s="325"/>
      <c r="H1" s="325"/>
      <c r="I1" s="325"/>
      <c r="J1" s="44"/>
      <c r="L1" s="324" t="s">
        <v>1449</v>
      </c>
      <c r="M1" s="325"/>
      <c r="N1" s="325"/>
      <c r="O1" s="325"/>
      <c r="P1" s="325"/>
      <c r="Q1" s="325"/>
      <c r="R1" s="325"/>
      <c r="S1" s="325"/>
      <c r="T1" s="325"/>
    </row>
    <row r="2" spans="1:24" ht="22.5" customHeight="1">
      <c r="A2" s="326">
        <v>43100</v>
      </c>
      <c r="B2" s="327"/>
      <c r="C2" s="327"/>
      <c r="D2" s="327"/>
      <c r="E2" s="327"/>
      <c r="F2" s="327"/>
      <c r="G2" s="327"/>
      <c r="H2" s="327"/>
      <c r="I2" s="327"/>
      <c r="J2" s="46"/>
      <c r="L2" s="333" t="s">
        <v>1450</v>
      </c>
      <c r="M2" s="327"/>
      <c r="N2" s="327"/>
      <c r="O2" s="327"/>
      <c r="P2" s="327"/>
      <c r="Q2" s="327"/>
      <c r="R2" s="327"/>
      <c r="S2" s="327"/>
      <c r="T2" s="327"/>
    </row>
    <row r="3" spans="1:24" ht="15.75" customHeight="1">
      <c r="A3" s="328"/>
      <c r="B3" s="329"/>
      <c r="C3" s="329"/>
      <c r="D3" s="329"/>
      <c r="E3" s="2"/>
      <c r="F3" s="2"/>
      <c r="G3" s="2"/>
      <c r="H3" s="2"/>
      <c r="I3" s="3" t="s">
        <v>96</v>
      </c>
      <c r="J3" s="49"/>
      <c r="L3" s="328"/>
      <c r="M3" s="329"/>
      <c r="N3" s="329"/>
      <c r="O3" s="329"/>
      <c r="P3" s="257"/>
      <c r="Q3" s="245"/>
      <c r="R3" s="245"/>
      <c r="S3" s="245"/>
      <c r="T3" s="3" t="s">
        <v>1451</v>
      </c>
    </row>
    <row r="4" spans="1:24" ht="15.75" customHeight="1" thickBot="1">
      <c r="A4" s="330" t="s">
        <v>1445</v>
      </c>
      <c r="B4" s="331"/>
      <c r="C4" s="331"/>
      <c r="D4" s="5"/>
      <c r="E4" s="5"/>
      <c r="F4" s="330"/>
      <c r="G4" s="4"/>
      <c r="H4" s="4"/>
      <c r="I4" s="6" t="s">
        <v>97</v>
      </c>
      <c r="J4" s="49"/>
      <c r="L4" s="330" t="s">
        <v>1452</v>
      </c>
      <c r="M4" s="331"/>
      <c r="N4" s="331"/>
      <c r="O4" s="5"/>
      <c r="P4" s="258"/>
      <c r="Q4" s="246"/>
      <c r="R4" s="246"/>
      <c r="S4" s="246"/>
      <c r="T4" s="6" t="s">
        <v>1453</v>
      </c>
    </row>
    <row r="5" spans="1:24" ht="26.45" customHeight="1">
      <c r="A5" s="7" t="s">
        <v>0</v>
      </c>
      <c r="B5" s="8" t="s">
        <v>43</v>
      </c>
      <c r="C5" s="9" t="s">
        <v>44</v>
      </c>
      <c r="D5" s="322" t="s">
        <v>45</v>
      </c>
      <c r="E5" s="9"/>
      <c r="F5" s="8" t="s">
        <v>1665</v>
      </c>
      <c r="G5" s="8" t="s">
        <v>43</v>
      </c>
      <c r="H5" s="9" t="s">
        <v>44</v>
      </c>
      <c r="I5" s="10" t="s">
        <v>45</v>
      </c>
      <c r="J5" s="46"/>
      <c r="L5" s="253" t="s">
        <v>1454</v>
      </c>
      <c r="M5" s="8" t="s">
        <v>1455</v>
      </c>
      <c r="N5" s="247" t="s">
        <v>1456</v>
      </c>
      <c r="O5" s="247" t="s">
        <v>1457</v>
      </c>
      <c r="P5" s="259"/>
      <c r="Q5" s="8" t="s">
        <v>1458</v>
      </c>
      <c r="R5" s="8" t="s">
        <v>1455</v>
      </c>
      <c r="S5" s="247" t="s">
        <v>1456</v>
      </c>
      <c r="T5" s="10" t="s">
        <v>1457</v>
      </c>
    </row>
    <row r="6" spans="1:24" ht="14.1" customHeight="1">
      <c r="A6" s="11" t="s">
        <v>1</v>
      </c>
      <c r="B6" s="12"/>
      <c r="C6" s="30"/>
      <c r="D6" s="323"/>
      <c r="E6" s="31"/>
      <c r="F6" s="13" t="s">
        <v>47</v>
      </c>
      <c r="G6" s="12"/>
      <c r="H6" s="30"/>
      <c r="I6" s="32"/>
      <c r="J6" s="60"/>
      <c r="L6" s="254" t="s">
        <v>1459</v>
      </c>
      <c r="M6" s="12"/>
      <c r="N6" s="260"/>
      <c r="O6" s="261"/>
      <c r="P6" s="262"/>
      <c r="Q6" s="13" t="s">
        <v>1460</v>
      </c>
      <c r="R6" s="12"/>
      <c r="S6" s="260"/>
      <c r="T6" s="263"/>
    </row>
    <row r="7" spans="1:24" ht="14.1" customHeight="1">
      <c r="A7" s="14" t="s">
        <v>2</v>
      </c>
      <c r="B7" s="15">
        <v>1</v>
      </c>
      <c r="C7" s="33">
        <f>'TB2017'!M12</f>
        <v>104625332.53</v>
      </c>
      <c r="D7" s="33">
        <f>'TB2017'!F12</f>
        <v>101964437.42000002</v>
      </c>
      <c r="E7" s="67">
        <v>911010</v>
      </c>
      <c r="F7" s="16" t="s">
        <v>48</v>
      </c>
      <c r="G7" s="15">
        <v>14</v>
      </c>
      <c r="H7" s="33">
        <f>'TB2017'!M171</f>
        <v>122500000</v>
      </c>
      <c r="I7" s="34">
        <f>'TB2017'!F171</f>
        <v>152500000</v>
      </c>
      <c r="J7" s="65">
        <v>913010</v>
      </c>
      <c r="L7" s="255" t="s">
        <v>1461</v>
      </c>
      <c r="M7" s="15"/>
      <c r="N7" s="264"/>
      <c r="O7" s="264"/>
      <c r="P7" s="265">
        <v>911010</v>
      </c>
      <c r="Q7" s="16" t="s">
        <v>1462</v>
      </c>
      <c r="R7" s="15"/>
      <c r="S7" s="264"/>
      <c r="T7" s="266"/>
      <c r="U7" s="230"/>
      <c r="V7" s="230"/>
      <c r="W7" s="230"/>
      <c r="X7" s="230"/>
    </row>
    <row r="8" spans="1:24" ht="14.1" customHeight="1">
      <c r="A8" s="14" t="s">
        <v>3</v>
      </c>
      <c r="B8" s="15"/>
      <c r="C8" s="33">
        <f t="shared" ref="C8:C24" si="0">N8</f>
        <v>0</v>
      </c>
      <c r="D8" s="320">
        <f t="shared" ref="D8:D24" si="1">O8</f>
        <v>0</v>
      </c>
      <c r="E8" s="67">
        <v>911020</v>
      </c>
      <c r="F8" s="16" t="s">
        <v>49</v>
      </c>
      <c r="G8" s="15"/>
      <c r="H8" s="33">
        <f t="shared" ref="H8:H29" si="2">S8</f>
        <v>0</v>
      </c>
      <c r="I8" s="34">
        <f t="shared" ref="I8:I29" si="3">T8</f>
        <v>0</v>
      </c>
      <c r="J8" s="65">
        <v>913020</v>
      </c>
      <c r="L8" s="255" t="s">
        <v>1463</v>
      </c>
      <c r="M8" s="15"/>
      <c r="N8" s="264"/>
      <c r="O8" s="264"/>
      <c r="P8" s="265">
        <v>911020</v>
      </c>
      <c r="Q8" s="16" t="s">
        <v>1464</v>
      </c>
      <c r="R8" s="15"/>
      <c r="S8" s="264"/>
      <c r="T8" s="266"/>
      <c r="U8" s="230"/>
      <c r="V8" s="230"/>
      <c r="W8" s="230"/>
      <c r="X8" s="230"/>
    </row>
    <row r="9" spans="1:24" ht="14.1" customHeight="1">
      <c r="A9" s="14" t="s">
        <v>4</v>
      </c>
      <c r="B9" s="15"/>
      <c r="C9" s="33">
        <f t="shared" si="0"/>
        <v>0</v>
      </c>
      <c r="D9" s="320">
        <f t="shared" si="1"/>
        <v>0</v>
      </c>
      <c r="E9" s="67">
        <v>911030</v>
      </c>
      <c r="F9" s="16" t="s">
        <v>50</v>
      </c>
      <c r="G9" s="15"/>
      <c r="H9" s="33">
        <f t="shared" si="2"/>
        <v>0</v>
      </c>
      <c r="I9" s="34">
        <f t="shared" si="3"/>
        <v>0</v>
      </c>
      <c r="J9" s="65">
        <v>913030</v>
      </c>
      <c r="L9" s="255" t="s">
        <v>1465</v>
      </c>
      <c r="M9" s="15"/>
      <c r="N9" s="264"/>
      <c r="O9" s="264"/>
      <c r="P9" s="265">
        <v>911030</v>
      </c>
      <c r="Q9" s="16" t="s">
        <v>1466</v>
      </c>
      <c r="R9" s="15"/>
      <c r="S9" s="264"/>
      <c r="T9" s="266"/>
      <c r="U9" s="230"/>
      <c r="V9" s="230"/>
      <c r="W9" s="230"/>
      <c r="X9" s="230"/>
    </row>
    <row r="10" spans="1:24" ht="22.5">
      <c r="A10" s="17" t="s">
        <v>5</v>
      </c>
      <c r="B10" s="15"/>
      <c r="C10" s="33">
        <f t="shared" si="0"/>
        <v>0</v>
      </c>
      <c r="D10" s="320">
        <f t="shared" si="1"/>
        <v>0</v>
      </c>
      <c r="E10" s="67">
        <v>911040</v>
      </c>
      <c r="F10" s="16" t="s">
        <v>51</v>
      </c>
      <c r="G10" s="15"/>
      <c r="H10" s="33">
        <f t="shared" si="2"/>
        <v>0</v>
      </c>
      <c r="I10" s="34">
        <f t="shared" si="3"/>
        <v>0</v>
      </c>
      <c r="J10" s="65">
        <v>913040</v>
      </c>
      <c r="L10" s="17" t="s">
        <v>1467</v>
      </c>
      <c r="M10" s="15"/>
      <c r="N10" s="264"/>
      <c r="O10" s="264"/>
      <c r="P10" s="265">
        <v>911040</v>
      </c>
      <c r="Q10" s="16" t="s">
        <v>1468</v>
      </c>
      <c r="R10" s="15"/>
      <c r="S10" s="264"/>
      <c r="T10" s="266"/>
      <c r="U10" s="230"/>
      <c r="V10" s="230"/>
      <c r="W10" s="230"/>
      <c r="X10" s="230"/>
    </row>
    <row r="11" spans="1:24" ht="22.5">
      <c r="A11" s="17" t="s">
        <v>6</v>
      </c>
      <c r="B11" s="15"/>
      <c r="C11" s="33">
        <f t="shared" si="0"/>
        <v>0</v>
      </c>
      <c r="D11" s="33">
        <f t="shared" si="1"/>
        <v>0</v>
      </c>
      <c r="E11" s="67">
        <v>911041</v>
      </c>
      <c r="F11" s="18" t="s">
        <v>52</v>
      </c>
      <c r="G11" s="15"/>
      <c r="H11" s="33">
        <f t="shared" si="2"/>
        <v>0</v>
      </c>
      <c r="I11" s="34">
        <f t="shared" si="3"/>
        <v>0</v>
      </c>
      <c r="J11" s="65">
        <v>913050</v>
      </c>
      <c r="L11" s="17" t="s">
        <v>1469</v>
      </c>
      <c r="M11" s="15"/>
      <c r="N11" s="264"/>
      <c r="O11" s="264"/>
      <c r="P11" s="265">
        <v>911041</v>
      </c>
      <c r="Q11" s="18" t="s">
        <v>1470</v>
      </c>
      <c r="R11" s="15"/>
      <c r="S11" s="264"/>
      <c r="T11" s="266"/>
      <c r="U11" s="230"/>
      <c r="V11" s="230"/>
      <c r="W11" s="230"/>
      <c r="X11" s="230"/>
    </row>
    <row r="12" spans="1:24" ht="14.1" customHeight="1">
      <c r="A12" s="14" t="s">
        <v>7</v>
      </c>
      <c r="B12" s="15">
        <v>2</v>
      </c>
      <c r="C12" s="33">
        <f>'TB2017'!M25</f>
        <v>53808759.939999998</v>
      </c>
      <c r="D12" s="320">
        <f>'TB2017'!F25</f>
        <v>38536221.899999999</v>
      </c>
      <c r="E12" s="67">
        <v>911050</v>
      </c>
      <c r="F12" s="18" t="s">
        <v>53</v>
      </c>
      <c r="G12" s="15"/>
      <c r="H12" s="33">
        <f t="shared" si="2"/>
        <v>0</v>
      </c>
      <c r="I12" s="34">
        <f t="shared" si="3"/>
        <v>0</v>
      </c>
      <c r="J12" s="65">
        <v>913051</v>
      </c>
      <c r="L12" s="255" t="s">
        <v>1471</v>
      </c>
      <c r="M12" s="15"/>
      <c r="N12" s="264"/>
      <c r="O12" s="264"/>
      <c r="P12" s="265">
        <v>911050</v>
      </c>
      <c r="Q12" s="18" t="s">
        <v>1472</v>
      </c>
      <c r="R12" s="15"/>
      <c r="S12" s="264"/>
      <c r="T12" s="266"/>
      <c r="U12" s="230"/>
      <c r="V12" s="230"/>
      <c r="W12" s="230"/>
      <c r="X12" s="230"/>
    </row>
    <row r="13" spans="1:24" ht="14.1" customHeight="1">
      <c r="A13" s="14" t="s">
        <v>8</v>
      </c>
      <c r="B13" s="15">
        <v>3</v>
      </c>
      <c r="C13" s="33">
        <f>'TB2017'!M28</f>
        <v>56977339.479999997</v>
      </c>
      <c r="D13" s="320">
        <f>'TB2017'!F28</f>
        <v>43369621.579999998</v>
      </c>
      <c r="E13" s="67">
        <v>911060</v>
      </c>
      <c r="F13" s="16" t="s">
        <v>54</v>
      </c>
      <c r="G13" s="15">
        <v>15</v>
      </c>
      <c r="H13" s="33">
        <f>'TB2017'!M177</f>
        <v>22872000</v>
      </c>
      <c r="I13" s="34">
        <f>'TB2017'!F177</f>
        <v>22663821.32</v>
      </c>
      <c r="J13" s="65">
        <v>913060</v>
      </c>
      <c r="L13" s="255" t="s">
        <v>1473</v>
      </c>
      <c r="M13" s="15"/>
      <c r="N13" s="264"/>
      <c r="O13" s="264"/>
      <c r="P13" s="265">
        <v>911060</v>
      </c>
      <c r="Q13" s="16" t="s">
        <v>1474</v>
      </c>
      <c r="R13" s="15"/>
      <c r="S13" s="264"/>
      <c r="T13" s="266"/>
      <c r="U13" s="230"/>
      <c r="V13" s="230"/>
      <c r="W13" s="230"/>
      <c r="X13" s="230"/>
    </row>
    <row r="14" spans="1:24" ht="14.1" customHeight="1">
      <c r="A14" s="14" t="s">
        <v>9</v>
      </c>
      <c r="B14" s="15">
        <v>4</v>
      </c>
      <c r="C14" s="33">
        <f>'TB2017'!M31</f>
        <v>55510900.890000001</v>
      </c>
      <c r="D14" s="320">
        <f>'TB2017'!F31</f>
        <v>34496379.18</v>
      </c>
      <c r="E14" s="67">
        <v>911070</v>
      </c>
      <c r="F14" s="16" t="s">
        <v>55</v>
      </c>
      <c r="G14" s="15">
        <v>16</v>
      </c>
      <c r="H14" s="33">
        <f>'TB2017'!M180</f>
        <v>72300206.060000002</v>
      </c>
      <c r="I14" s="34">
        <f>'TB2017'!F180</f>
        <v>55017447.590000004</v>
      </c>
      <c r="J14" s="65">
        <v>913070</v>
      </c>
      <c r="L14" s="255" t="s">
        <v>1475</v>
      </c>
      <c r="M14" s="15"/>
      <c r="N14" s="264"/>
      <c r="O14" s="264"/>
      <c r="P14" s="265">
        <v>911070</v>
      </c>
      <c r="Q14" s="16" t="s">
        <v>1476</v>
      </c>
      <c r="R14" s="15"/>
      <c r="S14" s="264"/>
      <c r="T14" s="266"/>
      <c r="U14" s="230"/>
      <c r="V14" s="230"/>
      <c r="W14" s="230"/>
      <c r="X14" s="230"/>
    </row>
    <row r="15" spans="1:24" ht="14.1" customHeight="1">
      <c r="A15" s="14" t="s">
        <v>10</v>
      </c>
      <c r="B15" s="15"/>
      <c r="C15" s="33">
        <f t="shared" si="0"/>
        <v>0</v>
      </c>
      <c r="D15" s="320">
        <f t="shared" si="1"/>
        <v>0</v>
      </c>
      <c r="E15" s="67">
        <v>911080</v>
      </c>
      <c r="F15" s="16" t="s">
        <v>56</v>
      </c>
      <c r="G15" s="15">
        <v>17</v>
      </c>
      <c r="H15" s="33">
        <f>'TB2017'!M181</f>
        <v>35748605.789999999</v>
      </c>
      <c r="I15" s="34">
        <f>'TB2017'!F181</f>
        <v>22280871.77</v>
      </c>
      <c r="J15" s="65">
        <v>913080</v>
      </c>
      <c r="L15" s="255" t="s">
        <v>1477</v>
      </c>
      <c r="M15" s="15"/>
      <c r="N15" s="264"/>
      <c r="O15" s="264"/>
      <c r="P15" s="265">
        <v>911080</v>
      </c>
      <c r="Q15" s="16" t="s">
        <v>1478</v>
      </c>
      <c r="R15" s="15"/>
      <c r="S15" s="264"/>
      <c r="T15" s="266"/>
      <c r="U15" s="230"/>
      <c r="V15" s="230"/>
      <c r="W15" s="230"/>
      <c r="X15" s="230"/>
    </row>
    <row r="16" spans="1:24" ht="14.1" customHeight="1">
      <c r="A16" s="14" t="s">
        <v>11</v>
      </c>
      <c r="B16" s="15"/>
      <c r="C16" s="33">
        <f t="shared" si="0"/>
        <v>0</v>
      </c>
      <c r="D16" s="320">
        <f t="shared" si="1"/>
        <v>0</v>
      </c>
      <c r="E16" s="67">
        <v>911090</v>
      </c>
      <c r="F16" s="16" t="s">
        <v>57</v>
      </c>
      <c r="G16" s="15"/>
      <c r="H16" s="33">
        <f t="shared" si="2"/>
        <v>0</v>
      </c>
      <c r="I16" s="34">
        <f t="shared" si="3"/>
        <v>0</v>
      </c>
      <c r="J16" s="65">
        <v>913090</v>
      </c>
      <c r="L16" s="255" t="s">
        <v>1479</v>
      </c>
      <c r="M16" s="15"/>
      <c r="N16" s="264"/>
      <c r="O16" s="264"/>
      <c r="P16" s="265">
        <v>911090</v>
      </c>
      <c r="Q16" s="16" t="s">
        <v>1480</v>
      </c>
      <c r="R16" s="15"/>
      <c r="S16" s="264"/>
      <c r="T16" s="266"/>
      <c r="U16" s="230"/>
      <c r="V16" s="230"/>
      <c r="W16" s="230"/>
      <c r="X16" s="230"/>
    </row>
    <row r="17" spans="1:24" ht="14.1" customHeight="1">
      <c r="A17" s="112" t="s">
        <v>12</v>
      </c>
      <c r="B17" s="15"/>
      <c r="C17" s="110">
        <f t="shared" si="0"/>
        <v>0</v>
      </c>
      <c r="D17" s="320">
        <f t="shared" si="1"/>
        <v>0</v>
      </c>
      <c r="E17" s="67">
        <v>911100</v>
      </c>
      <c r="F17" s="16" t="s">
        <v>58</v>
      </c>
      <c r="G17" s="15"/>
      <c r="H17" s="110">
        <f t="shared" si="2"/>
        <v>0</v>
      </c>
      <c r="I17" s="34">
        <f t="shared" si="3"/>
        <v>0</v>
      </c>
      <c r="J17" s="65">
        <v>913100</v>
      </c>
      <c r="L17" s="255" t="s">
        <v>1481</v>
      </c>
      <c r="M17" s="15"/>
      <c r="N17" s="264"/>
      <c r="O17" s="264"/>
      <c r="P17" s="265">
        <v>911100</v>
      </c>
      <c r="Q17" s="16" t="s">
        <v>1482</v>
      </c>
      <c r="R17" s="15"/>
      <c r="S17" s="264"/>
      <c r="T17" s="266"/>
      <c r="U17" s="230"/>
      <c r="V17" s="230"/>
      <c r="W17" s="230"/>
      <c r="X17" s="230"/>
    </row>
    <row r="18" spans="1:24" ht="14.1" customHeight="1">
      <c r="A18" s="112" t="s">
        <v>13</v>
      </c>
      <c r="B18" s="15"/>
      <c r="C18" s="110">
        <f t="shared" si="0"/>
        <v>0</v>
      </c>
      <c r="D18" s="320">
        <f t="shared" si="1"/>
        <v>0</v>
      </c>
      <c r="E18" s="67">
        <v>911110</v>
      </c>
      <c r="F18" s="16" t="s">
        <v>59</v>
      </c>
      <c r="G18" s="15">
        <v>18</v>
      </c>
      <c r="H18" s="110">
        <f>'TB2017'!M182</f>
        <v>30822228.93</v>
      </c>
      <c r="I18" s="34">
        <f>'TB2017'!F182</f>
        <v>21691125.649999999</v>
      </c>
      <c r="J18" s="65">
        <v>913110</v>
      </c>
      <c r="L18" s="255" t="s">
        <v>1483</v>
      </c>
      <c r="M18" s="15"/>
      <c r="N18" s="264"/>
      <c r="O18" s="264"/>
      <c r="P18" s="265">
        <v>911110</v>
      </c>
      <c r="Q18" s="16" t="s">
        <v>1484</v>
      </c>
      <c r="R18" s="15"/>
      <c r="S18" s="264"/>
      <c r="T18" s="266"/>
      <c r="U18" s="230"/>
      <c r="V18" s="230"/>
      <c r="W18" s="230"/>
      <c r="X18" s="230"/>
    </row>
    <row r="19" spans="1:24" ht="14.1" customHeight="1">
      <c r="A19" s="112" t="s">
        <v>14</v>
      </c>
      <c r="B19" s="15"/>
      <c r="C19" s="110">
        <f t="shared" si="0"/>
        <v>0</v>
      </c>
      <c r="D19" s="110">
        <f t="shared" si="1"/>
        <v>0</v>
      </c>
      <c r="E19" s="67">
        <v>911115</v>
      </c>
      <c r="F19" s="16" t="s">
        <v>60</v>
      </c>
      <c r="G19" s="15">
        <v>19</v>
      </c>
      <c r="H19" s="110">
        <f>'TB2017'!M192</f>
        <v>15491223.869999999</v>
      </c>
      <c r="I19" s="34">
        <f>'TB2017'!F192</f>
        <v>3157760.76</v>
      </c>
      <c r="J19" s="65">
        <v>913120</v>
      </c>
      <c r="L19" s="255" t="s">
        <v>1485</v>
      </c>
      <c r="M19" s="15"/>
      <c r="N19" s="264"/>
      <c r="O19" s="264"/>
      <c r="P19" s="265">
        <v>911115</v>
      </c>
      <c r="Q19" s="16" t="s">
        <v>1486</v>
      </c>
      <c r="R19" s="15"/>
      <c r="S19" s="264"/>
      <c r="T19" s="266"/>
      <c r="U19" s="230"/>
      <c r="V19" s="230"/>
      <c r="W19" s="230"/>
      <c r="X19" s="230"/>
    </row>
    <row r="20" spans="1:24" ht="14.1" customHeight="1">
      <c r="A20" s="112" t="s">
        <v>15</v>
      </c>
      <c r="B20" s="15">
        <v>5</v>
      </c>
      <c r="C20" s="110">
        <f>'TB2017'!M38</f>
        <v>1610310.4799999979</v>
      </c>
      <c r="D20" s="320">
        <f>'TB2017'!F38</f>
        <v>1561660.7200000002</v>
      </c>
      <c r="E20" s="67">
        <v>911120</v>
      </c>
      <c r="F20" s="16" t="s">
        <v>61</v>
      </c>
      <c r="G20" s="15">
        <v>20</v>
      </c>
      <c r="H20" s="110">
        <f>'TB2017'!M209</f>
        <v>173982.88</v>
      </c>
      <c r="I20" s="34">
        <f>'TB2017'!F209</f>
        <v>178668.07</v>
      </c>
      <c r="J20" s="65">
        <v>913130</v>
      </c>
      <c r="L20" s="255" t="s">
        <v>1487</v>
      </c>
      <c r="M20" s="15"/>
      <c r="N20" s="264"/>
      <c r="O20" s="264"/>
      <c r="P20" s="265">
        <v>911120</v>
      </c>
      <c r="Q20" s="16" t="s">
        <v>1488</v>
      </c>
      <c r="R20" s="15"/>
      <c r="S20" s="264"/>
      <c r="T20" s="266"/>
      <c r="U20" s="230"/>
      <c r="V20" s="230"/>
      <c r="W20" s="230"/>
      <c r="X20" s="230"/>
    </row>
    <row r="21" spans="1:24" ht="14.1" customHeight="1">
      <c r="A21" s="112" t="s">
        <v>16</v>
      </c>
      <c r="B21" s="15"/>
      <c r="C21" s="110">
        <f t="shared" si="0"/>
        <v>0</v>
      </c>
      <c r="D21" s="320">
        <f t="shared" si="1"/>
        <v>0</v>
      </c>
      <c r="E21" s="67">
        <v>911130</v>
      </c>
      <c r="F21" s="16" t="s">
        <v>62</v>
      </c>
      <c r="G21" s="15"/>
      <c r="H21" s="110">
        <f t="shared" si="2"/>
        <v>0</v>
      </c>
      <c r="I21" s="34">
        <f t="shared" si="3"/>
        <v>0</v>
      </c>
      <c r="J21" s="65">
        <v>913135</v>
      </c>
      <c r="L21" s="255" t="s">
        <v>1489</v>
      </c>
      <c r="M21" s="15"/>
      <c r="N21" s="264"/>
      <c r="O21" s="264"/>
      <c r="P21" s="265">
        <v>911130</v>
      </c>
      <c r="Q21" s="16" t="s">
        <v>1490</v>
      </c>
      <c r="R21" s="15"/>
      <c r="S21" s="264"/>
      <c r="T21" s="266"/>
      <c r="U21" s="230"/>
      <c r="V21" s="230"/>
      <c r="W21" s="230"/>
      <c r="X21" s="230"/>
    </row>
    <row r="22" spans="1:24" ht="14.1" customHeight="1">
      <c r="A22" s="112" t="s">
        <v>17</v>
      </c>
      <c r="B22" s="15">
        <v>6</v>
      </c>
      <c r="C22" s="110">
        <f>'TB2017'!M77</f>
        <v>137786760.75</v>
      </c>
      <c r="D22" s="320">
        <f>'TB2017'!F77</f>
        <v>88035154.339999989</v>
      </c>
      <c r="E22" s="67">
        <v>911140</v>
      </c>
      <c r="F22" s="16" t="s">
        <v>63</v>
      </c>
      <c r="G22" s="15">
        <v>21</v>
      </c>
      <c r="H22" s="110">
        <f>'TB2017'!M211</f>
        <v>51113928.25</v>
      </c>
      <c r="I22" s="34">
        <f>'TB2017'!F211</f>
        <v>49826283.240000002</v>
      </c>
      <c r="J22" s="65">
        <v>913140</v>
      </c>
      <c r="L22" s="255" t="s">
        <v>1491</v>
      </c>
      <c r="M22" s="15"/>
      <c r="N22" s="264"/>
      <c r="O22" s="264"/>
      <c r="P22" s="265">
        <v>911140</v>
      </c>
      <c r="Q22" s="16" t="s">
        <v>1492</v>
      </c>
      <c r="R22" s="15"/>
      <c r="S22" s="264"/>
      <c r="T22" s="266"/>
      <c r="U22" s="230"/>
      <c r="V22" s="230"/>
      <c r="W22" s="230"/>
      <c r="X22" s="230"/>
    </row>
    <row r="23" spans="1:24" ht="14.1" customHeight="1">
      <c r="A23" s="112" t="s">
        <v>252</v>
      </c>
      <c r="B23" s="15"/>
      <c r="C23" s="110">
        <f t="shared" si="0"/>
        <v>0</v>
      </c>
      <c r="D23" s="110">
        <f t="shared" si="1"/>
        <v>0</v>
      </c>
      <c r="E23" s="67">
        <v>911145</v>
      </c>
      <c r="F23" s="16" t="s">
        <v>64</v>
      </c>
      <c r="G23" s="15"/>
      <c r="H23" s="110">
        <f t="shared" si="2"/>
        <v>0</v>
      </c>
      <c r="I23" s="34">
        <f t="shared" si="3"/>
        <v>0</v>
      </c>
      <c r="J23" s="65">
        <v>913150</v>
      </c>
      <c r="L23" s="255" t="s">
        <v>1493</v>
      </c>
      <c r="M23" s="15"/>
      <c r="N23" s="264"/>
      <c r="O23" s="264"/>
      <c r="P23" s="265">
        <v>911145</v>
      </c>
      <c r="Q23" s="16" t="s">
        <v>1494</v>
      </c>
      <c r="R23" s="15"/>
      <c r="S23" s="264"/>
      <c r="T23" s="266"/>
      <c r="U23" s="230"/>
      <c r="V23" s="230"/>
      <c r="W23" s="230"/>
      <c r="X23" s="230"/>
    </row>
    <row r="24" spans="1:24" ht="14.1" customHeight="1">
      <c r="A24" s="112" t="s">
        <v>18</v>
      </c>
      <c r="B24" s="15"/>
      <c r="C24" s="110">
        <f t="shared" si="0"/>
        <v>0</v>
      </c>
      <c r="D24" s="320">
        <f t="shared" si="1"/>
        <v>0</v>
      </c>
      <c r="E24" s="67">
        <v>911150</v>
      </c>
      <c r="F24" s="16" t="s">
        <v>65</v>
      </c>
      <c r="G24" s="15"/>
      <c r="H24" s="110">
        <f t="shared" si="2"/>
        <v>0</v>
      </c>
      <c r="I24" s="34">
        <f t="shared" si="3"/>
        <v>0</v>
      </c>
      <c r="J24" s="65">
        <v>913160</v>
      </c>
      <c r="L24" s="255" t="s">
        <v>1495</v>
      </c>
      <c r="M24" s="15"/>
      <c r="N24" s="264"/>
      <c r="O24" s="264"/>
      <c r="P24" s="265">
        <v>911150</v>
      </c>
      <c r="Q24" s="16" t="s">
        <v>1496</v>
      </c>
      <c r="R24" s="15"/>
      <c r="S24" s="264"/>
      <c r="T24" s="266"/>
      <c r="U24" s="230"/>
      <c r="V24" s="230"/>
      <c r="W24" s="230"/>
      <c r="X24" s="230"/>
    </row>
    <row r="25" spans="1:24" ht="14.1" customHeight="1">
      <c r="A25" s="112" t="s">
        <v>19</v>
      </c>
      <c r="B25" s="15">
        <v>7</v>
      </c>
      <c r="C25" s="110">
        <f>'TB2017'!M87</f>
        <v>24690009</v>
      </c>
      <c r="D25" s="320">
        <f>'TB2017'!F87</f>
        <v>26530649.370000001</v>
      </c>
      <c r="E25" s="67">
        <v>911160</v>
      </c>
      <c r="F25" s="16" t="s">
        <v>66</v>
      </c>
      <c r="G25" s="15"/>
      <c r="H25" s="110">
        <f t="shared" si="2"/>
        <v>0</v>
      </c>
      <c r="I25" s="34">
        <f t="shared" si="3"/>
        <v>0</v>
      </c>
      <c r="J25" s="65">
        <v>913170</v>
      </c>
      <c r="L25" s="255" t="s">
        <v>1497</v>
      </c>
      <c r="M25" s="15"/>
      <c r="N25" s="264"/>
      <c r="O25" s="264"/>
      <c r="P25" s="265">
        <v>911160</v>
      </c>
      <c r="Q25" s="16" t="s">
        <v>1498</v>
      </c>
      <c r="R25" s="15"/>
      <c r="S25" s="264"/>
      <c r="T25" s="266"/>
      <c r="U25" s="230"/>
      <c r="V25" s="230"/>
      <c r="W25" s="230"/>
      <c r="X25" s="230"/>
    </row>
    <row r="26" spans="1:24" ht="14.1" customHeight="1">
      <c r="A26" s="112" t="s">
        <v>20</v>
      </c>
      <c r="B26" s="15"/>
      <c r="C26" s="110">
        <f>SUM(C7:C25)</f>
        <v>435009413.06999999</v>
      </c>
      <c r="D26" s="110">
        <f>SUM(D7:D25)</f>
        <v>334494124.51000005</v>
      </c>
      <c r="E26" s="67">
        <v>911998</v>
      </c>
      <c r="F26" s="16" t="s">
        <v>67</v>
      </c>
      <c r="G26" s="15"/>
      <c r="H26" s="110">
        <f t="shared" si="2"/>
        <v>0</v>
      </c>
      <c r="I26" s="34">
        <f t="shared" si="3"/>
        <v>0</v>
      </c>
      <c r="J26" s="65">
        <v>913180</v>
      </c>
      <c r="L26" s="255" t="s">
        <v>1499</v>
      </c>
      <c r="M26" s="15"/>
      <c r="N26" s="264"/>
      <c r="O26" s="264"/>
      <c r="P26" s="265">
        <v>911998</v>
      </c>
      <c r="Q26" s="16" t="s">
        <v>1500</v>
      </c>
      <c r="R26" s="15"/>
      <c r="S26" s="264"/>
      <c r="T26" s="266"/>
      <c r="U26" s="230"/>
      <c r="V26" s="230"/>
      <c r="W26" s="230"/>
      <c r="X26" s="230"/>
    </row>
    <row r="27" spans="1:24" ht="14.1" customHeight="1">
      <c r="A27" s="112"/>
      <c r="B27" s="15"/>
      <c r="C27" s="111"/>
      <c r="D27" s="321"/>
      <c r="E27" s="16"/>
      <c r="F27" s="16" t="s">
        <v>253</v>
      </c>
      <c r="G27" s="15"/>
      <c r="H27" s="110">
        <f t="shared" si="2"/>
        <v>0</v>
      </c>
      <c r="I27" s="34">
        <f t="shared" si="3"/>
        <v>0</v>
      </c>
      <c r="J27" s="65">
        <v>913185</v>
      </c>
      <c r="L27" s="255"/>
      <c r="M27" s="15"/>
      <c r="N27" s="267"/>
      <c r="O27" s="267"/>
      <c r="P27" s="268"/>
      <c r="Q27" s="16" t="s">
        <v>1501</v>
      </c>
      <c r="R27" s="15"/>
      <c r="S27" s="264"/>
      <c r="T27" s="266"/>
      <c r="U27" s="230"/>
      <c r="V27" s="230"/>
      <c r="W27" s="230"/>
      <c r="X27" s="230"/>
    </row>
    <row r="28" spans="1:24" ht="14.1" customHeight="1">
      <c r="A28" s="112"/>
      <c r="B28" s="15"/>
      <c r="C28" s="111"/>
      <c r="D28" s="321"/>
      <c r="E28" s="16"/>
      <c r="F28" s="16" t="s">
        <v>68</v>
      </c>
      <c r="G28" s="15"/>
      <c r="H28" s="110">
        <f t="shared" si="2"/>
        <v>0</v>
      </c>
      <c r="I28" s="34">
        <f t="shared" si="3"/>
        <v>0</v>
      </c>
      <c r="J28" s="65">
        <v>913190</v>
      </c>
      <c r="L28" s="255"/>
      <c r="M28" s="15"/>
      <c r="N28" s="267"/>
      <c r="O28" s="267"/>
      <c r="P28" s="268"/>
      <c r="Q28" s="16" t="s">
        <v>1502</v>
      </c>
      <c r="R28" s="15"/>
      <c r="S28" s="264"/>
      <c r="T28" s="266"/>
      <c r="U28" s="230"/>
      <c r="V28" s="230"/>
      <c r="W28" s="230"/>
      <c r="X28" s="230"/>
    </row>
    <row r="29" spans="1:24" ht="14.1" customHeight="1">
      <c r="A29" s="112"/>
      <c r="B29" s="15"/>
      <c r="C29" s="111"/>
      <c r="D29" s="321"/>
      <c r="E29" s="16"/>
      <c r="F29" s="16" t="s">
        <v>69</v>
      </c>
      <c r="G29" s="15"/>
      <c r="H29" s="110">
        <f t="shared" si="2"/>
        <v>0</v>
      </c>
      <c r="I29" s="34">
        <f t="shared" si="3"/>
        <v>0</v>
      </c>
      <c r="J29" s="65">
        <v>913200</v>
      </c>
      <c r="L29" s="255"/>
      <c r="M29" s="15"/>
      <c r="N29" s="267"/>
      <c r="O29" s="267"/>
      <c r="P29" s="268"/>
      <c r="Q29" s="16" t="s">
        <v>1503</v>
      </c>
      <c r="R29" s="15"/>
      <c r="S29" s="264"/>
      <c r="T29" s="266"/>
      <c r="U29" s="230"/>
      <c r="V29" s="230"/>
      <c r="W29" s="230"/>
      <c r="X29" s="230"/>
    </row>
    <row r="30" spans="1:24" ht="14.1" customHeight="1">
      <c r="A30" s="112"/>
      <c r="B30" s="15"/>
      <c r="C30" s="111"/>
      <c r="D30" s="321"/>
      <c r="E30" s="16"/>
      <c r="F30" s="16" t="s">
        <v>70</v>
      </c>
      <c r="G30" s="15"/>
      <c r="H30" s="110">
        <f>SUM(H7:H29)</f>
        <v>351022175.77999997</v>
      </c>
      <c r="I30" s="34">
        <f>SUM(I7:I29)</f>
        <v>327315978.39999998</v>
      </c>
      <c r="J30" s="65">
        <v>913998</v>
      </c>
      <c r="L30" s="255"/>
      <c r="M30" s="15"/>
      <c r="N30" s="267"/>
      <c r="O30" s="267"/>
      <c r="P30" s="268"/>
      <c r="Q30" s="16" t="s">
        <v>1504</v>
      </c>
      <c r="R30" s="15"/>
      <c r="S30" s="264"/>
      <c r="T30" s="266"/>
      <c r="U30" s="230"/>
      <c r="V30" s="230"/>
      <c r="W30" s="230"/>
      <c r="X30" s="230"/>
    </row>
    <row r="31" spans="1:24" ht="14.1" customHeight="1">
      <c r="A31" s="112"/>
      <c r="B31" s="15"/>
      <c r="C31" s="111"/>
      <c r="D31" s="321"/>
      <c r="E31" s="16"/>
      <c r="F31" s="16" t="s">
        <v>71</v>
      </c>
      <c r="G31" s="15"/>
      <c r="H31" s="111"/>
      <c r="I31" s="35"/>
      <c r="J31" s="66"/>
      <c r="L31" s="255"/>
      <c r="M31" s="15"/>
      <c r="N31" s="267"/>
      <c r="O31" s="267"/>
      <c r="P31" s="268"/>
      <c r="Q31" s="16" t="s">
        <v>1505</v>
      </c>
      <c r="R31" s="15"/>
      <c r="S31" s="267"/>
      <c r="T31" s="269"/>
      <c r="U31" s="230"/>
      <c r="V31" s="230"/>
      <c r="W31" s="230"/>
      <c r="X31" s="230"/>
    </row>
    <row r="32" spans="1:24" ht="14.1" customHeight="1">
      <c r="A32" s="112"/>
      <c r="B32" s="15"/>
      <c r="C32" s="111">
        <v>0</v>
      </c>
      <c r="D32" s="111">
        <v>0</v>
      </c>
      <c r="E32" s="67"/>
      <c r="F32" s="16" t="s">
        <v>72</v>
      </c>
      <c r="G32" s="15"/>
      <c r="H32" s="110">
        <f t="shared" ref="H32:H42" si="4">S32</f>
        <v>0</v>
      </c>
      <c r="I32" s="34">
        <f t="shared" ref="I32:I42" si="5">T32</f>
        <v>0</v>
      </c>
      <c r="J32" s="65">
        <v>914010</v>
      </c>
      <c r="L32" s="255"/>
      <c r="M32" s="15"/>
      <c r="N32" s="267"/>
      <c r="O32" s="267"/>
      <c r="P32" s="265"/>
      <c r="Q32" s="16" t="s">
        <v>1506</v>
      </c>
      <c r="R32" s="15"/>
      <c r="S32" s="264"/>
      <c r="T32" s="266"/>
      <c r="U32" s="230"/>
      <c r="V32" s="230"/>
      <c r="W32" s="230"/>
      <c r="X32" s="230"/>
    </row>
    <row r="33" spans="1:24" ht="14.1" customHeight="1">
      <c r="A33" s="112"/>
      <c r="B33" s="15"/>
      <c r="C33" s="111"/>
      <c r="D33" s="111"/>
      <c r="E33" s="67"/>
      <c r="F33" s="16" t="s">
        <v>73</v>
      </c>
      <c r="G33" s="15"/>
      <c r="H33" s="110">
        <f t="shared" si="4"/>
        <v>0</v>
      </c>
      <c r="I33" s="34">
        <f t="shared" si="5"/>
        <v>0</v>
      </c>
      <c r="J33" s="65">
        <v>914020</v>
      </c>
      <c r="L33" s="255"/>
      <c r="M33" s="15"/>
      <c r="N33" s="267"/>
      <c r="O33" s="267"/>
      <c r="P33" s="265"/>
      <c r="Q33" s="16" t="s">
        <v>1507</v>
      </c>
      <c r="R33" s="15"/>
      <c r="S33" s="264"/>
      <c r="T33" s="266"/>
      <c r="U33" s="230"/>
      <c r="V33" s="230"/>
      <c r="W33" s="230"/>
      <c r="X33" s="230"/>
    </row>
    <row r="34" spans="1:24" ht="14.1" customHeight="1">
      <c r="A34" s="112"/>
      <c r="B34" s="15"/>
      <c r="C34" s="111"/>
      <c r="D34" s="111"/>
      <c r="E34" s="67"/>
      <c r="F34" s="16" t="s">
        <v>74</v>
      </c>
      <c r="G34" s="15"/>
      <c r="H34" s="110">
        <f t="shared" si="4"/>
        <v>0</v>
      </c>
      <c r="I34" s="34">
        <f t="shared" si="5"/>
        <v>0</v>
      </c>
      <c r="J34" s="65"/>
      <c r="L34" s="255"/>
      <c r="M34" s="15"/>
      <c r="N34" s="267"/>
      <c r="O34" s="267"/>
      <c r="P34" s="265"/>
      <c r="Q34" s="16" t="s">
        <v>1508</v>
      </c>
      <c r="R34" s="15"/>
      <c r="S34" s="264"/>
      <c r="T34" s="266"/>
      <c r="U34" s="230"/>
      <c r="V34" s="230"/>
      <c r="W34" s="230"/>
      <c r="X34" s="230"/>
    </row>
    <row r="35" spans="1:24" ht="14.1" customHeight="1">
      <c r="A35" s="112"/>
      <c r="B35" s="15"/>
      <c r="C35" s="111"/>
      <c r="D35" s="111"/>
      <c r="E35" s="67"/>
      <c r="F35" s="16" t="s">
        <v>75</v>
      </c>
      <c r="G35" s="15"/>
      <c r="H35" s="110">
        <f t="shared" si="4"/>
        <v>0</v>
      </c>
      <c r="I35" s="34">
        <f t="shared" si="5"/>
        <v>0</v>
      </c>
      <c r="J35" s="65"/>
      <c r="L35" s="255"/>
      <c r="M35" s="15"/>
      <c r="N35" s="267"/>
      <c r="O35" s="267"/>
      <c r="P35" s="265"/>
      <c r="Q35" s="16" t="s">
        <v>1509</v>
      </c>
      <c r="R35" s="15"/>
      <c r="S35" s="264"/>
      <c r="T35" s="266"/>
      <c r="U35" s="230"/>
      <c r="V35" s="230"/>
      <c r="W35" s="230"/>
      <c r="X35" s="230"/>
    </row>
    <row r="36" spans="1:24" ht="14.1" customHeight="1">
      <c r="A36" s="112"/>
      <c r="B36" s="15"/>
      <c r="C36" s="111"/>
      <c r="D36" s="111"/>
      <c r="E36" s="67"/>
      <c r="F36" s="16" t="s">
        <v>76</v>
      </c>
      <c r="G36" s="15"/>
      <c r="H36" s="110">
        <f t="shared" si="4"/>
        <v>0</v>
      </c>
      <c r="I36" s="34">
        <f t="shared" si="5"/>
        <v>0</v>
      </c>
      <c r="J36" s="65">
        <v>914030</v>
      </c>
      <c r="L36" s="255"/>
      <c r="M36" s="15"/>
      <c r="N36" s="267"/>
      <c r="O36" s="267"/>
      <c r="P36" s="265"/>
      <c r="Q36" s="16" t="s">
        <v>1510</v>
      </c>
      <c r="R36" s="15"/>
      <c r="S36" s="264"/>
      <c r="T36" s="266"/>
      <c r="U36" s="230"/>
      <c r="V36" s="230"/>
      <c r="W36" s="230"/>
      <c r="X36" s="230"/>
    </row>
    <row r="37" spans="1:24" ht="14.1" customHeight="1">
      <c r="A37" s="112"/>
      <c r="B37" s="15"/>
      <c r="C37" s="111"/>
      <c r="D37" s="111"/>
      <c r="E37" s="67"/>
      <c r="F37" s="16" t="s">
        <v>77</v>
      </c>
      <c r="G37" s="15"/>
      <c r="H37" s="110">
        <f t="shared" si="4"/>
        <v>0</v>
      </c>
      <c r="I37" s="34">
        <f t="shared" si="5"/>
        <v>0</v>
      </c>
      <c r="J37" s="65">
        <v>914035</v>
      </c>
      <c r="L37" s="255"/>
      <c r="M37" s="15"/>
      <c r="N37" s="267"/>
      <c r="O37" s="267"/>
      <c r="P37" s="265"/>
      <c r="Q37" s="16" t="s">
        <v>1511</v>
      </c>
      <c r="R37" s="15"/>
      <c r="S37" s="264"/>
      <c r="T37" s="266"/>
      <c r="U37" s="230"/>
      <c r="V37" s="230"/>
      <c r="W37" s="230"/>
      <c r="X37" s="230"/>
    </row>
    <row r="38" spans="1:24" ht="14.1" customHeight="1">
      <c r="A38" s="112"/>
      <c r="B38" s="15"/>
      <c r="C38" s="110"/>
      <c r="D38" s="110"/>
      <c r="E38" s="67"/>
      <c r="F38" s="16" t="s">
        <v>78</v>
      </c>
      <c r="G38" s="15">
        <v>22</v>
      </c>
      <c r="H38" s="110">
        <f>'TB2017'!M228</f>
        <v>11881547</v>
      </c>
      <c r="I38" s="34">
        <f t="shared" si="5"/>
        <v>0</v>
      </c>
      <c r="J38" s="65">
        <v>914040</v>
      </c>
      <c r="L38" s="255"/>
      <c r="M38" s="15"/>
      <c r="N38" s="264"/>
      <c r="O38" s="264"/>
      <c r="P38" s="265"/>
      <c r="Q38" s="16" t="s">
        <v>1512</v>
      </c>
      <c r="R38" s="15"/>
      <c r="S38" s="264"/>
      <c r="T38" s="266"/>
      <c r="U38" s="230"/>
      <c r="V38" s="230"/>
      <c r="W38" s="230"/>
      <c r="X38" s="230"/>
    </row>
    <row r="39" spans="1:24" ht="14.1" customHeight="1">
      <c r="A39" s="112"/>
      <c r="B39" s="15"/>
      <c r="C39" s="111"/>
      <c r="D39" s="111"/>
      <c r="E39" s="67"/>
      <c r="F39" s="16" t="s">
        <v>79</v>
      </c>
      <c r="G39" s="15"/>
      <c r="H39" s="110">
        <f t="shared" si="4"/>
        <v>0</v>
      </c>
      <c r="I39" s="34">
        <f t="shared" si="5"/>
        <v>0</v>
      </c>
      <c r="J39" s="65">
        <v>914050</v>
      </c>
      <c r="L39" s="255"/>
      <c r="M39" s="15"/>
      <c r="N39" s="267"/>
      <c r="O39" s="267"/>
      <c r="P39" s="265"/>
      <c r="Q39" s="16" t="s">
        <v>1513</v>
      </c>
      <c r="R39" s="15"/>
      <c r="S39" s="264"/>
      <c r="T39" s="266"/>
      <c r="U39" s="230"/>
      <c r="V39" s="230"/>
      <c r="W39" s="230"/>
      <c r="X39" s="230"/>
    </row>
    <row r="40" spans="1:24" ht="14.1" customHeight="1">
      <c r="A40" s="112" t="s">
        <v>21</v>
      </c>
      <c r="B40" s="15"/>
      <c r="C40" s="111"/>
      <c r="D40" s="111"/>
      <c r="E40" s="67"/>
      <c r="F40" s="16" t="s">
        <v>80</v>
      </c>
      <c r="G40" s="15">
        <v>23</v>
      </c>
      <c r="H40" s="110">
        <f>'TB2017'!M230</f>
        <v>4122521.46</v>
      </c>
      <c r="I40" s="34">
        <f>'TB2017'!F230</f>
        <v>3221817.17</v>
      </c>
      <c r="J40" s="65">
        <v>914055</v>
      </c>
      <c r="L40" s="255" t="s">
        <v>1514</v>
      </c>
      <c r="M40" s="15"/>
      <c r="N40" s="267"/>
      <c r="O40" s="267"/>
      <c r="P40" s="265"/>
      <c r="Q40" s="16" t="s">
        <v>1515</v>
      </c>
      <c r="R40" s="15"/>
      <c r="S40" s="264"/>
      <c r="T40" s="266"/>
      <c r="U40" s="230"/>
      <c r="V40" s="230"/>
      <c r="W40" s="230"/>
      <c r="X40" s="230"/>
    </row>
    <row r="41" spans="1:24" ht="14.1" customHeight="1">
      <c r="A41" s="112" t="s">
        <v>22</v>
      </c>
      <c r="B41" s="15"/>
      <c r="C41" s="110">
        <f t="shared" ref="C41:C55" si="6">N41</f>
        <v>0</v>
      </c>
      <c r="D41" s="110">
        <f t="shared" ref="D41:D55" si="7">O41</f>
        <v>0</v>
      </c>
      <c r="E41" s="67">
        <v>912010</v>
      </c>
      <c r="F41" s="16" t="s">
        <v>81</v>
      </c>
      <c r="G41" s="15"/>
      <c r="H41" s="110">
        <f t="shared" si="4"/>
        <v>0</v>
      </c>
      <c r="I41" s="34">
        <f t="shared" si="5"/>
        <v>0</v>
      </c>
      <c r="J41" s="65">
        <v>914060</v>
      </c>
      <c r="L41" s="255" t="s">
        <v>1516</v>
      </c>
      <c r="M41" s="15"/>
      <c r="N41" s="264"/>
      <c r="O41" s="264"/>
      <c r="P41" s="265">
        <v>912010</v>
      </c>
      <c r="Q41" s="16" t="s">
        <v>1517</v>
      </c>
      <c r="R41" s="15"/>
      <c r="S41" s="264"/>
      <c r="T41" s="266"/>
      <c r="U41" s="230"/>
      <c r="V41" s="230"/>
      <c r="W41" s="230"/>
      <c r="X41" s="230"/>
    </row>
    <row r="42" spans="1:24" ht="14.1" customHeight="1">
      <c r="A42" s="112" t="s">
        <v>23</v>
      </c>
      <c r="B42" s="15"/>
      <c r="C42" s="110">
        <f t="shared" si="6"/>
        <v>0</v>
      </c>
      <c r="D42" s="110">
        <f t="shared" si="7"/>
        <v>0</v>
      </c>
      <c r="E42" s="67">
        <v>912020</v>
      </c>
      <c r="F42" s="16" t="s">
        <v>82</v>
      </c>
      <c r="G42" s="15"/>
      <c r="H42" s="110">
        <f t="shared" si="4"/>
        <v>0</v>
      </c>
      <c r="I42" s="34">
        <f t="shared" si="5"/>
        <v>0</v>
      </c>
      <c r="J42" s="65">
        <v>914070</v>
      </c>
      <c r="L42" s="255" t="s">
        <v>1518</v>
      </c>
      <c r="M42" s="15"/>
      <c r="N42" s="264"/>
      <c r="O42" s="264"/>
      <c r="P42" s="265">
        <v>912020</v>
      </c>
      <c r="Q42" s="16" t="s">
        <v>1519</v>
      </c>
      <c r="R42" s="15"/>
      <c r="S42" s="264"/>
      <c r="T42" s="266"/>
      <c r="U42" s="230"/>
      <c r="V42" s="230"/>
      <c r="W42" s="230"/>
      <c r="X42" s="230"/>
    </row>
    <row r="43" spans="1:24" ht="14.1" customHeight="1">
      <c r="A43" s="112" t="s">
        <v>24</v>
      </c>
      <c r="B43" s="15"/>
      <c r="C43" s="110">
        <f t="shared" si="6"/>
        <v>0</v>
      </c>
      <c r="D43" s="110">
        <f t="shared" si="7"/>
        <v>0</v>
      </c>
      <c r="E43" s="67">
        <v>912030</v>
      </c>
      <c r="F43" s="16" t="s">
        <v>83</v>
      </c>
      <c r="G43" s="15"/>
      <c r="H43" s="110">
        <f>SUM(H32:H42)-H34-H35</f>
        <v>16004068.460000001</v>
      </c>
      <c r="I43" s="34">
        <f>SUM(I32:I42)-I34-I35</f>
        <v>3221817.17</v>
      </c>
      <c r="J43" s="65">
        <v>914998</v>
      </c>
      <c r="L43" s="255" t="s">
        <v>1520</v>
      </c>
      <c r="M43" s="15"/>
      <c r="N43" s="264"/>
      <c r="O43" s="264"/>
      <c r="P43" s="265">
        <v>912030</v>
      </c>
      <c r="Q43" s="16" t="s">
        <v>1521</v>
      </c>
      <c r="R43" s="15"/>
      <c r="S43" s="264"/>
      <c r="T43" s="266"/>
      <c r="U43" s="230"/>
      <c r="V43" s="230"/>
      <c r="W43" s="230"/>
      <c r="X43" s="230"/>
    </row>
    <row r="44" spans="1:24" ht="14.1" customHeight="1">
      <c r="A44" s="112" t="s">
        <v>25</v>
      </c>
      <c r="B44" s="15"/>
      <c r="C44" s="110">
        <f t="shared" si="6"/>
        <v>0</v>
      </c>
      <c r="D44" s="110">
        <f t="shared" si="7"/>
        <v>0</v>
      </c>
      <c r="E44" s="67">
        <v>912040</v>
      </c>
      <c r="F44" s="16" t="s">
        <v>84</v>
      </c>
      <c r="G44" s="15"/>
      <c r="H44" s="110">
        <f>H30+H43</f>
        <v>367026244.23999995</v>
      </c>
      <c r="I44" s="34">
        <f>I30+I43</f>
        <v>330537795.56999999</v>
      </c>
      <c r="J44" s="65">
        <v>914999</v>
      </c>
      <c r="L44" s="255" t="s">
        <v>1522</v>
      </c>
      <c r="M44" s="15"/>
      <c r="N44" s="264"/>
      <c r="O44" s="264"/>
      <c r="P44" s="265">
        <v>912040</v>
      </c>
      <c r="Q44" s="16" t="s">
        <v>1523</v>
      </c>
      <c r="R44" s="15"/>
      <c r="S44" s="264"/>
      <c r="T44" s="266"/>
      <c r="U44" s="230"/>
      <c r="V44" s="230"/>
      <c r="W44" s="230"/>
      <c r="X44" s="230"/>
    </row>
    <row r="45" spans="1:24" ht="14.1" customHeight="1">
      <c r="A45" s="112" t="s">
        <v>26</v>
      </c>
      <c r="B45" s="15"/>
      <c r="C45" s="110">
        <f t="shared" si="6"/>
        <v>0</v>
      </c>
      <c r="D45" s="110">
        <f t="shared" si="7"/>
        <v>0</v>
      </c>
      <c r="E45" s="67">
        <v>912050</v>
      </c>
      <c r="F45" s="16" t="s">
        <v>1666</v>
      </c>
      <c r="G45" s="15"/>
      <c r="H45" s="110"/>
      <c r="I45" s="34"/>
      <c r="J45" s="65"/>
      <c r="L45" s="255" t="s">
        <v>1524</v>
      </c>
      <c r="M45" s="15"/>
      <c r="N45" s="264"/>
      <c r="O45" s="264"/>
      <c r="P45" s="265">
        <v>912050</v>
      </c>
      <c r="Q45" s="16" t="s">
        <v>1525</v>
      </c>
      <c r="R45" s="15"/>
      <c r="S45" s="264"/>
      <c r="T45" s="266"/>
      <c r="U45" s="230"/>
      <c r="V45" s="230"/>
      <c r="W45" s="230"/>
      <c r="X45" s="230"/>
    </row>
    <row r="46" spans="1:24" ht="14.1" customHeight="1">
      <c r="A46" s="112" t="s">
        <v>27</v>
      </c>
      <c r="B46" s="15"/>
      <c r="C46" s="110">
        <f t="shared" si="6"/>
        <v>0</v>
      </c>
      <c r="D46" s="110">
        <f t="shared" si="7"/>
        <v>0</v>
      </c>
      <c r="E46" s="67">
        <v>912060</v>
      </c>
      <c r="F46" s="16" t="s">
        <v>1667</v>
      </c>
      <c r="G46" s="15">
        <v>24</v>
      </c>
      <c r="H46" s="110">
        <f>'TB2017'!M235</f>
        <v>99325935.370000005</v>
      </c>
      <c r="I46" s="34">
        <f>'TB2017'!F235</f>
        <v>99325935.370000005</v>
      </c>
      <c r="J46" s="65">
        <v>915010</v>
      </c>
      <c r="L46" s="255" t="s">
        <v>1526</v>
      </c>
      <c r="M46" s="15"/>
      <c r="N46" s="264"/>
      <c r="O46" s="264"/>
      <c r="P46" s="265">
        <v>912060</v>
      </c>
      <c r="Q46" s="16" t="s">
        <v>1527</v>
      </c>
      <c r="R46" s="15"/>
      <c r="S46" s="264"/>
      <c r="T46" s="266"/>
      <c r="U46" s="230"/>
      <c r="V46" s="230"/>
      <c r="W46" s="230"/>
      <c r="X46" s="230"/>
    </row>
    <row r="47" spans="1:24" ht="14.1" customHeight="1">
      <c r="A47" s="112" t="s">
        <v>28</v>
      </c>
      <c r="B47" s="15">
        <v>8</v>
      </c>
      <c r="C47" s="110">
        <f>'TB2017'!M127</f>
        <v>277700044.46000004</v>
      </c>
      <c r="D47" s="110">
        <f>'TB2017'!F127</f>
        <v>291507788.13999999</v>
      </c>
      <c r="E47" s="67">
        <v>912070</v>
      </c>
      <c r="F47" s="16" t="s">
        <v>85</v>
      </c>
      <c r="G47" s="15"/>
      <c r="H47" s="110">
        <f t="shared" ref="H47:H55" si="8">S47</f>
        <v>0</v>
      </c>
      <c r="I47" s="34">
        <f t="shared" ref="I47:I55" si="9">T47</f>
        <v>0</v>
      </c>
      <c r="J47" s="65">
        <v>915015</v>
      </c>
      <c r="L47" s="255" t="s">
        <v>1528</v>
      </c>
      <c r="M47" s="15"/>
      <c r="N47" s="264"/>
      <c r="O47" s="264"/>
      <c r="P47" s="265">
        <v>912070</v>
      </c>
      <c r="Q47" s="16" t="s">
        <v>1529</v>
      </c>
      <c r="R47" s="15"/>
      <c r="S47" s="264"/>
      <c r="T47" s="266"/>
      <c r="U47" s="230"/>
      <c r="V47" s="230"/>
      <c r="W47" s="230"/>
      <c r="X47" s="230"/>
    </row>
    <row r="48" spans="1:24" ht="14.1" customHeight="1">
      <c r="A48" s="112" t="s">
        <v>29</v>
      </c>
      <c r="B48" s="15">
        <v>9</v>
      </c>
      <c r="C48" s="110">
        <f>'TB2017'!M132</f>
        <v>689611.01</v>
      </c>
      <c r="D48" s="110">
        <f>'TB2017'!F132</f>
        <v>2627886.2999999998</v>
      </c>
      <c r="E48" s="67">
        <v>912080</v>
      </c>
      <c r="F48" s="16" t="s">
        <v>74</v>
      </c>
      <c r="G48" s="15"/>
      <c r="H48" s="110">
        <f t="shared" si="8"/>
        <v>0</v>
      </c>
      <c r="I48" s="34">
        <f t="shared" si="9"/>
        <v>0</v>
      </c>
      <c r="J48" s="65"/>
      <c r="L48" s="255" t="s">
        <v>1530</v>
      </c>
      <c r="M48" s="15"/>
      <c r="N48" s="264"/>
      <c r="O48" s="264"/>
      <c r="P48" s="265">
        <v>912080</v>
      </c>
      <c r="Q48" s="16" t="s">
        <v>1508</v>
      </c>
      <c r="R48" s="15"/>
      <c r="S48" s="264"/>
      <c r="T48" s="266"/>
      <c r="U48" s="230"/>
      <c r="V48" s="230"/>
      <c r="W48" s="230"/>
      <c r="X48" s="230"/>
    </row>
    <row r="49" spans="1:24" ht="14.1" customHeight="1">
      <c r="A49" s="112" t="s">
        <v>30</v>
      </c>
      <c r="B49" s="15"/>
      <c r="C49" s="110">
        <f t="shared" si="6"/>
        <v>0</v>
      </c>
      <c r="D49" s="110">
        <f t="shared" si="7"/>
        <v>0</v>
      </c>
      <c r="E49" s="67">
        <v>912090</v>
      </c>
      <c r="F49" s="16" t="s">
        <v>75</v>
      </c>
      <c r="G49" s="15"/>
      <c r="H49" s="110">
        <f t="shared" si="8"/>
        <v>0</v>
      </c>
      <c r="I49" s="34">
        <f t="shared" si="9"/>
        <v>0</v>
      </c>
      <c r="J49" s="65"/>
      <c r="L49" s="255" t="s">
        <v>1531</v>
      </c>
      <c r="M49" s="15"/>
      <c r="N49" s="264"/>
      <c r="O49" s="264"/>
      <c r="P49" s="265">
        <v>912090</v>
      </c>
      <c r="Q49" s="16" t="s">
        <v>1509</v>
      </c>
      <c r="R49" s="15"/>
      <c r="S49" s="264"/>
      <c r="T49" s="266"/>
      <c r="U49" s="230"/>
      <c r="V49" s="230"/>
      <c r="W49" s="230"/>
      <c r="X49" s="230"/>
    </row>
    <row r="50" spans="1:24" ht="14.1" customHeight="1">
      <c r="A50" s="112" t="s">
        <v>31</v>
      </c>
      <c r="B50" s="15"/>
      <c r="C50" s="110">
        <f t="shared" si="6"/>
        <v>0</v>
      </c>
      <c r="D50" s="110">
        <f t="shared" si="7"/>
        <v>0</v>
      </c>
      <c r="E50" s="67">
        <v>912100</v>
      </c>
      <c r="F50" s="16" t="s">
        <v>86</v>
      </c>
      <c r="G50" s="15">
        <v>25</v>
      </c>
      <c r="H50" s="110">
        <f>'TB2017'!M237</f>
        <v>2990895.7</v>
      </c>
      <c r="I50" s="34">
        <f>'TB2017'!F237</f>
        <v>2990895.7</v>
      </c>
      <c r="J50" s="65">
        <v>915020</v>
      </c>
      <c r="L50" s="255" t="s">
        <v>1532</v>
      </c>
      <c r="M50" s="15"/>
      <c r="N50" s="264"/>
      <c r="O50" s="264"/>
      <c r="P50" s="265">
        <v>912100</v>
      </c>
      <c r="Q50" s="16" t="s">
        <v>1533</v>
      </c>
      <c r="R50" s="15"/>
      <c r="S50" s="264"/>
      <c r="T50" s="266"/>
      <c r="U50" s="230"/>
      <c r="V50" s="230"/>
      <c r="W50" s="230"/>
      <c r="X50" s="230"/>
    </row>
    <row r="51" spans="1:24" ht="14.1" customHeight="1">
      <c r="A51" s="112" t="s">
        <v>32</v>
      </c>
      <c r="B51" s="15"/>
      <c r="C51" s="110">
        <f t="shared" si="6"/>
        <v>0</v>
      </c>
      <c r="D51" s="110">
        <f t="shared" si="7"/>
        <v>0</v>
      </c>
      <c r="E51" s="67">
        <v>912110</v>
      </c>
      <c r="F51" s="16" t="s">
        <v>87</v>
      </c>
      <c r="G51" s="15"/>
      <c r="H51" s="110">
        <f t="shared" si="8"/>
        <v>0</v>
      </c>
      <c r="I51" s="34">
        <f t="shared" si="9"/>
        <v>0</v>
      </c>
      <c r="J51" s="65">
        <v>915030</v>
      </c>
      <c r="L51" s="255" t="s">
        <v>1534</v>
      </c>
      <c r="M51" s="15"/>
      <c r="N51" s="264"/>
      <c r="O51" s="264"/>
      <c r="P51" s="265">
        <v>912110</v>
      </c>
      <c r="Q51" s="16" t="s">
        <v>1535</v>
      </c>
      <c r="R51" s="15"/>
      <c r="S51" s="264"/>
      <c r="T51" s="266"/>
      <c r="U51" s="230"/>
      <c r="V51" s="230"/>
      <c r="W51" s="230"/>
      <c r="X51" s="230"/>
    </row>
    <row r="52" spans="1:24" ht="14.1" customHeight="1">
      <c r="A52" s="112" t="s">
        <v>33</v>
      </c>
      <c r="B52" s="15"/>
      <c r="C52" s="110">
        <f t="shared" si="6"/>
        <v>0</v>
      </c>
      <c r="D52" s="110">
        <f t="shared" si="7"/>
        <v>0</v>
      </c>
      <c r="E52" s="67">
        <v>912120</v>
      </c>
      <c r="F52" s="16" t="s">
        <v>238</v>
      </c>
      <c r="G52" s="15"/>
      <c r="H52" s="110">
        <f t="shared" si="8"/>
        <v>0</v>
      </c>
      <c r="I52" s="34">
        <f t="shared" si="9"/>
        <v>0</v>
      </c>
      <c r="J52" s="65">
        <v>915033</v>
      </c>
      <c r="K52" s="231"/>
      <c r="L52" s="255" t="s">
        <v>1536</v>
      </c>
      <c r="M52" s="15"/>
      <c r="N52" s="264"/>
      <c r="O52" s="264"/>
      <c r="P52" s="265">
        <v>912120</v>
      </c>
      <c r="Q52" s="16" t="s">
        <v>1537</v>
      </c>
      <c r="R52" s="15"/>
      <c r="S52" s="264"/>
      <c r="T52" s="266"/>
      <c r="U52" s="230"/>
      <c r="V52" s="230"/>
      <c r="W52" s="230"/>
      <c r="X52" s="230"/>
    </row>
    <row r="53" spans="1:24" ht="14.1" customHeight="1">
      <c r="A53" s="112" t="s">
        <v>34</v>
      </c>
      <c r="B53" s="15">
        <v>10</v>
      </c>
      <c r="C53" s="110">
        <f>'TB2017'!M158</f>
        <v>25903702.039999999</v>
      </c>
      <c r="D53" s="320">
        <f>'TB2017'!F158</f>
        <v>26603367.559999999</v>
      </c>
      <c r="E53" s="67">
        <v>912130</v>
      </c>
      <c r="F53" s="16" t="s">
        <v>88</v>
      </c>
      <c r="G53" s="15"/>
      <c r="H53" s="110">
        <f t="shared" si="8"/>
        <v>0</v>
      </c>
      <c r="I53" s="34">
        <f t="shared" si="9"/>
        <v>0</v>
      </c>
      <c r="J53" s="65">
        <v>915035</v>
      </c>
      <c r="L53" s="255" t="s">
        <v>1538</v>
      </c>
      <c r="M53" s="15"/>
      <c r="N53" s="264"/>
      <c r="O53" s="264"/>
      <c r="P53" s="265">
        <v>912130</v>
      </c>
      <c r="Q53" s="16" t="s">
        <v>1539</v>
      </c>
      <c r="R53" s="15"/>
      <c r="S53" s="264"/>
      <c r="T53" s="266"/>
      <c r="U53" s="230"/>
      <c r="V53" s="230"/>
      <c r="W53" s="230"/>
      <c r="X53" s="230"/>
    </row>
    <row r="54" spans="1:24" ht="14.1" customHeight="1">
      <c r="A54" s="112" t="s">
        <v>35</v>
      </c>
      <c r="B54" s="15"/>
      <c r="C54" s="110">
        <f t="shared" si="6"/>
        <v>0</v>
      </c>
      <c r="D54" s="320">
        <f t="shared" si="7"/>
        <v>0</v>
      </c>
      <c r="E54" s="67">
        <v>912140</v>
      </c>
      <c r="F54" s="16" t="s">
        <v>89</v>
      </c>
      <c r="G54" s="15">
        <v>26</v>
      </c>
      <c r="H54" s="110">
        <f>'TB2017'!M245</f>
        <v>48399113.259999998</v>
      </c>
      <c r="I54" s="34">
        <f>'TB2017'!F245</f>
        <v>44967509.759999998</v>
      </c>
      <c r="J54" s="65">
        <v>915040</v>
      </c>
      <c r="L54" s="255" t="s">
        <v>1540</v>
      </c>
      <c r="M54" s="15"/>
      <c r="N54" s="264"/>
      <c r="O54" s="264"/>
      <c r="P54" s="265">
        <v>912140</v>
      </c>
      <c r="Q54" s="16" t="s">
        <v>1541</v>
      </c>
      <c r="R54" s="15"/>
      <c r="S54" s="264"/>
      <c r="T54" s="266"/>
      <c r="U54" s="230"/>
      <c r="V54" s="230"/>
      <c r="W54" s="230"/>
      <c r="X54" s="230"/>
    </row>
    <row r="55" spans="1:24" ht="14.1" customHeight="1">
      <c r="A55" s="112" t="s">
        <v>36</v>
      </c>
      <c r="B55" s="15"/>
      <c r="C55" s="110">
        <f t="shared" si="6"/>
        <v>0</v>
      </c>
      <c r="D55" s="320">
        <f t="shared" si="7"/>
        <v>0</v>
      </c>
      <c r="E55" s="67">
        <v>912150</v>
      </c>
      <c r="F55" s="16" t="s">
        <v>240</v>
      </c>
      <c r="G55" s="15"/>
      <c r="H55" s="110">
        <f t="shared" si="8"/>
        <v>0</v>
      </c>
      <c r="I55" s="34">
        <f t="shared" si="9"/>
        <v>0</v>
      </c>
      <c r="J55" s="65">
        <v>915050</v>
      </c>
      <c r="L55" s="255" t="s">
        <v>1542</v>
      </c>
      <c r="M55" s="15"/>
      <c r="N55" s="264"/>
      <c r="O55" s="264"/>
      <c r="P55" s="265">
        <v>912150</v>
      </c>
      <c r="Q55" s="16" t="s">
        <v>1543</v>
      </c>
      <c r="R55" s="15"/>
      <c r="S55" s="264"/>
      <c r="T55" s="266"/>
      <c r="U55" s="230"/>
      <c r="V55" s="230"/>
      <c r="W55" s="230"/>
      <c r="X55" s="230"/>
    </row>
    <row r="56" spans="1:24" ht="14.1" customHeight="1">
      <c r="A56" s="112" t="s">
        <v>37</v>
      </c>
      <c r="B56" s="15">
        <v>11</v>
      </c>
      <c r="C56" s="110">
        <f>'TB2017'!M165</f>
        <v>1236120.27</v>
      </c>
      <c r="D56" s="320">
        <f>'TB2017'!F165</f>
        <v>1512361.68</v>
      </c>
      <c r="E56" s="67">
        <v>912160</v>
      </c>
      <c r="F56" s="16" t="s">
        <v>90</v>
      </c>
      <c r="G56" s="15">
        <v>27</v>
      </c>
      <c r="H56" s="110">
        <f>'TB2017'!M252</f>
        <v>147460597.72000003</v>
      </c>
      <c r="I56" s="34">
        <f>'TB2017'!F252</f>
        <v>119562161.6399999</v>
      </c>
      <c r="J56" s="65">
        <v>915060</v>
      </c>
      <c r="L56" s="255" t="s">
        <v>1544</v>
      </c>
      <c r="M56" s="15"/>
      <c r="N56" s="264"/>
      <c r="O56" s="264"/>
      <c r="P56" s="265">
        <v>912160</v>
      </c>
      <c r="Q56" s="16" t="s">
        <v>1545</v>
      </c>
      <c r="R56" s="15"/>
      <c r="S56" s="264"/>
      <c r="T56" s="266"/>
      <c r="U56" s="230"/>
      <c r="V56" s="230"/>
      <c r="W56" s="230"/>
      <c r="X56" s="230"/>
    </row>
    <row r="57" spans="1:24" ht="14.1" customHeight="1">
      <c r="A57" s="112" t="s">
        <v>38</v>
      </c>
      <c r="B57" s="15">
        <v>12</v>
      </c>
      <c r="C57" s="110">
        <f>'TB2017'!M166</f>
        <v>1178446.5</v>
      </c>
      <c r="D57" s="320">
        <f>'TB2017'!F166</f>
        <v>1170859.72</v>
      </c>
      <c r="E57" s="67">
        <v>912170</v>
      </c>
      <c r="F57" s="16" t="s">
        <v>91</v>
      </c>
      <c r="G57" s="15"/>
      <c r="H57" s="110">
        <f>H46+H47+H50-H51+SUM(H52:H56)</f>
        <v>298176542.05000001</v>
      </c>
      <c r="I57" s="34">
        <f>I46+I47+I50-I51+SUM(I52:I56)</f>
        <v>266846502.46999991</v>
      </c>
      <c r="J57" s="65">
        <v>915080</v>
      </c>
      <c r="L57" s="255" t="s">
        <v>1546</v>
      </c>
      <c r="M57" s="15"/>
      <c r="N57" s="264"/>
      <c r="O57" s="264"/>
      <c r="P57" s="265">
        <v>912170</v>
      </c>
      <c r="Q57" s="16" t="s">
        <v>1547</v>
      </c>
      <c r="R57" s="15"/>
      <c r="S57" s="264"/>
      <c r="T57" s="266"/>
      <c r="U57" s="230"/>
      <c r="V57" s="230"/>
      <c r="W57" s="230"/>
      <c r="X57" s="230"/>
    </row>
    <row r="58" spans="1:24" ht="14.1" customHeight="1">
      <c r="A58" s="112" t="s">
        <v>39</v>
      </c>
      <c r="B58" s="15">
        <v>13</v>
      </c>
      <c r="C58" s="110">
        <f>'TB2017'!M168</f>
        <v>6833787.4500000002</v>
      </c>
      <c r="D58" s="320">
        <f>'TB2017'!F168</f>
        <v>779400</v>
      </c>
      <c r="E58" s="67">
        <v>912180</v>
      </c>
      <c r="F58" s="16" t="s">
        <v>92</v>
      </c>
      <c r="G58" s="15"/>
      <c r="H58" s="110">
        <f>'TB2017'!M254</f>
        <v>83348338.510000005</v>
      </c>
      <c r="I58" s="34">
        <f>'TB2017'!F254</f>
        <v>61311489.869999997</v>
      </c>
      <c r="J58" s="65">
        <v>915090</v>
      </c>
      <c r="L58" s="255" t="s">
        <v>1548</v>
      </c>
      <c r="M58" s="15"/>
      <c r="N58" s="264"/>
      <c r="O58" s="264"/>
      <c r="P58" s="265">
        <v>912180</v>
      </c>
      <c r="Q58" s="16" t="s">
        <v>1549</v>
      </c>
      <c r="R58" s="15"/>
      <c r="S58" s="264"/>
      <c r="T58" s="266"/>
      <c r="U58" s="230"/>
      <c r="V58" s="230"/>
      <c r="W58" s="230"/>
      <c r="X58" s="230"/>
    </row>
    <row r="59" spans="1:24" ht="14.1" customHeight="1">
      <c r="A59" s="216" t="s">
        <v>40</v>
      </c>
      <c r="B59" s="19"/>
      <c r="C59" s="217">
        <f>SUM(C41:C58)</f>
        <v>313541711.73000002</v>
      </c>
      <c r="D59" s="217">
        <f>SUM(D41:D58)</f>
        <v>324201663.40000004</v>
      </c>
      <c r="E59" s="68">
        <v>912998</v>
      </c>
      <c r="F59" s="20" t="s">
        <v>93</v>
      </c>
      <c r="G59" s="19"/>
      <c r="H59" s="217">
        <f>H57+H58</f>
        <v>381524880.56</v>
      </c>
      <c r="I59" s="218">
        <f>I57+I58</f>
        <v>328157992.33999991</v>
      </c>
      <c r="J59" s="65">
        <v>915998</v>
      </c>
      <c r="L59" s="216" t="s">
        <v>1550</v>
      </c>
      <c r="M59" s="19"/>
      <c r="N59" s="270"/>
      <c r="O59" s="270"/>
      <c r="P59" s="271">
        <v>912998</v>
      </c>
      <c r="Q59" s="20" t="s">
        <v>1551</v>
      </c>
      <c r="R59" s="19"/>
      <c r="S59" s="270"/>
      <c r="T59" s="272"/>
      <c r="U59" s="230"/>
      <c r="V59" s="230"/>
      <c r="W59" s="230"/>
      <c r="X59" s="230"/>
    </row>
    <row r="60" spans="1:24" ht="14.1" customHeight="1" thickBot="1">
      <c r="A60" s="167" t="s">
        <v>41</v>
      </c>
      <c r="B60" s="21"/>
      <c r="C60" s="219">
        <f>C26+C59</f>
        <v>748551124.79999995</v>
      </c>
      <c r="D60" s="219">
        <f>D26+D59</f>
        <v>658695787.91000009</v>
      </c>
      <c r="E60" s="69">
        <v>912999</v>
      </c>
      <c r="F60" s="21" t="s">
        <v>94</v>
      </c>
      <c r="G60" s="21"/>
      <c r="H60" s="219">
        <f>H44+H59</f>
        <v>748551124.79999995</v>
      </c>
      <c r="I60" s="220">
        <f>I44+I59</f>
        <v>658695787.90999985</v>
      </c>
      <c r="J60" s="65">
        <v>915999</v>
      </c>
      <c r="L60" s="167" t="s">
        <v>1552</v>
      </c>
      <c r="M60" s="21"/>
      <c r="N60" s="273"/>
      <c r="O60" s="273"/>
      <c r="P60" s="274">
        <v>912999</v>
      </c>
      <c r="Q60" s="21" t="s">
        <v>1553</v>
      </c>
      <c r="R60" s="21"/>
      <c r="S60" s="273"/>
      <c r="T60" s="275"/>
      <c r="U60" s="230"/>
      <c r="V60" s="230"/>
      <c r="W60" s="230"/>
      <c r="X60" s="230"/>
    </row>
    <row r="61" spans="1:24" ht="18.75" customHeight="1">
      <c r="A61" s="90" t="s">
        <v>42</v>
      </c>
      <c r="B61" s="91"/>
      <c r="C61" s="91"/>
      <c r="D61" s="90" t="s">
        <v>46</v>
      </c>
      <c r="E61" s="91"/>
      <c r="F61" s="91"/>
      <c r="G61" s="90" t="s">
        <v>95</v>
      </c>
      <c r="H61" s="90"/>
      <c r="I61" s="91"/>
      <c r="J61" s="70"/>
      <c r="L61" s="335" t="s">
        <v>1554</v>
      </c>
      <c r="M61" s="336"/>
      <c r="N61" s="336"/>
      <c r="O61" s="335" t="s">
        <v>1555</v>
      </c>
      <c r="P61" s="336"/>
      <c r="Q61" s="336"/>
      <c r="R61" s="276"/>
      <c r="S61" s="335" t="s">
        <v>446</v>
      </c>
      <c r="T61" s="336"/>
    </row>
    <row r="62" spans="1:24" ht="14.25" customHeight="1">
      <c r="L62" s="329"/>
      <c r="M62" s="332"/>
      <c r="N62" s="332"/>
      <c r="O62" s="329"/>
      <c r="P62" s="332"/>
      <c r="Q62" s="332"/>
      <c r="R62" s="245"/>
      <c r="S62" s="329"/>
      <c r="T62" s="332"/>
    </row>
    <row r="63" spans="1:24" ht="14.25" customHeight="1">
      <c r="C63" s="233">
        <f>'TB2017'!M170</f>
        <v>748551124.79999995</v>
      </c>
      <c r="D63" s="233">
        <f>'TB2017'!F170</f>
        <v>658695787.91000009</v>
      </c>
      <c r="H63" s="230">
        <f>'TB2017'!M170</f>
        <v>748551124.79999995</v>
      </c>
      <c r="I63" s="230">
        <f>'TB2017'!F170</f>
        <v>658695787.91000009</v>
      </c>
      <c r="L63" s="333" t="s">
        <v>1556</v>
      </c>
      <c r="M63" s="334"/>
      <c r="N63" s="334"/>
      <c r="O63" s="334"/>
      <c r="P63" s="334"/>
      <c r="Q63" s="334"/>
      <c r="R63" s="334"/>
      <c r="S63" s="334"/>
      <c r="T63" s="334"/>
    </row>
    <row r="64" spans="1:24" ht="14.25" customHeight="1">
      <c r="C64" s="230">
        <f>C60-C63</f>
        <v>0</v>
      </c>
      <c r="D64" s="230">
        <f>D60-D63</f>
        <v>0</v>
      </c>
      <c r="H64" s="230">
        <f t="shared" ref="H64:I64" si="10">H60-H63</f>
        <v>0</v>
      </c>
      <c r="I64" s="230">
        <f t="shared" si="10"/>
        <v>0</v>
      </c>
    </row>
    <row r="65" spans="8:8" ht="14.25" customHeight="1">
      <c r="H65" s="230"/>
    </row>
    <row r="66" spans="8:8" ht="14.25" customHeight="1">
      <c r="H66" s="230"/>
    </row>
  </sheetData>
  <mergeCells count="44">
    <mergeCell ref="L62:N62"/>
    <mergeCell ref="O62:Q62"/>
    <mergeCell ref="S62:T62"/>
    <mergeCell ref="L63:T63"/>
    <mergeCell ref="L1:T1"/>
    <mergeCell ref="L2:T2"/>
    <mergeCell ref="L3:O3"/>
    <mergeCell ref="L4:N4"/>
    <mergeCell ref="L61:N61"/>
    <mergeCell ref="O61:Q61"/>
    <mergeCell ref="S61:T61"/>
    <mergeCell ref="A1:I1"/>
    <mergeCell ref="A2:I2"/>
    <mergeCell ref="A3:D3"/>
    <mergeCell ref="A4:C4"/>
    <mergeCell ref="F4"/>
    <mergeCell ref="D5"/>
    <mergeCell ref="D6"/>
    <mergeCell ref="D8"/>
    <mergeCell ref="D9"/>
    <mergeCell ref="D10"/>
    <mergeCell ref="D12"/>
    <mergeCell ref="D13"/>
    <mergeCell ref="D14"/>
    <mergeCell ref="D15"/>
    <mergeCell ref="D16"/>
    <mergeCell ref="D17"/>
    <mergeCell ref="D18"/>
    <mergeCell ref="D20"/>
    <mergeCell ref="D21"/>
    <mergeCell ref="D22"/>
    <mergeCell ref="D24"/>
    <mergeCell ref="D25"/>
    <mergeCell ref="D27"/>
    <mergeCell ref="D28"/>
    <mergeCell ref="D56"/>
    <mergeCell ref="D57"/>
    <mergeCell ref="D58"/>
    <mergeCell ref="D29"/>
    <mergeCell ref="D30"/>
    <mergeCell ref="D31"/>
    <mergeCell ref="D53"/>
    <mergeCell ref="D54"/>
    <mergeCell ref="D55"/>
  </mergeCells>
  <phoneticPr fontId="14" type="noConversion"/>
  <printOptions horizontalCentered="1" verticalCentered="1"/>
  <pageMargins left="0.59055118110236227" right="0.59055118110236227" top="0.78740157480314965" bottom="0.78740157480314965" header="0.51181102362204722" footer="0.47244094488188981"/>
  <pageSetup paperSize="9" scale="77" fitToHeight="0" orientation="portrait" blackAndWhite="1" errors="blank" r:id="rId1"/>
  <headerFooter scaleWithDoc="0" alignWithMargins="0">
    <oddFooter>&amp;C&amp;9第 4 页  共 43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view="pageBreakPreview" zoomScale="90" zoomScaleNormal="100" zoomScaleSheetLayoutView="90" workbookViewId="0">
      <selection activeCell="I14" sqref="I14"/>
    </sheetView>
  </sheetViews>
  <sheetFormatPr defaultColWidth="9.140625" defaultRowHeight="12"/>
  <cols>
    <col min="1" max="1" width="25.85546875" style="45" bestFit="1" customWidth="1"/>
    <col min="2" max="2" width="5.5703125" style="45" customWidth="1"/>
    <col min="3" max="4" width="18.85546875" style="45" customWidth="1"/>
    <col min="5" max="5" width="0" style="45" hidden="1" customWidth="1"/>
    <col min="6" max="6" width="29.28515625" style="45" customWidth="1"/>
    <col min="7" max="7" width="4.85546875" style="45" customWidth="1"/>
    <col min="8" max="9" width="18.85546875" style="45" customWidth="1"/>
    <col min="10" max="10" width="5.140625" style="71" hidden="1" customWidth="1"/>
    <col min="11" max="11" width="18.7109375" style="45" bestFit="1" customWidth="1"/>
    <col min="12" max="12" width="27.140625" customWidth="1"/>
    <col min="13" max="13" width="4.85546875" customWidth="1"/>
    <col min="14" max="15" width="16.85546875" customWidth="1"/>
    <col min="16" max="16" width="0" hidden="1" customWidth="1"/>
    <col min="17" max="17" width="27.140625" customWidth="1"/>
    <col min="18" max="18" width="4.85546875" customWidth="1"/>
    <col min="19" max="20" width="16.85546875" customWidth="1"/>
    <col min="21" max="16384" width="9.140625" style="45"/>
  </cols>
  <sheetData>
    <row r="1" spans="1:23" ht="35.1" customHeight="1">
      <c r="A1" s="324" t="s">
        <v>1669</v>
      </c>
      <c r="B1" s="325"/>
      <c r="C1" s="325"/>
      <c r="D1" s="325"/>
      <c r="E1" s="325"/>
      <c r="F1" s="325"/>
      <c r="G1" s="325"/>
      <c r="H1" s="325"/>
      <c r="I1" s="325"/>
      <c r="J1" s="113"/>
      <c r="L1" s="324" t="s">
        <v>1622</v>
      </c>
      <c r="M1" s="324"/>
      <c r="N1" s="324"/>
      <c r="O1" s="324"/>
      <c r="P1" s="324"/>
      <c r="Q1" s="324"/>
      <c r="R1" s="324"/>
      <c r="S1" s="324"/>
      <c r="T1" s="324"/>
    </row>
    <row r="2" spans="1:23" ht="21.95" customHeight="1">
      <c r="A2" s="338">
        <v>43100</v>
      </c>
      <c r="B2" s="334"/>
      <c r="C2" s="334"/>
      <c r="D2" s="339"/>
      <c r="E2" s="339"/>
      <c r="F2" s="334"/>
      <c r="G2" s="334"/>
      <c r="H2" s="334"/>
      <c r="I2" s="334"/>
      <c r="J2" s="81"/>
      <c r="L2" s="340" t="s">
        <v>1450</v>
      </c>
      <c r="M2" s="340"/>
      <c r="N2" s="340"/>
      <c r="O2" s="340"/>
      <c r="P2" s="340"/>
      <c r="Q2" s="340"/>
      <c r="R2" s="340"/>
      <c r="S2" s="340"/>
      <c r="T2" s="340"/>
    </row>
    <row r="3" spans="1:23" ht="16.5" customHeight="1">
      <c r="A3" s="341" t="str">
        <f>IF(ABS(C48-H48)&gt;0.001,"资产负债不平，差异："&amp;(C48-H48),IF(D48&lt;&gt;I48,"期初资产负债不平，差异："&amp;(D48-I48),""))</f>
        <v/>
      </c>
      <c r="B3" s="340"/>
      <c r="C3" s="342"/>
      <c r="D3" s="340"/>
      <c r="E3" s="101"/>
      <c r="F3" s="101"/>
      <c r="G3" s="101"/>
      <c r="H3" s="101"/>
      <c r="I3" s="23" t="s">
        <v>268</v>
      </c>
      <c r="J3" s="73"/>
      <c r="L3" s="341"/>
      <c r="M3" s="341"/>
      <c r="N3" s="341"/>
      <c r="O3" s="341"/>
      <c r="P3" s="283"/>
      <c r="Q3" s="248"/>
      <c r="R3" s="248"/>
      <c r="S3" s="248"/>
      <c r="T3" s="23" t="s">
        <v>1623</v>
      </c>
    </row>
    <row r="4" spans="1:23" ht="16.5" customHeight="1" thickBot="1">
      <c r="A4" s="114" t="str">
        <f>合资!A4</f>
        <v>编制单位：浙江富润印染有限公司</v>
      </c>
      <c r="B4" s="115"/>
      <c r="C4" s="115"/>
      <c r="D4" s="116"/>
      <c r="E4" s="116"/>
      <c r="F4" s="116"/>
      <c r="G4" s="102"/>
      <c r="H4" s="102"/>
      <c r="I4" s="24" t="s">
        <v>269</v>
      </c>
      <c r="J4" s="73"/>
      <c r="L4" s="337" t="s">
        <v>1452</v>
      </c>
      <c r="M4" s="337"/>
      <c r="N4" s="337"/>
      <c r="O4" s="116"/>
      <c r="P4" s="116"/>
      <c r="Q4" s="116"/>
      <c r="R4" s="249"/>
      <c r="S4" s="249"/>
      <c r="T4" s="24" t="s">
        <v>1624</v>
      </c>
    </row>
    <row r="5" spans="1:23" ht="30.6" customHeight="1">
      <c r="A5" s="25" t="s">
        <v>270</v>
      </c>
      <c r="B5" s="192" t="s">
        <v>271</v>
      </c>
      <c r="C5" s="26" t="s">
        <v>272</v>
      </c>
      <c r="D5" s="26" t="s">
        <v>273</v>
      </c>
      <c r="E5" s="26"/>
      <c r="F5" s="26" t="s">
        <v>274</v>
      </c>
      <c r="G5" s="192" t="s">
        <v>271</v>
      </c>
      <c r="H5" s="26" t="s">
        <v>272</v>
      </c>
      <c r="I5" s="27" t="s">
        <v>273</v>
      </c>
      <c r="J5" s="81"/>
      <c r="L5" s="25" t="s">
        <v>1454</v>
      </c>
      <c r="M5" s="250" t="s">
        <v>1455</v>
      </c>
      <c r="N5" s="26" t="s">
        <v>1456</v>
      </c>
      <c r="O5" s="26" t="s">
        <v>1457</v>
      </c>
      <c r="P5" s="284"/>
      <c r="Q5" s="26" t="s">
        <v>1625</v>
      </c>
      <c r="R5" s="250" t="s">
        <v>1455</v>
      </c>
      <c r="S5" s="26" t="s">
        <v>1456</v>
      </c>
      <c r="T5" s="27" t="s">
        <v>1457</v>
      </c>
    </row>
    <row r="6" spans="1:23" ht="22.35" customHeight="1">
      <c r="A6" s="118" t="s">
        <v>275</v>
      </c>
      <c r="B6" s="193"/>
      <c r="C6" s="119"/>
      <c r="D6" s="119"/>
      <c r="E6" s="119"/>
      <c r="F6" s="120" t="s">
        <v>276</v>
      </c>
      <c r="G6" s="193"/>
      <c r="H6" s="119"/>
      <c r="I6" s="121"/>
      <c r="J6" s="122"/>
      <c r="L6" s="118" t="s">
        <v>1459</v>
      </c>
      <c r="M6" s="251"/>
      <c r="N6" s="277"/>
      <c r="O6" s="277"/>
      <c r="P6" s="285"/>
      <c r="Q6" s="120" t="s">
        <v>1460</v>
      </c>
      <c r="R6" s="251"/>
      <c r="S6" s="277"/>
      <c r="T6" s="278"/>
    </row>
    <row r="7" spans="1:23" ht="22.35" customHeight="1">
      <c r="A7" s="123" t="s">
        <v>277</v>
      </c>
      <c r="B7" s="194"/>
      <c r="C7" s="36">
        <f>'TB2017'!G12</f>
        <v>72761976.260000005</v>
      </c>
      <c r="D7" s="36">
        <f>'TB2017'!E12</f>
        <v>80775616.439999998</v>
      </c>
      <c r="E7" s="124">
        <v>911010</v>
      </c>
      <c r="F7" s="125" t="s">
        <v>278</v>
      </c>
      <c r="G7" s="194"/>
      <c r="H7" s="36">
        <f>'TB2017'!G171</f>
        <v>75000000</v>
      </c>
      <c r="I7" s="37">
        <f>'TB2017'!E171</f>
        <v>105000000</v>
      </c>
      <c r="J7" s="73">
        <v>913010</v>
      </c>
      <c r="L7" s="123" t="s">
        <v>1461</v>
      </c>
      <c r="M7" s="252"/>
      <c r="N7" s="279"/>
      <c r="O7" s="279"/>
      <c r="P7" s="286">
        <v>911010</v>
      </c>
      <c r="Q7" s="125" t="s">
        <v>1462</v>
      </c>
      <c r="R7" s="252"/>
      <c r="S7" s="279"/>
      <c r="T7" s="280"/>
      <c r="V7" s="230"/>
      <c r="W7" s="230"/>
    </row>
    <row r="8" spans="1:23" ht="28.5" customHeight="1">
      <c r="A8" s="126" t="s">
        <v>279</v>
      </c>
      <c r="B8" s="194"/>
      <c r="C8" s="36">
        <f t="shared" ref="C8:D18" si="0">N8</f>
        <v>0</v>
      </c>
      <c r="D8" s="36">
        <f t="shared" si="0"/>
        <v>0</v>
      </c>
      <c r="E8" s="127">
        <v>911040</v>
      </c>
      <c r="F8" s="128" t="s">
        <v>280</v>
      </c>
      <c r="G8" s="194"/>
      <c r="H8" s="36">
        <f t="shared" ref="H8:I20" si="1">S8</f>
        <v>0</v>
      </c>
      <c r="I8" s="37">
        <f t="shared" si="1"/>
        <v>0</v>
      </c>
      <c r="J8" s="73">
        <v>913050</v>
      </c>
      <c r="L8" s="126" t="s">
        <v>1626</v>
      </c>
      <c r="M8" s="252"/>
      <c r="N8" s="279"/>
      <c r="O8" s="279"/>
      <c r="P8" s="287">
        <v>911040</v>
      </c>
      <c r="Q8" s="128" t="s">
        <v>1627</v>
      </c>
      <c r="R8" s="252"/>
      <c r="S8" s="279"/>
      <c r="T8" s="280"/>
      <c r="V8" s="230"/>
      <c r="W8" s="230"/>
    </row>
    <row r="9" spans="1:23" ht="22.35" customHeight="1">
      <c r="A9" s="126" t="s">
        <v>281</v>
      </c>
      <c r="B9" s="194"/>
      <c r="C9" s="36">
        <f t="shared" si="0"/>
        <v>0</v>
      </c>
      <c r="D9" s="36">
        <f t="shared" si="0"/>
        <v>0</v>
      </c>
      <c r="E9" s="127">
        <v>911041</v>
      </c>
      <c r="F9" s="128" t="s">
        <v>282</v>
      </c>
      <c r="G9" s="194"/>
      <c r="H9" s="36">
        <f t="shared" si="1"/>
        <v>0</v>
      </c>
      <c r="I9" s="37">
        <f t="shared" si="1"/>
        <v>0</v>
      </c>
      <c r="J9" s="73">
        <v>913051</v>
      </c>
      <c r="L9" s="126" t="s">
        <v>1469</v>
      </c>
      <c r="M9" s="252"/>
      <c r="N9" s="279"/>
      <c r="O9" s="279"/>
      <c r="P9" s="287">
        <v>911041</v>
      </c>
      <c r="Q9" s="128" t="s">
        <v>1472</v>
      </c>
      <c r="R9" s="252"/>
      <c r="S9" s="279"/>
      <c r="T9" s="280"/>
      <c r="V9" s="230"/>
      <c r="W9" s="230"/>
    </row>
    <row r="10" spans="1:23" ht="22.35" customHeight="1">
      <c r="A10" s="123" t="s">
        <v>283</v>
      </c>
      <c r="B10" s="194"/>
      <c r="C10" s="36">
        <f>'TB2017'!G25</f>
        <v>36698281.259999998</v>
      </c>
      <c r="D10" s="36">
        <f>'TB2017'!E25</f>
        <v>21964607.809999999</v>
      </c>
      <c r="E10" s="124">
        <v>911050</v>
      </c>
      <c r="F10" s="125" t="s">
        <v>284</v>
      </c>
      <c r="G10" s="194"/>
      <c r="H10" s="36">
        <f>'TB2017'!G177</f>
        <v>17872000</v>
      </c>
      <c r="I10" s="37">
        <f>'TB2017'!E177</f>
        <v>17663821.32</v>
      </c>
      <c r="J10" s="73">
        <v>913060</v>
      </c>
      <c r="L10" s="123" t="s">
        <v>1471</v>
      </c>
      <c r="M10" s="252"/>
      <c r="N10" s="279"/>
      <c r="O10" s="279"/>
      <c r="P10" s="286">
        <v>911050</v>
      </c>
      <c r="Q10" s="125" t="s">
        <v>1474</v>
      </c>
      <c r="R10" s="252"/>
      <c r="S10" s="279"/>
      <c r="T10" s="280"/>
      <c r="V10" s="230"/>
      <c r="W10" s="230"/>
    </row>
    <row r="11" spans="1:23" ht="22.35" customHeight="1">
      <c r="A11" s="123" t="s">
        <v>285</v>
      </c>
      <c r="B11" s="194"/>
      <c r="C11" s="36">
        <f>'TB2017'!G28</f>
        <v>20886282.460000001</v>
      </c>
      <c r="D11" s="36">
        <f>'TB2017'!E28</f>
        <v>21066851.390000001</v>
      </c>
      <c r="E11" s="124">
        <v>911060</v>
      </c>
      <c r="F11" s="125" t="s">
        <v>286</v>
      </c>
      <c r="G11" s="194"/>
      <c r="H11" s="36">
        <f>'TB2017'!G180</f>
        <v>49959025.769999996</v>
      </c>
      <c r="I11" s="37">
        <f>'TB2017'!E180</f>
        <v>42234355.020000003</v>
      </c>
      <c r="J11" s="73">
        <v>913070</v>
      </c>
      <c r="L11" s="123" t="s">
        <v>1473</v>
      </c>
      <c r="M11" s="252"/>
      <c r="N11" s="279"/>
      <c r="O11" s="279"/>
      <c r="P11" s="286">
        <v>911060</v>
      </c>
      <c r="Q11" s="125" t="s">
        <v>1476</v>
      </c>
      <c r="R11" s="252"/>
      <c r="S11" s="279"/>
      <c r="T11" s="280"/>
      <c r="V11" s="230"/>
      <c r="W11" s="230"/>
    </row>
    <row r="12" spans="1:23" ht="22.35" customHeight="1">
      <c r="A12" s="123" t="s">
        <v>287</v>
      </c>
      <c r="B12" s="194"/>
      <c r="C12" s="36">
        <f>'TB2017'!G31</f>
        <v>1494431.34</v>
      </c>
      <c r="D12" s="36">
        <f>'TB2017'!E31</f>
        <v>1248887.6200000001</v>
      </c>
      <c r="E12" s="124">
        <v>911070</v>
      </c>
      <c r="F12" s="125" t="s">
        <v>288</v>
      </c>
      <c r="G12" s="194"/>
      <c r="H12" s="36">
        <f>'TB2017'!G181</f>
        <v>7212957.8099999996</v>
      </c>
      <c r="I12" s="37">
        <f>'TB2017'!E181</f>
        <v>4618479.4800000004</v>
      </c>
      <c r="J12" s="73">
        <v>913080</v>
      </c>
      <c r="L12" s="123" t="s">
        <v>1475</v>
      </c>
      <c r="M12" s="252"/>
      <c r="N12" s="279"/>
      <c r="O12" s="279"/>
      <c r="P12" s="286">
        <v>911070</v>
      </c>
      <c r="Q12" s="125" t="s">
        <v>1478</v>
      </c>
      <c r="R12" s="252"/>
      <c r="S12" s="279"/>
      <c r="T12" s="280"/>
      <c r="V12" s="230"/>
      <c r="W12" s="230"/>
    </row>
    <row r="13" spans="1:23" ht="22.35" customHeight="1">
      <c r="A13" s="123" t="s">
        <v>289</v>
      </c>
      <c r="B13" s="194"/>
      <c r="C13" s="36">
        <f t="shared" si="0"/>
        <v>0</v>
      </c>
      <c r="D13" s="36">
        <f t="shared" si="0"/>
        <v>0</v>
      </c>
      <c r="E13" s="127">
        <v>911110</v>
      </c>
      <c r="F13" s="128" t="s">
        <v>290</v>
      </c>
      <c r="G13" s="194"/>
      <c r="H13" s="36">
        <f>'TB2017'!G182</f>
        <v>15009369.08</v>
      </c>
      <c r="I13" s="37">
        <f>'TB2017'!E182</f>
        <v>12370299.439999999</v>
      </c>
      <c r="J13" s="73">
        <v>913110</v>
      </c>
      <c r="L13" s="123" t="s">
        <v>1483</v>
      </c>
      <c r="M13" s="252"/>
      <c r="N13" s="279"/>
      <c r="O13" s="279"/>
      <c r="P13" s="287">
        <v>911110</v>
      </c>
      <c r="Q13" s="128" t="s">
        <v>1484</v>
      </c>
      <c r="R13" s="252"/>
      <c r="S13" s="279"/>
      <c r="T13" s="280"/>
      <c r="V13" s="230"/>
      <c r="W13" s="230"/>
    </row>
    <row r="14" spans="1:23" ht="22.35" customHeight="1">
      <c r="A14" s="123" t="s">
        <v>291</v>
      </c>
      <c r="B14" s="194"/>
      <c r="C14" s="36">
        <f t="shared" si="0"/>
        <v>0</v>
      </c>
      <c r="D14" s="36">
        <f t="shared" si="0"/>
        <v>0</v>
      </c>
      <c r="E14" s="124">
        <v>911115</v>
      </c>
      <c r="F14" s="125" t="s">
        <v>292</v>
      </c>
      <c r="G14" s="194"/>
      <c r="H14" s="36">
        <f>'TB2017'!G192</f>
        <v>8948687.5999999996</v>
      </c>
      <c r="I14" s="37">
        <f>'TB2017'!E192</f>
        <v>2373970.7999999998</v>
      </c>
      <c r="J14" s="73">
        <v>913120</v>
      </c>
      <c r="L14" s="123" t="s">
        <v>1485</v>
      </c>
      <c r="M14" s="252"/>
      <c r="N14" s="279"/>
      <c r="O14" s="279"/>
      <c r="P14" s="286">
        <v>911115</v>
      </c>
      <c r="Q14" s="125" t="s">
        <v>1486</v>
      </c>
      <c r="R14" s="252"/>
      <c r="S14" s="279"/>
      <c r="T14" s="280"/>
      <c r="V14" s="230"/>
      <c r="W14" s="230"/>
    </row>
    <row r="15" spans="1:23" ht="22.35" customHeight="1">
      <c r="A15" s="123" t="s">
        <v>293</v>
      </c>
      <c r="B15" s="194"/>
      <c r="C15" s="36">
        <f>'TB2017'!G38</f>
        <v>35427248.229999997</v>
      </c>
      <c r="D15" s="36">
        <f>'TB2017'!E38</f>
        <v>25722181.010000002</v>
      </c>
      <c r="E15" s="124">
        <v>911120</v>
      </c>
      <c r="F15" s="125" t="s">
        <v>294</v>
      </c>
      <c r="G15" s="194"/>
      <c r="H15" s="36">
        <f>'TB2017'!G209</f>
        <v>106997.92</v>
      </c>
      <c r="I15" s="37">
        <f>'TB2017'!E209</f>
        <v>106997.92</v>
      </c>
      <c r="J15" s="73">
        <v>913130</v>
      </c>
      <c r="L15" s="123" t="s">
        <v>1487</v>
      </c>
      <c r="M15" s="252"/>
      <c r="N15" s="279"/>
      <c r="O15" s="279"/>
      <c r="P15" s="286">
        <v>911120</v>
      </c>
      <c r="Q15" s="125" t="s">
        <v>1488</v>
      </c>
      <c r="R15" s="252"/>
      <c r="S15" s="279"/>
      <c r="T15" s="280"/>
      <c r="V15" s="230"/>
      <c r="W15" s="230"/>
    </row>
    <row r="16" spans="1:23" ht="22.35" customHeight="1">
      <c r="A16" s="123" t="s">
        <v>295</v>
      </c>
      <c r="B16" s="194"/>
      <c r="C16" s="36">
        <f>'TB2017'!G77</f>
        <v>13459647.719999999</v>
      </c>
      <c r="D16" s="36">
        <f>'TB2017'!E77</f>
        <v>9110978.0600000005</v>
      </c>
      <c r="E16" s="124">
        <v>911140</v>
      </c>
      <c r="F16" s="125" t="s">
        <v>296</v>
      </c>
      <c r="G16" s="194"/>
      <c r="H16" s="36">
        <f t="shared" si="1"/>
        <v>0</v>
      </c>
      <c r="I16" s="37">
        <f t="shared" si="1"/>
        <v>0</v>
      </c>
      <c r="J16" s="73">
        <v>913135</v>
      </c>
      <c r="L16" s="123" t="s">
        <v>1491</v>
      </c>
      <c r="M16" s="252"/>
      <c r="N16" s="279"/>
      <c r="O16" s="279"/>
      <c r="P16" s="286">
        <v>911140</v>
      </c>
      <c r="Q16" s="125" t="s">
        <v>1490</v>
      </c>
      <c r="R16" s="252"/>
      <c r="S16" s="279"/>
      <c r="T16" s="280"/>
      <c r="V16" s="230"/>
      <c r="W16" s="230"/>
    </row>
    <row r="17" spans="1:23" ht="22.35" customHeight="1">
      <c r="A17" s="123" t="s">
        <v>297</v>
      </c>
      <c r="B17" s="194"/>
      <c r="C17" s="36">
        <f t="shared" si="0"/>
        <v>0</v>
      </c>
      <c r="D17" s="36">
        <f t="shared" si="0"/>
        <v>0</v>
      </c>
      <c r="E17" s="124">
        <v>911145</v>
      </c>
      <c r="F17" s="125" t="s">
        <v>298</v>
      </c>
      <c r="G17" s="194"/>
      <c r="H17" s="36">
        <f>'TB2017'!G211</f>
        <v>8333452.879999999</v>
      </c>
      <c r="I17" s="37">
        <f>'TB2017'!E211</f>
        <v>8586723.8599999994</v>
      </c>
      <c r="J17" s="73">
        <v>913140</v>
      </c>
      <c r="L17" s="123" t="s">
        <v>1493</v>
      </c>
      <c r="M17" s="252"/>
      <c r="N17" s="279"/>
      <c r="O17" s="279"/>
      <c r="P17" s="286">
        <v>911145</v>
      </c>
      <c r="Q17" s="125" t="s">
        <v>1492</v>
      </c>
      <c r="R17" s="252"/>
      <c r="S17" s="279"/>
      <c r="T17" s="280"/>
      <c r="V17" s="230"/>
      <c r="W17" s="230"/>
    </row>
    <row r="18" spans="1:23" ht="22.35" customHeight="1">
      <c r="A18" s="123" t="s">
        <v>299</v>
      </c>
      <c r="B18" s="194"/>
      <c r="C18" s="36">
        <f t="shared" si="0"/>
        <v>0</v>
      </c>
      <c r="D18" s="36">
        <f t="shared" si="0"/>
        <v>0</v>
      </c>
      <c r="E18" s="124">
        <v>911150</v>
      </c>
      <c r="F18" s="125" t="s">
        <v>300</v>
      </c>
      <c r="G18" s="194"/>
      <c r="H18" s="36">
        <f t="shared" si="1"/>
        <v>0</v>
      </c>
      <c r="I18" s="37">
        <f t="shared" si="1"/>
        <v>0</v>
      </c>
      <c r="J18" s="73">
        <v>913185</v>
      </c>
      <c r="L18" s="123" t="s">
        <v>1495</v>
      </c>
      <c r="M18" s="252"/>
      <c r="N18" s="279"/>
      <c r="O18" s="279"/>
      <c r="P18" s="286">
        <v>911150</v>
      </c>
      <c r="Q18" s="125" t="s">
        <v>1501</v>
      </c>
      <c r="R18" s="252"/>
      <c r="S18" s="279"/>
      <c r="T18" s="280"/>
      <c r="V18" s="230"/>
      <c r="W18" s="230"/>
    </row>
    <row r="19" spans="1:23" ht="22.35" customHeight="1">
      <c r="A19" s="123" t="s">
        <v>301</v>
      </c>
      <c r="B19" s="194"/>
      <c r="C19" s="36">
        <f>'TB2017'!G87</f>
        <v>8490000</v>
      </c>
      <c r="D19" s="36">
        <f>'TB2017'!E87</f>
        <v>10990000</v>
      </c>
      <c r="E19" s="124">
        <v>911160</v>
      </c>
      <c r="F19" s="125" t="s">
        <v>302</v>
      </c>
      <c r="G19" s="194"/>
      <c r="H19" s="36">
        <f t="shared" si="1"/>
        <v>0</v>
      </c>
      <c r="I19" s="37">
        <f t="shared" si="1"/>
        <v>0</v>
      </c>
      <c r="J19" s="73">
        <v>913190</v>
      </c>
      <c r="L19" s="123" t="s">
        <v>1497</v>
      </c>
      <c r="M19" s="252"/>
      <c r="N19" s="279"/>
      <c r="O19" s="279"/>
      <c r="P19" s="286">
        <v>911160</v>
      </c>
      <c r="Q19" s="125" t="s">
        <v>1502</v>
      </c>
      <c r="R19" s="252"/>
      <c r="S19" s="279"/>
      <c r="T19" s="280"/>
      <c r="V19" s="230"/>
      <c r="W19" s="230"/>
    </row>
    <row r="20" spans="1:23" ht="22.35" customHeight="1">
      <c r="A20" s="123" t="s">
        <v>303</v>
      </c>
      <c r="B20" s="194"/>
      <c r="C20" s="36">
        <f>SUM(C7:C19)</f>
        <v>189217867.27000001</v>
      </c>
      <c r="D20" s="36">
        <f>SUM(D7:D19)</f>
        <v>170879122.33000001</v>
      </c>
      <c r="E20" s="124">
        <v>911998</v>
      </c>
      <c r="F20" s="125" t="s">
        <v>304</v>
      </c>
      <c r="G20" s="194"/>
      <c r="H20" s="36">
        <f t="shared" si="1"/>
        <v>0</v>
      </c>
      <c r="I20" s="37">
        <f t="shared" si="1"/>
        <v>0</v>
      </c>
      <c r="J20" s="73">
        <v>913200</v>
      </c>
      <c r="L20" s="123" t="s">
        <v>1499</v>
      </c>
      <c r="M20" s="252"/>
      <c r="N20" s="279"/>
      <c r="O20" s="279"/>
      <c r="P20" s="286">
        <v>911998</v>
      </c>
      <c r="Q20" s="125" t="s">
        <v>1503</v>
      </c>
      <c r="R20" s="252"/>
      <c r="S20" s="279"/>
      <c r="T20" s="280"/>
      <c r="V20" s="230"/>
      <c r="W20" s="230"/>
    </row>
    <row r="21" spans="1:23" ht="22.35" customHeight="1">
      <c r="A21" s="123"/>
      <c r="B21" s="194"/>
      <c r="C21" s="36"/>
      <c r="D21" s="36"/>
      <c r="E21" s="124"/>
      <c r="F21" s="125" t="s">
        <v>305</v>
      </c>
      <c r="G21" s="194"/>
      <c r="H21" s="225">
        <f>SUM(H6:H20)</f>
        <v>182442491.05999997</v>
      </c>
      <c r="I21" s="37">
        <f>SUM(I6:I20)</f>
        <v>192954647.83999997</v>
      </c>
      <c r="J21" s="73">
        <v>913998</v>
      </c>
      <c r="K21" s="230"/>
      <c r="L21" s="123"/>
      <c r="M21" s="252"/>
      <c r="N21" s="279"/>
      <c r="O21" s="279"/>
      <c r="P21" s="286"/>
      <c r="Q21" s="125" t="s">
        <v>1504</v>
      </c>
      <c r="R21" s="252"/>
      <c r="S21" s="288"/>
      <c r="T21" s="289"/>
      <c r="V21" s="230"/>
      <c r="W21" s="230"/>
    </row>
    <row r="22" spans="1:23" ht="22.35" customHeight="1">
      <c r="A22" s="123"/>
      <c r="B22" s="129"/>
      <c r="C22" s="130"/>
      <c r="D22" s="131"/>
      <c r="E22" s="132"/>
      <c r="F22" s="125" t="s">
        <v>306</v>
      </c>
      <c r="G22" s="129"/>
      <c r="H22" s="130"/>
      <c r="I22" s="133"/>
      <c r="J22" s="73"/>
      <c r="L22" s="123"/>
      <c r="M22" s="129"/>
      <c r="N22" s="290"/>
      <c r="O22" s="291"/>
      <c r="P22" s="292"/>
      <c r="Q22" s="125" t="s">
        <v>1505</v>
      </c>
      <c r="R22" s="129"/>
      <c r="S22" s="290"/>
      <c r="T22" s="293"/>
      <c r="V22" s="230"/>
      <c r="W22" s="230"/>
    </row>
    <row r="23" spans="1:23" ht="22.35" customHeight="1">
      <c r="A23" s="123"/>
      <c r="B23" s="129"/>
      <c r="C23" s="130"/>
      <c r="D23" s="134"/>
      <c r="E23" s="124"/>
      <c r="F23" s="125" t="s">
        <v>307</v>
      </c>
      <c r="G23" s="194"/>
      <c r="H23" s="36">
        <f t="shared" ref="H23:I33" si="2">S23</f>
        <v>0</v>
      </c>
      <c r="I23" s="37">
        <f t="shared" si="2"/>
        <v>0</v>
      </c>
      <c r="J23" s="73">
        <v>914010</v>
      </c>
      <c r="L23" s="123"/>
      <c r="M23" s="129"/>
      <c r="N23" s="290"/>
      <c r="O23" s="294"/>
      <c r="P23" s="286"/>
      <c r="Q23" s="125" t="s">
        <v>1506</v>
      </c>
      <c r="R23" s="252"/>
      <c r="S23" s="279"/>
      <c r="T23" s="280"/>
      <c r="V23" s="230"/>
      <c r="W23" s="230"/>
    </row>
    <row r="24" spans="1:23" ht="22.35" customHeight="1">
      <c r="A24" s="123"/>
      <c r="B24" s="129"/>
      <c r="C24" s="130"/>
      <c r="D24" s="134"/>
      <c r="E24" s="124"/>
      <c r="F24" s="125" t="s">
        <v>308</v>
      </c>
      <c r="G24" s="194"/>
      <c r="H24" s="36">
        <f t="shared" si="2"/>
        <v>0</v>
      </c>
      <c r="I24" s="37">
        <f t="shared" si="2"/>
        <v>0</v>
      </c>
      <c r="J24" s="73">
        <v>914020</v>
      </c>
      <c r="L24" s="123"/>
      <c r="M24" s="129"/>
      <c r="N24" s="290"/>
      <c r="O24" s="294"/>
      <c r="P24" s="286"/>
      <c r="Q24" s="125" t="s">
        <v>1507</v>
      </c>
      <c r="R24" s="252"/>
      <c r="S24" s="279"/>
      <c r="T24" s="280"/>
      <c r="V24" s="230"/>
      <c r="W24" s="230"/>
    </row>
    <row r="25" spans="1:23" ht="22.35" customHeight="1">
      <c r="A25" s="123"/>
      <c r="B25" s="129"/>
      <c r="C25" s="130"/>
      <c r="D25" s="134"/>
      <c r="E25" s="124"/>
      <c r="F25" s="125" t="s">
        <v>309</v>
      </c>
      <c r="G25" s="194"/>
      <c r="H25" s="36">
        <f t="shared" si="2"/>
        <v>0</v>
      </c>
      <c r="I25" s="37">
        <f t="shared" si="2"/>
        <v>0</v>
      </c>
      <c r="J25" s="73"/>
      <c r="L25" s="123"/>
      <c r="M25" s="129"/>
      <c r="N25" s="290"/>
      <c r="O25" s="294"/>
      <c r="P25" s="286"/>
      <c r="Q25" s="125" t="s">
        <v>1508</v>
      </c>
      <c r="R25" s="252"/>
      <c r="S25" s="279"/>
      <c r="T25" s="280"/>
      <c r="V25" s="230"/>
      <c r="W25" s="230"/>
    </row>
    <row r="26" spans="1:23" ht="22.35" customHeight="1">
      <c r="A26" s="123"/>
      <c r="B26" s="129"/>
      <c r="C26" s="130"/>
      <c r="D26" s="134"/>
      <c r="E26" s="124"/>
      <c r="F26" s="125" t="s">
        <v>310</v>
      </c>
      <c r="G26" s="194"/>
      <c r="H26" s="36">
        <f t="shared" si="2"/>
        <v>0</v>
      </c>
      <c r="I26" s="37">
        <f t="shared" si="2"/>
        <v>0</v>
      </c>
      <c r="J26" s="73"/>
      <c r="L26" s="123"/>
      <c r="M26" s="129"/>
      <c r="N26" s="290"/>
      <c r="O26" s="294"/>
      <c r="P26" s="286"/>
      <c r="Q26" s="125" t="s">
        <v>1509</v>
      </c>
      <c r="R26" s="252"/>
      <c r="S26" s="279"/>
      <c r="T26" s="280"/>
      <c r="V26" s="230"/>
      <c r="W26" s="230"/>
    </row>
    <row r="27" spans="1:23" ht="22.35" customHeight="1">
      <c r="A27" s="123"/>
      <c r="B27" s="129"/>
      <c r="C27" s="130"/>
      <c r="D27" s="134"/>
      <c r="E27" s="124"/>
      <c r="F27" s="125" t="s">
        <v>311</v>
      </c>
      <c r="G27" s="194"/>
      <c r="H27" s="36">
        <f t="shared" si="2"/>
        <v>0</v>
      </c>
      <c r="I27" s="37">
        <f t="shared" si="2"/>
        <v>0</v>
      </c>
      <c r="J27" s="73">
        <v>914030</v>
      </c>
      <c r="L27" s="123"/>
      <c r="M27" s="129"/>
      <c r="N27" s="290"/>
      <c r="O27" s="294"/>
      <c r="P27" s="286"/>
      <c r="Q27" s="125" t="s">
        <v>1510</v>
      </c>
      <c r="R27" s="252"/>
      <c r="S27" s="279"/>
      <c r="T27" s="280"/>
      <c r="V27" s="230"/>
      <c r="W27" s="230"/>
    </row>
    <row r="28" spans="1:23" ht="22.35" customHeight="1">
      <c r="A28" s="123"/>
      <c r="B28" s="194"/>
      <c r="C28" s="36"/>
      <c r="D28" s="36"/>
      <c r="E28" s="124"/>
      <c r="F28" s="125" t="s">
        <v>312</v>
      </c>
      <c r="G28" s="194"/>
      <c r="H28" s="36">
        <f t="shared" si="2"/>
        <v>0</v>
      </c>
      <c r="I28" s="37">
        <f t="shared" si="2"/>
        <v>0</v>
      </c>
      <c r="J28" s="73">
        <v>914035</v>
      </c>
      <c r="L28" s="123"/>
      <c r="M28" s="252"/>
      <c r="N28" s="279"/>
      <c r="O28" s="279"/>
      <c r="P28" s="286"/>
      <c r="Q28" s="125" t="s">
        <v>1511</v>
      </c>
      <c r="R28" s="252"/>
      <c r="S28" s="279"/>
      <c r="T28" s="280"/>
      <c r="V28" s="230"/>
      <c r="W28" s="230"/>
    </row>
    <row r="29" spans="1:23" ht="22.35" customHeight="1">
      <c r="A29" s="123" t="s">
        <v>313</v>
      </c>
      <c r="B29" s="129"/>
      <c r="C29" s="130"/>
      <c r="D29" s="134"/>
      <c r="E29" s="124"/>
      <c r="F29" s="125" t="s">
        <v>314</v>
      </c>
      <c r="G29" s="194"/>
      <c r="H29" s="36">
        <f>'TB2017'!G228</f>
        <v>11881547</v>
      </c>
      <c r="I29" s="37">
        <f t="shared" si="2"/>
        <v>0</v>
      </c>
      <c r="J29" s="73">
        <v>914040</v>
      </c>
      <c r="L29" s="123" t="s">
        <v>1514</v>
      </c>
      <c r="M29" s="129"/>
      <c r="N29" s="290"/>
      <c r="O29" s="294"/>
      <c r="P29" s="286"/>
      <c r="Q29" s="125" t="s">
        <v>1512</v>
      </c>
      <c r="R29" s="252"/>
      <c r="S29" s="279"/>
      <c r="T29" s="280"/>
      <c r="V29" s="230"/>
      <c r="W29" s="230"/>
    </row>
    <row r="30" spans="1:23" ht="22.35" customHeight="1">
      <c r="A30" s="123" t="s">
        <v>315</v>
      </c>
      <c r="B30" s="194"/>
      <c r="C30" s="36">
        <f>N30</f>
        <v>0</v>
      </c>
      <c r="D30" s="36"/>
      <c r="E30" s="124">
        <v>912020</v>
      </c>
      <c r="F30" s="125" t="s">
        <v>316</v>
      </c>
      <c r="G30" s="194"/>
      <c r="H30" s="36">
        <f t="shared" si="2"/>
        <v>0</v>
      </c>
      <c r="I30" s="37">
        <f t="shared" si="2"/>
        <v>0</v>
      </c>
      <c r="J30" s="73">
        <v>914050</v>
      </c>
      <c r="L30" s="123" t="s">
        <v>1518</v>
      </c>
      <c r="M30" s="252"/>
      <c r="N30" s="279"/>
      <c r="O30" s="279"/>
      <c r="P30" s="286">
        <v>912020</v>
      </c>
      <c r="Q30" s="125" t="s">
        <v>1513</v>
      </c>
      <c r="R30" s="252"/>
      <c r="S30" s="279"/>
      <c r="T30" s="280"/>
      <c r="V30" s="230"/>
      <c r="W30" s="230"/>
    </row>
    <row r="31" spans="1:23" ht="22.35" customHeight="1">
      <c r="A31" s="123" t="s">
        <v>317</v>
      </c>
      <c r="B31" s="194"/>
      <c r="C31" s="36">
        <f t="shared" ref="C31:D43" si="3">N31</f>
        <v>0</v>
      </c>
      <c r="D31" s="36">
        <f t="shared" si="3"/>
        <v>0</v>
      </c>
      <c r="E31" s="124">
        <v>912030</v>
      </c>
      <c r="F31" s="125" t="s">
        <v>318</v>
      </c>
      <c r="G31" s="194"/>
      <c r="H31" s="36">
        <f>'TB2017'!G230</f>
        <v>4122521.46</v>
      </c>
      <c r="I31" s="37">
        <f>'TB2017'!E230</f>
        <v>3221817.17</v>
      </c>
      <c r="J31" s="73">
        <v>914055</v>
      </c>
      <c r="L31" s="123" t="s">
        <v>1520</v>
      </c>
      <c r="M31" s="252"/>
      <c r="N31" s="279"/>
      <c r="O31" s="279"/>
      <c r="P31" s="286">
        <v>912030</v>
      </c>
      <c r="Q31" s="125" t="s">
        <v>1515</v>
      </c>
      <c r="R31" s="252"/>
      <c r="S31" s="279"/>
      <c r="T31" s="280"/>
      <c r="V31" s="230"/>
      <c r="W31" s="230"/>
    </row>
    <row r="32" spans="1:23" ht="22.35" customHeight="1">
      <c r="A32" s="123" t="s">
        <v>319</v>
      </c>
      <c r="B32" s="194"/>
      <c r="C32" s="36">
        <f t="shared" si="3"/>
        <v>0</v>
      </c>
      <c r="D32" s="36">
        <f t="shared" si="3"/>
        <v>0</v>
      </c>
      <c r="E32" s="124">
        <v>912040</v>
      </c>
      <c r="F32" s="125" t="s">
        <v>320</v>
      </c>
      <c r="G32" s="194"/>
      <c r="H32" s="36">
        <f t="shared" si="2"/>
        <v>0</v>
      </c>
      <c r="I32" s="37">
        <f t="shared" si="2"/>
        <v>0</v>
      </c>
      <c r="J32" s="73">
        <v>914050</v>
      </c>
      <c r="L32" s="123" t="s">
        <v>1522</v>
      </c>
      <c r="M32" s="252"/>
      <c r="N32" s="279"/>
      <c r="O32" s="279"/>
      <c r="P32" s="286">
        <v>912040</v>
      </c>
      <c r="Q32" s="125" t="s">
        <v>1517</v>
      </c>
      <c r="R32" s="252"/>
      <c r="S32" s="279"/>
      <c r="T32" s="280"/>
      <c r="V32" s="230"/>
      <c r="W32" s="230"/>
    </row>
    <row r="33" spans="1:23" ht="22.35" customHeight="1">
      <c r="A33" s="123" t="s">
        <v>321</v>
      </c>
      <c r="B33" s="194">
        <v>1</v>
      </c>
      <c r="C33" s="36">
        <f>'TB2017'!G115</f>
        <v>31189468.559999999</v>
      </c>
      <c r="D33" s="36">
        <f>'TB2017'!E115</f>
        <v>31189468.559999999</v>
      </c>
      <c r="E33" s="124">
        <v>912050</v>
      </c>
      <c r="F33" s="125" t="s">
        <v>322</v>
      </c>
      <c r="G33" s="194"/>
      <c r="H33" s="36">
        <f t="shared" si="2"/>
        <v>0</v>
      </c>
      <c r="I33" s="37">
        <f t="shared" si="2"/>
        <v>0</v>
      </c>
      <c r="J33" s="73">
        <v>914060</v>
      </c>
      <c r="L33" s="123" t="s">
        <v>1524</v>
      </c>
      <c r="M33" s="252"/>
      <c r="N33" s="279"/>
      <c r="O33" s="279"/>
      <c r="P33" s="286">
        <v>912050</v>
      </c>
      <c r="Q33" s="125" t="s">
        <v>1519</v>
      </c>
      <c r="R33" s="252"/>
      <c r="S33" s="279"/>
      <c r="T33" s="280"/>
      <c r="V33" s="230"/>
      <c r="W33" s="230"/>
    </row>
    <row r="34" spans="1:23" ht="22.35" customHeight="1">
      <c r="A34" s="123" t="s">
        <v>323</v>
      </c>
      <c r="B34" s="194"/>
      <c r="C34" s="36">
        <f t="shared" si="3"/>
        <v>0</v>
      </c>
      <c r="D34" s="36">
        <f t="shared" si="3"/>
        <v>0</v>
      </c>
      <c r="E34" s="124">
        <v>912060</v>
      </c>
      <c r="F34" s="125" t="s">
        <v>324</v>
      </c>
      <c r="G34" s="194"/>
      <c r="H34" s="36">
        <f>SUM(H23:H33)-H25-H26</f>
        <v>16004068.460000001</v>
      </c>
      <c r="I34" s="37">
        <f>SUM(I23:I33)-I25-I26</f>
        <v>3221817.17</v>
      </c>
      <c r="J34" s="73">
        <v>914070</v>
      </c>
      <c r="K34" s="230"/>
      <c r="L34" s="123" t="s">
        <v>1526</v>
      </c>
      <c r="M34" s="252"/>
      <c r="N34" s="279"/>
      <c r="O34" s="279"/>
      <c r="P34" s="286">
        <v>912060</v>
      </c>
      <c r="Q34" s="125" t="s">
        <v>1628</v>
      </c>
      <c r="R34" s="252"/>
      <c r="S34" s="279"/>
      <c r="T34" s="280"/>
      <c r="V34" s="230"/>
      <c r="W34" s="230"/>
    </row>
    <row r="35" spans="1:23" ht="22.35" customHeight="1">
      <c r="A35" s="123" t="s">
        <v>325</v>
      </c>
      <c r="B35" s="194"/>
      <c r="C35" s="36">
        <f>'TB2017'!G127</f>
        <v>196657037.03</v>
      </c>
      <c r="D35" s="36">
        <f>'TB2017'!E127</f>
        <v>203481794.36000001</v>
      </c>
      <c r="E35" s="124">
        <v>912070</v>
      </c>
      <c r="F35" s="125" t="s">
        <v>326</v>
      </c>
      <c r="G35" s="194"/>
      <c r="H35" s="36">
        <f>H21+H34</f>
        <v>198446559.51999998</v>
      </c>
      <c r="I35" s="37">
        <f>I21+I34</f>
        <v>196176465.00999996</v>
      </c>
      <c r="J35" s="73">
        <v>914998</v>
      </c>
      <c r="K35" s="230"/>
      <c r="L35" s="123" t="s">
        <v>1528</v>
      </c>
      <c r="M35" s="252"/>
      <c r="N35" s="279"/>
      <c r="O35" s="279"/>
      <c r="P35" s="286">
        <v>912070</v>
      </c>
      <c r="Q35" s="125" t="s">
        <v>1629</v>
      </c>
      <c r="R35" s="252"/>
      <c r="S35" s="279"/>
      <c r="T35" s="280"/>
      <c r="V35" s="230"/>
      <c r="W35" s="230"/>
    </row>
    <row r="36" spans="1:23" ht="22.35" customHeight="1">
      <c r="A36" s="123" t="s">
        <v>327</v>
      </c>
      <c r="B36" s="194"/>
      <c r="C36" s="36">
        <f>'TB2017'!G132</f>
        <v>352800</v>
      </c>
      <c r="D36" s="36">
        <f>'TB2017'!E132</f>
        <v>1307685.3899999999</v>
      </c>
      <c r="E36" s="124">
        <v>912080</v>
      </c>
      <c r="F36" s="125" t="s">
        <v>328</v>
      </c>
      <c r="G36" s="194"/>
      <c r="H36" s="36"/>
      <c r="I36" s="37"/>
      <c r="J36" s="73">
        <v>914999</v>
      </c>
      <c r="L36" s="123" t="s">
        <v>1530</v>
      </c>
      <c r="M36" s="252"/>
      <c r="N36" s="279"/>
      <c r="O36" s="279"/>
      <c r="P36" s="286">
        <v>912080</v>
      </c>
      <c r="Q36" s="125" t="s">
        <v>1525</v>
      </c>
      <c r="R36" s="252"/>
      <c r="S36" s="279"/>
      <c r="T36" s="280"/>
      <c r="V36" s="230"/>
      <c r="W36" s="230"/>
    </row>
    <row r="37" spans="1:23" ht="22.35" customHeight="1">
      <c r="A37" s="123" t="s">
        <v>329</v>
      </c>
      <c r="B37" s="194"/>
      <c r="C37" s="36">
        <f t="shared" si="3"/>
        <v>0</v>
      </c>
      <c r="D37" s="36">
        <f t="shared" si="3"/>
        <v>0</v>
      </c>
      <c r="E37" s="124">
        <v>912090</v>
      </c>
      <c r="F37" s="125" t="s">
        <v>330</v>
      </c>
      <c r="G37" s="194"/>
      <c r="H37" s="36">
        <f>'TB2017'!G235</f>
        <v>99325935.370000005</v>
      </c>
      <c r="I37" s="37">
        <f>'TB2017'!E235</f>
        <v>99325935.370000005</v>
      </c>
      <c r="J37" s="73">
        <v>915010</v>
      </c>
      <c r="L37" s="123" t="s">
        <v>1531</v>
      </c>
      <c r="M37" s="252"/>
      <c r="N37" s="279"/>
      <c r="O37" s="279"/>
      <c r="P37" s="286">
        <v>912090</v>
      </c>
      <c r="Q37" s="125" t="s">
        <v>1527</v>
      </c>
      <c r="R37" s="252"/>
      <c r="S37" s="279"/>
      <c r="T37" s="280"/>
      <c r="V37" s="230"/>
      <c r="W37" s="230"/>
    </row>
    <row r="38" spans="1:23" ht="22.35" customHeight="1">
      <c r="A38" s="123" t="s">
        <v>331</v>
      </c>
      <c r="B38" s="194"/>
      <c r="C38" s="36">
        <f t="shared" si="3"/>
        <v>0</v>
      </c>
      <c r="D38" s="36">
        <f t="shared" si="3"/>
        <v>0</v>
      </c>
      <c r="E38" s="124">
        <v>912100</v>
      </c>
      <c r="F38" s="125" t="s">
        <v>332</v>
      </c>
      <c r="G38" s="194"/>
      <c r="H38" s="36">
        <f t="shared" ref="H38:I44" si="4">S38</f>
        <v>0</v>
      </c>
      <c r="I38" s="37">
        <f t="shared" si="4"/>
        <v>0</v>
      </c>
      <c r="J38" s="73">
        <v>915015</v>
      </c>
      <c r="L38" s="123" t="s">
        <v>1532</v>
      </c>
      <c r="M38" s="252"/>
      <c r="N38" s="279"/>
      <c r="O38" s="279"/>
      <c r="P38" s="286">
        <v>912100</v>
      </c>
      <c r="Q38" s="125" t="s">
        <v>1529</v>
      </c>
      <c r="R38" s="252"/>
      <c r="S38" s="279"/>
      <c r="T38" s="280"/>
      <c r="V38" s="230"/>
      <c r="W38" s="230"/>
    </row>
    <row r="39" spans="1:23" ht="22.35" customHeight="1">
      <c r="A39" s="123" t="s">
        <v>333</v>
      </c>
      <c r="B39" s="194"/>
      <c r="C39" s="36">
        <f t="shared" si="3"/>
        <v>0</v>
      </c>
      <c r="D39" s="36">
        <f t="shared" si="3"/>
        <v>0</v>
      </c>
      <c r="E39" s="124">
        <v>912110</v>
      </c>
      <c r="F39" s="125" t="s">
        <v>309</v>
      </c>
      <c r="G39" s="194"/>
      <c r="H39" s="36">
        <f t="shared" si="4"/>
        <v>0</v>
      </c>
      <c r="I39" s="37">
        <f t="shared" si="4"/>
        <v>0</v>
      </c>
      <c r="J39" s="73"/>
      <c r="L39" s="123" t="s">
        <v>1534</v>
      </c>
      <c r="M39" s="252"/>
      <c r="N39" s="279"/>
      <c r="O39" s="279"/>
      <c r="P39" s="286">
        <v>912110</v>
      </c>
      <c r="Q39" s="125" t="s">
        <v>1508</v>
      </c>
      <c r="R39" s="252"/>
      <c r="S39" s="279"/>
      <c r="T39" s="280"/>
      <c r="V39" s="230"/>
      <c r="W39" s="230"/>
    </row>
    <row r="40" spans="1:23" ht="22.35" customHeight="1">
      <c r="A40" s="123" t="s">
        <v>334</v>
      </c>
      <c r="B40" s="194"/>
      <c r="C40" s="36">
        <f t="shared" si="3"/>
        <v>0</v>
      </c>
      <c r="D40" s="36">
        <f t="shared" si="3"/>
        <v>0</v>
      </c>
      <c r="E40" s="124">
        <v>912120</v>
      </c>
      <c r="F40" s="125" t="s">
        <v>310</v>
      </c>
      <c r="G40" s="194"/>
      <c r="H40" s="36">
        <f t="shared" si="4"/>
        <v>0</v>
      </c>
      <c r="I40" s="37">
        <f t="shared" si="4"/>
        <v>0</v>
      </c>
      <c r="J40" s="73"/>
      <c r="L40" s="123" t="s">
        <v>1536</v>
      </c>
      <c r="M40" s="252"/>
      <c r="N40" s="279"/>
      <c r="O40" s="279"/>
      <c r="P40" s="286">
        <v>912120</v>
      </c>
      <c r="Q40" s="125" t="s">
        <v>1509</v>
      </c>
      <c r="R40" s="252"/>
      <c r="S40" s="279"/>
      <c r="T40" s="280"/>
      <c r="V40" s="230"/>
      <c r="W40" s="230"/>
    </row>
    <row r="41" spans="1:23" ht="22.35" customHeight="1">
      <c r="A41" s="123" t="s">
        <v>335</v>
      </c>
      <c r="B41" s="194"/>
      <c r="C41" s="36">
        <f>'TB2017'!G158</f>
        <v>17299532.699999999</v>
      </c>
      <c r="D41" s="36">
        <f>'TB2017'!E158</f>
        <v>17773492.5</v>
      </c>
      <c r="E41" s="124">
        <v>912130</v>
      </c>
      <c r="F41" s="125" t="s">
        <v>336</v>
      </c>
      <c r="G41" s="194"/>
      <c r="H41" s="36">
        <f>'TB2017'!G237</f>
        <v>2990895.7</v>
      </c>
      <c r="I41" s="37">
        <f>'TB2017'!E237</f>
        <v>2990895.7</v>
      </c>
      <c r="J41" s="73">
        <v>915020</v>
      </c>
      <c r="L41" s="123" t="s">
        <v>1538</v>
      </c>
      <c r="M41" s="252"/>
      <c r="N41" s="279"/>
      <c r="O41" s="279"/>
      <c r="P41" s="286">
        <v>912130</v>
      </c>
      <c r="Q41" s="125" t="s">
        <v>1533</v>
      </c>
      <c r="R41" s="252"/>
      <c r="S41" s="279"/>
      <c r="T41" s="280"/>
      <c r="V41" s="230"/>
      <c r="W41" s="230"/>
    </row>
    <row r="42" spans="1:23" ht="22.35" customHeight="1">
      <c r="A42" s="123" t="s">
        <v>337</v>
      </c>
      <c r="B42" s="194"/>
      <c r="C42" s="36">
        <f t="shared" si="3"/>
        <v>0</v>
      </c>
      <c r="D42" s="36">
        <f t="shared" si="3"/>
        <v>0</v>
      </c>
      <c r="E42" s="124">
        <v>912140</v>
      </c>
      <c r="F42" s="125" t="s">
        <v>338</v>
      </c>
      <c r="G42" s="194"/>
      <c r="H42" s="36">
        <f t="shared" si="4"/>
        <v>0</v>
      </c>
      <c r="I42" s="37">
        <f t="shared" si="4"/>
        <v>0</v>
      </c>
      <c r="J42" s="73">
        <v>915030</v>
      </c>
      <c r="L42" s="123" t="s">
        <v>1540</v>
      </c>
      <c r="M42" s="252"/>
      <c r="N42" s="279"/>
      <c r="O42" s="279"/>
      <c r="P42" s="286">
        <v>912140</v>
      </c>
      <c r="Q42" s="125" t="s">
        <v>1535</v>
      </c>
      <c r="R42" s="252"/>
      <c r="S42" s="279"/>
      <c r="T42" s="280"/>
      <c r="V42" s="230"/>
      <c r="W42" s="230"/>
    </row>
    <row r="43" spans="1:23" ht="22.35" customHeight="1">
      <c r="A43" s="123" t="s">
        <v>339</v>
      </c>
      <c r="B43" s="194"/>
      <c r="C43" s="36">
        <f t="shared" si="3"/>
        <v>0</v>
      </c>
      <c r="D43" s="36">
        <f t="shared" si="3"/>
        <v>0</v>
      </c>
      <c r="E43" s="127">
        <v>912150</v>
      </c>
      <c r="F43" s="135" t="s">
        <v>340</v>
      </c>
      <c r="G43" s="129"/>
      <c r="H43" s="36">
        <f t="shared" si="4"/>
        <v>0</v>
      </c>
      <c r="I43" s="37">
        <f t="shared" si="4"/>
        <v>0</v>
      </c>
      <c r="J43" s="73">
        <v>915033</v>
      </c>
      <c r="L43" s="123" t="s">
        <v>1542</v>
      </c>
      <c r="M43" s="252"/>
      <c r="N43" s="279"/>
      <c r="O43" s="279"/>
      <c r="P43" s="287">
        <v>912150</v>
      </c>
      <c r="Q43" s="135" t="s">
        <v>1537</v>
      </c>
      <c r="R43" s="129"/>
      <c r="S43" s="290"/>
      <c r="T43" s="295"/>
      <c r="V43" s="230"/>
      <c r="W43" s="230"/>
    </row>
    <row r="44" spans="1:23" ht="22.35" customHeight="1">
      <c r="A44" s="123" t="s">
        <v>341</v>
      </c>
      <c r="B44" s="194"/>
      <c r="C44" s="36">
        <f>'TB2017'!G165</f>
        <v>625124.54999999993</v>
      </c>
      <c r="D44" s="36">
        <f>'TB2017'!E165</f>
        <v>885000</v>
      </c>
      <c r="E44" s="127">
        <v>912160</v>
      </c>
      <c r="F44" s="136" t="s">
        <v>342</v>
      </c>
      <c r="G44" s="137"/>
      <c r="H44" s="36">
        <f t="shared" si="4"/>
        <v>0</v>
      </c>
      <c r="I44" s="37">
        <f t="shared" si="4"/>
        <v>0</v>
      </c>
      <c r="J44" s="73">
        <v>915035</v>
      </c>
      <c r="L44" s="123" t="s">
        <v>1544</v>
      </c>
      <c r="M44" s="252"/>
      <c r="N44" s="279"/>
      <c r="O44" s="279"/>
      <c r="P44" s="287">
        <v>912160</v>
      </c>
      <c r="Q44" s="136" t="s">
        <v>1539</v>
      </c>
      <c r="R44" s="137"/>
      <c r="S44" s="290"/>
      <c r="T44" s="295"/>
      <c r="V44" s="230"/>
      <c r="W44" s="230"/>
    </row>
    <row r="45" spans="1:23" ht="22.35" customHeight="1">
      <c r="A45" s="123" t="s">
        <v>343</v>
      </c>
      <c r="B45" s="194"/>
      <c r="C45" s="36">
        <f>'TB2017'!G166</f>
        <v>1088645.3999999999</v>
      </c>
      <c r="D45" s="36">
        <f>'TB2017'!E166</f>
        <v>862168.34</v>
      </c>
      <c r="E45" s="124">
        <v>912170</v>
      </c>
      <c r="F45" s="125" t="s">
        <v>344</v>
      </c>
      <c r="G45" s="194"/>
      <c r="H45" s="36">
        <f>'TB2017'!G245</f>
        <v>48399113.259999998</v>
      </c>
      <c r="I45" s="37">
        <f>'TB2017'!E245</f>
        <v>44967509.759999998</v>
      </c>
      <c r="J45" s="73">
        <v>915040</v>
      </c>
      <c r="L45" s="123" t="s">
        <v>1546</v>
      </c>
      <c r="M45" s="252"/>
      <c r="N45" s="279"/>
      <c r="O45" s="279"/>
      <c r="P45" s="286">
        <v>912170</v>
      </c>
      <c r="Q45" s="125" t="s">
        <v>1541</v>
      </c>
      <c r="R45" s="252"/>
      <c r="S45" s="279"/>
      <c r="T45" s="280"/>
      <c r="V45" s="230"/>
      <c r="W45" s="230"/>
    </row>
    <row r="46" spans="1:23" ht="22.35" customHeight="1">
      <c r="A46" s="123" t="s">
        <v>345</v>
      </c>
      <c r="B46" s="194"/>
      <c r="C46" s="36">
        <f>'TB2017'!G168</f>
        <v>303391.45</v>
      </c>
      <c r="D46" s="36">
        <f>'TB2017'!E168</f>
        <v>497400</v>
      </c>
      <c r="E46" s="124">
        <v>912180</v>
      </c>
      <c r="F46" s="125" t="s">
        <v>346</v>
      </c>
      <c r="G46" s="194"/>
      <c r="H46" s="36">
        <f>'TB2017'!G252</f>
        <v>87571363.109999999</v>
      </c>
      <c r="I46" s="37">
        <f>'TB2017'!E252</f>
        <v>83415325.640000001</v>
      </c>
      <c r="J46" s="73">
        <v>915060</v>
      </c>
      <c r="L46" s="123" t="s">
        <v>1548</v>
      </c>
      <c r="M46" s="252"/>
      <c r="N46" s="279"/>
      <c r="O46" s="279"/>
      <c r="P46" s="286">
        <v>912180</v>
      </c>
      <c r="Q46" s="125" t="s">
        <v>1545</v>
      </c>
      <c r="R46" s="252"/>
      <c r="S46" s="279"/>
      <c r="T46" s="280"/>
      <c r="V46" s="230"/>
      <c r="W46" s="230"/>
    </row>
    <row r="47" spans="1:23" ht="22.35" customHeight="1">
      <c r="A47" s="138" t="s">
        <v>347</v>
      </c>
      <c r="B47" s="139"/>
      <c r="C47" s="226">
        <f>SUM(C30:C46)</f>
        <v>247515999.69</v>
      </c>
      <c r="D47" s="226">
        <f>SUM(D30:D46)</f>
        <v>255997009.15000001</v>
      </c>
      <c r="E47" s="140">
        <v>912998</v>
      </c>
      <c r="F47" s="141" t="s">
        <v>348</v>
      </c>
      <c r="G47" s="139"/>
      <c r="H47" s="226">
        <f>H37+H38+H41-H42+H43+H44+H45+H46</f>
        <v>238287307.44</v>
      </c>
      <c r="I47" s="227">
        <f>I37+I38+I41-I42+I43+I44+I45+I46</f>
        <v>230699666.47000003</v>
      </c>
      <c r="J47" s="73">
        <v>915998</v>
      </c>
      <c r="L47" s="138" t="s">
        <v>1550</v>
      </c>
      <c r="M47" s="139"/>
      <c r="N47" s="296"/>
      <c r="O47" s="296"/>
      <c r="P47" s="297">
        <v>912998</v>
      </c>
      <c r="Q47" s="141" t="s">
        <v>1551</v>
      </c>
      <c r="R47" s="139"/>
      <c r="S47" s="296"/>
      <c r="T47" s="298"/>
      <c r="V47" s="230"/>
      <c r="W47" s="230"/>
    </row>
    <row r="48" spans="1:23" ht="22.35" customHeight="1" thickBot="1">
      <c r="A48" s="142" t="s">
        <v>349</v>
      </c>
      <c r="B48" s="143"/>
      <c r="C48" s="228">
        <f>C20+C47</f>
        <v>436733866.96000004</v>
      </c>
      <c r="D48" s="228">
        <f>D20+D47</f>
        <v>426876131.48000002</v>
      </c>
      <c r="E48" s="144">
        <v>912999</v>
      </c>
      <c r="F48" s="143" t="s">
        <v>350</v>
      </c>
      <c r="G48" s="143"/>
      <c r="H48" s="228">
        <f>H35+H47</f>
        <v>436733866.95999998</v>
      </c>
      <c r="I48" s="229">
        <f>I35+I47</f>
        <v>426876131.48000002</v>
      </c>
      <c r="J48" s="73">
        <v>915999</v>
      </c>
      <c r="L48" s="142" t="s">
        <v>975</v>
      </c>
      <c r="M48" s="143"/>
      <c r="N48" s="299"/>
      <c r="O48" s="299"/>
      <c r="P48" s="300">
        <v>912999</v>
      </c>
      <c r="Q48" s="143" t="s">
        <v>1553</v>
      </c>
      <c r="R48" s="143"/>
      <c r="S48" s="299"/>
      <c r="T48" s="301"/>
      <c r="V48" s="230"/>
      <c r="W48" s="230"/>
    </row>
    <row r="49" spans="1:23" ht="23.1" customHeight="1">
      <c r="A49" s="145" t="s">
        <v>351</v>
      </c>
      <c r="B49" s="91"/>
      <c r="C49" s="91"/>
      <c r="D49" s="145" t="s">
        <v>352</v>
      </c>
      <c r="E49" s="109"/>
      <c r="F49" s="91"/>
      <c r="G49" s="145" t="s">
        <v>353</v>
      </c>
      <c r="H49" s="145"/>
      <c r="I49" s="91"/>
      <c r="J49" s="70"/>
      <c r="L49" s="344" t="s">
        <v>1554</v>
      </c>
      <c r="M49" s="344"/>
      <c r="N49" s="344"/>
      <c r="O49" s="344" t="s">
        <v>1555</v>
      </c>
      <c r="P49" s="344"/>
      <c r="Q49" s="344"/>
      <c r="R49" s="302"/>
      <c r="S49" s="344" t="s">
        <v>446</v>
      </c>
      <c r="T49" s="344"/>
      <c r="V49" s="230"/>
      <c r="W49" s="230"/>
    </row>
    <row r="50" spans="1:23">
      <c r="L50" s="343"/>
      <c r="M50" s="343"/>
      <c r="N50" s="343"/>
      <c r="O50" s="343"/>
      <c r="P50" s="343"/>
      <c r="Q50" s="343"/>
      <c r="R50" s="256"/>
      <c r="S50" s="343"/>
      <c r="T50" s="343"/>
    </row>
    <row r="51" spans="1:23">
      <c r="C51" s="230">
        <f>C48-'TB2017'!G170</f>
        <v>0</v>
      </c>
      <c r="D51" s="230">
        <f>D48-'TB2017'!E170</f>
        <v>0</v>
      </c>
      <c r="H51" s="230">
        <f>H48-'TB2017'!G170</f>
        <v>0</v>
      </c>
      <c r="I51" s="230">
        <f>I48-'TB2017'!E170</f>
        <v>0</v>
      </c>
      <c r="L51" s="340" t="s">
        <v>1630</v>
      </c>
      <c r="M51" s="340"/>
      <c r="N51" s="340"/>
      <c r="O51" s="340"/>
      <c r="P51" s="340"/>
      <c r="Q51" s="340"/>
      <c r="R51" s="340"/>
      <c r="S51" s="340"/>
      <c r="T51" s="340"/>
    </row>
    <row r="52" spans="1:23">
      <c r="C52" s="230"/>
      <c r="D52" s="230"/>
    </row>
    <row r="53" spans="1:23">
      <c r="C53" s="231"/>
      <c r="D53" s="231"/>
      <c r="I53" s="231"/>
    </row>
  </sheetData>
  <mergeCells count="14">
    <mergeCell ref="L50:N50"/>
    <mergeCell ref="O50:Q50"/>
    <mergeCell ref="S50:T50"/>
    <mergeCell ref="L51:T51"/>
    <mergeCell ref="L49:N49"/>
    <mergeCell ref="O49:Q49"/>
    <mergeCell ref="S49:T49"/>
    <mergeCell ref="L4:N4"/>
    <mergeCell ref="A1:I1"/>
    <mergeCell ref="L1:T1"/>
    <mergeCell ref="A2:I2"/>
    <mergeCell ref="L2:T2"/>
    <mergeCell ref="A3:D3"/>
    <mergeCell ref="L3:O3"/>
  </mergeCells>
  <phoneticPr fontId="2" type="noConversion"/>
  <pageMargins left="0.74803149606299213" right="0.59055118110236227" top="0.70866141732283472" bottom="0.70866141732283472" header="0.31496062992125984" footer="0.43307086614173229"/>
  <pageSetup paperSize="9" scale="64" orientation="portrait" r:id="rId1"/>
  <headerFooter>
    <oddFooter>&amp;C&amp;11第 5 页  共 43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view="pageBreakPreview" topLeftCell="A17" zoomScaleNormal="100" zoomScaleSheetLayoutView="100" workbookViewId="0">
      <selection activeCell="D35" sqref="D35"/>
    </sheetView>
  </sheetViews>
  <sheetFormatPr defaultColWidth="9.140625" defaultRowHeight="14.25" customHeight="1"/>
  <cols>
    <col min="1" max="1" width="59.28515625" style="45" customWidth="1"/>
    <col min="2" max="2" width="5.7109375" style="45" customWidth="1"/>
    <col min="3" max="4" width="23.7109375" style="45" customWidth="1"/>
    <col min="5" max="5" width="4.140625" style="71" hidden="1" customWidth="1"/>
    <col min="6" max="6" width="9.140625" style="45"/>
    <col min="7" max="7" width="58.140625" customWidth="1"/>
    <col min="8" max="8" width="8.7109375" customWidth="1"/>
    <col min="9" max="10" width="29.5703125" customWidth="1"/>
    <col min="11" max="16384" width="9.140625" style="45"/>
  </cols>
  <sheetData>
    <row r="1" spans="1:10" ht="22.5" customHeight="1">
      <c r="A1" s="349" t="s">
        <v>1670</v>
      </c>
      <c r="B1" s="349"/>
      <c r="C1" s="349"/>
      <c r="D1" s="349"/>
      <c r="E1" s="82"/>
      <c r="G1" s="324" t="s">
        <v>1557</v>
      </c>
      <c r="H1" s="325"/>
      <c r="I1" s="325"/>
      <c r="J1" s="325"/>
    </row>
    <row r="2" spans="1:10" ht="19.5" customHeight="1">
      <c r="A2" s="340" t="s">
        <v>251</v>
      </c>
      <c r="B2" s="333"/>
      <c r="C2" s="333"/>
      <c r="D2" s="333"/>
      <c r="E2" s="80"/>
      <c r="G2" s="340" t="s">
        <v>1558</v>
      </c>
      <c r="H2" s="333"/>
      <c r="I2" s="333"/>
      <c r="J2" s="333"/>
    </row>
    <row r="3" spans="1:10" ht="15" customHeight="1">
      <c r="A3" s="22"/>
      <c r="B3" s="22"/>
      <c r="C3" s="22"/>
      <c r="D3" s="23" t="s">
        <v>144</v>
      </c>
      <c r="E3" s="73"/>
      <c r="G3" s="22"/>
      <c r="H3" s="22"/>
      <c r="I3" s="22"/>
      <c r="J3" s="23" t="s">
        <v>1559</v>
      </c>
    </row>
    <row r="4" spans="1:10" ht="15" customHeight="1" thickBot="1">
      <c r="A4" s="337" t="str">
        <f>母资!A4</f>
        <v>编制单位：浙江富润印染有限公司</v>
      </c>
      <c r="B4" s="337"/>
      <c r="C4" s="350"/>
      <c r="D4" s="24" t="s">
        <v>97</v>
      </c>
      <c r="E4" s="73"/>
      <c r="G4" s="249" t="s">
        <v>1452</v>
      </c>
      <c r="H4" s="337"/>
      <c r="I4" s="350"/>
      <c r="J4" s="24" t="s">
        <v>1453</v>
      </c>
    </row>
    <row r="5" spans="1:10" ht="30" customHeight="1">
      <c r="A5" s="25" t="s">
        <v>98</v>
      </c>
      <c r="B5" s="351" t="s">
        <v>43</v>
      </c>
      <c r="C5" s="26" t="s">
        <v>143</v>
      </c>
      <c r="D5" s="27" t="s">
        <v>145</v>
      </c>
      <c r="E5" s="81"/>
      <c r="G5" s="25" t="s">
        <v>1560</v>
      </c>
      <c r="H5" s="250" t="s">
        <v>1455</v>
      </c>
      <c r="I5" s="26" t="s">
        <v>1561</v>
      </c>
      <c r="J5" s="27" t="s">
        <v>1562</v>
      </c>
    </row>
    <row r="6" spans="1:10" ht="12.6" customHeight="1">
      <c r="A6" s="84" t="s">
        <v>99</v>
      </c>
      <c r="B6" s="348"/>
      <c r="C6" s="119">
        <f>SUM(C7:C10)</f>
        <v>1003041466.8200001</v>
      </c>
      <c r="D6" s="121">
        <f>SUM(D7:D10)</f>
        <v>656431584.14999998</v>
      </c>
      <c r="E6" s="49">
        <v>921000</v>
      </c>
      <c r="G6" s="118" t="s">
        <v>1563</v>
      </c>
      <c r="H6" s="251"/>
      <c r="I6" s="277">
        <v>1003041466.8200001</v>
      </c>
      <c r="J6" s="278">
        <v>656431584.14999998</v>
      </c>
    </row>
    <row r="7" spans="1:10" ht="12.6" customHeight="1">
      <c r="A7" s="85" t="s">
        <v>100</v>
      </c>
      <c r="B7" s="345">
        <v>1</v>
      </c>
      <c r="C7" s="36">
        <f>'TB2017'!M260</f>
        <v>1003041466.8200001</v>
      </c>
      <c r="D7" s="37">
        <f>'TB2017'!F260</f>
        <v>656431584.14999998</v>
      </c>
      <c r="E7" s="49">
        <v>921010</v>
      </c>
      <c r="G7" s="123" t="s">
        <v>1564</v>
      </c>
      <c r="H7" s="252"/>
      <c r="I7" s="279">
        <v>1003041466.8200001</v>
      </c>
      <c r="J7" s="280">
        <v>656431584.14999998</v>
      </c>
    </row>
    <row r="8" spans="1:10" ht="12.6" customHeight="1">
      <c r="A8" s="85" t="s">
        <v>101</v>
      </c>
      <c r="B8" s="345"/>
      <c r="C8" s="36">
        <f t="shared" ref="C8:D10" si="0">I8</f>
        <v>0</v>
      </c>
      <c r="D8" s="37">
        <f t="shared" si="0"/>
        <v>0</v>
      </c>
      <c r="E8" s="49">
        <v>921020</v>
      </c>
      <c r="G8" s="123" t="s">
        <v>1565</v>
      </c>
      <c r="H8" s="252"/>
      <c r="I8" s="279">
        <v>0</v>
      </c>
      <c r="J8" s="280">
        <v>0</v>
      </c>
    </row>
    <row r="9" spans="1:10" ht="12.6" customHeight="1">
      <c r="A9" s="85" t="s">
        <v>102</v>
      </c>
      <c r="B9" s="345"/>
      <c r="C9" s="36">
        <f t="shared" si="0"/>
        <v>0</v>
      </c>
      <c r="D9" s="37">
        <f t="shared" si="0"/>
        <v>0</v>
      </c>
      <c r="E9" s="49">
        <v>921030</v>
      </c>
      <c r="G9" s="123" t="s">
        <v>1566</v>
      </c>
      <c r="H9" s="252"/>
      <c r="I9" s="279">
        <v>0</v>
      </c>
      <c r="J9" s="280">
        <v>0</v>
      </c>
    </row>
    <row r="10" spans="1:10" ht="12.6" customHeight="1">
      <c r="A10" s="85" t="s">
        <v>103</v>
      </c>
      <c r="B10" s="345"/>
      <c r="C10" s="36">
        <f t="shared" si="0"/>
        <v>0</v>
      </c>
      <c r="D10" s="37">
        <f t="shared" si="0"/>
        <v>0</v>
      </c>
      <c r="E10" s="49">
        <v>921040</v>
      </c>
      <c r="G10" s="123" t="s">
        <v>1567</v>
      </c>
      <c r="H10" s="252"/>
      <c r="I10" s="279">
        <v>0</v>
      </c>
      <c r="J10" s="280">
        <v>0</v>
      </c>
    </row>
    <row r="11" spans="1:10" ht="12.6" customHeight="1">
      <c r="A11" s="85" t="s">
        <v>104</v>
      </c>
      <c r="B11" s="345"/>
      <c r="C11" s="36">
        <f>SUM(C12:C24)</f>
        <v>907636223.56000006</v>
      </c>
      <c r="D11" s="37">
        <f>SUM(D12:D24)</f>
        <v>618050508.2700001</v>
      </c>
      <c r="E11" s="49">
        <v>922000</v>
      </c>
      <c r="G11" s="123" t="s">
        <v>1568</v>
      </c>
      <c r="H11" s="252"/>
      <c r="I11" s="279">
        <v>907641223.56000006</v>
      </c>
      <c r="J11" s="280">
        <v>618050508.2700001</v>
      </c>
    </row>
    <row r="12" spans="1:10" ht="12.6" customHeight="1">
      <c r="A12" s="85" t="s">
        <v>105</v>
      </c>
      <c r="B12" s="345">
        <v>1</v>
      </c>
      <c r="C12" s="36">
        <f>'TB2017'!M265</f>
        <v>816243730.05999994</v>
      </c>
      <c r="D12" s="37">
        <f>'TB2017'!F265</f>
        <v>550279406.73000002</v>
      </c>
      <c r="E12" s="49">
        <v>922010</v>
      </c>
      <c r="G12" s="123" t="s">
        <v>1569</v>
      </c>
      <c r="H12" s="252"/>
      <c r="I12" s="279">
        <v>816243730.05999994</v>
      </c>
      <c r="J12" s="280">
        <v>550279406.73000002</v>
      </c>
    </row>
    <row r="13" spans="1:10" ht="12.6" customHeight="1">
      <c r="A13" s="85" t="s">
        <v>106</v>
      </c>
      <c r="B13" s="345"/>
      <c r="C13" s="36">
        <f t="shared" ref="C13:C28" si="1">I13</f>
        <v>0</v>
      </c>
      <c r="D13" s="37">
        <f t="shared" ref="D13:D31" si="2">J13</f>
        <v>0</v>
      </c>
      <c r="E13" s="49">
        <v>922020</v>
      </c>
      <c r="G13" s="123" t="s">
        <v>1570</v>
      </c>
      <c r="H13" s="252"/>
      <c r="I13" s="279">
        <v>0</v>
      </c>
      <c r="J13" s="280">
        <v>0</v>
      </c>
    </row>
    <row r="14" spans="1:10" ht="12.6" customHeight="1">
      <c r="A14" s="85" t="s">
        <v>107</v>
      </c>
      <c r="B14" s="345"/>
      <c r="C14" s="36">
        <f t="shared" si="1"/>
        <v>0</v>
      </c>
      <c r="D14" s="37">
        <f t="shared" si="2"/>
        <v>0</v>
      </c>
      <c r="E14" s="49">
        <v>922030</v>
      </c>
      <c r="G14" s="123" t="s">
        <v>1571</v>
      </c>
      <c r="H14" s="252"/>
      <c r="I14" s="279">
        <v>0</v>
      </c>
      <c r="J14" s="280">
        <v>0</v>
      </c>
    </row>
    <row r="15" spans="1:10" ht="12.6" customHeight="1">
      <c r="A15" s="85" t="s">
        <v>108</v>
      </c>
      <c r="B15" s="345"/>
      <c r="C15" s="36">
        <f t="shared" si="1"/>
        <v>0</v>
      </c>
      <c r="D15" s="37">
        <f t="shared" si="2"/>
        <v>0</v>
      </c>
      <c r="E15" s="49">
        <v>922040</v>
      </c>
      <c r="G15" s="123" t="s">
        <v>1572</v>
      </c>
      <c r="H15" s="252"/>
      <c r="I15" s="279">
        <v>0</v>
      </c>
      <c r="J15" s="280">
        <v>0</v>
      </c>
    </row>
    <row r="16" spans="1:10" ht="12.6" customHeight="1">
      <c r="A16" s="85" t="s">
        <v>109</v>
      </c>
      <c r="B16" s="345"/>
      <c r="C16" s="36">
        <f t="shared" si="1"/>
        <v>0</v>
      </c>
      <c r="D16" s="37">
        <f t="shared" si="2"/>
        <v>0</v>
      </c>
      <c r="E16" s="49">
        <v>922050</v>
      </c>
      <c r="G16" s="123" t="s">
        <v>1573</v>
      </c>
      <c r="H16" s="252"/>
      <c r="I16" s="279">
        <v>0</v>
      </c>
      <c r="J16" s="280">
        <v>0</v>
      </c>
    </row>
    <row r="17" spans="1:10" ht="12.6" customHeight="1">
      <c r="A17" s="85" t="s">
        <v>110</v>
      </c>
      <c r="B17" s="345"/>
      <c r="C17" s="36">
        <f t="shared" si="1"/>
        <v>0</v>
      </c>
      <c r="D17" s="37">
        <f t="shared" si="2"/>
        <v>0</v>
      </c>
      <c r="E17" s="49">
        <v>922060</v>
      </c>
      <c r="G17" s="123" t="s">
        <v>1574</v>
      </c>
      <c r="H17" s="252"/>
      <c r="I17" s="279">
        <v>0</v>
      </c>
      <c r="J17" s="280">
        <v>0</v>
      </c>
    </row>
    <row r="18" spans="1:10" ht="12.6" customHeight="1">
      <c r="A18" s="85" t="s">
        <v>111</v>
      </c>
      <c r="B18" s="345"/>
      <c r="C18" s="36">
        <f t="shared" si="1"/>
        <v>0</v>
      </c>
      <c r="D18" s="37">
        <f t="shared" si="2"/>
        <v>0</v>
      </c>
      <c r="E18" s="49">
        <v>922070</v>
      </c>
      <c r="G18" s="123" t="s">
        <v>1575</v>
      </c>
      <c r="H18" s="252"/>
      <c r="I18" s="279">
        <v>0</v>
      </c>
      <c r="J18" s="280">
        <v>0</v>
      </c>
    </row>
    <row r="19" spans="1:10" ht="12.6" customHeight="1">
      <c r="A19" s="85" t="s">
        <v>112</v>
      </c>
      <c r="B19" s="345"/>
      <c r="C19" s="36">
        <f t="shared" si="1"/>
        <v>0</v>
      </c>
      <c r="D19" s="37">
        <f t="shared" si="2"/>
        <v>0</v>
      </c>
      <c r="E19" s="49">
        <v>922080</v>
      </c>
      <c r="G19" s="123" t="s">
        <v>1576</v>
      </c>
      <c r="H19" s="252"/>
      <c r="I19" s="279">
        <v>0</v>
      </c>
      <c r="J19" s="280">
        <v>0</v>
      </c>
    </row>
    <row r="20" spans="1:10" ht="12.6" customHeight="1">
      <c r="A20" s="85" t="s">
        <v>242</v>
      </c>
      <c r="B20" s="345">
        <v>2</v>
      </c>
      <c r="C20" s="36">
        <f>'TB2017'!M267</f>
        <v>8644100.3399999999</v>
      </c>
      <c r="D20" s="37">
        <f>'TB2017'!F267</f>
        <v>6313678.5999999996</v>
      </c>
      <c r="E20" s="49">
        <v>922090</v>
      </c>
      <c r="G20" s="123" t="s">
        <v>1577</v>
      </c>
      <c r="H20" s="252"/>
      <c r="I20" s="279">
        <v>8644100.3399999999</v>
      </c>
      <c r="J20" s="280">
        <v>6313678.5999999996</v>
      </c>
    </row>
    <row r="21" spans="1:10" ht="12.6" customHeight="1">
      <c r="A21" s="85" t="s">
        <v>113</v>
      </c>
      <c r="B21" s="345"/>
      <c r="C21" s="36">
        <f>'TB2017'!M268</f>
        <v>23803567.079999998</v>
      </c>
      <c r="D21" s="37">
        <f>'TB2017'!F268</f>
        <v>17487189.260000002</v>
      </c>
      <c r="E21" s="49">
        <v>922100</v>
      </c>
      <c r="G21" s="123" t="s">
        <v>1578</v>
      </c>
      <c r="H21" s="252"/>
      <c r="I21" s="279">
        <v>23803567.079999998</v>
      </c>
      <c r="J21" s="280">
        <v>17487189.260000002</v>
      </c>
    </row>
    <row r="22" spans="1:10" ht="12.6" customHeight="1">
      <c r="A22" s="85" t="s">
        <v>114</v>
      </c>
      <c r="B22" s="345"/>
      <c r="C22" s="36">
        <f>'TB2017'!M269</f>
        <v>50995435.579999998</v>
      </c>
      <c r="D22" s="37">
        <f>'TB2017'!F269</f>
        <v>34657047.399999999</v>
      </c>
      <c r="E22" s="49">
        <v>922110</v>
      </c>
      <c r="G22" s="123" t="s">
        <v>1579</v>
      </c>
      <c r="H22" s="252"/>
      <c r="I22" s="279">
        <v>50995435.579999998</v>
      </c>
      <c r="J22" s="280">
        <v>34657047.399999999</v>
      </c>
    </row>
    <row r="23" spans="1:10" ht="12.6" customHeight="1">
      <c r="A23" s="85" t="s">
        <v>115</v>
      </c>
      <c r="B23" s="345"/>
      <c r="C23" s="36">
        <f>'TB2017'!M270</f>
        <v>6728965.6900000004</v>
      </c>
      <c r="D23" s="37">
        <f>'TB2017'!F270</f>
        <v>7306004.3200000003</v>
      </c>
      <c r="E23" s="49">
        <v>922120</v>
      </c>
      <c r="G23" s="123" t="s">
        <v>1580</v>
      </c>
      <c r="H23" s="252"/>
      <c r="I23" s="279">
        <v>6728965.6900000004</v>
      </c>
      <c r="J23" s="280">
        <v>7306004.3200000003</v>
      </c>
    </row>
    <row r="24" spans="1:10" ht="12.6" customHeight="1">
      <c r="A24" s="85" t="s">
        <v>116</v>
      </c>
      <c r="B24" s="345">
        <v>3</v>
      </c>
      <c r="C24" s="36">
        <f>'TB2017'!M272</f>
        <v>1220424.81</v>
      </c>
      <c r="D24" s="37">
        <f>'TB2017'!F272</f>
        <v>2007181.96</v>
      </c>
      <c r="E24" s="49">
        <v>922130</v>
      </c>
      <c r="G24" s="123" t="s">
        <v>1581</v>
      </c>
      <c r="H24" s="252"/>
      <c r="I24" s="279">
        <v>1225424.81</v>
      </c>
      <c r="J24" s="280">
        <v>2007181.96</v>
      </c>
    </row>
    <row r="25" spans="1:10" ht="12.6" customHeight="1">
      <c r="A25" s="85" t="s">
        <v>117</v>
      </c>
      <c r="B25" s="345"/>
      <c r="C25" s="36">
        <f t="shared" si="1"/>
        <v>0</v>
      </c>
      <c r="D25" s="37">
        <f t="shared" si="2"/>
        <v>0</v>
      </c>
      <c r="E25" s="49">
        <v>923010</v>
      </c>
      <c r="G25" s="123" t="s">
        <v>1582</v>
      </c>
      <c r="H25" s="252"/>
      <c r="I25" s="279">
        <v>0</v>
      </c>
      <c r="J25" s="280">
        <v>0</v>
      </c>
    </row>
    <row r="26" spans="1:10" ht="12.6" customHeight="1">
      <c r="A26" s="85" t="s">
        <v>241</v>
      </c>
      <c r="B26" s="28"/>
      <c r="C26" s="36">
        <f>I26</f>
        <v>0</v>
      </c>
      <c r="D26" s="37">
        <f>J26</f>
        <v>0</v>
      </c>
      <c r="E26" s="49"/>
      <c r="G26" s="123" t="s">
        <v>1583</v>
      </c>
      <c r="H26" s="252"/>
      <c r="I26" s="279">
        <v>0</v>
      </c>
      <c r="J26" s="280">
        <v>0</v>
      </c>
    </row>
    <row r="27" spans="1:10" ht="12.6" customHeight="1">
      <c r="A27" s="85" t="s">
        <v>118</v>
      </c>
      <c r="B27" s="345">
        <v>4</v>
      </c>
      <c r="C27" s="36">
        <f>'TB2017'!M277</f>
        <v>512102.82999999821</v>
      </c>
      <c r="D27" s="37">
        <f>'TB2017'!F277</f>
        <v>146003.51999999999</v>
      </c>
      <c r="E27" s="49">
        <v>923020</v>
      </c>
      <c r="G27" s="123" t="s">
        <v>1584</v>
      </c>
      <c r="H27" s="252"/>
      <c r="I27" s="279">
        <v>512102.82999999821</v>
      </c>
      <c r="J27" s="280">
        <v>146003.51999999999</v>
      </c>
    </row>
    <row r="28" spans="1:10" ht="12.6" customHeight="1">
      <c r="A28" s="85" t="s">
        <v>119</v>
      </c>
      <c r="B28" s="345"/>
      <c r="C28" s="36">
        <f t="shared" si="1"/>
        <v>0</v>
      </c>
      <c r="D28" s="37">
        <f>J28</f>
        <v>0</v>
      </c>
      <c r="E28" s="49">
        <v>923021</v>
      </c>
      <c r="G28" s="123" t="s">
        <v>1585</v>
      </c>
      <c r="H28" s="252"/>
      <c r="I28" s="279">
        <v>0</v>
      </c>
      <c r="J28" s="280">
        <v>0</v>
      </c>
    </row>
    <row r="29" spans="1:10" ht="12.6" customHeight="1">
      <c r="A29" s="241" t="s">
        <v>254</v>
      </c>
      <c r="B29" s="345">
        <v>5</v>
      </c>
      <c r="C29" s="36">
        <f>'TB2017'!M278</f>
        <v>102629.21</v>
      </c>
      <c r="D29" s="37">
        <f>'16年固定资产处置损益'!E11</f>
        <v>1038251.1900000001</v>
      </c>
      <c r="E29" s="49">
        <v>923040</v>
      </c>
      <c r="G29" s="123" t="s">
        <v>1586</v>
      </c>
      <c r="H29" s="252"/>
      <c r="I29" s="279">
        <v>102629.21</v>
      </c>
      <c r="J29" s="280">
        <v>0</v>
      </c>
    </row>
    <row r="30" spans="1:10" ht="12.6" customHeight="1">
      <c r="A30" s="85" t="s">
        <v>120</v>
      </c>
      <c r="B30" s="28"/>
      <c r="C30" s="36">
        <f>I30</f>
        <v>0</v>
      </c>
      <c r="D30" s="37">
        <f>J30</f>
        <v>0</v>
      </c>
      <c r="E30" s="49"/>
      <c r="F30" s="71"/>
      <c r="G30" s="123" t="s">
        <v>1587</v>
      </c>
      <c r="H30" s="252"/>
      <c r="I30" s="279">
        <v>0</v>
      </c>
      <c r="J30" s="280">
        <v>0</v>
      </c>
    </row>
    <row r="31" spans="1:10" ht="12.6" customHeight="1">
      <c r="A31" s="241" t="s">
        <v>244</v>
      </c>
      <c r="B31" s="28">
        <v>6</v>
      </c>
      <c r="C31" s="36">
        <f>'TB2017'!M279</f>
        <v>3206743.37</v>
      </c>
      <c r="D31" s="37">
        <f t="shared" si="2"/>
        <v>0</v>
      </c>
      <c r="E31" s="49"/>
      <c r="F31" s="71"/>
      <c r="G31" s="123" t="s">
        <v>1588</v>
      </c>
      <c r="H31" s="252"/>
      <c r="I31" s="279">
        <v>3206743.37</v>
      </c>
      <c r="J31" s="280">
        <v>0</v>
      </c>
    </row>
    <row r="32" spans="1:10" ht="12.6" customHeight="1">
      <c r="A32" s="85" t="s">
        <v>121</v>
      </c>
      <c r="B32" s="345"/>
      <c r="C32" s="36">
        <f>C6-C11+C25+C26+C27+C29+C31+C30</f>
        <v>99226718.669999987</v>
      </c>
      <c r="D32" s="37">
        <f>D6-D11+D25+D26+D27+D29+D31+D30</f>
        <v>39565330.589999877</v>
      </c>
      <c r="E32" s="49">
        <v>923998</v>
      </c>
      <c r="F32" s="71"/>
      <c r="G32" s="123" t="s">
        <v>1589</v>
      </c>
      <c r="H32" s="252"/>
      <c r="I32" s="279">
        <v>99221718.669999987</v>
      </c>
      <c r="J32" s="280">
        <v>38527079.399999879</v>
      </c>
    </row>
    <row r="33" spans="1:10" ht="12.6" customHeight="1">
      <c r="A33" s="85" t="s">
        <v>122</v>
      </c>
      <c r="B33" s="345">
        <v>7</v>
      </c>
      <c r="C33" s="37">
        <f>'TB2017'!M281</f>
        <v>401214.81</v>
      </c>
      <c r="D33" s="37">
        <f>'TB2017'!F281-'16年固定资产处置损益'!D3</f>
        <v>2932848.55</v>
      </c>
      <c r="E33" s="49">
        <v>924010</v>
      </c>
      <c r="F33" s="71"/>
      <c r="G33" s="123" t="s">
        <v>1590</v>
      </c>
      <c r="H33" s="252"/>
      <c r="I33" s="279">
        <v>401214.81</v>
      </c>
      <c r="J33" s="280">
        <v>4021034.12</v>
      </c>
    </row>
    <row r="34" spans="1:10" ht="12.6" customHeight="1">
      <c r="A34" s="85" t="s">
        <v>123</v>
      </c>
      <c r="B34" s="345">
        <v>8</v>
      </c>
      <c r="C34" s="37">
        <f>'TB2017'!M282</f>
        <v>432724.25</v>
      </c>
      <c r="D34" s="37">
        <f>'TB2017'!F282-'16年固定资产处置损益'!E3-'16年固定资产处置损益'!E5</f>
        <v>1219081.1100000001</v>
      </c>
      <c r="E34" s="49">
        <v>924020</v>
      </c>
      <c r="F34" s="71"/>
      <c r="G34" s="123" t="s">
        <v>1591</v>
      </c>
      <c r="H34" s="252"/>
      <c r="I34" s="279">
        <v>432724.25</v>
      </c>
      <c r="J34" s="280">
        <v>1269015.49</v>
      </c>
    </row>
    <row r="35" spans="1:10" ht="12.6" customHeight="1">
      <c r="A35" s="85" t="s">
        <v>124</v>
      </c>
      <c r="B35" s="345"/>
      <c r="C35" s="37">
        <f>C32+C33-C34</f>
        <v>99195209.229999989</v>
      </c>
      <c r="D35" s="37">
        <f>D32+D33-D34</f>
        <v>41279098.029999875</v>
      </c>
      <c r="E35" s="49">
        <v>924998</v>
      </c>
      <c r="F35" s="71"/>
      <c r="G35" s="123" t="s">
        <v>1592</v>
      </c>
      <c r="H35" s="252"/>
      <c r="I35" s="279">
        <v>99190209.229999989</v>
      </c>
      <c r="J35" s="280">
        <v>41279098.029999875</v>
      </c>
    </row>
    <row r="36" spans="1:10" ht="12.6" customHeight="1">
      <c r="A36" s="85" t="s">
        <v>125</v>
      </c>
      <c r="B36" s="345">
        <v>9</v>
      </c>
      <c r="C36" s="37">
        <f>'TB2017'!M284</f>
        <v>14102909.100000001</v>
      </c>
      <c r="D36" s="37">
        <f>'TB2017'!F284</f>
        <v>3860520.99</v>
      </c>
      <c r="E36" s="49">
        <v>925010</v>
      </c>
      <c r="F36" s="71"/>
      <c r="G36" s="123" t="s">
        <v>1593</v>
      </c>
      <c r="H36" s="252"/>
      <c r="I36" s="279">
        <v>14102159.100000001</v>
      </c>
      <c r="J36" s="280">
        <v>3860520.99</v>
      </c>
    </row>
    <row r="37" spans="1:10" ht="12.6" customHeight="1">
      <c r="A37" s="89" t="s">
        <v>126</v>
      </c>
      <c r="B37" s="345"/>
      <c r="C37" s="37">
        <f>C35-C36</f>
        <v>85092300.129999995</v>
      </c>
      <c r="D37" s="37">
        <f>D35-D36</f>
        <v>37418577.039999872</v>
      </c>
      <c r="E37" s="49">
        <v>926000</v>
      </c>
      <c r="F37" s="71"/>
      <c r="G37" s="123" t="s">
        <v>1594</v>
      </c>
      <c r="H37" s="252"/>
      <c r="I37" s="279">
        <v>85088050.129999995</v>
      </c>
      <c r="J37" s="280">
        <v>37418577.039999872</v>
      </c>
    </row>
    <row r="38" spans="1:10" ht="12.6" customHeight="1">
      <c r="A38" s="89" t="s">
        <v>255</v>
      </c>
      <c r="B38" s="28"/>
      <c r="C38" s="36">
        <f>C37-C39</f>
        <v>85092300.129999995</v>
      </c>
      <c r="D38" s="37">
        <f>D37-D39</f>
        <v>37418577.039999872</v>
      </c>
      <c r="E38" s="49"/>
      <c r="F38" s="71"/>
      <c r="G38" s="123" t="s">
        <v>1597</v>
      </c>
      <c r="H38" s="252"/>
      <c r="I38" s="279">
        <v>0</v>
      </c>
      <c r="J38" s="280">
        <v>0</v>
      </c>
    </row>
    <row r="39" spans="1:10" ht="12.6" customHeight="1">
      <c r="A39" s="89" t="s">
        <v>256</v>
      </c>
      <c r="B39" s="28"/>
      <c r="C39" s="36"/>
      <c r="D39" s="37"/>
      <c r="E39" s="49"/>
      <c r="F39" s="71"/>
      <c r="G39" s="123" t="s">
        <v>1598</v>
      </c>
      <c r="H39" s="252"/>
      <c r="I39" s="279"/>
      <c r="J39" s="280"/>
    </row>
    <row r="40" spans="1:10" ht="12.6" customHeight="1">
      <c r="A40" s="86" t="s">
        <v>127</v>
      </c>
      <c r="B40" s="345"/>
      <c r="C40" s="37">
        <f>'TB2017'!M288</f>
        <v>63055451.489999995</v>
      </c>
      <c r="D40" s="37">
        <f>'TB2017'!F288</f>
        <v>27117945.949999873</v>
      </c>
      <c r="E40" s="49">
        <v>926010</v>
      </c>
      <c r="F40" s="71"/>
      <c r="G40" s="123" t="s">
        <v>1595</v>
      </c>
      <c r="H40" s="252"/>
      <c r="I40" s="279"/>
      <c r="J40" s="280"/>
    </row>
    <row r="41" spans="1:10" ht="12.6" customHeight="1">
      <c r="A41" s="86" t="s">
        <v>128</v>
      </c>
      <c r="B41" s="345"/>
      <c r="C41" s="36">
        <f>C37-C40</f>
        <v>22036848.640000001</v>
      </c>
      <c r="D41" s="37">
        <f>'TB2017'!F289</f>
        <v>10300631.09</v>
      </c>
      <c r="E41" s="49">
        <v>926020</v>
      </c>
      <c r="F41" s="71"/>
      <c r="G41" s="123" t="s">
        <v>1596</v>
      </c>
      <c r="H41" s="252"/>
      <c r="I41" s="279">
        <v>85088050.129999995</v>
      </c>
      <c r="J41" s="280">
        <v>0</v>
      </c>
    </row>
    <row r="42" spans="1:10" ht="12.6" customHeight="1">
      <c r="A42" s="89" t="s">
        <v>129</v>
      </c>
      <c r="B42" s="28"/>
      <c r="C42" s="36">
        <f>C43+C54</f>
        <v>0</v>
      </c>
      <c r="D42" s="37"/>
      <c r="E42" s="49"/>
      <c r="G42" s="123" t="s">
        <v>1599</v>
      </c>
      <c r="H42" s="252"/>
      <c r="I42" s="279">
        <v>63053075.739999995</v>
      </c>
      <c r="J42" s="280">
        <v>27117945.949999873</v>
      </c>
    </row>
    <row r="43" spans="1:10" ht="12.6" customHeight="1">
      <c r="A43" s="86" t="s">
        <v>245</v>
      </c>
      <c r="B43" s="28"/>
      <c r="C43" s="36">
        <f>C44+C47</f>
        <v>0</v>
      </c>
      <c r="D43" s="37"/>
      <c r="E43" s="49"/>
      <c r="G43" s="123" t="s">
        <v>1600</v>
      </c>
      <c r="H43" s="252"/>
      <c r="I43" s="279">
        <v>22034974.390000001</v>
      </c>
      <c r="J43" s="280">
        <v>10300631.09</v>
      </c>
    </row>
    <row r="44" spans="1:10" ht="12.6" customHeight="1">
      <c r="A44" s="86" t="s">
        <v>246</v>
      </c>
      <c r="B44" s="28"/>
      <c r="C44" s="36">
        <f>C45+C46</f>
        <v>0</v>
      </c>
      <c r="D44" s="37">
        <f>D45+D46</f>
        <v>0</v>
      </c>
      <c r="E44" s="49"/>
      <c r="G44" s="123" t="s">
        <v>1601</v>
      </c>
      <c r="H44" s="252"/>
      <c r="I44" s="279"/>
      <c r="J44" s="280"/>
    </row>
    <row r="45" spans="1:10" ht="12.6" customHeight="1">
      <c r="A45" s="86" t="s">
        <v>130</v>
      </c>
      <c r="B45" s="28"/>
      <c r="C45" s="36">
        <f>I45</f>
        <v>0</v>
      </c>
      <c r="D45" s="37">
        <f>J45</f>
        <v>0</v>
      </c>
      <c r="E45" s="49"/>
      <c r="G45" s="123" t="s">
        <v>1602</v>
      </c>
      <c r="H45" s="252"/>
      <c r="I45" s="279"/>
      <c r="J45" s="280"/>
    </row>
    <row r="46" spans="1:10" ht="24">
      <c r="A46" s="87" t="s">
        <v>131</v>
      </c>
      <c r="B46" s="28"/>
      <c r="C46" s="36">
        <f>I46</f>
        <v>0</v>
      </c>
      <c r="D46" s="37">
        <f>J46</f>
        <v>0</v>
      </c>
      <c r="E46" s="49"/>
      <c r="G46" s="123" t="s">
        <v>1603</v>
      </c>
      <c r="H46" s="252"/>
      <c r="I46" s="279"/>
      <c r="J46" s="280"/>
    </row>
    <row r="47" spans="1:10" ht="12.6" customHeight="1">
      <c r="A47" s="87" t="s">
        <v>247</v>
      </c>
      <c r="B47" s="28"/>
      <c r="C47" s="36">
        <f>SUM(C48:C54)</f>
        <v>0</v>
      </c>
      <c r="D47" s="37">
        <f>SUM(D48:D54)</f>
        <v>0</v>
      </c>
      <c r="E47" s="49"/>
      <c r="G47" s="123" t="s">
        <v>1604</v>
      </c>
      <c r="H47" s="252"/>
      <c r="I47" s="279"/>
      <c r="J47" s="280"/>
    </row>
    <row r="48" spans="1:10" ht="24">
      <c r="A48" s="87" t="s">
        <v>132</v>
      </c>
      <c r="B48" s="28"/>
      <c r="C48" s="36">
        <f t="shared" ref="C48:C54" si="3">I48</f>
        <v>0</v>
      </c>
      <c r="D48" s="37">
        <f t="shared" ref="D48:D54" si="4">J48</f>
        <v>0</v>
      </c>
      <c r="E48" s="49"/>
      <c r="G48" s="126" t="s">
        <v>1605</v>
      </c>
      <c r="H48" s="252"/>
      <c r="I48" s="279"/>
      <c r="J48" s="280"/>
    </row>
    <row r="49" spans="1:10" ht="12.6" customHeight="1">
      <c r="A49" s="87" t="s">
        <v>133</v>
      </c>
      <c r="B49" s="28"/>
      <c r="C49" s="36">
        <f t="shared" si="3"/>
        <v>0</v>
      </c>
      <c r="D49" s="37"/>
      <c r="E49" s="49"/>
      <c r="G49" s="126" t="s">
        <v>1606</v>
      </c>
      <c r="H49" s="252"/>
      <c r="I49" s="279"/>
      <c r="J49" s="280"/>
    </row>
    <row r="50" spans="1:10" ht="12.6" customHeight="1">
      <c r="A50" s="87" t="s">
        <v>134</v>
      </c>
      <c r="B50" s="28"/>
      <c r="C50" s="36">
        <f t="shared" si="3"/>
        <v>0</v>
      </c>
      <c r="D50" s="37">
        <f t="shared" si="4"/>
        <v>0</v>
      </c>
      <c r="E50" s="49"/>
      <c r="G50" s="126" t="s">
        <v>1607</v>
      </c>
      <c r="H50" s="252"/>
      <c r="I50" s="279"/>
      <c r="J50" s="280"/>
    </row>
    <row r="51" spans="1:10" ht="12.6" customHeight="1">
      <c r="A51" s="87" t="s">
        <v>135</v>
      </c>
      <c r="B51" s="28"/>
      <c r="C51" s="36">
        <f t="shared" si="3"/>
        <v>0</v>
      </c>
      <c r="D51" s="37">
        <f t="shared" si="4"/>
        <v>0</v>
      </c>
      <c r="E51" s="49"/>
      <c r="G51" s="126" t="s">
        <v>1608</v>
      </c>
      <c r="H51" s="252"/>
      <c r="I51" s="279"/>
      <c r="J51" s="280"/>
    </row>
    <row r="52" spans="1:10" ht="12.6" customHeight="1">
      <c r="A52" s="87" t="s">
        <v>136</v>
      </c>
      <c r="B52" s="28"/>
      <c r="C52" s="36">
        <f t="shared" si="3"/>
        <v>0</v>
      </c>
      <c r="D52" s="37">
        <f t="shared" si="4"/>
        <v>0</v>
      </c>
      <c r="E52" s="49"/>
      <c r="G52" s="126" t="s">
        <v>1609</v>
      </c>
      <c r="H52" s="252"/>
      <c r="I52" s="279"/>
      <c r="J52" s="280"/>
    </row>
    <row r="53" spans="1:10" ht="12.6" customHeight="1">
      <c r="A53" s="87" t="s">
        <v>137</v>
      </c>
      <c r="B53" s="28"/>
      <c r="C53" s="36">
        <f t="shared" si="3"/>
        <v>0</v>
      </c>
      <c r="D53" s="37">
        <f t="shared" si="4"/>
        <v>0</v>
      </c>
      <c r="E53" s="49"/>
      <c r="G53" s="126" t="s">
        <v>1610</v>
      </c>
      <c r="H53" s="252"/>
      <c r="I53" s="279"/>
      <c r="J53" s="280"/>
    </row>
    <row r="54" spans="1:10" ht="12.6" customHeight="1">
      <c r="A54" s="87" t="s">
        <v>248</v>
      </c>
      <c r="B54" s="28"/>
      <c r="C54" s="36">
        <f t="shared" si="3"/>
        <v>0</v>
      </c>
      <c r="D54" s="37">
        <f t="shared" si="4"/>
        <v>0</v>
      </c>
      <c r="E54" s="49"/>
      <c r="G54" s="126" t="s">
        <v>1611</v>
      </c>
      <c r="H54" s="252"/>
      <c r="I54" s="279"/>
      <c r="J54" s="280"/>
    </row>
    <row r="55" spans="1:10" ht="12.6" customHeight="1">
      <c r="A55" s="89" t="s">
        <v>138</v>
      </c>
      <c r="B55" s="28"/>
      <c r="C55" s="36">
        <f>C37+C42</f>
        <v>85092300.129999995</v>
      </c>
      <c r="D55" s="37">
        <f>D37+D42</f>
        <v>37418577.039999872</v>
      </c>
      <c r="E55" s="49"/>
      <c r="G55" s="126" t="s">
        <v>1612</v>
      </c>
      <c r="H55" s="252"/>
      <c r="I55" s="279"/>
      <c r="J55" s="280"/>
    </row>
    <row r="56" spans="1:10" ht="12.6" customHeight="1">
      <c r="A56" s="86" t="s">
        <v>139</v>
      </c>
      <c r="B56" s="28"/>
      <c r="C56" s="36">
        <f>C40+C43</f>
        <v>63055451.489999995</v>
      </c>
      <c r="D56" s="37">
        <f>D40+D43</f>
        <v>27117945.949999873</v>
      </c>
      <c r="E56" s="49"/>
      <c r="G56" s="126" t="s">
        <v>1613</v>
      </c>
      <c r="H56" s="252"/>
      <c r="I56" s="279"/>
      <c r="J56" s="280"/>
    </row>
    <row r="57" spans="1:10" ht="12.6" customHeight="1">
      <c r="A57" s="86" t="s">
        <v>239</v>
      </c>
      <c r="B57" s="28"/>
      <c r="C57" s="36">
        <f>C41+C54</f>
        <v>22036848.640000001</v>
      </c>
      <c r="D57" s="37">
        <f>D41+D54</f>
        <v>10300631.09</v>
      </c>
      <c r="E57" s="49"/>
      <c r="G57" s="123" t="s">
        <v>1614</v>
      </c>
      <c r="H57" s="252"/>
      <c r="I57" s="279">
        <v>85088050.129999995</v>
      </c>
      <c r="J57" s="280">
        <v>37418577.039999872</v>
      </c>
    </row>
    <row r="58" spans="1:10" ht="12.6" customHeight="1">
      <c r="A58" s="89" t="s">
        <v>249</v>
      </c>
      <c r="B58" s="28"/>
      <c r="C58" s="36"/>
      <c r="D58" s="37"/>
      <c r="E58" s="49"/>
      <c r="G58" s="123" t="s">
        <v>1615</v>
      </c>
      <c r="H58" s="252"/>
      <c r="I58" s="279">
        <v>63053075.739999995</v>
      </c>
      <c r="J58" s="280">
        <v>27117945.949999873</v>
      </c>
    </row>
    <row r="59" spans="1:10" ht="12.6" customHeight="1">
      <c r="A59" s="86" t="s">
        <v>140</v>
      </c>
      <c r="B59" s="28"/>
      <c r="C59" s="36"/>
      <c r="D59" s="37"/>
      <c r="E59" s="49"/>
      <c r="G59" s="123" t="s">
        <v>1616</v>
      </c>
      <c r="H59" s="252"/>
      <c r="I59" s="279">
        <v>22034974.390000001</v>
      </c>
      <c r="J59" s="280">
        <v>10300631.09</v>
      </c>
    </row>
    <row r="60" spans="1:10" ht="12.6" customHeight="1" thickBot="1">
      <c r="A60" s="88" t="s">
        <v>141</v>
      </c>
      <c r="B60" s="29"/>
      <c r="C60" s="38"/>
      <c r="D60" s="39"/>
      <c r="E60" s="49"/>
      <c r="G60" s="123" t="s">
        <v>1617</v>
      </c>
      <c r="H60" s="252"/>
      <c r="I60" s="279"/>
      <c r="J60" s="280"/>
    </row>
    <row r="61" spans="1:10" ht="19.5" hidden="1" customHeight="1">
      <c r="A61" s="346" t="s">
        <v>142</v>
      </c>
      <c r="B61" s="347"/>
      <c r="C61" s="347"/>
      <c r="D61" s="347"/>
      <c r="E61" s="83"/>
      <c r="G61" s="123" t="s">
        <v>1618</v>
      </c>
      <c r="H61" s="252"/>
      <c r="I61" s="279">
        <v>0</v>
      </c>
      <c r="J61" s="280">
        <v>0</v>
      </c>
    </row>
    <row r="62" spans="1:10" ht="20.25" customHeight="1" thickBot="1">
      <c r="A62" s="108" t="s">
        <v>257</v>
      </c>
      <c r="B62" s="106"/>
      <c r="C62" s="23" t="s">
        <v>1672</v>
      </c>
      <c r="D62" s="106"/>
      <c r="E62" s="83"/>
      <c r="G62" s="148" t="s">
        <v>1619</v>
      </c>
      <c r="H62" s="29"/>
      <c r="I62" s="281">
        <v>0</v>
      </c>
      <c r="J62" s="282">
        <v>0</v>
      </c>
    </row>
    <row r="63" spans="1:10" ht="14.25" customHeight="1">
      <c r="C63" s="230"/>
      <c r="G63" s="346" t="s">
        <v>1620</v>
      </c>
      <c r="H63" s="347"/>
      <c r="I63" s="347"/>
      <c r="J63" s="347"/>
    </row>
    <row r="64" spans="1:10" ht="14.25" customHeight="1">
      <c r="C64" s="230">
        <f>C55-'TB2017'!M297</f>
        <v>0</v>
      </c>
      <c r="D64" s="230">
        <f>D55-'TB2017'!F297</f>
        <v>0</v>
      </c>
      <c r="G64" s="352" t="s">
        <v>1621</v>
      </c>
      <c r="H64" s="343"/>
      <c r="I64" s="343"/>
      <c r="J64" s="343"/>
    </row>
    <row r="65" spans="3:10" ht="14.25" customHeight="1">
      <c r="C65" s="230">
        <f>C56-'TB2017'!M298</f>
        <v>0</v>
      </c>
      <c r="D65" s="230">
        <f>D56-'TB2017'!F298</f>
        <v>0</v>
      </c>
      <c r="G65" s="22"/>
      <c r="H65" s="352"/>
      <c r="I65" s="343"/>
      <c r="J65" s="22"/>
    </row>
    <row r="66" spans="3:10" ht="14.25" customHeight="1">
      <c r="C66" s="230">
        <f>C57-'TB2017'!M299</f>
        <v>0</v>
      </c>
      <c r="D66" s="230">
        <f>D57-'TB2017'!F299</f>
        <v>0</v>
      </c>
      <c r="G66" s="340" t="s">
        <v>1556</v>
      </c>
      <c r="H66" s="334"/>
      <c r="I66" s="334"/>
      <c r="J66" s="334"/>
    </row>
  </sheetData>
  <mergeCells count="44">
    <mergeCell ref="G63:J63"/>
    <mergeCell ref="G64:J64"/>
    <mergeCell ref="H65:I65"/>
    <mergeCell ref="G66:J66"/>
    <mergeCell ref="G1:J1"/>
    <mergeCell ref="G2:J2"/>
    <mergeCell ref="H4:I4"/>
    <mergeCell ref="A1:D1"/>
    <mergeCell ref="A2:D2"/>
    <mergeCell ref="A4"/>
    <mergeCell ref="B4:C4"/>
    <mergeCell ref="B5"/>
    <mergeCell ref="B6"/>
    <mergeCell ref="B7"/>
    <mergeCell ref="B8"/>
    <mergeCell ref="B9"/>
    <mergeCell ref="B10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40"/>
    <mergeCell ref="B25"/>
    <mergeCell ref="B27"/>
    <mergeCell ref="B28"/>
    <mergeCell ref="B29"/>
    <mergeCell ref="B32"/>
    <mergeCell ref="B33"/>
    <mergeCell ref="B41"/>
    <mergeCell ref="A61:D61"/>
    <mergeCell ref="B34"/>
    <mergeCell ref="B35"/>
    <mergeCell ref="B36"/>
    <mergeCell ref="B37"/>
  </mergeCells>
  <phoneticPr fontId="14" type="noConversion"/>
  <printOptions horizontalCentered="1" verticalCentered="1"/>
  <pageMargins left="0.78740157480314965" right="0.62992125984251968" top="0.70866141732283472" bottom="0.62992125984251968" header="0.51181102362204722" footer="0.43307086614173229"/>
  <pageSetup paperSize="9" scale="86" fitToHeight="0" orientation="portrait" blackAndWhite="1" errors="blank" r:id="rId1"/>
  <headerFooter alignWithMargins="0">
    <oddFooter>&amp;C&amp;9第 6 页  共 43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view="pageBreakPreview" topLeftCell="A32" zoomScaleNormal="100" zoomScaleSheetLayoutView="100" workbookViewId="0">
      <selection activeCell="C40" sqref="C40"/>
    </sheetView>
  </sheetViews>
  <sheetFormatPr defaultColWidth="9.140625" defaultRowHeight="12"/>
  <cols>
    <col min="1" max="1" width="54.28515625" style="45" customWidth="1"/>
    <col min="2" max="2" width="5.5703125" style="45" customWidth="1"/>
    <col min="3" max="4" width="25.7109375" style="45" customWidth="1"/>
    <col min="5" max="5" width="3" style="71" hidden="1" customWidth="1"/>
    <col min="6" max="6" width="9.140625" style="45"/>
    <col min="7" max="7" width="54.28515625" customWidth="1"/>
    <col min="8" max="8" width="7.28515625" customWidth="1"/>
    <col min="9" max="10" width="24.28515625" customWidth="1"/>
    <col min="11" max="16384" width="9.140625" style="45"/>
  </cols>
  <sheetData>
    <row r="1" spans="1:10" ht="22.5" customHeight="1">
      <c r="A1" s="349" t="s">
        <v>1671</v>
      </c>
      <c r="B1" s="349"/>
      <c r="C1" s="349"/>
      <c r="D1" s="349"/>
      <c r="E1" s="113"/>
      <c r="G1" s="324" t="s">
        <v>1631</v>
      </c>
      <c r="H1" s="324"/>
      <c r="I1" s="324"/>
      <c r="J1" s="324"/>
    </row>
    <row r="2" spans="1:10" ht="19.5" customHeight="1">
      <c r="A2" s="340" t="s">
        <v>354</v>
      </c>
      <c r="B2" s="329"/>
      <c r="C2" s="329"/>
      <c r="D2" s="333"/>
      <c r="E2" s="98"/>
      <c r="G2" s="340" t="s">
        <v>1558</v>
      </c>
      <c r="H2" s="340"/>
      <c r="I2" s="340"/>
      <c r="J2" s="340"/>
    </row>
    <row r="3" spans="1:10" ht="15" customHeight="1">
      <c r="A3" s="22"/>
      <c r="B3" s="22"/>
      <c r="C3" s="22"/>
      <c r="D3" s="23" t="s">
        <v>355</v>
      </c>
      <c r="E3" s="73"/>
      <c r="G3" s="22"/>
      <c r="H3" s="22"/>
      <c r="I3" s="22"/>
      <c r="J3" s="23" t="s">
        <v>1632</v>
      </c>
    </row>
    <row r="4" spans="1:10" ht="17.25" customHeight="1" thickBot="1">
      <c r="A4" s="114" t="str">
        <f>合利!A4</f>
        <v>编制单位：浙江富润印染有限公司</v>
      </c>
      <c r="B4" s="146"/>
      <c r="C4" s="146"/>
      <c r="D4" s="24" t="s">
        <v>356</v>
      </c>
      <c r="E4" s="48"/>
      <c r="G4" s="249" t="s">
        <v>1452</v>
      </c>
      <c r="H4" s="146"/>
      <c r="I4" s="146"/>
      <c r="J4" s="24" t="s">
        <v>1453</v>
      </c>
    </row>
    <row r="5" spans="1:10" ht="28.5" customHeight="1">
      <c r="A5" s="147" t="s">
        <v>357</v>
      </c>
      <c r="B5" s="192" t="s">
        <v>271</v>
      </c>
      <c r="C5" s="26" t="s">
        <v>358</v>
      </c>
      <c r="D5" s="27" t="s">
        <v>359</v>
      </c>
      <c r="E5" s="81"/>
      <c r="G5" s="147" t="s">
        <v>1560</v>
      </c>
      <c r="H5" s="250" t="s">
        <v>1455</v>
      </c>
      <c r="I5" s="26" t="s">
        <v>1561</v>
      </c>
      <c r="J5" s="27" t="s">
        <v>1562</v>
      </c>
    </row>
    <row r="6" spans="1:10" ht="20.45" customHeight="1">
      <c r="A6" s="123" t="s">
        <v>360</v>
      </c>
      <c r="B6" s="193"/>
      <c r="C6" s="119">
        <f>'TB2017'!G260</f>
        <v>353244391.96999997</v>
      </c>
      <c r="D6" s="121">
        <f>'TB2017'!E260</f>
        <v>290402636.17000002</v>
      </c>
      <c r="E6" s="48">
        <v>921010</v>
      </c>
      <c r="G6" s="123" t="s">
        <v>1633</v>
      </c>
      <c r="H6" s="251"/>
      <c r="I6" s="277">
        <v>353244391.96999997</v>
      </c>
      <c r="J6" s="278">
        <v>290402636.16999996</v>
      </c>
    </row>
    <row r="7" spans="1:10" ht="20.45" customHeight="1">
      <c r="A7" s="123" t="s">
        <v>361</v>
      </c>
      <c r="B7" s="194"/>
      <c r="C7" s="36">
        <f>'TB2017'!G265</f>
        <v>280156309.06</v>
      </c>
      <c r="D7" s="37">
        <f>'TB2017'!E265</f>
        <v>242617198.44</v>
      </c>
      <c r="E7" s="48">
        <v>922010</v>
      </c>
      <c r="G7" s="123" t="s">
        <v>1634</v>
      </c>
      <c r="H7" s="252"/>
      <c r="I7" s="279">
        <v>280156309.06</v>
      </c>
      <c r="J7" s="280">
        <v>242617198.44000003</v>
      </c>
    </row>
    <row r="8" spans="1:10" ht="20.45" customHeight="1">
      <c r="A8" s="123" t="s">
        <v>362</v>
      </c>
      <c r="B8" s="194"/>
      <c r="C8" s="36">
        <f>'TB2017'!G267</f>
        <v>5119283.5399999991</v>
      </c>
      <c r="D8" s="37">
        <f>'TB2017'!E267</f>
        <v>4273797.5599999996</v>
      </c>
      <c r="E8" s="48">
        <v>922090</v>
      </c>
      <c r="G8" s="123" t="s">
        <v>1577</v>
      </c>
      <c r="H8" s="252"/>
      <c r="I8" s="279">
        <v>5119283.5399999991</v>
      </c>
      <c r="J8" s="280">
        <v>4273797.5599999996</v>
      </c>
    </row>
    <row r="9" spans="1:10" ht="20.45" customHeight="1">
      <c r="A9" s="123" t="s">
        <v>363</v>
      </c>
      <c r="B9" s="194"/>
      <c r="C9" s="36">
        <f>'TB2017'!G268</f>
        <v>9499896.0600000005</v>
      </c>
      <c r="D9" s="37">
        <f>'TB2017'!E268</f>
        <v>8314712.0099999998</v>
      </c>
      <c r="E9" s="48">
        <v>922100</v>
      </c>
      <c r="G9" s="123" t="s">
        <v>1578</v>
      </c>
      <c r="H9" s="252"/>
      <c r="I9" s="279">
        <v>9499896.0600000005</v>
      </c>
      <c r="J9" s="280">
        <v>8314712.0099999998</v>
      </c>
    </row>
    <row r="10" spans="1:10" ht="20.45" customHeight="1">
      <c r="A10" s="123" t="s">
        <v>364</v>
      </c>
      <c r="B10" s="194">
        <v>1</v>
      </c>
      <c r="C10" s="36">
        <f>'TB2017'!G269</f>
        <v>20372526.060000002</v>
      </c>
      <c r="D10" s="37">
        <f>'TB2017'!E269</f>
        <v>17495197.02</v>
      </c>
      <c r="E10" s="48">
        <v>922110</v>
      </c>
      <c r="G10" s="123" t="s">
        <v>1579</v>
      </c>
      <c r="H10" s="252"/>
      <c r="I10" s="279">
        <v>20372526.060000002</v>
      </c>
      <c r="J10" s="280">
        <v>17495197.02</v>
      </c>
    </row>
    <row r="11" spans="1:10" ht="20.45" customHeight="1">
      <c r="A11" s="123" t="s">
        <v>365</v>
      </c>
      <c r="B11" s="194"/>
      <c r="C11" s="36">
        <f>'TB2017'!G270</f>
        <v>902255.62</v>
      </c>
      <c r="D11" s="37">
        <f>'TB2017'!E270</f>
        <v>2650824.15</v>
      </c>
      <c r="E11" s="48">
        <v>922120</v>
      </c>
      <c r="G11" s="123" t="s">
        <v>1580</v>
      </c>
      <c r="H11" s="252"/>
      <c r="I11" s="279">
        <v>902255.62</v>
      </c>
      <c r="J11" s="280">
        <v>2650824.15</v>
      </c>
    </row>
    <row r="12" spans="1:10" ht="20.45" customHeight="1">
      <c r="A12" s="123" t="s">
        <v>366</v>
      </c>
      <c r="B12" s="194"/>
      <c r="C12" s="36">
        <f>'TB2017'!G272</f>
        <v>609142.80000000005</v>
      </c>
      <c r="D12" s="37">
        <f>'TB2017'!E272</f>
        <v>134809.65</v>
      </c>
      <c r="E12" s="48">
        <v>922130</v>
      </c>
      <c r="G12" s="123" t="s">
        <v>1581</v>
      </c>
      <c r="H12" s="252"/>
      <c r="I12" s="279">
        <v>609142.80000000005</v>
      </c>
      <c r="J12" s="280">
        <v>134809.65</v>
      </c>
    </row>
    <row r="13" spans="1:10" ht="20.45" customHeight="1">
      <c r="A13" s="123" t="s">
        <v>367</v>
      </c>
      <c r="B13" s="194"/>
      <c r="C13" s="36">
        <f t="shared" ref="C13:D18" si="0">I13</f>
        <v>0</v>
      </c>
      <c r="D13" s="37">
        <f t="shared" si="0"/>
        <v>0</v>
      </c>
      <c r="E13" s="48">
        <v>923010</v>
      </c>
      <c r="G13" s="123" t="s">
        <v>1635</v>
      </c>
      <c r="H13" s="252"/>
      <c r="I13" s="279">
        <v>0</v>
      </c>
      <c r="J13" s="280">
        <v>0</v>
      </c>
    </row>
    <row r="14" spans="1:10" ht="20.45" customHeight="1">
      <c r="A14" s="123" t="s">
        <v>368</v>
      </c>
      <c r="B14" s="194"/>
      <c r="C14" s="36">
        <f t="shared" si="0"/>
        <v>0</v>
      </c>
      <c r="D14" s="37">
        <f t="shared" si="0"/>
        <v>0</v>
      </c>
      <c r="E14" s="48">
        <v>923020</v>
      </c>
      <c r="G14" s="123" t="s">
        <v>1636</v>
      </c>
      <c r="H14" s="252"/>
      <c r="I14" s="279">
        <v>0</v>
      </c>
      <c r="J14" s="280">
        <v>0</v>
      </c>
    </row>
    <row r="15" spans="1:10" ht="20.45" customHeight="1">
      <c r="A15" s="123" t="s">
        <v>369</v>
      </c>
      <c r="B15" s="194">
        <v>2</v>
      </c>
      <c r="C15" s="36">
        <f>'TB2017'!G277</f>
        <v>438108.93</v>
      </c>
      <c r="D15" s="37">
        <f>'TB2017'!E277</f>
        <v>46361.22</v>
      </c>
      <c r="E15" s="48"/>
      <c r="G15" s="123" t="s">
        <v>1637</v>
      </c>
      <c r="H15" s="252"/>
      <c r="I15" s="279">
        <v>438108.93</v>
      </c>
      <c r="J15" s="280">
        <v>46361.22</v>
      </c>
    </row>
    <row r="16" spans="1:10" ht="20.45" customHeight="1">
      <c r="A16" s="123" t="s">
        <v>370</v>
      </c>
      <c r="B16" s="194"/>
      <c r="C16" s="36">
        <f t="shared" si="0"/>
        <v>0</v>
      </c>
      <c r="D16" s="37">
        <f t="shared" si="0"/>
        <v>0</v>
      </c>
      <c r="E16" s="48">
        <v>923021</v>
      </c>
      <c r="G16" s="123" t="s">
        <v>1585</v>
      </c>
      <c r="H16" s="252"/>
      <c r="I16" s="279">
        <v>0</v>
      </c>
      <c r="J16" s="280">
        <v>0</v>
      </c>
    </row>
    <row r="17" spans="1:10" ht="20.45" customHeight="1">
      <c r="A17" s="123" t="s">
        <v>371</v>
      </c>
      <c r="B17" s="194"/>
      <c r="C17" s="36">
        <f>'TB2017'!G278</f>
        <v>99670.64</v>
      </c>
      <c r="D17" s="37">
        <f>'16年固定资产处置损益'!E9</f>
        <v>1042981.67</v>
      </c>
      <c r="E17" s="48"/>
      <c r="G17" s="123" t="s">
        <v>1638</v>
      </c>
      <c r="H17" s="252"/>
      <c r="I17" s="279">
        <v>99670.64</v>
      </c>
      <c r="J17" s="280">
        <v>0</v>
      </c>
    </row>
    <row r="18" spans="1:10" ht="20.45" customHeight="1">
      <c r="A18" s="89" t="s">
        <v>372</v>
      </c>
      <c r="B18" s="194"/>
      <c r="C18" s="36">
        <f>'TB2017'!G279</f>
        <v>2528843.37</v>
      </c>
      <c r="D18" s="37">
        <f t="shared" si="0"/>
        <v>0</v>
      </c>
      <c r="E18" s="48"/>
      <c r="G18" s="123" t="s">
        <v>1639</v>
      </c>
      <c r="H18" s="252"/>
      <c r="I18" s="279">
        <v>2528843.37</v>
      </c>
      <c r="J18" s="280">
        <v>0</v>
      </c>
    </row>
    <row r="19" spans="1:10" ht="20.45" customHeight="1">
      <c r="A19" s="123" t="s">
        <v>373</v>
      </c>
      <c r="B19" s="194"/>
      <c r="C19" s="36">
        <f>C6-C7-C8-C9-C10-C11-C12+C13+C14+C15+C17+C18</f>
        <v>39651601.769999973</v>
      </c>
      <c r="D19" s="37">
        <f>D6-D7-D8-D9-D10-D11-D12+D13+D14+D15+D18+D17</f>
        <v>16005440.230000019</v>
      </c>
      <c r="E19" s="48">
        <v>923998</v>
      </c>
      <c r="G19" s="123" t="s">
        <v>1640</v>
      </c>
      <c r="H19" s="252"/>
      <c r="I19" s="279">
        <v>39651601.769999973</v>
      </c>
      <c r="J19" s="280">
        <v>14962458.55999993</v>
      </c>
    </row>
    <row r="20" spans="1:10" ht="20.45" customHeight="1">
      <c r="A20" s="123" t="s">
        <v>374</v>
      </c>
      <c r="B20" s="194"/>
      <c r="C20" s="36">
        <f>'TB2017'!G281</f>
        <v>392977</v>
      </c>
      <c r="D20" s="37">
        <f>'TB2017'!E281-'16年固定资产处置损益'!D3</f>
        <v>1343256.0199999998</v>
      </c>
      <c r="E20" s="48">
        <v>924010</v>
      </c>
      <c r="G20" s="123" t="s">
        <v>1641</v>
      </c>
      <c r="H20" s="252"/>
      <c r="I20" s="279">
        <v>392977</v>
      </c>
      <c r="J20" s="280">
        <v>2431441.59</v>
      </c>
    </row>
    <row r="21" spans="1:10" ht="20.45" customHeight="1">
      <c r="A21" s="123" t="s">
        <v>375</v>
      </c>
      <c r="B21" s="194"/>
      <c r="C21" s="36">
        <f>'TB2017'!G282</f>
        <v>395413.67</v>
      </c>
      <c r="D21" s="37">
        <f>'TB2017'!E282-'16年固定资产处置损益'!E3</f>
        <v>218983.52</v>
      </c>
      <c r="E21" s="48">
        <v>924020</v>
      </c>
      <c r="G21" s="123" t="s">
        <v>1642</v>
      </c>
      <c r="H21" s="252"/>
      <c r="I21" s="279">
        <v>395413.67</v>
      </c>
      <c r="J21" s="280">
        <v>264187.42</v>
      </c>
    </row>
    <row r="22" spans="1:10" ht="20.45" customHeight="1">
      <c r="A22" s="123" t="s">
        <v>376</v>
      </c>
      <c r="B22" s="194"/>
      <c r="C22" s="36">
        <f>C19+C20-C21</f>
        <v>39649165.099999972</v>
      </c>
      <c r="D22" s="37">
        <f>D19+D20-D21</f>
        <v>17129712.730000019</v>
      </c>
      <c r="E22" s="48">
        <v>924998</v>
      </c>
      <c r="G22" s="123" t="s">
        <v>1643</v>
      </c>
      <c r="H22" s="252"/>
      <c r="I22" s="279">
        <v>39649165.099999972</v>
      </c>
      <c r="J22" s="280">
        <v>17129712.72999993</v>
      </c>
    </row>
    <row r="23" spans="1:10" ht="20.45" customHeight="1">
      <c r="A23" s="123" t="s">
        <v>377</v>
      </c>
      <c r="B23" s="194"/>
      <c r="C23" s="36">
        <f>'TB2017'!G284</f>
        <v>5333130.05</v>
      </c>
      <c r="D23" s="37">
        <f>'TB2017'!E284</f>
        <v>1859158.59</v>
      </c>
      <c r="E23" s="48">
        <v>925010</v>
      </c>
      <c r="G23" s="123" t="s">
        <v>1644</v>
      </c>
      <c r="H23" s="252"/>
      <c r="I23" s="279">
        <v>5333130.05</v>
      </c>
      <c r="J23" s="280">
        <v>1859158.59</v>
      </c>
    </row>
    <row r="24" spans="1:10" ht="20.45" customHeight="1">
      <c r="A24" s="89" t="s">
        <v>378</v>
      </c>
      <c r="B24" s="194"/>
      <c r="C24" s="36">
        <f>C22-C23</f>
        <v>34316035.049999975</v>
      </c>
      <c r="D24" s="37">
        <f>D22-D23</f>
        <v>15270554.140000019</v>
      </c>
      <c r="E24" s="48">
        <v>926000</v>
      </c>
      <c r="G24" s="123" t="s">
        <v>1645</v>
      </c>
      <c r="H24" s="252"/>
      <c r="I24" s="279">
        <v>34316035.049999975</v>
      </c>
      <c r="J24" s="280">
        <v>15270554.13999993</v>
      </c>
    </row>
    <row r="25" spans="1:10" ht="20.45" customHeight="1">
      <c r="A25" s="89" t="s">
        <v>379</v>
      </c>
      <c r="B25" s="194"/>
      <c r="C25" s="36">
        <f>C24-C26</f>
        <v>34316035.049999975</v>
      </c>
      <c r="D25" s="37">
        <f>D24-D26</f>
        <v>15270554.140000019</v>
      </c>
      <c r="E25" s="48"/>
      <c r="G25" s="123" t="s">
        <v>1646</v>
      </c>
      <c r="H25" s="252"/>
      <c r="I25" s="279">
        <v>34316035.049999997</v>
      </c>
      <c r="J25" s="280">
        <v>0</v>
      </c>
    </row>
    <row r="26" spans="1:10" ht="20.45" customHeight="1">
      <c r="A26" s="89" t="s">
        <v>380</v>
      </c>
      <c r="B26" s="194"/>
      <c r="C26" s="36"/>
      <c r="D26" s="37"/>
      <c r="E26" s="48"/>
      <c r="G26" s="123" t="s">
        <v>1647</v>
      </c>
      <c r="H26" s="252"/>
      <c r="I26" s="279">
        <v>0</v>
      </c>
      <c r="J26" s="280">
        <v>0</v>
      </c>
    </row>
    <row r="27" spans="1:10" ht="20.45" customHeight="1">
      <c r="A27" s="89" t="s">
        <v>381</v>
      </c>
      <c r="B27" s="194"/>
      <c r="C27" s="36">
        <f>C28+C31</f>
        <v>0</v>
      </c>
      <c r="D27" s="37">
        <f>D28+D31</f>
        <v>0</v>
      </c>
      <c r="E27" s="48"/>
      <c r="G27" s="123" t="s">
        <v>1648</v>
      </c>
      <c r="H27" s="252"/>
      <c r="I27" s="279">
        <v>0</v>
      </c>
      <c r="J27" s="280">
        <v>0</v>
      </c>
    </row>
    <row r="28" spans="1:10" ht="20.45" customHeight="1">
      <c r="A28" s="123" t="s">
        <v>382</v>
      </c>
      <c r="B28" s="194"/>
      <c r="C28" s="36">
        <f>C29+C30</f>
        <v>0</v>
      </c>
      <c r="D28" s="37">
        <f>D29+D30</f>
        <v>0</v>
      </c>
      <c r="E28" s="48"/>
      <c r="G28" s="123" t="s">
        <v>1649</v>
      </c>
      <c r="H28" s="252"/>
      <c r="I28" s="279"/>
      <c r="J28" s="280"/>
    </row>
    <row r="29" spans="1:10" ht="20.45" customHeight="1">
      <c r="A29" s="123" t="s">
        <v>383</v>
      </c>
      <c r="B29" s="194"/>
      <c r="C29" s="36">
        <f t="shared" ref="C29:D30" si="1">I29</f>
        <v>0</v>
      </c>
      <c r="D29" s="37">
        <f t="shared" si="1"/>
        <v>0</v>
      </c>
      <c r="E29" s="48"/>
      <c r="G29" s="123" t="s">
        <v>1650</v>
      </c>
      <c r="H29" s="252"/>
      <c r="I29" s="279"/>
      <c r="J29" s="280"/>
    </row>
    <row r="30" spans="1:10" ht="26.1" customHeight="1">
      <c r="A30" s="126" t="s">
        <v>384</v>
      </c>
      <c r="B30" s="194"/>
      <c r="C30" s="36">
        <f t="shared" si="1"/>
        <v>0</v>
      </c>
      <c r="D30" s="37">
        <f t="shared" si="1"/>
        <v>0</v>
      </c>
      <c r="E30" s="48"/>
      <c r="G30" s="126" t="s">
        <v>1651</v>
      </c>
      <c r="H30" s="252"/>
      <c r="I30" s="279"/>
      <c r="J30" s="280"/>
    </row>
    <row r="31" spans="1:10" ht="20.45" customHeight="1">
      <c r="A31" s="123" t="s">
        <v>385</v>
      </c>
      <c r="B31" s="194"/>
      <c r="C31" s="36">
        <f>SUM(C32:C37)</f>
        <v>0</v>
      </c>
      <c r="D31" s="37">
        <f>SUM(D32:D37)</f>
        <v>0</v>
      </c>
      <c r="E31" s="48"/>
      <c r="G31" s="123" t="s">
        <v>1652</v>
      </c>
      <c r="H31" s="252"/>
      <c r="I31" s="279"/>
      <c r="J31" s="280"/>
    </row>
    <row r="32" spans="1:10" ht="26.45" customHeight="1">
      <c r="A32" s="126" t="s">
        <v>386</v>
      </c>
      <c r="B32" s="194"/>
      <c r="C32" s="36">
        <f t="shared" ref="C32:D37" si="2">I32</f>
        <v>0</v>
      </c>
      <c r="D32" s="37">
        <f t="shared" si="2"/>
        <v>0</v>
      </c>
      <c r="E32" s="48"/>
      <c r="G32" s="126" t="s">
        <v>1653</v>
      </c>
      <c r="H32" s="252"/>
      <c r="I32" s="279"/>
      <c r="J32" s="280"/>
    </row>
    <row r="33" spans="1:10" ht="20.45" customHeight="1">
      <c r="A33" s="123" t="s">
        <v>387</v>
      </c>
      <c r="B33" s="194"/>
      <c r="C33" s="36">
        <f t="shared" si="2"/>
        <v>0</v>
      </c>
      <c r="D33" s="37"/>
      <c r="E33" s="48"/>
      <c r="G33" s="123" t="s">
        <v>1654</v>
      </c>
      <c r="H33" s="252"/>
      <c r="I33" s="279"/>
      <c r="J33" s="280"/>
    </row>
    <row r="34" spans="1:10" ht="20.45" customHeight="1">
      <c r="A34" s="123" t="s">
        <v>388</v>
      </c>
      <c r="B34" s="194"/>
      <c r="C34" s="36">
        <f t="shared" si="2"/>
        <v>0</v>
      </c>
      <c r="D34" s="37">
        <f t="shared" si="2"/>
        <v>0</v>
      </c>
      <c r="E34" s="48"/>
      <c r="G34" s="123" t="s">
        <v>1655</v>
      </c>
      <c r="H34" s="252"/>
      <c r="I34" s="279"/>
      <c r="J34" s="280"/>
    </row>
    <row r="35" spans="1:10" ht="20.45" customHeight="1">
      <c r="A35" s="123" t="s">
        <v>389</v>
      </c>
      <c r="B35" s="194"/>
      <c r="C35" s="36">
        <f t="shared" si="2"/>
        <v>0</v>
      </c>
      <c r="D35" s="37">
        <f t="shared" si="2"/>
        <v>0</v>
      </c>
      <c r="E35" s="48"/>
      <c r="G35" s="123" t="s">
        <v>1656</v>
      </c>
      <c r="H35" s="252"/>
      <c r="I35" s="279"/>
      <c r="J35" s="280"/>
    </row>
    <row r="36" spans="1:10" ht="20.45" customHeight="1">
      <c r="A36" s="123" t="s">
        <v>390</v>
      </c>
      <c r="B36" s="194"/>
      <c r="C36" s="36">
        <f t="shared" si="2"/>
        <v>0</v>
      </c>
      <c r="D36" s="37">
        <f t="shared" si="2"/>
        <v>0</v>
      </c>
      <c r="E36" s="48"/>
      <c r="G36" s="123" t="s">
        <v>1657</v>
      </c>
      <c r="H36" s="252"/>
      <c r="I36" s="279"/>
      <c r="J36" s="280"/>
    </row>
    <row r="37" spans="1:10" ht="20.45" customHeight="1">
      <c r="A37" s="123" t="s">
        <v>391</v>
      </c>
      <c r="B37" s="194"/>
      <c r="C37" s="36">
        <f t="shared" si="2"/>
        <v>0</v>
      </c>
      <c r="D37" s="37">
        <f t="shared" si="2"/>
        <v>0</v>
      </c>
      <c r="E37" s="48"/>
      <c r="G37" s="123" t="s">
        <v>1658</v>
      </c>
      <c r="H37" s="252"/>
      <c r="I37" s="279"/>
      <c r="J37" s="280"/>
    </row>
    <row r="38" spans="1:10" ht="20.45" customHeight="1">
      <c r="A38" s="89" t="s">
        <v>392</v>
      </c>
      <c r="B38" s="194"/>
      <c r="C38" s="36">
        <f>C27+C24</f>
        <v>34316035.049999975</v>
      </c>
      <c r="D38" s="37">
        <f>D24+D27</f>
        <v>15270554.140000019</v>
      </c>
      <c r="E38" s="48"/>
      <c r="G38" s="123" t="s">
        <v>1659</v>
      </c>
      <c r="H38" s="252"/>
      <c r="I38" s="279">
        <v>34316035.049999975</v>
      </c>
      <c r="J38" s="280">
        <v>15270554.13999993</v>
      </c>
    </row>
    <row r="39" spans="1:10" ht="20.45" customHeight="1">
      <c r="A39" s="89" t="s">
        <v>393</v>
      </c>
      <c r="B39" s="194"/>
      <c r="C39" s="36">
        <f t="shared" ref="C39:D41" si="3">I39</f>
        <v>0</v>
      </c>
      <c r="D39" s="37">
        <f t="shared" si="3"/>
        <v>0</v>
      </c>
      <c r="E39" s="48"/>
      <c r="G39" s="123" t="s">
        <v>1660</v>
      </c>
      <c r="H39" s="252"/>
      <c r="I39" s="279"/>
      <c r="J39" s="280"/>
    </row>
    <row r="40" spans="1:10" ht="20.45" customHeight="1">
      <c r="A40" s="123" t="s">
        <v>394</v>
      </c>
      <c r="B40" s="194"/>
      <c r="C40" s="36">
        <f t="shared" si="3"/>
        <v>0</v>
      </c>
      <c r="D40" s="37">
        <f t="shared" si="3"/>
        <v>0</v>
      </c>
      <c r="E40" s="48"/>
      <c r="G40" s="123" t="s">
        <v>1661</v>
      </c>
      <c r="H40" s="252"/>
      <c r="I40" s="279">
        <v>0</v>
      </c>
      <c r="J40" s="280">
        <v>0</v>
      </c>
    </row>
    <row r="41" spans="1:10" ht="20.45" customHeight="1" thickBot="1">
      <c r="A41" s="148" t="s">
        <v>395</v>
      </c>
      <c r="B41" s="29"/>
      <c r="C41" s="38">
        <f t="shared" si="3"/>
        <v>0</v>
      </c>
      <c r="D41" s="39">
        <f t="shared" si="3"/>
        <v>0</v>
      </c>
      <c r="E41" s="48"/>
      <c r="G41" s="148" t="s">
        <v>1662</v>
      </c>
      <c r="H41" s="29"/>
      <c r="I41" s="281">
        <v>0</v>
      </c>
      <c r="J41" s="282">
        <v>0</v>
      </c>
    </row>
    <row r="42" spans="1:10" ht="18.600000000000001" customHeight="1">
      <c r="A42" s="145" t="s">
        <v>1689</v>
      </c>
      <c r="B42" s="109"/>
      <c r="C42" s="353" t="s">
        <v>1673</v>
      </c>
      <c r="D42" s="353"/>
      <c r="E42" s="100"/>
      <c r="G42" s="344" t="s">
        <v>1663</v>
      </c>
      <c r="H42" s="344"/>
      <c r="I42" s="344"/>
      <c r="J42" s="344"/>
    </row>
    <row r="43" spans="1:10">
      <c r="G43" s="343"/>
      <c r="H43" s="343"/>
      <c r="I43" s="343"/>
      <c r="J43" s="343"/>
    </row>
    <row r="44" spans="1:10">
      <c r="G44" s="340" t="s">
        <v>1664</v>
      </c>
      <c r="H44" s="340"/>
      <c r="I44" s="340"/>
      <c r="J44" s="340"/>
    </row>
    <row r="45" spans="1:10">
      <c r="C45" s="230">
        <f>C38-'TB2017'!G297</f>
        <v>0</v>
      </c>
      <c r="D45" s="230">
        <f>D38-'TB2017'!E297</f>
        <v>1.862645149230957E-8</v>
      </c>
    </row>
  </sheetData>
  <mergeCells count="8">
    <mergeCell ref="G43:J43"/>
    <mergeCell ref="G44:J44"/>
    <mergeCell ref="G42:J42"/>
    <mergeCell ref="A1:D1"/>
    <mergeCell ref="G1:J1"/>
    <mergeCell ref="A2:D2"/>
    <mergeCell ref="G2:J2"/>
    <mergeCell ref="C42:D42"/>
  </mergeCells>
  <phoneticPr fontId="2" type="noConversion"/>
  <pageMargins left="0.70866141732283472" right="0.55118110236220474" top="0.70866141732283472" bottom="0.70866141732283472" header="0.31496062992125984" footer="0.43307086614173229"/>
  <pageSetup paperSize="9" scale="81" fitToHeight="0" orientation="portrait" r:id="rId1"/>
  <headerFooter>
    <oddFooter>&amp;C第 7 页  共 43 页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view="pageBreakPreview" zoomScaleNormal="110" zoomScaleSheetLayoutView="100" workbookViewId="0">
      <selection sqref="A1:D1"/>
    </sheetView>
  </sheetViews>
  <sheetFormatPr defaultColWidth="9.140625" defaultRowHeight="14.25" customHeight="1"/>
  <cols>
    <col min="1" max="1" width="58.5703125" style="45" bestFit="1" customWidth="1"/>
    <col min="2" max="2" width="4.5703125" style="97" hidden="1" customWidth="1"/>
    <col min="3" max="4" width="21.5703125" style="45" customWidth="1"/>
    <col min="5" max="5" width="2.7109375" style="71" hidden="1" customWidth="1"/>
    <col min="6" max="6" width="9.140625" style="45"/>
    <col min="7" max="7" width="48.28515625" style="45" customWidth="1"/>
    <col min="8" max="8" width="5.85546875" style="45" customWidth="1"/>
    <col min="9" max="10" width="22.5703125" style="45" customWidth="1"/>
    <col min="11" max="16384" width="9.140625" style="45"/>
  </cols>
  <sheetData>
    <row r="1" spans="1:10" ht="21.75" customHeight="1">
      <c r="A1" s="360" t="s">
        <v>202</v>
      </c>
      <c r="B1" s="360"/>
      <c r="C1" s="360"/>
      <c r="D1" s="360"/>
      <c r="E1" s="74"/>
      <c r="G1" s="356" t="s">
        <v>202</v>
      </c>
      <c r="H1" s="356"/>
      <c r="I1" s="356"/>
      <c r="J1" s="356"/>
    </row>
    <row r="2" spans="1:10" ht="19.5" customHeight="1">
      <c r="A2" s="333" t="s">
        <v>251</v>
      </c>
      <c r="B2" s="329"/>
      <c r="C2" s="329"/>
      <c r="D2" s="333"/>
      <c r="E2" s="72"/>
      <c r="G2" s="357" t="s">
        <v>243</v>
      </c>
      <c r="H2" s="358"/>
      <c r="I2" s="358"/>
      <c r="J2" s="357"/>
    </row>
    <row r="3" spans="1:10" ht="14.1" customHeight="1">
      <c r="A3" s="1"/>
      <c r="B3" s="92"/>
      <c r="C3" s="2"/>
      <c r="D3" s="3" t="s">
        <v>205</v>
      </c>
      <c r="E3" s="48"/>
      <c r="G3" s="75"/>
      <c r="H3" s="47"/>
      <c r="I3" s="47"/>
      <c r="J3" s="48" t="s">
        <v>205</v>
      </c>
    </row>
    <row r="4" spans="1:10" ht="14.1" customHeight="1" thickBot="1">
      <c r="A4" s="4" t="str">
        <f>母利!A4</f>
        <v>编制单位：浙江富润印染有限公司</v>
      </c>
      <c r="B4" s="93"/>
      <c r="C4" s="4"/>
      <c r="D4" s="6" t="s">
        <v>97</v>
      </c>
      <c r="E4" s="48"/>
      <c r="G4" s="50" t="s">
        <v>237</v>
      </c>
      <c r="H4" s="50"/>
      <c r="I4" s="50"/>
      <c r="J4" s="51" t="s">
        <v>97</v>
      </c>
    </row>
    <row r="5" spans="1:10" ht="25.5" customHeight="1">
      <c r="A5" s="361" t="s">
        <v>98</v>
      </c>
      <c r="B5" s="8" t="s">
        <v>43</v>
      </c>
      <c r="C5" s="9" t="s">
        <v>143</v>
      </c>
      <c r="D5" s="10" t="s">
        <v>145</v>
      </c>
      <c r="E5" s="72"/>
      <c r="G5" s="52" t="s">
        <v>98</v>
      </c>
      <c r="H5" s="53" t="s">
        <v>43</v>
      </c>
      <c r="I5" s="53" t="s">
        <v>143</v>
      </c>
      <c r="J5" s="54" t="s">
        <v>145</v>
      </c>
    </row>
    <row r="6" spans="1:10" ht="11.45" customHeight="1">
      <c r="A6" s="362" t="s">
        <v>146</v>
      </c>
      <c r="B6" s="94"/>
      <c r="C6" s="30"/>
      <c r="D6" s="32"/>
      <c r="E6" s="48"/>
      <c r="G6" s="55" t="s">
        <v>146</v>
      </c>
      <c r="H6" s="56"/>
      <c r="I6" s="57"/>
      <c r="J6" s="59"/>
    </row>
    <row r="7" spans="1:10" ht="11.45" customHeight="1">
      <c r="A7" s="354" t="s">
        <v>147</v>
      </c>
      <c r="B7" s="95"/>
      <c r="C7" s="33">
        <v>540593778.44999993</v>
      </c>
      <c r="D7" s="242">
        <v>468122104.99000001</v>
      </c>
      <c r="E7" s="48">
        <v>931010</v>
      </c>
      <c r="G7" s="61" t="s">
        <v>147</v>
      </c>
      <c r="H7" s="62"/>
      <c r="I7" s="63"/>
      <c r="J7" s="64"/>
    </row>
    <row r="8" spans="1:10" ht="11.45" customHeight="1">
      <c r="A8" s="354" t="s">
        <v>148</v>
      </c>
      <c r="B8" s="95"/>
      <c r="C8" s="33"/>
      <c r="D8" s="242"/>
      <c r="E8" s="48">
        <v>931020</v>
      </c>
      <c r="G8" s="61" t="s">
        <v>148</v>
      </c>
      <c r="H8" s="62"/>
      <c r="I8" s="63"/>
      <c r="J8" s="64"/>
    </row>
    <row r="9" spans="1:10" ht="11.45" customHeight="1">
      <c r="A9" s="354" t="s">
        <v>149</v>
      </c>
      <c r="B9" s="95"/>
      <c r="C9" s="33"/>
      <c r="D9" s="242"/>
      <c r="E9" s="48">
        <v>931030</v>
      </c>
      <c r="G9" s="61" t="s">
        <v>149</v>
      </c>
      <c r="H9" s="62"/>
      <c r="I9" s="63"/>
      <c r="J9" s="64"/>
    </row>
    <row r="10" spans="1:10" ht="11.45" customHeight="1">
      <c r="A10" s="354" t="s">
        <v>150</v>
      </c>
      <c r="B10" s="95"/>
      <c r="C10" s="33"/>
      <c r="D10" s="242"/>
      <c r="E10" s="48">
        <v>931040</v>
      </c>
      <c r="G10" s="61" t="s">
        <v>150</v>
      </c>
      <c r="H10" s="62"/>
      <c r="I10" s="63"/>
      <c r="J10" s="64"/>
    </row>
    <row r="11" spans="1:10" ht="11.45" customHeight="1">
      <c r="A11" s="354" t="s">
        <v>151</v>
      </c>
      <c r="B11" s="95"/>
      <c r="C11" s="191"/>
      <c r="D11" s="242"/>
      <c r="E11" s="48">
        <v>931050</v>
      </c>
      <c r="G11" s="61" t="s">
        <v>151</v>
      </c>
      <c r="H11" s="62"/>
      <c r="I11" s="63"/>
      <c r="J11" s="64"/>
    </row>
    <row r="12" spans="1:10" ht="11.45" customHeight="1">
      <c r="A12" s="354" t="s">
        <v>152</v>
      </c>
      <c r="B12" s="95"/>
      <c r="C12" s="191"/>
      <c r="D12" s="242"/>
      <c r="E12" s="48">
        <v>931060</v>
      </c>
      <c r="G12" s="61" t="s">
        <v>152</v>
      </c>
      <c r="H12" s="62"/>
      <c r="I12" s="63"/>
      <c r="J12" s="64"/>
    </row>
    <row r="13" spans="1:10" ht="11.45" customHeight="1">
      <c r="A13" s="354" t="s">
        <v>153</v>
      </c>
      <c r="B13" s="95"/>
      <c r="C13" s="191"/>
      <c r="D13" s="242"/>
      <c r="E13" s="48">
        <v>931070</v>
      </c>
      <c r="G13" s="61" t="s">
        <v>153</v>
      </c>
      <c r="H13" s="62"/>
      <c r="I13" s="63"/>
      <c r="J13" s="64"/>
    </row>
    <row r="14" spans="1:10" ht="11.45" customHeight="1">
      <c r="A14" s="354" t="s">
        <v>203</v>
      </c>
      <c r="B14" s="95"/>
      <c r="C14" s="191"/>
      <c r="D14" s="242"/>
      <c r="E14" s="48">
        <v>931080</v>
      </c>
      <c r="G14" s="61" t="s">
        <v>203</v>
      </c>
      <c r="H14" s="62"/>
      <c r="I14" s="63"/>
      <c r="J14" s="64"/>
    </row>
    <row r="15" spans="1:10" ht="11.45" customHeight="1">
      <c r="A15" s="354" t="s">
        <v>154</v>
      </c>
      <c r="B15" s="95"/>
      <c r="C15" s="191"/>
      <c r="D15" s="242"/>
      <c r="E15" s="48">
        <v>931090</v>
      </c>
      <c r="G15" s="61" t="s">
        <v>154</v>
      </c>
      <c r="H15" s="62"/>
      <c r="I15" s="63"/>
      <c r="J15" s="64"/>
    </row>
    <row r="16" spans="1:10" ht="11.45" customHeight="1">
      <c r="A16" s="354" t="s">
        <v>155</v>
      </c>
      <c r="B16" s="95"/>
      <c r="C16" s="191"/>
      <c r="D16" s="242"/>
      <c r="E16" s="48">
        <v>931100</v>
      </c>
      <c r="G16" s="61" t="s">
        <v>155</v>
      </c>
      <c r="H16" s="62"/>
      <c r="I16" s="63"/>
      <c r="J16" s="64"/>
    </row>
    <row r="17" spans="1:10" ht="11.45" customHeight="1">
      <c r="A17" s="354" t="s">
        <v>156</v>
      </c>
      <c r="B17" s="95"/>
      <c r="C17" s="191"/>
      <c r="D17" s="242"/>
      <c r="E17" s="48">
        <v>931110</v>
      </c>
      <c r="G17" s="61" t="s">
        <v>156</v>
      </c>
      <c r="H17" s="62"/>
      <c r="I17" s="63"/>
      <c r="J17" s="64"/>
    </row>
    <row r="18" spans="1:10" ht="11.45" customHeight="1">
      <c r="A18" s="354" t="s">
        <v>157</v>
      </c>
      <c r="B18" s="95"/>
      <c r="C18" s="191">
        <v>970615.66</v>
      </c>
      <c r="D18" s="242">
        <v>534597.96</v>
      </c>
      <c r="E18" s="48">
        <v>931120</v>
      </c>
      <c r="G18" s="61" t="s">
        <v>157</v>
      </c>
      <c r="H18" s="62"/>
      <c r="I18" s="63"/>
      <c r="J18" s="64"/>
    </row>
    <row r="19" spans="1:10" ht="11.45" customHeight="1">
      <c r="A19" s="354" t="s">
        <v>158</v>
      </c>
      <c r="B19" s="95"/>
      <c r="C19" s="191">
        <v>2892836.4300000072</v>
      </c>
      <c r="D19" s="242">
        <v>2776293.5</v>
      </c>
      <c r="E19" s="48">
        <v>931130</v>
      </c>
      <c r="G19" s="61" t="s">
        <v>158</v>
      </c>
      <c r="H19" s="62"/>
      <c r="I19" s="63"/>
      <c r="J19" s="64"/>
    </row>
    <row r="20" spans="1:10" ht="11.45" customHeight="1">
      <c r="A20" s="354" t="s">
        <v>159</v>
      </c>
      <c r="B20" s="95"/>
      <c r="C20" s="191">
        <f>SUM(C7:C19)</f>
        <v>544457230.53999996</v>
      </c>
      <c r="D20" s="242">
        <f>SUM(D7:D19)</f>
        <v>471432996.44999999</v>
      </c>
      <c r="E20" s="48">
        <v>931998</v>
      </c>
      <c r="G20" s="61" t="s">
        <v>159</v>
      </c>
      <c r="H20" s="62"/>
      <c r="I20" s="63"/>
      <c r="J20" s="64"/>
    </row>
    <row r="21" spans="1:10" ht="11.45" customHeight="1">
      <c r="A21" s="354" t="s">
        <v>160</v>
      </c>
      <c r="B21" s="95"/>
      <c r="C21" s="191">
        <v>271096270.91999984</v>
      </c>
      <c r="D21" s="242">
        <v>209381141.43000007</v>
      </c>
      <c r="E21" s="48">
        <v>932010</v>
      </c>
      <c r="G21" s="61" t="s">
        <v>160</v>
      </c>
      <c r="H21" s="62"/>
      <c r="I21" s="63"/>
      <c r="J21" s="64"/>
    </row>
    <row r="22" spans="1:10" ht="11.45" customHeight="1">
      <c r="A22" s="354" t="s">
        <v>161</v>
      </c>
      <c r="B22" s="95"/>
      <c r="C22" s="191"/>
      <c r="D22" s="242"/>
      <c r="E22" s="48">
        <v>932020</v>
      </c>
      <c r="G22" s="61" t="s">
        <v>161</v>
      </c>
      <c r="H22" s="62"/>
      <c r="I22" s="63"/>
      <c r="J22" s="64"/>
    </row>
    <row r="23" spans="1:10" ht="11.45" customHeight="1">
      <c r="A23" s="354" t="s">
        <v>162</v>
      </c>
      <c r="B23" s="95"/>
      <c r="C23" s="191"/>
      <c r="D23" s="242"/>
      <c r="E23" s="48">
        <v>932030</v>
      </c>
      <c r="G23" s="61" t="s">
        <v>162</v>
      </c>
      <c r="H23" s="62"/>
      <c r="I23" s="63"/>
      <c r="J23" s="64"/>
    </row>
    <row r="24" spans="1:10" ht="11.45" customHeight="1">
      <c r="A24" s="354" t="s">
        <v>163</v>
      </c>
      <c r="B24" s="95"/>
      <c r="C24" s="191"/>
      <c r="D24" s="242"/>
      <c r="E24" s="48">
        <v>932040</v>
      </c>
      <c r="G24" s="61" t="s">
        <v>163</v>
      </c>
      <c r="H24" s="62"/>
      <c r="I24" s="63"/>
      <c r="J24" s="64"/>
    </row>
    <row r="25" spans="1:10" ht="11.45" customHeight="1">
      <c r="A25" s="354" t="s">
        <v>164</v>
      </c>
      <c r="B25" s="95"/>
      <c r="C25" s="191"/>
      <c r="D25" s="242"/>
      <c r="E25" s="48">
        <v>932050</v>
      </c>
      <c r="G25" s="61" t="s">
        <v>164</v>
      </c>
      <c r="H25" s="62"/>
      <c r="I25" s="63"/>
      <c r="J25" s="64"/>
    </row>
    <row r="26" spans="1:10" ht="11.45" customHeight="1">
      <c r="A26" s="354" t="s">
        <v>165</v>
      </c>
      <c r="B26" s="95"/>
      <c r="C26" s="191"/>
      <c r="D26" s="242"/>
      <c r="E26" s="48">
        <v>932060</v>
      </c>
      <c r="G26" s="61" t="s">
        <v>165</v>
      </c>
      <c r="H26" s="62"/>
      <c r="I26" s="63"/>
      <c r="J26" s="64"/>
    </row>
    <row r="27" spans="1:10" ht="11.45" customHeight="1">
      <c r="A27" s="354" t="s">
        <v>166</v>
      </c>
      <c r="B27" s="95"/>
      <c r="C27" s="191">
        <v>132180340.34999999</v>
      </c>
      <c r="D27" s="242">
        <v>131148578.90000001</v>
      </c>
      <c r="E27" s="48">
        <v>932070</v>
      </c>
      <c r="G27" s="61" t="s">
        <v>166</v>
      </c>
      <c r="H27" s="62"/>
      <c r="I27" s="63"/>
      <c r="J27" s="64"/>
    </row>
    <row r="28" spans="1:10" ht="11.45" customHeight="1">
      <c r="A28" s="354" t="s">
        <v>167</v>
      </c>
      <c r="B28" s="95"/>
      <c r="C28" s="191">
        <v>53850318.140000001</v>
      </c>
      <c r="D28" s="242">
        <v>51488680.519999996</v>
      </c>
      <c r="E28" s="48">
        <v>932080</v>
      </c>
      <c r="G28" s="61" t="s">
        <v>167</v>
      </c>
      <c r="H28" s="62"/>
      <c r="I28" s="63"/>
      <c r="J28" s="64"/>
    </row>
    <row r="29" spans="1:10" ht="11.45" customHeight="1">
      <c r="A29" s="354" t="s">
        <v>168</v>
      </c>
      <c r="B29" s="95"/>
      <c r="C29" s="191">
        <v>27787881.849999994</v>
      </c>
      <c r="D29" s="242">
        <v>20091343.360000003</v>
      </c>
      <c r="E29" s="48">
        <v>932090</v>
      </c>
      <c r="G29" s="61" t="s">
        <v>168</v>
      </c>
      <c r="H29" s="62"/>
      <c r="I29" s="63"/>
      <c r="J29" s="64"/>
    </row>
    <row r="30" spans="1:10" ht="11.45" customHeight="1">
      <c r="A30" s="354" t="s">
        <v>169</v>
      </c>
      <c r="B30" s="95"/>
      <c r="C30" s="191">
        <f>SUM(C21:C29)</f>
        <v>484914811.25999987</v>
      </c>
      <c r="D30" s="242">
        <f>SUM(D21:D29)</f>
        <v>412109744.21000004</v>
      </c>
      <c r="E30" s="48">
        <v>932998</v>
      </c>
      <c r="G30" s="61" t="s">
        <v>169</v>
      </c>
      <c r="H30" s="62"/>
      <c r="I30" s="63"/>
      <c r="J30" s="64"/>
    </row>
    <row r="31" spans="1:10" ht="11.45" customHeight="1">
      <c r="A31" s="354" t="s">
        <v>170</v>
      </c>
      <c r="B31" s="95"/>
      <c r="C31" s="191">
        <f>C20-C30</f>
        <v>59542419.280000091</v>
      </c>
      <c r="D31" s="242">
        <f>D20-D30</f>
        <v>59323252.23999995</v>
      </c>
      <c r="E31" s="48">
        <v>932999</v>
      </c>
      <c r="G31" s="61" t="s">
        <v>170</v>
      </c>
      <c r="H31" s="62"/>
      <c r="I31" s="63"/>
      <c r="J31" s="64"/>
    </row>
    <row r="32" spans="1:10" ht="11.45" customHeight="1">
      <c r="A32" s="354" t="s">
        <v>171</v>
      </c>
      <c r="B32" s="95"/>
      <c r="C32" s="191"/>
      <c r="D32" s="242"/>
      <c r="E32" s="48"/>
      <c r="G32" s="61" t="s">
        <v>171</v>
      </c>
      <c r="H32" s="62"/>
      <c r="I32" s="63"/>
      <c r="J32" s="64"/>
    </row>
    <row r="33" spans="1:10" ht="11.45" customHeight="1">
      <c r="A33" s="354" t="s">
        <v>172</v>
      </c>
      <c r="B33" s="95"/>
      <c r="C33" s="191">
        <v>37820000</v>
      </c>
      <c r="D33" s="242">
        <v>66190000</v>
      </c>
      <c r="E33" s="48">
        <v>941010</v>
      </c>
      <c r="G33" s="61" t="s">
        <v>172</v>
      </c>
      <c r="H33" s="62"/>
      <c r="I33" s="63"/>
      <c r="J33" s="64"/>
    </row>
    <row r="34" spans="1:10" ht="11.45" customHeight="1">
      <c r="A34" s="354" t="s">
        <v>173</v>
      </c>
      <c r="B34" s="95"/>
      <c r="C34" s="191">
        <v>512102.82999999996</v>
      </c>
      <c r="D34" s="242">
        <v>146003.52000000002</v>
      </c>
      <c r="E34" s="48">
        <v>941020</v>
      </c>
      <c r="G34" s="61" t="s">
        <v>173</v>
      </c>
      <c r="H34" s="62"/>
      <c r="I34" s="63"/>
      <c r="J34" s="64"/>
    </row>
    <row r="35" spans="1:10" ht="11.45" customHeight="1">
      <c r="A35" s="354" t="s">
        <v>174</v>
      </c>
      <c r="B35" s="95"/>
      <c r="C35" s="191">
        <v>1799370.77</v>
      </c>
      <c r="D35" s="242">
        <v>8381296.4600000009</v>
      </c>
      <c r="E35" s="48">
        <v>941030</v>
      </c>
      <c r="G35" s="61" t="s">
        <v>174</v>
      </c>
      <c r="H35" s="62"/>
      <c r="I35" s="63"/>
      <c r="J35" s="64"/>
    </row>
    <row r="36" spans="1:10" ht="11.45" customHeight="1">
      <c r="A36" s="354" t="s">
        <v>175</v>
      </c>
      <c r="B36" s="95"/>
      <c r="C36" s="191"/>
      <c r="D36" s="242"/>
      <c r="E36" s="48">
        <v>941040</v>
      </c>
      <c r="G36" s="61" t="s">
        <v>175</v>
      </c>
      <c r="H36" s="62"/>
      <c r="I36" s="63"/>
      <c r="J36" s="64"/>
    </row>
    <row r="37" spans="1:10" ht="11.45" customHeight="1">
      <c r="A37" s="354" t="s">
        <v>176</v>
      </c>
      <c r="B37" s="95"/>
      <c r="C37" s="191">
        <v>14029640</v>
      </c>
      <c r="D37" s="242">
        <v>900312.12</v>
      </c>
      <c r="E37" s="48">
        <v>941050</v>
      </c>
      <c r="G37" s="61" t="s">
        <v>176</v>
      </c>
      <c r="H37" s="62"/>
      <c r="I37" s="63"/>
      <c r="J37" s="64"/>
    </row>
    <row r="38" spans="1:10" ht="11.45" customHeight="1">
      <c r="A38" s="354" t="s">
        <v>177</v>
      </c>
      <c r="B38" s="95"/>
      <c r="C38" s="191">
        <f>SUM(C33:C37)</f>
        <v>54161113.600000001</v>
      </c>
      <c r="D38" s="242">
        <f>SUM(D33:D37)</f>
        <v>75617612.100000009</v>
      </c>
      <c r="E38" s="48">
        <v>941998</v>
      </c>
      <c r="G38" s="61" t="s">
        <v>177</v>
      </c>
      <c r="H38" s="62"/>
      <c r="I38" s="63"/>
      <c r="J38" s="64"/>
    </row>
    <row r="39" spans="1:10" ht="11.45" customHeight="1">
      <c r="A39" s="354" t="s">
        <v>178</v>
      </c>
      <c r="B39" s="95"/>
      <c r="C39" s="191">
        <v>27441204.379999995</v>
      </c>
      <c r="D39" s="242">
        <v>11529211.130000001</v>
      </c>
      <c r="E39" s="48">
        <v>942010</v>
      </c>
      <c r="G39" s="61" t="s">
        <v>178</v>
      </c>
      <c r="H39" s="62"/>
      <c r="I39" s="63"/>
      <c r="J39" s="64"/>
    </row>
    <row r="40" spans="1:10" ht="11.45" customHeight="1">
      <c r="A40" s="354" t="s">
        <v>179</v>
      </c>
      <c r="B40" s="95"/>
      <c r="C40" s="191">
        <v>32320000</v>
      </c>
      <c r="D40" s="242">
        <v>76830000</v>
      </c>
      <c r="E40" s="48">
        <v>942020</v>
      </c>
      <c r="G40" s="61" t="s">
        <v>179</v>
      </c>
      <c r="H40" s="62"/>
      <c r="I40" s="63"/>
      <c r="J40" s="64"/>
    </row>
    <row r="41" spans="1:10" ht="11.45" customHeight="1">
      <c r="A41" s="354" t="s">
        <v>180</v>
      </c>
      <c r="B41" s="95"/>
      <c r="C41" s="191"/>
      <c r="D41" s="242"/>
      <c r="E41" s="48">
        <v>942030</v>
      </c>
      <c r="G41" s="61" t="s">
        <v>180</v>
      </c>
      <c r="H41" s="62"/>
      <c r="I41" s="63"/>
      <c r="J41" s="64"/>
    </row>
    <row r="42" spans="1:10" ht="11.45" customHeight="1">
      <c r="A42" s="354" t="s">
        <v>181</v>
      </c>
      <c r="B42" s="95"/>
      <c r="C42" s="191"/>
      <c r="D42" s="242"/>
      <c r="E42" s="48">
        <v>942040</v>
      </c>
      <c r="G42" s="61" t="s">
        <v>181</v>
      </c>
      <c r="H42" s="62"/>
      <c r="I42" s="63"/>
      <c r="J42" s="64"/>
    </row>
    <row r="43" spans="1:10" ht="11.45" customHeight="1">
      <c r="A43" s="354" t="s">
        <v>182</v>
      </c>
      <c r="B43" s="95"/>
      <c r="C43" s="191">
        <v>355593</v>
      </c>
      <c r="D43" s="242"/>
      <c r="E43" s="48">
        <v>942050</v>
      </c>
      <c r="G43" s="61" t="s">
        <v>182</v>
      </c>
      <c r="H43" s="62"/>
      <c r="I43" s="63"/>
      <c r="J43" s="64"/>
    </row>
    <row r="44" spans="1:10" ht="11.45" customHeight="1">
      <c r="A44" s="354" t="s">
        <v>183</v>
      </c>
      <c r="B44" s="95"/>
      <c r="C44" s="191">
        <f>SUM(C39:C43)</f>
        <v>60116797.379999995</v>
      </c>
      <c r="D44" s="242">
        <f>SUM(D39:D43)</f>
        <v>88359211.129999995</v>
      </c>
      <c r="E44" s="48">
        <v>942998</v>
      </c>
      <c r="G44" s="61" t="s">
        <v>183</v>
      </c>
      <c r="H44" s="62"/>
      <c r="I44" s="63"/>
      <c r="J44" s="64"/>
    </row>
    <row r="45" spans="1:10" ht="11.45" customHeight="1">
      <c r="A45" s="354" t="s">
        <v>184</v>
      </c>
      <c r="B45" s="95"/>
      <c r="C45" s="191">
        <f>C38-C44</f>
        <v>-5955683.7799999937</v>
      </c>
      <c r="D45" s="242">
        <f>D38-D44</f>
        <v>-12741599.029999986</v>
      </c>
      <c r="E45" s="48">
        <v>942999</v>
      </c>
      <c r="G45" s="61" t="s">
        <v>184</v>
      </c>
      <c r="H45" s="62"/>
      <c r="I45" s="63"/>
      <c r="J45" s="64"/>
    </row>
    <row r="46" spans="1:10" ht="11.45" customHeight="1">
      <c r="A46" s="354" t="s">
        <v>185</v>
      </c>
      <c r="B46" s="95"/>
      <c r="C46" s="191"/>
      <c r="D46" s="242"/>
      <c r="E46" s="48"/>
      <c r="G46" s="61" t="s">
        <v>185</v>
      </c>
      <c r="H46" s="62"/>
      <c r="I46" s="63"/>
      <c r="J46" s="64"/>
    </row>
    <row r="47" spans="1:10" ht="11.45" customHeight="1">
      <c r="A47" s="354" t="s">
        <v>186</v>
      </c>
      <c r="B47" s="95"/>
      <c r="C47" s="191"/>
      <c r="D47" s="242"/>
      <c r="E47" s="48">
        <v>951010</v>
      </c>
      <c r="G47" s="61" t="s">
        <v>186</v>
      </c>
      <c r="H47" s="62"/>
      <c r="I47" s="63"/>
      <c r="J47" s="64"/>
    </row>
    <row r="48" spans="1:10" ht="11.45" customHeight="1">
      <c r="A48" s="354" t="s">
        <v>187</v>
      </c>
      <c r="B48" s="95"/>
      <c r="C48" s="191"/>
      <c r="D48" s="242"/>
      <c r="E48" s="48"/>
      <c r="G48" s="61" t="s">
        <v>187</v>
      </c>
      <c r="H48" s="62"/>
      <c r="I48" s="63"/>
      <c r="J48" s="64"/>
    </row>
    <row r="49" spans="1:10" ht="11.45" customHeight="1">
      <c r="A49" s="354" t="s">
        <v>188</v>
      </c>
      <c r="B49" s="95"/>
      <c r="C49" s="191">
        <v>142500000</v>
      </c>
      <c r="D49" s="242">
        <v>192600000</v>
      </c>
      <c r="E49" s="48">
        <v>951020</v>
      </c>
      <c r="G49" s="61" t="s">
        <v>188</v>
      </c>
      <c r="H49" s="62"/>
      <c r="I49" s="63"/>
      <c r="J49" s="64"/>
    </row>
    <row r="50" spans="1:10" ht="11.45" customHeight="1">
      <c r="A50" s="354" t="s">
        <v>189</v>
      </c>
      <c r="B50" s="95"/>
      <c r="C50" s="191"/>
      <c r="D50" s="242"/>
      <c r="E50" s="48">
        <v>951030</v>
      </c>
      <c r="G50" s="61" t="s">
        <v>189</v>
      </c>
      <c r="H50" s="62"/>
      <c r="I50" s="63"/>
      <c r="J50" s="64"/>
    </row>
    <row r="51" spans="1:10" ht="11.45" customHeight="1">
      <c r="A51" s="354" t="s">
        <v>190</v>
      </c>
      <c r="B51" s="95"/>
      <c r="C51" s="191">
        <v>1050493.07</v>
      </c>
      <c r="D51" s="242"/>
      <c r="E51" s="48">
        <v>951040</v>
      </c>
      <c r="G51" s="61" t="s">
        <v>190</v>
      </c>
      <c r="H51" s="62"/>
      <c r="I51" s="63"/>
      <c r="J51" s="64"/>
    </row>
    <row r="52" spans="1:10" ht="11.45" customHeight="1">
      <c r="A52" s="354" t="s">
        <v>191</v>
      </c>
      <c r="B52" s="95"/>
      <c r="C52" s="191">
        <f>C47+C49+C50+C51</f>
        <v>143550493.06999999</v>
      </c>
      <c r="D52" s="242">
        <f>SUM(D49:D51,D47)</f>
        <v>192600000</v>
      </c>
      <c r="E52" s="48">
        <v>951998</v>
      </c>
      <c r="G52" s="61" t="s">
        <v>191</v>
      </c>
      <c r="H52" s="62"/>
      <c r="I52" s="63"/>
      <c r="J52" s="64"/>
    </row>
    <row r="53" spans="1:10" ht="11.45" customHeight="1">
      <c r="A53" s="354" t="s">
        <v>192</v>
      </c>
      <c r="B53" s="95"/>
      <c r="C53" s="191">
        <v>172500000</v>
      </c>
      <c r="D53" s="242">
        <v>210100000</v>
      </c>
      <c r="E53" s="48">
        <v>952010</v>
      </c>
      <c r="G53" s="61" t="s">
        <v>192</v>
      </c>
      <c r="H53" s="62"/>
      <c r="I53" s="63"/>
      <c r="J53" s="64"/>
    </row>
    <row r="54" spans="1:10" ht="11.45" customHeight="1">
      <c r="A54" s="354" t="s">
        <v>193</v>
      </c>
      <c r="B54" s="95"/>
      <c r="C54" s="191">
        <v>17755599.489999998</v>
      </c>
      <c r="D54" s="242">
        <v>17545494.899999999</v>
      </c>
      <c r="E54" s="48">
        <v>952020</v>
      </c>
      <c r="G54" s="61" t="s">
        <v>193</v>
      </c>
      <c r="H54" s="62"/>
      <c r="I54" s="63"/>
      <c r="J54" s="64"/>
    </row>
    <row r="55" spans="1:10" ht="11.45" customHeight="1">
      <c r="A55" s="354" t="s">
        <v>194</v>
      </c>
      <c r="B55" s="95"/>
      <c r="C55" s="191"/>
      <c r="D55" s="242"/>
      <c r="E55" s="48"/>
      <c r="G55" s="61" t="s">
        <v>194</v>
      </c>
      <c r="H55" s="62"/>
      <c r="I55" s="63"/>
      <c r="J55" s="64"/>
    </row>
    <row r="56" spans="1:10" ht="11.45" customHeight="1">
      <c r="A56" s="354" t="s">
        <v>195</v>
      </c>
      <c r="B56" s="95"/>
      <c r="C56" s="191"/>
      <c r="D56" s="242">
        <v>76301.450000000012</v>
      </c>
      <c r="E56" s="48">
        <v>952030</v>
      </c>
      <c r="G56" s="61" t="s">
        <v>195</v>
      </c>
      <c r="H56" s="62"/>
      <c r="I56" s="63"/>
      <c r="J56" s="64"/>
    </row>
    <row r="57" spans="1:10" ht="11.45" customHeight="1">
      <c r="A57" s="354" t="s">
        <v>196</v>
      </c>
      <c r="B57" s="95"/>
      <c r="C57" s="191">
        <f>C53+C54+C56</f>
        <v>190255599.49000001</v>
      </c>
      <c r="D57" s="242">
        <f>D53+D54+D56</f>
        <v>227721796.34999999</v>
      </c>
      <c r="E57" s="48">
        <v>952998</v>
      </c>
      <c r="G57" s="61" t="s">
        <v>196</v>
      </c>
      <c r="H57" s="62"/>
      <c r="I57" s="63"/>
      <c r="J57" s="64"/>
    </row>
    <row r="58" spans="1:10" ht="11.45" customHeight="1">
      <c r="A58" s="354" t="s">
        <v>197</v>
      </c>
      <c r="B58" s="95"/>
      <c r="C58" s="191">
        <f>C52-C57</f>
        <v>-46705106.420000017</v>
      </c>
      <c r="D58" s="242">
        <f>D52-D57</f>
        <v>-35121796.349999994</v>
      </c>
      <c r="E58" s="48">
        <v>952999</v>
      </c>
      <c r="G58" s="61" t="s">
        <v>197</v>
      </c>
      <c r="H58" s="62"/>
      <c r="I58" s="63"/>
      <c r="J58" s="64"/>
    </row>
    <row r="59" spans="1:10" ht="11.45" customHeight="1">
      <c r="A59" s="354" t="s">
        <v>198</v>
      </c>
      <c r="B59" s="95"/>
      <c r="C59" s="191">
        <v>-209749.61000000002</v>
      </c>
      <c r="D59" s="242">
        <v>211214.69</v>
      </c>
      <c r="E59" s="48">
        <v>961010</v>
      </c>
      <c r="G59" s="61" t="s">
        <v>198</v>
      </c>
      <c r="H59" s="62"/>
      <c r="I59" s="63"/>
      <c r="J59" s="64"/>
    </row>
    <row r="60" spans="1:10" ht="11.45" customHeight="1">
      <c r="A60" s="354" t="s">
        <v>199</v>
      </c>
      <c r="B60" s="95"/>
      <c r="C60" s="191">
        <f>C31+C45+C58+C59</f>
        <v>6671879.4700000798</v>
      </c>
      <c r="D60" s="242">
        <f>D31+D45+D58+D59</f>
        <v>11671071.549999969</v>
      </c>
      <c r="E60" s="48">
        <v>962010</v>
      </c>
      <c r="G60" s="61" t="s">
        <v>199</v>
      </c>
      <c r="H60" s="62"/>
      <c r="I60" s="63"/>
      <c r="J60" s="64"/>
    </row>
    <row r="61" spans="1:10" ht="11.45" customHeight="1">
      <c r="A61" s="354" t="s">
        <v>200</v>
      </c>
      <c r="B61" s="95"/>
      <c r="C61" s="191">
        <f>D62</f>
        <v>93196683.179999933</v>
      </c>
      <c r="D61" s="242">
        <v>81525611.629999965</v>
      </c>
      <c r="E61" s="48">
        <v>962020</v>
      </c>
      <c r="G61" s="61" t="s">
        <v>200</v>
      </c>
      <c r="H61" s="62"/>
      <c r="I61" s="63"/>
      <c r="J61" s="64"/>
    </row>
    <row r="62" spans="1:10" ht="11.45" customHeight="1" thickBot="1">
      <c r="A62" s="355" t="s">
        <v>201</v>
      </c>
      <c r="B62" s="96"/>
      <c r="C62" s="40">
        <f>C60+C61</f>
        <v>99868562.650000006</v>
      </c>
      <c r="D62" s="243">
        <f>D60+D61</f>
        <v>93196683.179999933</v>
      </c>
      <c r="E62" s="48">
        <v>962030</v>
      </c>
      <c r="G62" s="79" t="s">
        <v>201</v>
      </c>
      <c r="H62" s="76"/>
      <c r="I62" s="77"/>
      <c r="J62" s="78"/>
    </row>
    <row r="63" spans="1:10" ht="15" customHeight="1">
      <c r="A63" s="107" t="s">
        <v>250</v>
      </c>
      <c r="B63" s="90"/>
      <c r="C63" s="90"/>
      <c r="D63" s="90"/>
      <c r="E63" s="47"/>
      <c r="G63" s="359" t="s">
        <v>204</v>
      </c>
      <c r="H63" s="359"/>
      <c r="I63" s="359"/>
      <c r="J63" s="359"/>
    </row>
    <row r="65" spans="3:4" ht="14.25" customHeight="1">
      <c r="C65" s="230">
        <f>C62-'TB2017'!M12+'TB2017'!M11</f>
        <v>0</v>
      </c>
      <c r="D65" s="230">
        <f>D62-'TB2017'!F12+'TB2017'!F11</f>
        <v>-8.3819031715393066E-8</v>
      </c>
    </row>
    <row r="66" spans="3:4" ht="14.25" customHeight="1">
      <c r="C66" s="230"/>
    </row>
  </sheetData>
  <mergeCells count="63">
    <mergeCell ref="G1:J1"/>
    <mergeCell ref="G2:J2"/>
    <mergeCell ref="G63:J63"/>
    <mergeCell ref="A1:D1"/>
    <mergeCell ref="A2:D2"/>
    <mergeCell ref="A5"/>
    <mergeCell ref="A6"/>
    <mergeCell ref="A7"/>
    <mergeCell ref="A8"/>
    <mergeCell ref="A9"/>
    <mergeCell ref="A10"/>
    <mergeCell ref="A11"/>
    <mergeCell ref="A12"/>
    <mergeCell ref="A13"/>
    <mergeCell ref="A14"/>
    <mergeCell ref="A15"/>
    <mergeCell ref="A16"/>
    <mergeCell ref="A17"/>
    <mergeCell ref="A18"/>
    <mergeCell ref="A19"/>
    <mergeCell ref="A20"/>
    <mergeCell ref="A21"/>
    <mergeCell ref="A22"/>
    <mergeCell ref="A23"/>
    <mergeCell ref="A24"/>
    <mergeCell ref="A25"/>
    <mergeCell ref="A26"/>
    <mergeCell ref="A27"/>
    <mergeCell ref="A28"/>
    <mergeCell ref="A29"/>
    <mergeCell ref="A30"/>
    <mergeCell ref="A31"/>
    <mergeCell ref="A32"/>
    <mergeCell ref="A33"/>
    <mergeCell ref="A34"/>
    <mergeCell ref="A35"/>
    <mergeCell ref="A36"/>
    <mergeCell ref="A37"/>
    <mergeCell ref="A38"/>
    <mergeCell ref="A39"/>
    <mergeCell ref="A40"/>
    <mergeCell ref="A51"/>
    <mergeCell ref="A41"/>
    <mergeCell ref="A42"/>
    <mergeCell ref="A43"/>
    <mergeCell ref="A44"/>
    <mergeCell ref="A45"/>
    <mergeCell ref="A46"/>
    <mergeCell ref="A47"/>
    <mergeCell ref="A48"/>
    <mergeCell ref="A49"/>
    <mergeCell ref="A50"/>
    <mergeCell ref="A61"/>
    <mergeCell ref="A62"/>
    <mergeCell ref="A52"/>
    <mergeCell ref="A53"/>
    <mergeCell ref="A54"/>
    <mergeCell ref="A55"/>
    <mergeCell ref="A56"/>
    <mergeCell ref="A57"/>
    <mergeCell ref="A58"/>
    <mergeCell ref="A59"/>
    <mergeCell ref="A60"/>
  </mergeCells>
  <phoneticPr fontId="14" type="noConversion"/>
  <printOptions horizontalCentered="1" verticalCentered="1"/>
  <pageMargins left="0.78740157480314965" right="0.78740157480314965" top="0.82677165354330717" bottom="0.6692913385826772" header="0.51181102362204722" footer="0.39370078740157483"/>
  <pageSetup paperSize="9" scale="93" fitToHeight="0" orientation="portrait" blackAndWhite="1" errors="blank" r:id="rId1"/>
  <headerFooter scaleWithDoc="0" alignWithMargins="0">
    <oddFooter>&amp;C&amp;9第 8 页  共 43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view="pageBreakPreview" topLeftCell="A27" zoomScaleNormal="100" zoomScaleSheetLayoutView="100" workbookViewId="0">
      <selection activeCell="C44" sqref="C44:D44"/>
    </sheetView>
  </sheetViews>
  <sheetFormatPr defaultColWidth="9.140625" defaultRowHeight="12"/>
  <cols>
    <col min="1" max="1" width="51" style="45" customWidth="1"/>
    <col min="2" max="2" width="4.5703125" style="45" hidden="1" customWidth="1"/>
    <col min="3" max="4" width="21.5703125" style="45" customWidth="1"/>
    <col min="5" max="5" width="3.140625" style="71" hidden="1" customWidth="1"/>
    <col min="6" max="6" width="9.140625" style="45"/>
    <col min="7" max="7" width="50" style="45" customWidth="1"/>
    <col min="8" max="8" width="6" style="45" customWidth="1"/>
    <col min="9" max="10" width="21.85546875" style="45" customWidth="1"/>
    <col min="11" max="16384" width="9.140625" style="45"/>
  </cols>
  <sheetData>
    <row r="1" spans="1:10" ht="27" customHeight="1">
      <c r="A1" s="360" t="s">
        <v>1674</v>
      </c>
      <c r="B1" s="360"/>
      <c r="C1" s="360"/>
      <c r="D1" s="360"/>
      <c r="E1" s="149"/>
      <c r="G1" s="364" t="s">
        <v>396</v>
      </c>
      <c r="H1" s="364"/>
      <c r="I1" s="364"/>
      <c r="J1" s="364"/>
    </row>
    <row r="2" spans="1:10" ht="18.600000000000001" customHeight="1">
      <c r="A2" s="333" t="s">
        <v>397</v>
      </c>
      <c r="B2" s="329"/>
      <c r="C2" s="329"/>
      <c r="D2" s="365"/>
      <c r="E2" s="149"/>
      <c r="G2" s="366" t="s">
        <v>398</v>
      </c>
      <c r="H2" s="367"/>
      <c r="I2" s="367"/>
      <c r="J2" s="368"/>
    </row>
    <row r="3" spans="1:10" ht="17.100000000000001" customHeight="1">
      <c r="A3" s="186"/>
      <c r="B3" s="187"/>
      <c r="C3" s="187"/>
      <c r="D3" s="3" t="s">
        <v>399</v>
      </c>
      <c r="E3" s="73"/>
      <c r="G3" s="369" t="s">
        <v>400</v>
      </c>
      <c r="H3" s="370"/>
      <c r="I3" s="371"/>
      <c r="J3" s="370"/>
    </row>
    <row r="4" spans="1:10" ht="17.100000000000001" customHeight="1" thickBot="1">
      <c r="A4" s="222" t="str">
        <f>合现!A4</f>
        <v>编制单位：浙江富润印染有限公司</v>
      </c>
      <c r="B4" s="188"/>
      <c r="C4" s="188"/>
      <c r="D4" s="6" t="s">
        <v>402</v>
      </c>
      <c r="E4" s="73"/>
      <c r="G4" s="117" t="s">
        <v>401</v>
      </c>
      <c r="H4" s="99"/>
      <c r="I4" s="99"/>
      <c r="J4" s="150" t="s">
        <v>402</v>
      </c>
    </row>
    <row r="5" spans="1:10" ht="26.1" customHeight="1">
      <c r="A5" s="195" t="s">
        <v>403</v>
      </c>
      <c r="B5" s="8" t="s">
        <v>404</v>
      </c>
      <c r="C5" s="189" t="s">
        <v>405</v>
      </c>
      <c r="D5" s="10" t="s">
        <v>406</v>
      </c>
      <c r="E5" s="81"/>
      <c r="G5" s="105" t="s">
        <v>403</v>
      </c>
      <c r="H5" s="151" t="s">
        <v>404</v>
      </c>
      <c r="I5" s="103" t="s">
        <v>405</v>
      </c>
      <c r="J5" s="104" t="s">
        <v>406</v>
      </c>
    </row>
    <row r="6" spans="1:10" ht="16.5" customHeight="1">
      <c r="A6" s="196" t="s">
        <v>407</v>
      </c>
      <c r="B6" s="12"/>
      <c r="C6" s="190"/>
      <c r="D6" s="152"/>
      <c r="E6" s="70"/>
      <c r="G6" s="153" t="s">
        <v>407</v>
      </c>
      <c r="H6" s="154"/>
      <c r="I6" s="58"/>
      <c r="J6" s="155"/>
    </row>
    <row r="7" spans="1:10" ht="16.5" customHeight="1">
      <c r="A7" s="197" t="s">
        <v>408</v>
      </c>
      <c r="B7" s="15"/>
      <c r="C7" s="191">
        <v>347491126.27999991</v>
      </c>
      <c r="D7" s="232">
        <v>319729038.83999997</v>
      </c>
      <c r="E7" s="49">
        <v>931010</v>
      </c>
      <c r="G7" s="156" t="s">
        <v>408</v>
      </c>
      <c r="H7" s="157"/>
      <c r="I7" s="63"/>
      <c r="J7" s="232">
        <v>1449764.22</v>
      </c>
    </row>
    <row r="8" spans="1:10" ht="16.5" customHeight="1">
      <c r="A8" s="197" t="s">
        <v>409</v>
      </c>
      <c r="B8" s="15"/>
      <c r="C8" s="191">
        <v>970615.66</v>
      </c>
      <c r="D8" s="232">
        <v>226121.54</v>
      </c>
      <c r="E8" s="49">
        <v>931120</v>
      </c>
      <c r="G8" s="156" t="s">
        <v>409</v>
      </c>
      <c r="H8" s="157"/>
      <c r="I8" s="63"/>
      <c r="J8" s="232"/>
    </row>
    <row r="9" spans="1:10" ht="16.5" customHeight="1">
      <c r="A9" s="197" t="s">
        <v>410</v>
      </c>
      <c r="B9" s="15"/>
      <c r="C9" s="191">
        <v>1280103.2500000028</v>
      </c>
      <c r="D9" s="232">
        <v>567150.4</v>
      </c>
      <c r="E9" s="49">
        <v>931130</v>
      </c>
      <c r="G9" s="156" t="s">
        <v>410</v>
      </c>
      <c r="H9" s="157"/>
      <c r="I9" s="63"/>
      <c r="J9" s="232">
        <v>3355682.56</v>
      </c>
    </row>
    <row r="10" spans="1:10" ht="16.5" customHeight="1">
      <c r="A10" s="197" t="s">
        <v>411</v>
      </c>
      <c r="B10" s="15"/>
      <c r="C10" s="191">
        <f>SUM(C7:C9)</f>
        <v>349741845.18999994</v>
      </c>
      <c r="D10" s="232">
        <f>SUM(D7:D9)</f>
        <v>320522310.77999997</v>
      </c>
      <c r="E10" s="49">
        <v>931998</v>
      </c>
      <c r="G10" s="156" t="s">
        <v>411</v>
      </c>
      <c r="H10" s="157"/>
      <c r="I10" s="63"/>
      <c r="J10" s="64"/>
    </row>
    <row r="11" spans="1:10" ht="16.5" customHeight="1">
      <c r="A11" s="197" t="s">
        <v>412</v>
      </c>
      <c r="B11" s="15"/>
      <c r="C11" s="191">
        <v>166330309.14999998</v>
      </c>
      <c r="D11" s="232">
        <v>121400110.33</v>
      </c>
      <c r="E11" s="49">
        <v>932010</v>
      </c>
      <c r="G11" s="156" t="s">
        <v>412</v>
      </c>
      <c r="H11" s="157"/>
      <c r="I11" s="63"/>
      <c r="J11" s="232">
        <v>22723.43</v>
      </c>
    </row>
    <row r="12" spans="1:10" ht="16.5" customHeight="1">
      <c r="A12" s="197" t="s">
        <v>413</v>
      </c>
      <c r="B12" s="15"/>
      <c r="C12" s="191">
        <v>88849896.029999986</v>
      </c>
      <c r="D12" s="232">
        <v>101196561.38000003</v>
      </c>
      <c r="E12" s="49">
        <v>932070</v>
      </c>
      <c r="G12" s="156" t="s">
        <v>413</v>
      </c>
      <c r="H12" s="157"/>
      <c r="I12" s="63"/>
      <c r="J12" s="232">
        <v>14191572.57</v>
      </c>
    </row>
    <row r="13" spans="1:10" ht="16.5" customHeight="1">
      <c r="A13" s="197" t="s">
        <v>414</v>
      </c>
      <c r="B13" s="15"/>
      <c r="C13" s="191">
        <v>31512839.869999994</v>
      </c>
      <c r="D13" s="232">
        <v>38865047.829999998</v>
      </c>
      <c r="E13" s="49">
        <v>932080</v>
      </c>
      <c r="G13" s="156" t="s">
        <v>414</v>
      </c>
      <c r="H13" s="157"/>
      <c r="I13" s="63"/>
      <c r="J13" s="232">
        <v>11953193.640000001</v>
      </c>
    </row>
    <row r="14" spans="1:10" ht="16.5" customHeight="1">
      <c r="A14" s="197" t="s">
        <v>415</v>
      </c>
      <c r="B14" s="15"/>
      <c r="C14" s="191">
        <v>13526732.299999997</v>
      </c>
      <c r="D14" s="232">
        <v>10877791.690000003</v>
      </c>
      <c r="E14" s="49">
        <v>932090</v>
      </c>
      <c r="G14" s="156" t="s">
        <v>415</v>
      </c>
      <c r="H14" s="157"/>
      <c r="I14" s="63"/>
      <c r="J14" s="232">
        <v>5005336.63</v>
      </c>
    </row>
    <row r="15" spans="1:10" ht="16.5" customHeight="1">
      <c r="A15" s="197" t="s">
        <v>416</v>
      </c>
      <c r="B15" s="15"/>
      <c r="C15" s="191">
        <f>SUM(C11:C14)</f>
        <v>300219777.34999996</v>
      </c>
      <c r="D15" s="232">
        <f>SUM(D11:D14)</f>
        <v>272339511.23000002</v>
      </c>
      <c r="E15" s="49">
        <v>932998</v>
      </c>
      <c r="G15" s="156" t="s">
        <v>416</v>
      </c>
      <c r="H15" s="157"/>
      <c r="I15" s="63"/>
      <c r="J15" s="64"/>
    </row>
    <row r="16" spans="1:10" ht="16.5" customHeight="1">
      <c r="A16" s="197" t="s">
        <v>417</v>
      </c>
      <c r="B16" s="15"/>
      <c r="C16" s="191">
        <f>C10-C15</f>
        <v>49522067.839999974</v>
      </c>
      <c r="D16" s="232">
        <f>D10-D15</f>
        <v>48182799.549999952</v>
      </c>
      <c r="E16" s="49">
        <v>932999</v>
      </c>
      <c r="G16" s="156" t="s">
        <v>417</v>
      </c>
      <c r="H16" s="157"/>
      <c r="I16" s="63"/>
      <c r="J16" s="64"/>
    </row>
    <row r="17" spans="1:10" ht="16.5" customHeight="1">
      <c r="A17" s="197" t="s">
        <v>418</v>
      </c>
      <c r="B17" s="15"/>
      <c r="C17" s="191"/>
      <c r="D17" s="232"/>
      <c r="E17" s="49"/>
      <c r="G17" s="156" t="s">
        <v>418</v>
      </c>
      <c r="H17" s="157"/>
      <c r="I17" s="63"/>
      <c r="J17" s="64"/>
    </row>
    <row r="18" spans="1:10" ht="16.5" customHeight="1">
      <c r="A18" s="197" t="s">
        <v>419</v>
      </c>
      <c r="B18" s="15"/>
      <c r="C18" s="191">
        <v>21500000</v>
      </c>
      <c r="D18" s="232">
        <v>54050000</v>
      </c>
      <c r="E18" s="49">
        <v>941010</v>
      </c>
      <c r="G18" s="156" t="s">
        <v>419</v>
      </c>
      <c r="H18" s="157"/>
      <c r="I18" s="63"/>
      <c r="J18" s="232">
        <v>166155587.44999999</v>
      </c>
    </row>
    <row r="19" spans="1:10" ht="16.5" customHeight="1">
      <c r="A19" s="197" t="s">
        <v>420</v>
      </c>
      <c r="B19" s="15"/>
      <c r="C19" s="191">
        <v>438108.93</v>
      </c>
      <c r="D19" s="232">
        <v>46361.22</v>
      </c>
      <c r="E19" s="49">
        <v>941020</v>
      </c>
      <c r="G19" s="156" t="s">
        <v>420</v>
      </c>
      <c r="H19" s="157"/>
      <c r="I19" s="63"/>
      <c r="J19" s="232">
        <v>15791405.92</v>
      </c>
    </row>
    <row r="20" spans="1:10" ht="16.5" customHeight="1">
      <c r="A20" s="197" t="s">
        <v>421</v>
      </c>
      <c r="B20" s="15"/>
      <c r="C20" s="191">
        <v>1794000</v>
      </c>
      <c r="D20" s="232">
        <v>8380869.1100000003</v>
      </c>
      <c r="E20" s="49">
        <v>941030</v>
      </c>
      <c r="G20" s="156" t="s">
        <v>421</v>
      </c>
      <c r="H20" s="157"/>
      <c r="I20" s="63"/>
      <c r="J20" s="232"/>
    </row>
    <row r="21" spans="1:10" ht="16.5" customHeight="1">
      <c r="A21" s="197" t="s">
        <v>422</v>
      </c>
      <c r="B21" s="15"/>
      <c r="C21" s="191"/>
      <c r="D21" s="232"/>
      <c r="E21" s="49">
        <v>941040</v>
      </c>
      <c r="G21" s="156" t="s">
        <v>422</v>
      </c>
      <c r="H21" s="157"/>
      <c r="I21" s="63"/>
      <c r="J21" s="232"/>
    </row>
    <row r="22" spans="1:10" ht="16.5" customHeight="1">
      <c r="A22" s="197" t="s">
        <v>423</v>
      </c>
      <c r="B22" s="15"/>
      <c r="C22" s="191">
        <v>7403986.1200000048</v>
      </c>
      <c r="D22" s="232">
        <v>902147.68</v>
      </c>
      <c r="E22" s="49">
        <v>941050</v>
      </c>
      <c r="G22" s="156" t="s">
        <v>423</v>
      </c>
      <c r="H22" s="157"/>
      <c r="I22" s="63"/>
      <c r="J22" s="232">
        <v>33500000</v>
      </c>
    </row>
    <row r="23" spans="1:10" ht="16.5" customHeight="1">
      <c r="A23" s="197" t="s">
        <v>424</v>
      </c>
      <c r="B23" s="15"/>
      <c r="C23" s="191">
        <f>SUM(C18:C22)</f>
        <v>31136095.050000004</v>
      </c>
      <c r="D23" s="232">
        <f>SUM(D18:D22)</f>
        <v>63379378.009999998</v>
      </c>
      <c r="E23" s="49">
        <v>941998</v>
      </c>
      <c r="G23" s="156" t="s">
        <v>424</v>
      </c>
      <c r="H23" s="157"/>
      <c r="I23" s="63"/>
      <c r="J23" s="64"/>
    </row>
    <row r="24" spans="1:10" ht="16.5" customHeight="1">
      <c r="A24" s="197" t="s">
        <v>425</v>
      </c>
      <c r="B24" s="15"/>
      <c r="C24" s="191">
        <v>20730741.739999998</v>
      </c>
      <c r="D24" s="232">
        <v>8242434.4100000001</v>
      </c>
      <c r="E24" s="49">
        <v>942010</v>
      </c>
      <c r="G24" s="156" t="s">
        <v>425</v>
      </c>
      <c r="H24" s="157"/>
      <c r="I24" s="63"/>
      <c r="J24" s="232"/>
    </row>
    <row r="25" spans="1:10" ht="16.5" customHeight="1">
      <c r="A25" s="197" t="s">
        <v>426</v>
      </c>
      <c r="B25" s="15"/>
      <c r="C25" s="191">
        <v>19000000</v>
      </c>
      <c r="D25" s="232">
        <v>65040000</v>
      </c>
      <c r="E25" s="49">
        <v>942020</v>
      </c>
      <c r="G25" s="156" t="s">
        <v>426</v>
      </c>
      <c r="H25" s="157"/>
      <c r="I25" s="63"/>
      <c r="J25" s="232">
        <v>12889915.050000001</v>
      </c>
    </row>
    <row r="26" spans="1:10" ht="16.5" customHeight="1">
      <c r="A26" s="197" t="s">
        <v>427</v>
      </c>
      <c r="B26" s="15"/>
      <c r="C26" s="191"/>
      <c r="D26" s="232"/>
      <c r="E26" s="49">
        <v>942040</v>
      </c>
      <c r="G26" s="156" t="s">
        <v>427</v>
      </c>
      <c r="H26" s="157"/>
      <c r="I26" s="63"/>
      <c r="J26" s="232"/>
    </row>
    <row r="27" spans="1:10" ht="16.5" customHeight="1">
      <c r="A27" s="197" t="s">
        <v>428</v>
      </c>
      <c r="B27" s="15"/>
      <c r="C27" s="191">
        <v>355593</v>
      </c>
      <c r="D27" s="232"/>
      <c r="E27" s="49">
        <v>942050</v>
      </c>
      <c r="G27" s="156" t="s">
        <v>428</v>
      </c>
      <c r="H27" s="157"/>
      <c r="I27" s="63"/>
      <c r="J27" s="232">
        <v>29294785.609999999</v>
      </c>
    </row>
    <row r="28" spans="1:10" ht="16.5" customHeight="1">
      <c r="A28" s="197" t="s">
        <v>429</v>
      </c>
      <c r="B28" s="15"/>
      <c r="C28" s="191">
        <f>SUM(C24:C27)</f>
        <v>40086334.739999995</v>
      </c>
      <c r="D28" s="232">
        <f>SUM(D24:D27)</f>
        <v>73282434.409999996</v>
      </c>
      <c r="E28" s="49">
        <v>942998</v>
      </c>
      <c r="G28" s="156" t="s">
        <v>429</v>
      </c>
      <c r="H28" s="157"/>
      <c r="I28" s="63"/>
      <c r="J28" s="64"/>
    </row>
    <row r="29" spans="1:10" ht="16.5" customHeight="1">
      <c r="A29" s="197" t="s">
        <v>430</v>
      </c>
      <c r="B29" s="15"/>
      <c r="C29" s="191">
        <f>C23-C28</f>
        <v>-8950239.6899999902</v>
      </c>
      <c r="D29" s="232">
        <f>D23-D28</f>
        <v>-9903056.3999999985</v>
      </c>
      <c r="E29" s="49">
        <v>942999</v>
      </c>
      <c r="G29" s="156" t="s">
        <v>430</v>
      </c>
      <c r="H29" s="157"/>
      <c r="I29" s="63"/>
      <c r="J29" s="64"/>
    </row>
    <row r="30" spans="1:10" ht="16.5" customHeight="1">
      <c r="A30" s="197" t="s">
        <v>431</v>
      </c>
      <c r="B30" s="15"/>
      <c r="C30" s="191"/>
      <c r="D30" s="232"/>
      <c r="E30" s="49"/>
      <c r="G30" s="156" t="s">
        <v>431</v>
      </c>
      <c r="H30" s="157"/>
      <c r="I30" s="63"/>
      <c r="J30" s="64"/>
    </row>
    <row r="31" spans="1:10" ht="16.5" customHeight="1">
      <c r="A31" s="197" t="s">
        <v>432</v>
      </c>
      <c r="B31" s="15"/>
      <c r="C31" s="191"/>
      <c r="D31" s="232"/>
      <c r="E31" s="49">
        <v>951010</v>
      </c>
      <c r="G31" s="156" t="s">
        <v>432</v>
      </c>
      <c r="H31" s="157"/>
      <c r="I31" s="63"/>
      <c r="J31" s="232"/>
    </row>
    <row r="32" spans="1:10" ht="16.5" customHeight="1">
      <c r="A32" s="197" t="s">
        <v>433</v>
      </c>
      <c r="B32" s="15"/>
      <c r="C32" s="191">
        <v>95000000</v>
      </c>
      <c r="D32" s="232">
        <v>135100000</v>
      </c>
      <c r="E32" s="49">
        <v>951020</v>
      </c>
      <c r="G32" s="156" t="s">
        <v>433</v>
      </c>
      <c r="H32" s="157"/>
      <c r="I32" s="63"/>
      <c r="J32" s="232">
        <v>120000000</v>
      </c>
    </row>
    <row r="33" spans="1:10" ht="16.5" customHeight="1">
      <c r="A33" s="197" t="s">
        <v>434</v>
      </c>
      <c r="B33" s="15"/>
      <c r="C33" s="191">
        <v>1050493.07</v>
      </c>
      <c r="D33" s="232"/>
      <c r="E33" s="49">
        <v>951030</v>
      </c>
      <c r="G33" s="156" t="s">
        <v>435</v>
      </c>
      <c r="H33" s="157"/>
      <c r="I33" s="63"/>
      <c r="J33" s="232"/>
    </row>
    <row r="34" spans="1:10" ht="16.5" customHeight="1">
      <c r="A34" s="197" t="s">
        <v>436</v>
      </c>
      <c r="B34" s="15"/>
      <c r="C34" s="191">
        <f>SUM(C31:C33)</f>
        <v>96050493.069999993</v>
      </c>
      <c r="D34" s="232">
        <f>SUM(D32:D33)</f>
        <v>135100000</v>
      </c>
      <c r="E34" s="49">
        <v>951040</v>
      </c>
      <c r="G34" s="156" t="s">
        <v>434</v>
      </c>
      <c r="H34" s="157"/>
      <c r="I34" s="63"/>
      <c r="J34" s="64"/>
    </row>
    <row r="35" spans="1:10" ht="16.5" customHeight="1">
      <c r="A35" s="197" t="s">
        <v>437</v>
      </c>
      <c r="B35" s="15"/>
      <c r="C35" s="191">
        <v>125000000</v>
      </c>
      <c r="D35" s="232">
        <v>135100000</v>
      </c>
      <c r="E35" s="49">
        <v>951998</v>
      </c>
      <c r="G35" s="156" t="s">
        <v>436</v>
      </c>
      <c r="H35" s="157"/>
      <c r="I35" s="63"/>
      <c r="J35" s="64"/>
    </row>
    <row r="36" spans="1:10" ht="16.5" customHeight="1">
      <c r="A36" s="197" t="s">
        <v>438</v>
      </c>
      <c r="B36" s="15"/>
      <c r="C36" s="191">
        <v>15555744.349999998</v>
      </c>
      <c r="D36" s="232">
        <v>14630123.51</v>
      </c>
      <c r="E36" s="49">
        <v>952010</v>
      </c>
      <c r="G36" s="156" t="s">
        <v>437</v>
      </c>
      <c r="H36" s="157"/>
      <c r="I36" s="63"/>
      <c r="J36" s="64">
        <v>200000000</v>
      </c>
    </row>
    <row r="37" spans="1:10" ht="16.5" customHeight="1">
      <c r="A37" s="197" t="s">
        <v>439</v>
      </c>
      <c r="B37" s="15"/>
      <c r="C37" s="191"/>
      <c r="D37" s="232"/>
      <c r="E37" s="49">
        <v>952020</v>
      </c>
      <c r="G37" s="156" t="s">
        <v>438</v>
      </c>
      <c r="H37" s="157"/>
      <c r="I37" s="63"/>
      <c r="J37" s="64">
        <v>13379966.27</v>
      </c>
    </row>
    <row r="38" spans="1:10" ht="16.5" customHeight="1">
      <c r="A38" s="197" t="s">
        <v>440</v>
      </c>
      <c r="B38" s="15"/>
      <c r="C38" s="191">
        <f>SUM(C35:C37)</f>
        <v>140555744.34999999</v>
      </c>
      <c r="D38" s="232">
        <f>SUM(D35:D37)</f>
        <v>149730123.50999999</v>
      </c>
      <c r="E38" s="49">
        <v>952030</v>
      </c>
      <c r="G38" s="156" t="s">
        <v>439</v>
      </c>
      <c r="H38" s="157"/>
      <c r="I38" s="63"/>
      <c r="J38" s="64">
        <v>10441149.77</v>
      </c>
    </row>
    <row r="39" spans="1:10" ht="16.5" customHeight="1">
      <c r="A39" s="197" t="s">
        <v>441</v>
      </c>
      <c r="B39" s="15"/>
      <c r="C39" s="191">
        <f>C34-C38</f>
        <v>-44505251.280000001</v>
      </c>
      <c r="D39" s="232">
        <f>D34-D38</f>
        <v>-14630123.50999999</v>
      </c>
      <c r="E39" s="49">
        <v>952998</v>
      </c>
      <c r="G39" s="156" t="s">
        <v>440</v>
      </c>
      <c r="H39" s="157"/>
      <c r="I39" s="63"/>
      <c r="J39" s="64"/>
    </row>
    <row r="40" spans="1:10" ht="16.5" customHeight="1">
      <c r="A40" s="197" t="s">
        <v>442</v>
      </c>
      <c r="B40" s="15"/>
      <c r="C40" s="191">
        <v>-69232.69</v>
      </c>
      <c r="D40" s="232">
        <v>77354.22</v>
      </c>
      <c r="E40" s="49">
        <v>952999</v>
      </c>
      <c r="G40" s="156" t="s">
        <v>441</v>
      </c>
      <c r="H40" s="157"/>
      <c r="I40" s="63"/>
      <c r="J40" s="64"/>
    </row>
    <row r="41" spans="1:10" ht="16.5" customHeight="1">
      <c r="A41" s="197" t="s">
        <v>443</v>
      </c>
      <c r="B41" s="15"/>
      <c r="C41" s="191">
        <f>C16+C29+C39+C40</f>
        <v>-4002655.8200000175</v>
      </c>
      <c r="D41" s="232">
        <f>D16+D29+D39+D40</f>
        <v>23726973.859999962</v>
      </c>
      <c r="E41" s="49">
        <v>961010</v>
      </c>
      <c r="G41" s="156" t="s">
        <v>442</v>
      </c>
      <c r="H41" s="157"/>
      <c r="I41" s="63"/>
      <c r="J41" s="64"/>
    </row>
    <row r="42" spans="1:10" ht="16.5" customHeight="1">
      <c r="A42" s="197" t="s">
        <v>444</v>
      </c>
      <c r="B42" s="15"/>
      <c r="C42" s="191">
        <f>D43</f>
        <v>74507862.199999958</v>
      </c>
      <c r="D42" s="232">
        <v>50780888.340000004</v>
      </c>
      <c r="E42" s="49">
        <v>962010</v>
      </c>
      <c r="G42" s="156" t="s">
        <v>443</v>
      </c>
      <c r="H42" s="157"/>
      <c r="I42" s="63"/>
      <c r="J42" s="64">
        <v>43073797.179999948</v>
      </c>
    </row>
    <row r="43" spans="1:10" ht="16.5" customHeight="1" thickBot="1">
      <c r="A43" s="198" t="s">
        <v>445</v>
      </c>
      <c r="B43" s="223"/>
      <c r="C43" s="40">
        <f>C41+C42</f>
        <v>70505206.379999936</v>
      </c>
      <c r="D43" s="244">
        <f>D41+D42</f>
        <v>74507862.199999958</v>
      </c>
      <c r="E43" s="49">
        <v>962020</v>
      </c>
      <c r="G43" s="156" t="s">
        <v>444</v>
      </c>
      <c r="H43" s="157"/>
      <c r="I43" s="63"/>
      <c r="J43" s="64">
        <v>59689073.57</v>
      </c>
    </row>
    <row r="44" spans="1:10" ht="20.100000000000001" customHeight="1" thickBot="1">
      <c r="A44" s="90" t="s">
        <v>1688</v>
      </c>
      <c r="B44" s="90"/>
      <c r="C44" s="333" t="s">
        <v>1675</v>
      </c>
      <c r="D44" s="333"/>
      <c r="E44" s="49">
        <v>962030</v>
      </c>
      <c r="G44" s="158" t="s">
        <v>445</v>
      </c>
      <c r="H44" s="159"/>
      <c r="I44" s="77"/>
      <c r="J44" s="78">
        <v>102762870.74999994</v>
      </c>
    </row>
    <row r="45" spans="1:10" ht="15" customHeight="1">
      <c r="E45" s="100"/>
      <c r="G45" s="363" t="s">
        <v>447</v>
      </c>
      <c r="H45" s="363"/>
      <c r="I45" s="363"/>
      <c r="J45" s="363"/>
    </row>
    <row r="46" spans="1:10">
      <c r="C46" s="230">
        <f>C43-'TB2017'!G12+'TB2017'!G11</f>
        <v>-6.9849193096160889E-8</v>
      </c>
      <c r="D46" s="230">
        <f>D43-'TB2017'!E12+'TB2017'!E11</f>
        <v>-3.9115548133850098E-8</v>
      </c>
    </row>
  </sheetData>
  <mergeCells count="7">
    <mergeCell ref="G45:J45"/>
    <mergeCell ref="A1:D1"/>
    <mergeCell ref="G1:J1"/>
    <mergeCell ref="A2:D2"/>
    <mergeCell ref="G2:J2"/>
    <mergeCell ref="G3:J3"/>
    <mergeCell ref="C44:D44"/>
  </mergeCells>
  <phoneticPr fontId="2" type="noConversion"/>
  <pageMargins left="0.70866141732283472" right="0.70866141732283472" top="0.78740157480314965" bottom="0.74803149606299213" header="0.31496062992125984" footer="0.43307086614173229"/>
  <pageSetup paperSize="9" scale="94" orientation="portrait" r:id="rId1"/>
  <headerFooter>
    <oddFooter>&amp;C第 9 页  共 43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5"/>
  <sheetViews>
    <sheetView view="pageBreakPreview" zoomScaleNormal="130" zoomScaleSheetLayoutView="100" workbookViewId="0">
      <selection activeCell="F11" sqref="F11"/>
    </sheetView>
  </sheetViews>
  <sheetFormatPr defaultColWidth="9.140625" defaultRowHeight="14.25" customHeight="1"/>
  <cols>
    <col min="1" max="1" width="27.5703125" style="45" customWidth="1"/>
    <col min="2" max="2" width="15.140625" style="45" bestFit="1" customWidth="1"/>
    <col min="3" max="5" width="4.42578125" style="45" customWidth="1"/>
    <col min="6" max="6" width="14.140625" style="45" bestFit="1" customWidth="1"/>
    <col min="7" max="9" width="6.140625" style="45" customWidth="1"/>
    <col min="10" max="10" width="14.7109375" style="45" customWidth="1"/>
    <col min="11" max="11" width="6.7109375" style="45" customWidth="1"/>
    <col min="12" max="12" width="15.7109375" style="45" customWidth="1"/>
    <col min="13" max="13" width="14.7109375" style="45" customWidth="1"/>
    <col min="14" max="14" width="15.7109375" style="45" customWidth="1"/>
    <col min="15" max="15" width="15.140625" style="45" bestFit="1" customWidth="1"/>
    <col min="16" max="18" width="4.42578125" style="45" customWidth="1"/>
    <col min="19" max="19" width="14.140625" style="45" bestFit="1" customWidth="1"/>
    <col min="20" max="22" width="6.140625" style="45" customWidth="1"/>
    <col min="23" max="23" width="14.7109375" style="45" customWidth="1"/>
    <col min="24" max="24" width="6.7109375" style="45" customWidth="1"/>
    <col min="25" max="25" width="15.7109375" style="45" customWidth="1"/>
    <col min="26" max="26" width="14.7109375" style="45" customWidth="1"/>
    <col min="27" max="27" width="15.7109375" style="45" customWidth="1"/>
    <col min="28" max="16384" width="9.140625" style="45"/>
  </cols>
  <sheetData>
    <row r="1" spans="1:27" ht="30" customHeight="1">
      <c r="A1" s="397" t="s">
        <v>206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</row>
    <row r="2" spans="1:27" ht="16.5" customHeight="1">
      <c r="A2" s="398" t="s">
        <v>251</v>
      </c>
      <c r="B2" s="329"/>
      <c r="C2" s="329"/>
      <c r="D2" s="329"/>
      <c r="E2" s="329"/>
      <c r="F2" s="329"/>
      <c r="G2" s="329"/>
      <c r="H2" s="329"/>
      <c r="I2" s="329"/>
      <c r="J2" s="333"/>
      <c r="K2" s="333"/>
      <c r="L2" s="333"/>
      <c r="M2" s="333"/>
      <c r="N2" s="333"/>
      <c r="O2" s="333"/>
      <c r="P2" s="333"/>
      <c r="Q2" s="333"/>
      <c r="R2" s="333"/>
      <c r="S2" s="329"/>
      <c r="T2" s="329"/>
      <c r="U2" s="329"/>
      <c r="V2" s="329"/>
      <c r="W2" s="329"/>
      <c r="X2" s="329"/>
      <c r="Y2" s="329"/>
      <c r="Z2" s="329"/>
      <c r="AA2" s="329"/>
    </row>
    <row r="3" spans="1:27" ht="16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312" t="s">
        <v>236</v>
      </c>
    </row>
    <row r="4" spans="1:27" ht="18" customHeight="1" thickBot="1">
      <c r="A4" s="399" t="str">
        <f>母现!A4</f>
        <v>编制单位：浙江富润印染有限公司</v>
      </c>
      <c r="B4" s="399"/>
      <c r="C4" s="399"/>
      <c r="D4" s="399"/>
      <c r="E4" s="399"/>
      <c r="F4" s="399"/>
      <c r="G4" s="399"/>
      <c r="H4" s="310"/>
      <c r="I4" s="310"/>
      <c r="J4" s="400"/>
      <c r="K4" s="400"/>
      <c r="L4" s="400"/>
      <c r="M4" s="400"/>
      <c r="N4" s="400"/>
      <c r="O4" s="400"/>
      <c r="P4" s="162"/>
      <c r="Q4" s="162"/>
      <c r="R4" s="162"/>
      <c r="S4" s="310"/>
      <c r="T4" s="310"/>
      <c r="U4" s="310"/>
      <c r="V4" s="310"/>
      <c r="W4" s="310"/>
      <c r="X4" s="310"/>
      <c r="Y4" s="310"/>
      <c r="Z4" s="401" t="s">
        <v>97</v>
      </c>
      <c r="AA4" s="401"/>
    </row>
    <row r="5" spans="1:27" ht="17.25" customHeight="1">
      <c r="A5" s="390" t="s">
        <v>207</v>
      </c>
      <c r="B5" s="322" t="s">
        <v>143</v>
      </c>
      <c r="C5" s="322"/>
      <c r="D5" s="322"/>
      <c r="E5" s="393"/>
      <c r="F5" s="394"/>
      <c r="G5" s="394"/>
      <c r="H5" s="394"/>
      <c r="I5" s="394"/>
      <c r="J5" s="394"/>
      <c r="K5" s="394"/>
      <c r="L5" s="394"/>
      <c r="M5" s="394"/>
      <c r="N5" s="361"/>
      <c r="O5" s="322" t="s">
        <v>145</v>
      </c>
      <c r="P5" s="322"/>
      <c r="Q5" s="322"/>
      <c r="R5" s="393"/>
      <c r="S5" s="394"/>
      <c r="T5" s="394"/>
      <c r="U5" s="394"/>
      <c r="V5" s="394"/>
      <c r="W5" s="394"/>
      <c r="X5" s="394"/>
      <c r="Y5" s="394"/>
      <c r="Z5" s="394"/>
      <c r="AA5" s="394"/>
    </row>
    <row r="6" spans="1:27" ht="17.25" customHeight="1">
      <c r="A6" s="391"/>
      <c r="B6" s="387" t="s">
        <v>231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72" t="s">
        <v>265</v>
      </c>
      <c r="N6" s="379" t="s">
        <v>266</v>
      </c>
      <c r="O6" s="387" t="s">
        <v>231</v>
      </c>
      <c r="P6" s="387"/>
      <c r="Q6" s="387"/>
      <c r="R6" s="388"/>
      <c r="S6" s="389"/>
      <c r="T6" s="389"/>
      <c r="U6" s="389"/>
      <c r="V6" s="389"/>
      <c r="W6" s="389"/>
      <c r="X6" s="389"/>
      <c r="Y6" s="389"/>
      <c r="Z6" s="372" t="s">
        <v>265</v>
      </c>
      <c r="AA6" s="376" t="s">
        <v>266</v>
      </c>
    </row>
    <row r="7" spans="1:27" ht="18.75" customHeight="1">
      <c r="A7" s="391"/>
      <c r="B7" s="380" t="s">
        <v>1677</v>
      </c>
      <c r="C7" s="395" t="s">
        <v>232</v>
      </c>
      <c r="D7" s="395"/>
      <c r="E7" s="395"/>
      <c r="F7" s="381" t="s">
        <v>258</v>
      </c>
      <c r="G7" s="383" t="s">
        <v>259</v>
      </c>
      <c r="H7" s="385" t="s">
        <v>260</v>
      </c>
      <c r="I7" s="385" t="s">
        <v>261</v>
      </c>
      <c r="J7" s="385" t="s">
        <v>262</v>
      </c>
      <c r="K7" s="372" t="s">
        <v>263</v>
      </c>
      <c r="L7" s="372" t="s">
        <v>264</v>
      </c>
      <c r="M7" s="373"/>
      <c r="N7" s="373"/>
      <c r="O7" s="380" t="s">
        <v>1677</v>
      </c>
      <c r="P7" s="395" t="s">
        <v>232</v>
      </c>
      <c r="Q7" s="395"/>
      <c r="R7" s="395"/>
      <c r="S7" s="381" t="s">
        <v>258</v>
      </c>
      <c r="T7" s="383" t="s">
        <v>259</v>
      </c>
      <c r="U7" s="385" t="s">
        <v>260</v>
      </c>
      <c r="V7" s="385" t="s">
        <v>261</v>
      </c>
      <c r="W7" s="385" t="s">
        <v>262</v>
      </c>
      <c r="X7" s="372" t="s">
        <v>1676</v>
      </c>
      <c r="Y7" s="372" t="s">
        <v>264</v>
      </c>
      <c r="Z7" s="373"/>
      <c r="AA7" s="377"/>
    </row>
    <row r="8" spans="1:27" ht="36" customHeight="1">
      <c r="A8" s="392"/>
      <c r="B8" s="380"/>
      <c r="C8" s="311" t="s">
        <v>233</v>
      </c>
      <c r="D8" s="311" t="s">
        <v>234</v>
      </c>
      <c r="E8" s="311" t="s">
        <v>235</v>
      </c>
      <c r="F8" s="382"/>
      <c r="G8" s="384"/>
      <c r="H8" s="386"/>
      <c r="I8" s="386"/>
      <c r="J8" s="396"/>
      <c r="K8" s="375"/>
      <c r="L8" s="375"/>
      <c r="M8" s="374"/>
      <c r="N8" s="374"/>
      <c r="O8" s="380"/>
      <c r="P8" s="311" t="s">
        <v>233</v>
      </c>
      <c r="Q8" s="311" t="s">
        <v>234</v>
      </c>
      <c r="R8" s="311" t="s">
        <v>235</v>
      </c>
      <c r="S8" s="382"/>
      <c r="T8" s="384"/>
      <c r="U8" s="386"/>
      <c r="V8" s="386"/>
      <c r="W8" s="396"/>
      <c r="X8" s="375"/>
      <c r="Y8" s="375"/>
      <c r="Z8" s="374"/>
      <c r="AA8" s="378"/>
    </row>
    <row r="9" spans="1:27" ht="22.5" customHeight="1">
      <c r="A9" s="165" t="s">
        <v>208</v>
      </c>
      <c r="B9" s="313">
        <f>O36</f>
        <v>99325935.370000005</v>
      </c>
      <c r="C9" s="313">
        <f t="shared" ref="C9:L9" si="0">P36</f>
        <v>0</v>
      </c>
      <c r="D9" s="313">
        <f t="shared" si="0"/>
        <v>0</v>
      </c>
      <c r="E9" s="313">
        <f t="shared" si="0"/>
        <v>0</v>
      </c>
      <c r="F9" s="313">
        <f t="shared" si="0"/>
        <v>2990895.7</v>
      </c>
      <c r="G9" s="313">
        <f t="shared" si="0"/>
        <v>0</v>
      </c>
      <c r="H9" s="313">
        <f t="shared" si="0"/>
        <v>0</v>
      </c>
      <c r="I9" s="313">
        <f t="shared" si="0"/>
        <v>0</v>
      </c>
      <c r="J9" s="313">
        <f t="shared" si="0"/>
        <v>44967509.760000005</v>
      </c>
      <c r="K9" s="313">
        <f t="shared" si="0"/>
        <v>0</v>
      </c>
      <c r="L9" s="313">
        <f t="shared" si="0"/>
        <v>119562161.64</v>
      </c>
      <c r="M9" s="313">
        <f>Z36</f>
        <v>61311489.870000005</v>
      </c>
      <c r="N9" s="313">
        <f>SUM(B9:M9)-2*G9</f>
        <v>328157992.34000003</v>
      </c>
      <c r="O9" s="313">
        <v>99325935.370000005</v>
      </c>
      <c r="P9" s="313"/>
      <c r="Q9" s="313"/>
      <c r="R9" s="313"/>
      <c r="S9" s="313">
        <v>2990895.7</v>
      </c>
      <c r="T9" s="313"/>
      <c r="U9" s="313">
        <v>0</v>
      </c>
      <c r="V9" s="313"/>
      <c r="W9" s="313">
        <v>43440454.340000004</v>
      </c>
      <c r="X9" s="313"/>
      <c r="Y9" s="313">
        <v>106285157.67</v>
      </c>
      <c r="Z9" s="313">
        <v>51010858.780000001</v>
      </c>
      <c r="AA9" s="314">
        <f>SUM(O9:Z9)-2*T9</f>
        <v>303053301.86000001</v>
      </c>
    </row>
    <row r="10" spans="1:27" ht="22.5" customHeight="1">
      <c r="A10" s="165" t="s">
        <v>209</v>
      </c>
      <c r="B10" s="313">
        <v>0</v>
      </c>
      <c r="C10" s="313">
        <v>0</v>
      </c>
      <c r="D10" s="313">
        <v>0</v>
      </c>
      <c r="E10" s="313">
        <v>0</v>
      </c>
      <c r="F10" s="313">
        <v>0</v>
      </c>
      <c r="G10" s="313">
        <v>0</v>
      </c>
      <c r="H10" s="313">
        <v>0</v>
      </c>
      <c r="I10" s="313">
        <v>0</v>
      </c>
      <c r="J10" s="313">
        <v>0</v>
      </c>
      <c r="K10" s="313">
        <v>0</v>
      </c>
      <c r="L10" s="313">
        <v>0</v>
      </c>
      <c r="M10" s="313">
        <v>0</v>
      </c>
      <c r="N10" s="313">
        <f t="shared" ref="N10:N35" si="1">SUM(B10:M10)-2*G10</f>
        <v>0</v>
      </c>
      <c r="O10" s="313">
        <v>0</v>
      </c>
      <c r="P10" s="313">
        <v>0</v>
      </c>
      <c r="Q10" s="313">
        <v>0</v>
      </c>
      <c r="R10" s="313">
        <v>0</v>
      </c>
      <c r="S10" s="313">
        <v>0</v>
      </c>
      <c r="T10" s="313">
        <v>0</v>
      </c>
      <c r="U10" s="313">
        <v>0</v>
      </c>
      <c r="V10" s="313">
        <v>0</v>
      </c>
      <c r="W10" s="313">
        <v>0</v>
      </c>
      <c r="X10" s="313">
        <v>0</v>
      </c>
      <c r="Y10" s="313">
        <v>0</v>
      </c>
      <c r="Z10" s="313">
        <v>0</v>
      </c>
      <c r="AA10" s="314">
        <f t="shared" ref="AA10:AA35" si="2">SUM(O10:Z10)-2*T10</f>
        <v>0</v>
      </c>
    </row>
    <row r="11" spans="1:27" ht="22.5" customHeight="1">
      <c r="A11" s="165" t="s">
        <v>210</v>
      </c>
      <c r="B11" s="313">
        <v>0</v>
      </c>
      <c r="C11" s="313">
        <v>0</v>
      </c>
      <c r="D11" s="313">
        <v>0</v>
      </c>
      <c r="E11" s="313">
        <v>0</v>
      </c>
      <c r="F11" s="313">
        <v>0</v>
      </c>
      <c r="G11" s="313">
        <v>0</v>
      </c>
      <c r="H11" s="313">
        <v>0</v>
      </c>
      <c r="I11" s="313">
        <v>0</v>
      </c>
      <c r="J11" s="313"/>
      <c r="K11" s="313">
        <v>0</v>
      </c>
      <c r="L11" s="313">
        <v>0</v>
      </c>
      <c r="M11" s="313">
        <v>0</v>
      </c>
      <c r="N11" s="313">
        <f t="shared" si="1"/>
        <v>0</v>
      </c>
      <c r="O11" s="313">
        <v>0</v>
      </c>
      <c r="P11" s="313">
        <v>0</v>
      </c>
      <c r="Q11" s="313">
        <v>0</v>
      </c>
      <c r="R11" s="313">
        <v>0</v>
      </c>
      <c r="S11" s="313">
        <v>0</v>
      </c>
      <c r="T11" s="313">
        <v>0</v>
      </c>
      <c r="U11" s="313">
        <v>0</v>
      </c>
      <c r="V11" s="313">
        <v>0</v>
      </c>
      <c r="W11" s="313">
        <v>0</v>
      </c>
      <c r="X11" s="313">
        <v>0</v>
      </c>
      <c r="Y11" s="313">
        <v>0</v>
      </c>
      <c r="Z11" s="313">
        <v>0</v>
      </c>
      <c r="AA11" s="314">
        <f t="shared" si="2"/>
        <v>0</v>
      </c>
    </row>
    <row r="12" spans="1:27" ht="22.5" customHeight="1">
      <c r="A12" s="165" t="s">
        <v>211</v>
      </c>
      <c r="B12" s="313">
        <v>0</v>
      </c>
      <c r="C12" s="313">
        <v>0</v>
      </c>
      <c r="D12" s="313">
        <v>0</v>
      </c>
      <c r="E12" s="313">
        <v>0</v>
      </c>
      <c r="F12" s="313">
        <v>0</v>
      </c>
      <c r="G12" s="313">
        <v>0</v>
      </c>
      <c r="H12" s="313">
        <v>0</v>
      </c>
      <c r="I12" s="313">
        <v>0</v>
      </c>
      <c r="J12" s="313">
        <v>0</v>
      </c>
      <c r="K12" s="313">
        <v>0</v>
      </c>
      <c r="L12" s="313">
        <v>0</v>
      </c>
      <c r="M12" s="313">
        <v>0</v>
      </c>
      <c r="N12" s="313">
        <f t="shared" si="1"/>
        <v>0</v>
      </c>
      <c r="O12" s="313">
        <v>0</v>
      </c>
      <c r="P12" s="313">
        <v>0</v>
      </c>
      <c r="Q12" s="313">
        <v>0</v>
      </c>
      <c r="R12" s="313">
        <v>0</v>
      </c>
      <c r="S12" s="313">
        <v>0</v>
      </c>
      <c r="T12" s="313">
        <v>0</v>
      </c>
      <c r="U12" s="313">
        <v>0</v>
      </c>
      <c r="V12" s="313">
        <v>0</v>
      </c>
      <c r="W12" s="313">
        <v>0</v>
      </c>
      <c r="X12" s="313">
        <v>0</v>
      </c>
      <c r="Y12" s="313">
        <v>0</v>
      </c>
      <c r="Z12" s="313">
        <v>0</v>
      </c>
      <c r="AA12" s="314">
        <f t="shared" si="2"/>
        <v>0</v>
      </c>
    </row>
    <row r="13" spans="1:27" ht="22.5" customHeight="1">
      <c r="A13" s="165" t="s">
        <v>212</v>
      </c>
      <c r="B13" s="313">
        <v>0</v>
      </c>
      <c r="C13" s="313">
        <v>0</v>
      </c>
      <c r="D13" s="313">
        <v>0</v>
      </c>
      <c r="E13" s="313">
        <v>0</v>
      </c>
      <c r="F13" s="313">
        <v>0</v>
      </c>
      <c r="G13" s="313">
        <v>0</v>
      </c>
      <c r="H13" s="313">
        <v>0</v>
      </c>
      <c r="I13" s="313">
        <v>0</v>
      </c>
      <c r="J13" s="313">
        <v>0</v>
      </c>
      <c r="K13" s="313">
        <v>0</v>
      </c>
      <c r="L13" s="313">
        <v>0</v>
      </c>
      <c r="M13" s="313">
        <v>0</v>
      </c>
      <c r="N13" s="313">
        <f t="shared" si="1"/>
        <v>0</v>
      </c>
      <c r="O13" s="313">
        <v>0</v>
      </c>
      <c r="P13" s="313">
        <v>0</v>
      </c>
      <c r="Q13" s="313">
        <v>0</v>
      </c>
      <c r="R13" s="313">
        <v>0</v>
      </c>
      <c r="S13" s="313">
        <v>0</v>
      </c>
      <c r="T13" s="313">
        <v>0</v>
      </c>
      <c r="U13" s="313">
        <v>0</v>
      </c>
      <c r="V13" s="313">
        <v>0</v>
      </c>
      <c r="W13" s="313">
        <v>0</v>
      </c>
      <c r="X13" s="313">
        <v>0</v>
      </c>
      <c r="Y13" s="313">
        <v>0</v>
      </c>
      <c r="Z13" s="313">
        <v>0</v>
      </c>
      <c r="AA13" s="314">
        <f t="shared" si="2"/>
        <v>0</v>
      </c>
    </row>
    <row r="14" spans="1:27" ht="22.5" customHeight="1">
      <c r="A14" s="165" t="s">
        <v>213</v>
      </c>
      <c r="B14" s="313">
        <f t="shared" ref="B14:Z14" si="3">SUM(B9:B13)</f>
        <v>99325935.370000005</v>
      </c>
      <c r="C14" s="313">
        <f t="shared" si="3"/>
        <v>0</v>
      </c>
      <c r="D14" s="313">
        <f t="shared" si="3"/>
        <v>0</v>
      </c>
      <c r="E14" s="313">
        <f t="shared" si="3"/>
        <v>0</v>
      </c>
      <c r="F14" s="313">
        <f t="shared" si="3"/>
        <v>2990895.7</v>
      </c>
      <c r="G14" s="313">
        <f t="shared" si="3"/>
        <v>0</v>
      </c>
      <c r="H14" s="313">
        <f t="shared" si="3"/>
        <v>0</v>
      </c>
      <c r="I14" s="313">
        <f t="shared" si="3"/>
        <v>0</v>
      </c>
      <c r="J14" s="313">
        <f t="shared" si="3"/>
        <v>44967509.760000005</v>
      </c>
      <c r="K14" s="313">
        <f t="shared" si="3"/>
        <v>0</v>
      </c>
      <c r="L14" s="313">
        <f t="shared" si="3"/>
        <v>119562161.64</v>
      </c>
      <c r="M14" s="313">
        <f t="shared" si="3"/>
        <v>61311489.870000005</v>
      </c>
      <c r="N14" s="313">
        <f t="shared" si="1"/>
        <v>328157992.34000003</v>
      </c>
      <c r="O14" s="313">
        <f t="shared" si="3"/>
        <v>99325935.370000005</v>
      </c>
      <c r="P14" s="313">
        <f t="shared" si="3"/>
        <v>0</v>
      </c>
      <c r="Q14" s="313">
        <f t="shared" si="3"/>
        <v>0</v>
      </c>
      <c r="R14" s="313">
        <f t="shared" si="3"/>
        <v>0</v>
      </c>
      <c r="S14" s="313">
        <f t="shared" si="3"/>
        <v>2990895.7</v>
      </c>
      <c r="T14" s="313">
        <f t="shared" si="3"/>
        <v>0</v>
      </c>
      <c r="U14" s="313">
        <f t="shared" si="3"/>
        <v>0</v>
      </c>
      <c r="V14" s="313">
        <f t="shared" si="3"/>
        <v>0</v>
      </c>
      <c r="W14" s="313">
        <f t="shared" si="3"/>
        <v>43440454.340000004</v>
      </c>
      <c r="X14" s="313">
        <f t="shared" si="3"/>
        <v>0</v>
      </c>
      <c r="Y14" s="313">
        <f t="shared" si="3"/>
        <v>106285157.67</v>
      </c>
      <c r="Z14" s="313">
        <f t="shared" si="3"/>
        <v>51010858.780000001</v>
      </c>
      <c r="AA14" s="314">
        <f t="shared" si="2"/>
        <v>303053301.86000001</v>
      </c>
    </row>
    <row r="15" spans="1:27" ht="22.5" customHeight="1">
      <c r="A15" s="166" t="s">
        <v>214</v>
      </c>
      <c r="B15" s="313">
        <f>B16+B17+B22+B27+B32+B35</f>
        <v>0</v>
      </c>
      <c r="C15" s="313">
        <f t="shared" ref="C15:M15" si="4">C16+C17+C22+C27+C32+C35</f>
        <v>0</v>
      </c>
      <c r="D15" s="313">
        <f t="shared" si="4"/>
        <v>0</v>
      </c>
      <c r="E15" s="313">
        <f t="shared" si="4"/>
        <v>0</v>
      </c>
      <c r="F15" s="313">
        <f t="shared" si="4"/>
        <v>0</v>
      </c>
      <c r="G15" s="313">
        <f t="shared" si="4"/>
        <v>0</v>
      </c>
      <c r="H15" s="313">
        <f t="shared" si="4"/>
        <v>0</v>
      </c>
      <c r="I15" s="313">
        <f t="shared" si="4"/>
        <v>0</v>
      </c>
      <c r="J15" s="313">
        <f t="shared" si="4"/>
        <v>3431603.5</v>
      </c>
      <c r="K15" s="313">
        <f t="shared" si="4"/>
        <v>0</v>
      </c>
      <c r="L15" s="313">
        <f t="shared" si="4"/>
        <v>27898436.079999998</v>
      </c>
      <c r="M15" s="313">
        <f t="shared" si="4"/>
        <v>22036848.640000001</v>
      </c>
      <c r="N15" s="313">
        <f t="shared" si="1"/>
        <v>53366888.219999999</v>
      </c>
      <c r="O15" s="313">
        <f t="shared" ref="O15:Z15" si="5">O16+O17+O22+O27+O32+O35</f>
        <v>0</v>
      </c>
      <c r="P15" s="313">
        <f t="shared" si="5"/>
        <v>0</v>
      </c>
      <c r="Q15" s="313">
        <f t="shared" si="5"/>
        <v>0</v>
      </c>
      <c r="R15" s="313">
        <f t="shared" si="5"/>
        <v>0</v>
      </c>
      <c r="S15" s="313">
        <f>S16+S17+S22+S27+S32+S35</f>
        <v>0</v>
      </c>
      <c r="T15" s="313">
        <f t="shared" si="5"/>
        <v>0</v>
      </c>
      <c r="U15" s="313">
        <f t="shared" si="5"/>
        <v>0</v>
      </c>
      <c r="V15" s="313">
        <f t="shared" si="5"/>
        <v>0</v>
      </c>
      <c r="W15" s="313">
        <f t="shared" si="5"/>
        <v>1527055.42</v>
      </c>
      <c r="X15" s="313">
        <f t="shared" si="5"/>
        <v>0</v>
      </c>
      <c r="Y15" s="313">
        <f t="shared" si="5"/>
        <v>13277003.970000001</v>
      </c>
      <c r="Z15" s="313">
        <f t="shared" si="5"/>
        <v>10300631.09</v>
      </c>
      <c r="AA15" s="314">
        <f t="shared" si="2"/>
        <v>25104690.48</v>
      </c>
    </row>
    <row r="16" spans="1:27" ht="22.5" customHeight="1">
      <c r="A16" s="165" t="s">
        <v>215</v>
      </c>
      <c r="B16" s="313">
        <v>0</v>
      </c>
      <c r="C16" s="313">
        <v>0</v>
      </c>
      <c r="D16" s="313">
        <v>0</v>
      </c>
      <c r="E16" s="313">
        <v>0</v>
      </c>
      <c r="F16" s="313">
        <v>0</v>
      </c>
      <c r="G16" s="313">
        <v>0</v>
      </c>
      <c r="H16" s="313">
        <v>0</v>
      </c>
      <c r="I16" s="313">
        <v>0</v>
      </c>
      <c r="J16" s="313">
        <v>0</v>
      </c>
      <c r="K16" s="313">
        <v>0</v>
      </c>
      <c r="L16" s="313">
        <f>'TB2017'!M298</f>
        <v>63055451.489999995</v>
      </c>
      <c r="M16" s="313">
        <f>'TB2017'!M299</f>
        <v>22036848.640000001</v>
      </c>
      <c r="N16" s="313">
        <f t="shared" si="1"/>
        <v>85092300.129999995</v>
      </c>
      <c r="O16" s="313">
        <v>0</v>
      </c>
      <c r="P16" s="313">
        <v>0</v>
      </c>
      <c r="Q16" s="313">
        <v>0</v>
      </c>
      <c r="R16" s="313">
        <v>0</v>
      </c>
      <c r="S16" s="313">
        <v>0</v>
      </c>
      <c r="T16" s="313">
        <v>0</v>
      </c>
      <c r="U16" s="313"/>
      <c r="V16" s="313">
        <v>0</v>
      </c>
      <c r="W16" s="313"/>
      <c r="X16" s="313">
        <v>0</v>
      </c>
      <c r="Y16" s="313">
        <v>27117945.949999999</v>
      </c>
      <c r="Z16" s="313">
        <v>10300631.09</v>
      </c>
      <c r="AA16" s="314">
        <f t="shared" si="2"/>
        <v>37418577.039999999</v>
      </c>
    </row>
    <row r="17" spans="1:27" ht="22.5" customHeight="1">
      <c r="A17" s="165" t="s">
        <v>216</v>
      </c>
      <c r="B17" s="313">
        <f>SUM(B18:B21)</f>
        <v>0</v>
      </c>
      <c r="C17" s="313">
        <f t="shared" ref="C17:M17" si="6">SUM(C18:C21)</f>
        <v>0</v>
      </c>
      <c r="D17" s="313">
        <f t="shared" si="6"/>
        <v>0</v>
      </c>
      <c r="E17" s="313">
        <f t="shared" si="6"/>
        <v>0</v>
      </c>
      <c r="F17" s="313">
        <f t="shared" si="6"/>
        <v>0</v>
      </c>
      <c r="G17" s="313">
        <f t="shared" si="6"/>
        <v>0</v>
      </c>
      <c r="H17" s="313">
        <f t="shared" si="6"/>
        <v>0</v>
      </c>
      <c r="I17" s="313">
        <f t="shared" si="6"/>
        <v>0</v>
      </c>
      <c r="J17" s="313">
        <f t="shared" si="6"/>
        <v>0</v>
      </c>
      <c r="K17" s="313">
        <f t="shared" si="6"/>
        <v>0</v>
      </c>
      <c r="L17" s="313">
        <f t="shared" si="6"/>
        <v>0</v>
      </c>
      <c r="M17" s="313">
        <f t="shared" si="6"/>
        <v>0</v>
      </c>
      <c r="N17" s="313">
        <f t="shared" si="1"/>
        <v>0</v>
      </c>
      <c r="O17" s="313">
        <f t="shared" ref="O17:Z17" si="7">SUM(O18:O21)</f>
        <v>0</v>
      </c>
      <c r="P17" s="313">
        <f t="shared" si="7"/>
        <v>0</v>
      </c>
      <c r="Q17" s="313">
        <f t="shared" si="7"/>
        <v>0</v>
      </c>
      <c r="R17" s="313">
        <f t="shared" si="7"/>
        <v>0</v>
      </c>
      <c r="S17" s="313">
        <f t="shared" si="7"/>
        <v>0</v>
      </c>
      <c r="T17" s="313">
        <f t="shared" si="7"/>
        <v>0</v>
      </c>
      <c r="U17" s="313">
        <f t="shared" si="7"/>
        <v>0</v>
      </c>
      <c r="V17" s="313">
        <f t="shared" si="7"/>
        <v>0</v>
      </c>
      <c r="W17" s="313">
        <f t="shared" si="7"/>
        <v>0</v>
      </c>
      <c r="X17" s="313">
        <f t="shared" si="7"/>
        <v>0</v>
      </c>
      <c r="Y17" s="313">
        <f t="shared" si="7"/>
        <v>0</v>
      </c>
      <c r="Z17" s="313">
        <f t="shared" si="7"/>
        <v>0</v>
      </c>
      <c r="AA17" s="314">
        <f t="shared" si="2"/>
        <v>0</v>
      </c>
    </row>
    <row r="18" spans="1:27" ht="22.5" customHeight="1">
      <c r="A18" s="165" t="s">
        <v>217</v>
      </c>
      <c r="B18" s="313">
        <v>0</v>
      </c>
      <c r="C18" s="313">
        <v>0</v>
      </c>
      <c r="D18" s="313">
        <v>0</v>
      </c>
      <c r="E18" s="313">
        <v>0</v>
      </c>
      <c r="F18" s="313">
        <v>0</v>
      </c>
      <c r="G18" s="313">
        <v>0</v>
      </c>
      <c r="H18" s="313">
        <v>0</v>
      </c>
      <c r="I18" s="313">
        <v>0</v>
      </c>
      <c r="J18" s="313">
        <v>0</v>
      </c>
      <c r="K18" s="313">
        <v>0</v>
      </c>
      <c r="L18" s="313">
        <v>0</v>
      </c>
      <c r="M18" s="313">
        <v>0</v>
      </c>
      <c r="N18" s="313">
        <f t="shared" si="1"/>
        <v>0</v>
      </c>
      <c r="O18" s="313"/>
      <c r="P18" s="313">
        <v>0</v>
      </c>
      <c r="Q18" s="313">
        <v>0</v>
      </c>
      <c r="R18" s="313">
        <v>0</v>
      </c>
      <c r="S18" s="313"/>
      <c r="T18" s="313">
        <v>0</v>
      </c>
      <c r="U18" s="313">
        <v>0</v>
      </c>
      <c r="V18" s="313">
        <v>0</v>
      </c>
      <c r="W18" s="313">
        <v>0</v>
      </c>
      <c r="X18" s="313">
        <v>0</v>
      </c>
      <c r="Y18" s="313">
        <v>0</v>
      </c>
      <c r="Z18" s="313">
        <v>0</v>
      </c>
      <c r="AA18" s="314">
        <f t="shared" si="2"/>
        <v>0</v>
      </c>
    </row>
    <row r="19" spans="1:27" ht="22.5" customHeight="1">
      <c r="A19" s="165" t="s">
        <v>218</v>
      </c>
      <c r="B19" s="313">
        <v>0</v>
      </c>
      <c r="C19" s="313">
        <v>0</v>
      </c>
      <c r="D19" s="313">
        <v>0</v>
      </c>
      <c r="E19" s="313">
        <v>0</v>
      </c>
      <c r="F19" s="313">
        <v>0</v>
      </c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v>0</v>
      </c>
      <c r="M19" s="313">
        <v>0</v>
      </c>
      <c r="N19" s="313">
        <f t="shared" si="1"/>
        <v>0</v>
      </c>
      <c r="O19" s="313">
        <v>0</v>
      </c>
      <c r="P19" s="313">
        <v>0</v>
      </c>
      <c r="Q19" s="313">
        <v>0</v>
      </c>
      <c r="R19" s="313">
        <v>0</v>
      </c>
      <c r="S19" s="313">
        <v>0</v>
      </c>
      <c r="T19" s="313">
        <v>0</v>
      </c>
      <c r="U19" s="313">
        <v>0</v>
      </c>
      <c r="V19" s="313">
        <v>0</v>
      </c>
      <c r="W19" s="313">
        <v>0</v>
      </c>
      <c r="X19" s="313">
        <v>0</v>
      </c>
      <c r="Y19" s="313">
        <v>0</v>
      </c>
      <c r="Z19" s="313">
        <v>0</v>
      </c>
      <c r="AA19" s="314">
        <f t="shared" si="2"/>
        <v>0</v>
      </c>
    </row>
    <row r="20" spans="1:27" ht="22.5" customHeight="1">
      <c r="A20" s="165" t="s">
        <v>219</v>
      </c>
      <c r="B20" s="313">
        <v>0</v>
      </c>
      <c r="C20" s="313">
        <v>0</v>
      </c>
      <c r="D20" s="313">
        <v>0</v>
      </c>
      <c r="E20" s="313">
        <v>0</v>
      </c>
      <c r="F20" s="313">
        <v>0</v>
      </c>
      <c r="G20" s="313">
        <v>0</v>
      </c>
      <c r="H20" s="313">
        <v>0</v>
      </c>
      <c r="I20" s="313">
        <v>0</v>
      </c>
      <c r="J20" s="313">
        <v>0</v>
      </c>
      <c r="K20" s="313">
        <v>0</v>
      </c>
      <c r="L20" s="313">
        <v>0</v>
      </c>
      <c r="M20" s="313">
        <v>0</v>
      </c>
      <c r="N20" s="313">
        <f t="shared" si="1"/>
        <v>0</v>
      </c>
      <c r="O20" s="313">
        <v>0</v>
      </c>
      <c r="P20" s="313">
        <v>0</v>
      </c>
      <c r="Q20" s="313">
        <v>0</v>
      </c>
      <c r="R20" s="313">
        <v>0</v>
      </c>
      <c r="S20" s="313">
        <v>0</v>
      </c>
      <c r="T20" s="313">
        <v>0</v>
      </c>
      <c r="U20" s="313">
        <v>0</v>
      </c>
      <c r="V20" s="313">
        <v>0</v>
      </c>
      <c r="W20" s="313">
        <v>0</v>
      </c>
      <c r="X20" s="313">
        <v>0</v>
      </c>
      <c r="Y20" s="313">
        <v>0</v>
      </c>
      <c r="Z20" s="313">
        <v>0</v>
      </c>
      <c r="AA20" s="314">
        <f t="shared" si="2"/>
        <v>0</v>
      </c>
    </row>
    <row r="21" spans="1:27" ht="22.5" customHeight="1">
      <c r="A21" s="165" t="s">
        <v>220</v>
      </c>
      <c r="B21" s="313">
        <v>0</v>
      </c>
      <c r="C21" s="313">
        <v>0</v>
      </c>
      <c r="D21" s="313">
        <v>0</v>
      </c>
      <c r="E21" s="313">
        <v>0</v>
      </c>
      <c r="F21" s="313"/>
      <c r="G21" s="313">
        <v>0</v>
      </c>
      <c r="H21" s="313">
        <v>0</v>
      </c>
      <c r="I21" s="313">
        <v>0</v>
      </c>
      <c r="J21" s="313">
        <v>0</v>
      </c>
      <c r="K21" s="313">
        <v>0</v>
      </c>
      <c r="L21" s="313">
        <v>0</v>
      </c>
      <c r="M21" s="313">
        <v>0</v>
      </c>
      <c r="N21" s="313">
        <f t="shared" si="1"/>
        <v>0</v>
      </c>
      <c r="O21" s="313">
        <v>0</v>
      </c>
      <c r="P21" s="313">
        <v>0</v>
      </c>
      <c r="Q21" s="313">
        <v>0</v>
      </c>
      <c r="R21" s="313">
        <v>0</v>
      </c>
      <c r="S21" s="313">
        <v>0</v>
      </c>
      <c r="T21" s="313">
        <v>0</v>
      </c>
      <c r="U21" s="313">
        <v>0</v>
      </c>
      <c r="V21" s="313">
        <v>0</v>
      </c>
      <c r="W21" s="313">
        <v>0</v>
      </c>
      <c r="X21" s="313">
        <v>0</v>
      </c>
      <c r="Y21" s="313">
        <v>0</v>
      </c>
      <c r="Z21" s="313">
        <v>0</v>
      </c>
      <c r="AA21" s="314">
        <f t="shared" si="2"/>
        <v>0</v>
      </c>
    </row>
    <row r="22" spans="1:27" ht="22.5" customHeight="1">
      <c r="A22" s="165" t="s">
        <v>221</v>
      </c>
      <c r="B22" s="313">
        <f t="shared" ref="B22:Z22" si="8">SUM(B23:B26)</f>
        <v>0</v>
      </c>
      <c r="C22" s="313">
        <f t="shared" si="8"/>
        <v>0</v>
      </c>
      <c r="D22" s="313">
        <f t="shared" si="8"/>
        <v>0</v>
      </c>
      <c r="E22" s="313">
        <f t="shared" si="8"/>
        <v>0</v>
      </c>
      <c r="F22" s="313">
        <f t="shared" si="8"/>
        <v>0</v>
      </c>
      <c r="G22" s="313">
        <f t="shared" si="8"/>
        <v>0</v>
      </c>
      <c r="H22" s="313">
        <f t="shared" si="8"/>
        <v>0</v>
      </c>
      <c r="I22" s="313">
        <f t="shared" si="8"/>
        <v>0</v>
      </c>
      <c r="J22" s="313">
        <f t="shared" si="8"/>
        <v>3431603.5</v>
      </c>
      <c r="K22" s="313">
        <f t="shared" si="8"/>
        <v>0</v>
      </c>
      <c r="L22" s="313">
        <f t="shared" si="8"/>
        <v>-35157015.409999996</v>
      </c>
      <c r="M22" s="313">
        <f t="shared" si="8"/>
        <v>0</v>
      </c>
      <c r="N22" s="313">
        <f t="shared" si="1"/>
        <v>-31725411.909999996</v>
      </c>
      <c r="O22" s="313">
        <f t="shared" si="8"/>
        <v>0</v>
      </c>
      <c r="P22" s="313">
        <f t="shared" si="8"/>
        <v>0</v>
      </c>
      <c r="Q22" s="313">
        <f t="shared" si="8"/>
        <v>0</v>
      </c>
      <c r="R22" s="313">
        <f t="shared" si="8"/>
        <v>0</v>
      </c>
      <c r="S22" s="313">
        <f t="shared" si="8"/>
        <v>0</v>
      </c>
      <c r="T22" s="313">
        <f t="shared" si="8"/>
        <v>0</v>
      </c>
      <c r="U22" s="313">
        <f t="shared" si="8"/>
        <v>0</v>
      </c>
      <c r="V22" s="313">
        <f t="shared" si="8"/>
        <v>0</v>
      </c>
      <c r="W22" s="313">
        <f t="shared" si="8"/>
        <v>1527055.42</v>
      </c>
      <c r="X22" s="313">
        <f t="shared" si="8"/>
        <v>0</v>
      </c>
      <c r="Y22" s="313">
        <f t="shared" si="8"/>
        <v>-13840941.979999999</v>
      </c>
      <c r="Z22" s="313">
        <f t="shared" si="8"/>
        <v>0</v>
      </c>
      <c r="AA22" s="314">
        <f t="shared" si="2"/>
        <v>-12313886.559999999</v>
      </c>
    </row>
    <row r="23" spans="1:27" ht="22.5" customHeight="1">
      <c r="A23" s="165" t="s">
        <v>222</v>
      </c>
      <c r="B23" s="313">
        <v>0</v>
      </c>
      <c r="C23" s="313">
        <v>0</v>
      </c>
      <c r="D23" s="313">
        <v>0</v>
      </c>
      <c r="E23" s="313">
        <v>0</v>
      </c>
      <c r="F23" s="313">
        <v>0</v>
      </c>
      <c r="G23" s="313">
        <v>0</v>
      </c>
      <c r="H23" s="313">
        <v>0</v>
      </c>
      <c r="I23" s="313">
        <v>0</v>
      </c>
      <c r="J23" s="313">
        <f>'TB2017'!M310+'TB2017'!M311</f>
        <v>3431603.5</v>
      </c>
      <c r="K23" s="313">
        <v>0</v>
      </c>
      <c r="L23" s="313">
        <f>-('TB2017'!M310+'TB2017'!M311)</f>
        <v>-3431603.5</v>
      </c>
      <c r="M23" s="313">
        <v>0</v>
      </c>
      <c r="N23" s="313">
        <f t="shared" si="1"/>
        <v>0</v>
      </c>
      <c r="O23" s="313">
        <v>0</v>
      </c>
      <c r="P23" s="313">
        <v>0</v>
      </c>
      <c r="Q23" s="313">
        <v>0</v>
      </c>
      <c r="R23" s="313">
        <v>0</v>
      </c>
      <c r="S23" s="313">
        <v>0</v>
      </c>
      <c r="T23" s="313">
        <v>0</v>
      </c>
      <c r="U23" s="313">
        <v>0</v>
      </c>
      <c r="V23" s="313">
        <v>0</v>
      </c>
      <c r="W23" s="313">
        <v>1527055.42</v>
      </c>
      <c r="X23" s="313">
        <v>0</v>
      </c>
      <c r="Y23" s="313">
        <v>-1527055.42</v>
      </c>
      <c r="Z23" s="313">
        <v>0</v>
      </c>
      <c r="AA23" s="314">
        <f t="shared" si="2"/>
        <v>0</v>
      </c>
    </row>
    <row r="24" spans="1:27" ht="22.5" customHeight="1">
      <c r="A24" s="165" t="s">
        <v>223</v>
      </c>
      <c r="B24" s="313">
        <v>0</v>
      </c>
      <c r="C24" s="313">
        <v>0</v>
      </c>
      <c r="D24" s="313">
        <v>0</v>
      </c>
      <c r="E24" s="313">
        <v>0</v>
      </c>
      <c r="F24" s="313">
        <v>0</v>
      </c>
      <c r="G24" s="313">
        <v>0</v>
      </c>
      <c r="H24" s="313">
        <v>0</v>
      </c>
      <c r="I24" s="313">
        <v>0</v>
      </c>
      <c r="J24" s="313">
        <v>0</v>
      </c>
      <c r="K24" s="313">
        <v>0</v>
      </c>
      <c r="L24" s="313">
        <v>0</v>
      </c>
      <c r="M24" s="313">
        <v>0</v>
      </c>
      <c r="N24" s="313">
        <f t="shared" si="1"/>
        <v>0</v>
      </c>
      <c r="O24" s="313">
        <v>0</v>
      </c>
      <c r="P24" s="313">
        <v>0</v>
      </c>
      <c r="Q24" s="313">
        <v>0</v>
      </c>
      <c r="R24" s="313">
        <v>0</v>
      </c>
      <c r="S24" s="313">
        <v>0</v>
      </c>
      <c r="T24" s="313">
        <v>0</v>
      </c>
      <c r="U24" s="313">
        <v>0</v>
      </c>
      <c r="V24" s="313">
        <v>0</v>
      </c>
      <c r="W24" s="313">
        <v>0</v>
      </c>
      <c r="X24" s="313">
        <v>0</v>
      </c>
      <c r="Y24" s="313">
        <v>0</v>
      </c>
      <c r="Z24" s="313">
        <v>0</v>
      </c>
      <c r="AA24" s="314">
        <f t="shared" si="2"/>
        <v>0</v>
      </c>
    </row>
    <row r="25" spans="1:27" ht="22.5" customHeight="1">
      <c r="A25" s="165" t="s">
        <v>1685</v>
      </c>
      <c r="B25" s="313">
        <v>0</v>
      </c>
      <c r="C25" s="313">
        <v>0</v>
      </c>
      <c r="D25" s="313">
        <v>0</v>
      </c>
      <c r="E25" s="313">
        <v>0</v>
      </c>
      <c r="F25" s="313">
        <v>0</v>
      </c>
      <c r="G25" s="313">
        <v>0</v>
      </c>
      <c r="H25" s="313">
        <v>0</v>
      </c>
      <c r="I25" s="313">
        <v>0</v>
      </c>
      <c r="J25" s="313"/>
      <c r="K25" s="313">
        <v>0</v>
      </c>
      <c r="L25" s="313">
        <f>-'TB2017'!M316</f>
        <v>-19865187.07</v>
      </c>
      <c r="M25" s="313">
        <v>0</v>
      </c>
      <c r="N25" s="313">
        <f t="shared" si="1"/>
        <v>-19865187.07</v>
      </c>
      <c r="O25" s="313">
        <v>0</v>
      </c>
      <c r="P25" s="313">
        <v>0</v>
      </c>
      <c r="Q25" s="313">
        <v>0</v>
      </c>
      <c r="R25" s="313">
        <v>0</v>
      </c>
      <c r="S25" s="313">
        <v>0</v>
      </c>
      <c r="T25" s="313">
        <v>0</v>
      </c>
      <c r="U25" s="313">
        <v>0</v>
      </c>
      <c r="V25" s="313">
        <v>0</v>
      </c>
      <c r="W25" s="313">
        <v>0</v>
      </c>
      <c r="X25" s="313">
        <v>0</v>
      </c>
      <c r="Y25" s="313">
        <v>-9932593.5399999991</v>
      </c>
      <c r="Z25" s="313"/>
      <c r="AA25" s="314">
        <f t="shared" si="2"/>
        <v>-9932593.5399999991</v>
      </c>
    </row>
    <row r="26" spans="1:27" ht="22.5" customHeight="1">
      <c r="A26" s="165" t="s">
        <v>220</v>
      </c>
      <c r="B26" s="313">
        <v>0</v>
      </c>
      <c r="C26" s="313">
        <v>0</v>
      </c>
      <c r="D26" s="313">
        <v>0</v>
      </c>
      <c r="E26" s="313">
        <v>0</v>
      </c>
      <c r="F26" s="313">
        <v>0</v>
      </c>
      <c r="G26" s="313">
        <v>0</v>
      </c>
      <c r="H26" s="313">
        <v>0</v>
      </c>
      <c r="I26" s="313">
        <v>0</v>
      </c>
      <c r="J26" s="313">
        <v>0</v>
      </c>
      <c r="K26" s="313">
        <v>0</v>
      </c>
      <c r="L26" s="313">
        <f>-'TB2017'!M309</f>
        <v>-11860224.84</v>
      </c>
      <c r="M26" s="313">
        <v>0</v>
      </c>
      <c r="N26" s="313">
        <f t="shared" si="1"/>
        <v>-11860224.84</v>
      </c>
      <c r="O26" s="313">
        <v>0</v>
      </c>
      <c r="P26" s="313">
        <v>0</v>
      </c>
      <c r="Q26" s="313">
        <v>0</v>
      </c>
      <c r="R26" s="313">
        <v>0</v>
      </c>
      <c r="S26" s="313">
        <v>0</v>
      </c>
      <c r="T26" s="313">
        <v>0</v>
      </c>
      <c r="U26" s="313">
        <v>0</v>
      </c>
      <c r="V26" s="313">
        <v>0</v>
      </c>
      <c r="W26" s="313">
        <v>0</v>
      </c>
      <c r="X26" s="313">
        <v>0</v>
      </c>
      <c r="Y26" s="313">
        <v>-2381293.02</v>
      </c>
      <c r="Z26" s="313">
        <v>0</v>
      </c>
      <c r="AA26" s="314">
        <f t="shared" si="2"/>
        <v>-2381293.02</v>
      </c>
    </row>
    <row r="27" spans="1:27" ht="22.5" customHeight="1">
      <c r="A27" s="165" t="s">
        <v>224</v>
      </c>
      <c r="B27" s="313">
        <f t="shared" ref="B27:Z27" si="9">SUM(B28:B31)</f>
        <v>0</v>
      </c>
      <c r="C27" s="313">
        <f t="shared" si="9"/>
        <v>0</v>
      </c>
      <c r="D27" s="313">
        <f t="shared" si="9"/>
        <v>0</v>
      </c>
      <c r="E27" s="313">
        <f t="shared" si="9"/>
        <v>0</v>
      </c>
      <c r="F27" s="313">
        <f t="shared" si="9"/>
        <v>0</v>
      </c>
      <c r="G27" s="313">
        <f t="shared" si="9"/>
        <v>0</v>
      </c>
      <c r="H27" s="313">
        <f t="shared" si="9"/>
        <v>0</v>
      </c>
      <c r="I27" s="313">
        <f t="shared" si="9"/>
        <v>0</v>
      </c>
      <c r="J27" s="313">
        <f t="shared" si="9"/>
        <v>0</v>
      </c>
      <c r="K27" s="313">
        <f t="shared" si="9"/>
        <v>0</v>
      </c>
      <c r="L27" s="313">
        <f t="shared" si="9"/>
        <v>0</v>
      </c>
      <c r="M27" s="313">
        <f t="shared" si="9"/>
        <v>0</v>
      </c>
      <c r="N27" s="313">
        <f t="shared" si="1"/>
        <v>0</v>
      </c>
      <c r="O27" s="313">
        <f t="shared" si="9"/>
        <v>0</v>
      </c>
      <c r="P27" s="313">
        <f t="shared" si="9"/>
        <v>0</v>
      </c>
      <c r="Q27" s="313">
        <f t="shared" si="9"/>
        <v>0</v>
      </c>
      <c r="R27" s="313">
        <f t="shared" si="9"/>
        <v>0</v>
      </c>
      <c r="S27" s="313">
        <f t="shared" si="9"/>
        <v>0</v>
      </c>
      <c r="T27" s="313">
        <f t="shared" si="9"/>
        <v>0</v>
      </c>
      <c r="U27" s="313">
        <f t="shared" si="9"/>
        <v>0</v>
      </c>
      <c r="V27" s="313">
        <f t="shared" si="9"/>
        <v>0</v>
      </c>
      <c r="W27" s="313">
        <f t="shared" si="9"/>
        <v>0</v>
      </c>
      <c r="X27" s="313">
        <f t="shared" si="9"/>
        <v>0</v>
      </c>
      <c r="Y27" s="313">
        <f t="shared" si="9"/>
        <v>0</v>
      </c>
      <c r="Z27" s="313">
        <f t="shared" si="9"/>
        <v>0</v>
      </c>
      <c r="AA27" s="314">
        <f t="shared" si="2"/>
        <v>0</v>
      </c>
    </row>
    <row r="28" spans="1:27" ht="22.5" customHeight="1">
      <c r="A28" s="165" t="s">
        <v>1686</v>
      </c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>
        <f t="shared" si="1"/>
        <v>0</v>
      </c>
      <c r="O28" s="313">
        <v>0</v>
      </c>
      <c r="P28" s="313">
        <v>0</v>
      </c>
      <c r="Q28" s="313">
        <v>0</v>
      </c>
      <c r="R28" s="313">
        <v>0</v>
      </c>
      <c r="S28" s="313">
        <v>0</v>
      </c>
      <c r="T28" s="313">
        <v>0</v>
      </c>
      <c r="U28" s="313">
        <v>0</v>
      </c>
      <c r="V28" s="313">
        <v>0</v>
      </c>
      <c r="W28" s="313">
        <v>0</v>
      </c>
      <c r="X28" s="313">
        <v>0</v>
      </c>
      <c r="Y28" s="313">
        <v>0</v>
      </c>
      <c r="Z28" s="313">
        <v>0</v>
      </c>
      <c r="AA28" s="314">
        <f t="shared" si="2"/>
        <v>0</v>
      </c>
    </row>
    <row r="29" spans="1:27" ht="22.5" customHeight="1">
      <c r="A29" s="165" t="s">
        <v>1687</v>
      </c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>
        <f t="shared" si="1"/>
        <v>0</v>
      </c>
      <c r="O29" s="313">
        <v>0</v>
      </c>
      <c r="P29" s="313">
        <v>0</v>
      </c>
      <c r="Q29" s="313">
        <v>0</v>
      </c>
      <c r="R29" s="313">
        <v>0</v>
      </c>
      <c r="S29" s="313">
        <v>0</v>
      </c>
      <c r="T29" s="313">
        <v>0</v>
      </c>
      <c r="U29" s="313">
        <v>0</v>
      </c>
      <c r="V29" s="313">
        <v>0</v>
      </c>
      <c r="W29" s="313">
        <v>0</v>
      </c>
      <c r="X29" s="313">
        <v>0</v>
      </c>
      <c r="Y29" s="313">
        <v>0</v>
      </c>
      <c r="Z29" s="313">
        <v>0</v>
      </c>
      <c r="AA29" s="314">
        <f t="shared" si="2"/>
        <v>0</v>
      </c>
    </row>
    <row r="30" spans="1:27" ht="22.5" customHeight="1">
      <c r="A30" s="165" t="s">
        <v>225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>
        <f t="shared" si="1"/>
        <v>0</v>
      </c>
      <c r="O30" s="313">
        <v>0</v>
      </c>
      <c r="P30" s="313">
        <v>0</v>
      </c>
      <c r="Q30" s="313">
        <v>0</v>
      </c>
      <c r="R30" s="313">
        <v>0</v>
      </c>
      <c r="S30" s="313">
        <v>0</v>
      </c>
      <c r="T30" s="313">
        <v>0</v>
      </c>
      <c r="U30" s="313">
        <v>0</v>
      </c>
      <c r="V30" s="313">
        <v>0</v>
      </c>
      <c r="W30" s="313">
        <v>0</v>
      </c>
      <c r="X30" s="313">
        <v>0</v>
      </c>
      <c r="Y30" s="313">
        <v>0</v>
      </c>
      <c r="Z30" s="313">
        <v>0</v>
      </c>
      <c r="AA30" s="314">
        <f t="shared" si="2"/>
        <v>0</v>
      </c>
    </row>
    <row r="31" spans="1:27" ht="22.5" customHeight="1">
      <c r="A31" s="165" t="s">
        <v>220</v>
      </c>
      <c r="B31" s="313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>
        <f t="shared" si="1"/>
        <v>0</v>
      </c>
      <c r="O31" s="313">
        <v>0</v>
      </c>
      <c r="P31" s="313">
        <v>0</v>
      </c>
      <c r="Q31" s="313">
        <v>0</v>
      </c>
      <c r="R31" s="313">
        <v>0</v>
      </c>
      <c r="S31" s="313">
        <v>0</v>
      </c>
      <c r="T31" s="313">
        <v>0</v>
      </c>
      <c r="U31" s="313">
        <v>0</v>
      </c>
      <c r="V31" s="313">
        <v>0</v>
      </c>
      <c r="W31" s="313">
        <v>0</v>
      </c>
      <c r="X31" s="313">
        <v>0</v>
      </c>
      <c r="Y31" s="313">
        <v>0</v>
      </c>
      <c r="Z31" s="313">
        <v>0</v>
      </c>
      <c r="AA31" s="314">
        <f t="shared" si="2"/>
        <v>0</v>
      </c>
    </row>
    <row r="32" spans="1:27" ht="22.5" customHeight="1">
      <c r="A32" s="165" t="s">
        <v>226</v>
      </c>
      <c r="B32" s="313">
        <f t="shared" ref="B32:Z32" si="10">SUM(B33:B34)</f>
        <v>0</v>
      </c>
      <c r="C32" s="313">
        <f t="shared" si="10"/>
        <v>0</v>
      </c>
      <c r="D32" s="313">
        <f t="shared" si="10"/>
        <v>0</v>
      </c>
      <c r="E32" s="313">
        <f t="shared" si="10"/>
        <v>0</v>
      </c>
      <c r="F32" s="313">
        <f t="shared" si="10"/>
        <v>0</v>
      </c>
      <c r="G32" s="313">
        <f t="shared" si="10"/>
        <v>0</v>
      </c>
      <c r="H32" s="313">
        <f t="shared" si="10"/>
        <v>0</v>
      </c>
      <c r="I32" s="313">
        <f t="shared" si="10"/>
        <v>0</v>
      </c>
      <c r="J32" s="313">
        <f t="shared" si="10"/>
        <v>0</v>
      </c>
      <c r="K32" s="313">
        <f t="shared" si="10"/>
        <v>0</v>
      </c>
      <c r="L32" s="313">
        <f t="shared" si="10"/>
        <v>0</v>
      </c>
      <c r="M32" s="313">
        <f t="shared" si="10"/>
        <v>0</v>
      </c>
      <c r="N32" s="313">
        <f t="shared" si="1"/>
        <v>0</v>
      </c>
      <c r="O32" s="313">
        <f t="shared" si="10"/>
        <v>0</v>
      </c>
      <c r="P32" s="313">
        <f t="shared" si="10"/>
        <v>0</v>
      </c>
      <c r="Q32" s="313">
        <f t="shared" si="10"/>
        <v>0</v>
      </c>
      <c r="R32" s="313">
        <f t="shared" si="10"/>
        <v>0</v>
      </c>
      <c r="S32" s="313">
        <f t="shared" si="10"/>
        <v>0</v>
      </c>
      <c r="T32" s="313">
        <f t="shared" si="10"/>
        <v>0</v>
      </c>
      <c r="U32" s="313">
        <f t="shared" si="10"/>
        <v>0</v>
      </c>
      <c r="V32" s="313">
        <f t="shared" si="10"/>
        <v>0</v>
      </c>
      <c r="W32" s="313">
        <f t="shared" si="10"/>
        <v>0</v>
      </c>
      <c r="X32" s="313">
        <f t="shared" si="10"/>
        <v>0</v>
      </c>
      <c r="Y32" s="313">
        <f t="shared" si="10"/>
        <v>0</v>
      </c>
      <c r="Z32" s="313">
        <f t="shared" si="10"/>
        <v>0</v>
      </c>
      <c r="AA32" s="314">
        <f t="shared" si="2"/>
        <v>0</v>
      </c>
    </row>
    <row r="33" spans="1:27" ht="22.5" customHeight="1">
      <c r="A33" s="165" t="s">
        <v>227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>
        <f t="shared" si="1"/>
        <v>0</v>
      </c>
      <c r="O33" s="313">
        <v>0</v>
      </c>
      <c r="P33" s="313">
        <v>0</v>
      </c>
      <c r="Q33" s="313">
        <v>0</v>
      </c>
      <c r="R33" s="313">
        <v>0</v>
      </c>
      <c r="S33" s="313">
        <v>0</v>
      </c>
      <c r="T33" s="313">
        <v>0</v>
      </c>
      <c r="U33" s="313">
        <v>0</v>
      </c>
      <c r="V33" s="313">
        <v>0</v>
      </c>
      <c r="W33" s="313">
        <v>0</v>
      </c>
      <c r="X33" s="313">
        <v>0</v>
      </c>
      <c r="Y33" s="313">
        <v>0</v>
      </c>
      <c r="Z33" s="313">
        <v>0</v>
      </c>
      <c r="AA33" s="314">
        <f t="shared" si="2"/>
        <v>0</v>
      </c>
    </row>
    <row r="34" spans="1:27" ht="22.5" customHeight="1">
      <c r="A34" s="165" t="s">
        <v>228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>
        <f t="shared" si="1"/>
        <v>0</v>
      </c>
      <c r="O34" s="313">
        <v>0</v>
      </c>
      <c r="P34" s="313">
        <v>0</v>
      </c>
      <c r="Q34" s="313">
        <v>0</v>
      </c>
      <c r="R34" s="313">
        <v>0</v>
      </c>
      <c r="S34" s="313">
        <v>0</v>
      </c>
      <c r="T34" s="313">
        <v>0</v>
      </c>
      <c r="U34" s="313">
        <v>0</v>
      </c>
      <c r="V34" s="313">
        <v>0</v>
      </c>
      <c r="W34" s="313">
        <v>0</v>
      </c>
      <c r="X34" s="313">
        <v>0</v>
      </c>
      <c r="Y34" s="313">
        <v>0</v>
      </c>
      <c r="Z34" s="313">
        <v>0</v>
      </c>
      <c r="AA34" s="314">
        <f t="shared" si="2"/>
        <v>0</v>
      </c>
    </row>
    <row r="35" spans="1:27" ht="22.5" customHeight="1">
      <c r="A35" s="165" t="s">
        <v>229</v>
      </c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>
        <f t="shared" si="1"/>
        <v>0</v>
      </c>
      <c r="O35" s="313">
        <v>0</v>
      </c>
      <c r="P35" s="313">
        <v>0</v>
      </c>
      <c r="Q35" s="313">
        <v>0</v>
      </c>
      <c r="R35" s="313">
        <v>0</v>
      </c>
      <c r="S35" s="313"/>
      <c r="T35" s="313">
        <v>0</v>
      </c>
      <c r="U35" s="313">
        <v>0</v>
      </c>
      <c r="V35" s="313">
        <v>0</v>
      </c>
      <c r="W35" s="313">
        <v>0</v>
      </c>
      <c r="X35" s="313">
        <v>0</v>
      </c>
      <c r="Y35" s="313">
        <v>0</v>
      </c>
      <c r="Z35" s="313">
        <v>0</v>
      </c>
      <c r="AA35" s="314">
        <f t="shared" si="2"/>
        <v>0</v>
      </c>
    </row>
    <row r="36" spans="1:27" ht="22.5" customHeight="1" thickBot="1">
      <c r="A36" s="167" t="s">
        <v>230</v>
      </c>
      <c r="B36" s="219">
        <f>B14+B15</f>
        <v>99325935.370000005</v>
      </c>
      <c r="C36" s="219">
        <f t="shared" ref="C36:AA36" si="11">C14+C15</f>
        <v>0</v>
      </c>
      <c r="D36" s="219">
        <f t="shared" si="11"/>
        <v>0</v>
      </c>
      <c r="E36" s="219">
        <f t="shared" si="11"/>
        <v>0</v>
      </c>
      <c r="F36" s="219">
        <f t="shared" si="11"/>
        <v>2990895.7</v>
      </c>
      <c r="G36" s="219">
        <f t="shared" si="11"/>
        <v>0</v>
      </c>
      <c r="H36" s="219">
        <f t="shared" si="11"/>
        <v>0</v>
      </c>
      <c r="I36" s="219">
        <f t="shared" si="11"/>
        <v>0</v>
      </c>
      <c r="J36" s="219">
        <f t="shared" si="11"/>
        <v>48399113.260000005</v>
      </c>
      <c r="K36" s="219">
        <f t="shared" si="11"/>
        <v>0</v>
      </c>
      <c r="L36" s="219">
        <f t="shared" si="11"/>
        <v>147460597.72</v>
      </c>
      <c r="M36" s="219">
        <f t="shared" si="11"/>
        <v>83348338.510000005</v>
      </c>
      <c r="N36" s="219">
        <f t="shared" si="11"/>
        <v>381524880.56000006</v>
      </c>
      <c r="O36" s="219">
        <f t="shared" si="11"/>
        <v>99325935.370000005</v>
      </c>
      <c r="P36" s="219">
        <f t="shared" si="11"/>
        <v>0</v>
      </c>
      <c r="Q36" s="219">
        <f t="shared" si="11"/>
        <v>0</v>
      </c>
      <c r="R36" s="219">
        <f t="shared" si="11"/>
        <v>0</v>
      </c>
      <c r="S36" s="219">
        <f t="shared" si="11"/>
        <v>2990895.7</v>
      </c>
      <c r="T36" s="219">
        <f t="shared" si="11"/>
        <v>0</v>
      </c>
      <c r="U36" s="219">
        <f t="shared" si="11"/>
        <v>0</v>
      </c>
      <c r="V36" s="219">
        <f t="shared" si="11"/>
        <v>0</v>
      </c>
      <c r="W36" s="219">
        <f t="shared" si="11"/>
        <v>44967509.760000005</v>
      </c>
      <c r="X36" s="219">
        <f t="shared" si="11"/>
        <v>0</v>
      </c>
      <c r="Y36" s="219">
        <f t="shared" si="11"/>
        <v>119562161.64</v>
      </c>
      <c r="Z36" s="219">
        <f t="shared" si="11"/>
        <v>61311489.870000005</v>
      </c>
      <c r="AA36" s="220">
        <f t="shared" si="11"/>
        <v>328157992.34000003</v>
      </c>
    </row>
    <row r="37" spans="1:27" s="319" customFormat="1" ht="20.25" customHeight="1">
      <c r="A37" s="168" t="s">
        <v>267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90" t="s">
        <v>46</v>
      </c>
      <c r="M37" s="168"/>
      <c r="N37" s="168"/>
      <c r="O37" s="168"/>
      <c r="P37" s="168"/>
      <c r="Q37" s="168"/>
      <c r="R37" s="168"/>
      <c r="S37" s="168"/>
      <c r="T37" s="90" t="s">
        <v>95</v>
      </c>
      <c r="U37" s="168"/>
      <c r="V37" s="168"/>
      <c r="W37" s="168"/>
      <c r="X37" s="168"/>
      <c r="Y37" s="168"/>
      <c r="Z37" s="168"/>
      <c r="AA37" s="168"/>
    </row>
    <row r="38" spans="1:27" s="221" customFormat="1" ht="14.25" customHeight="1"/>
    <row r="39" spans="1:27" s="221" customFormat="1" ht="14.25" customHeight="1">
      <c r="B39" s="221">
        <f>合资!H46</f>
        <v>99325935.370000005</v>
      </c>
      <c r="F39" s="221">
        <f>合资!H50</f>
        <v>2990895.7</v>
      </c>
      <c r="H39" s="221">
        <f>合资!H52</f>
        <v>0</v>
      </c>
      <c r="J39" s="221">
        <f>合资!H54</f>
        <v>48399113.259999998</v>
      </c>
      <c r="L39" s="221">
        <f>合资!H56</f>
        <v>147460597.72000003</v>
      </c>
      <c r="M39" s="221">
        <f>合资!H58</f>
        <v>83348338.510000005</v>
      </c>
      <c r="N39" s="221">
        <f>合资!H59</f>
        <v>381524880.56</v>
      </c>
      <c r="O39" s="221">
        <f>合资!I46</f>
        <v>99325935.370000005</v>
      </c>
      <c r="S39" s="221">
        <f>合资!I50</f>
        <v>2990895.7</v>
      </c>
      <c r="W39" s="221">
        <f>合资!I54</f>
        <v>44967509.759999998</v>
      </c>
      <c r="Y39" s="221">
        <f>合资!I56</f>
        <v>119562161.6399999</v>
      </c>
      <c r="Z39" s="221">
        <f>合资!I58</f>
        <v>61311489.869999997</v>
      </c>
      <c r="AA39" s="221">
        <f>合资!I59</f>
        <v>328157992.33999991</v>
      </c>
    </row>
    <row r="40" spans="1:27" s="221" customFormat="1" ht="14.25" customHeight="1">
      <c r="B40" s="221">
        <f>B39-B36</f>
        <v>0</v>
      </c>
      <c r="F40" s="221">
        <f>F39-F36</f>
        <v>0</v>
      </c>
      <c r="H40" s="221">
        <f>H36-H39</f>
        <v>0</v>
      </c>
      <c r="J40" s="221">
        <f>J39-J36</f>
        <v>0</v>
      </c>
      <c r="L40" s="221">
        <f>L39-L36</f>
        <v>0</v>
      </c>
      <c r="M40" s="221">
        <f>M39-M36</f>
        <v>0</v>
      </c>
      <c r="N40" s="221">
        <f>N39-N36</f>
        <v>0</v>
      </c>
      <c r="O40" s="221">
        <f>O39-O36</f>
        <v>0</v>
      </c>
      <c r="S40" s="221">
        <f>S39-S36</f>
        <v>0</v>
      </c>
      <c r="W40" s="221">
        <f>W39-W36</f>
        <v>0</v>
      </c>
      <c r="Y40" s="221">
        <f>Y39-Y36</f>
        <v>0</v>
      </c>
      <c r="Z40" s="221">
        <f>Z36-Z39</f>
        <v>0</v>
      </c>
      <c r="AA40" s="221">
        <f>AA39-AA36</f>
        <v>0</v>
      </c>
    </row>
    <row r="41" spans="1:27" s="221" customFormat="1" ht="14.25" customHeight="1"/>
    <row r="42" spans="1:27" s="221" customFormat="1" ht="14.25" customHeight="1"/>
    <row r="43" spans="1:27" s="221" customFormat="1" ht="14.25" customHeight="1"/>
    <row r="44" spans="1:27" s="221" customFormat="1" ht="14.25" customHeight="1"/>
    <row r="45" spans="1:27" s="221" customFormat="1" ht="14.25" customHeight="1"/>
  </sheetData>
  <mergeCells count="32">
    <mergeCell ref="A1:AA1"/>
    <mergeCell ref="A2:AA2"/>
    <mergeCell ref="A4:G4"/>
    <mergeCell ref="J4:O4"/>
    <mergeCell ref="Z4:AA4"/>
    <mergeCell ref="A5:A8"/>
    <mergeCell ref="B5:N5"/>
    <mergeCell ref="O5:AA5"/>
    <mergeCell ref="B6:L6"/>
    <mergeCell ref="X7:X8"/>
    <mergeCell ref="C7:E7"/>
    <mergeCell ref="P7:R7"/>
    <mergeCell ref="B7:B8"/>
    <mergeCell ref="F7:F8"/>
    <mergeCell ref="G7:G8"/>
    <mergeCell ref="W7:W8"/>
    <mergeCell ref="H7:H8"/>
    <mergeCell ref="I7:I8"/>
    <mergeCell ref="J7:J8"/>
    <mergeCell ref="L7:L8"/>
    <mergeCell ref="K7:K8"/>
    <mergeCell ref="M6:M8"/>
    <mergeCell ref="Y7:Y8"/>
    <mergeCell ref="Z6:Z8"/>
    <mergeCell ref="AA6:AA8"/>
    <mergeCell ref="N6:N8"/>
    <mergeCell ref="O7:O8"/>
    <mergeCell ref="S7:S8"/>
    <mergeCell ref="T7:T8"/>
    <mergeCell ref="U7:U8"/>
    <mergeCell ref="V7:V8"/>
    <mergeCell ref="O6:Y6"/>
  </mergeCells>
  <phoneticPr fontId="14" type="noConversion"/>
  <printOptions horizontalCentered="1" verticalCentered="1"/>
  <pageMargins left="0.51181102362204722" right="0.51181102362204722" top="0.78740157480314965" bottom="0.78740157480314965" header="0.51181102362204722" footer="0.59055118110236227"/>
  <pageSetup paperSize="9" scale="53" fitToHeight="0" orientation="landscape" blackAndWhite="1" errors="blank" r:id="rId1"/>
  <headerFooter scaleWithDoc="0" alignWithMargins="0">
    <oddFooter>&amp;C&amp;8第 10 页  共 43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Index</vt:lpstr>
      <vt:lpstr>TB2017</vt:lpstr>
      <vt:lpstr>合资</vt:lpstr>
      <vt:lpstr>母资</vt:lpstr>
      <vt:lpstr>合利</vt:lpstr>
      <vt:lpstr>母利</vt:lpstr>
      <vt:lpstr>合现</vt:lpstr>
      <vt:lpstr>母现</vt:lpstr>
      <vt:lpstr>合权益</vt:lpstr>
      <vt:lpstr>母权益</vt:lpstr>
      <vt:lpstr>16年固定资产处置损益</vt:lpstr>
      <vt:lpstr>合利!Print_Area</vt:lpstr>
      <vt:lpstr>合权益!Print_Area</vt:lpstr>
      <vt:lpstr>合现!Print_Area</vt:lpstr>
      <vt:lpstr>合资!Print_Area</vt:lpstr>
      <vt:lpstr>母利!Print_Area</vt:lpstr>
      <vt:lpstr>母权益!Print_Area</vt:lpstr>
      <vt:lpstr>母现!Print_Area</vt:lpstr>
      <vt:lpstr>母资!Print_Area</vt:lpstr>
      <vt:lpstr>XJLLCODECOL</vt:lpstr>
      <vt:lpstr>XJLLSDCOL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71788</dc:creator>
  <cp:lastModifiedBy>单迎东</cp:lastModifiedBy>
  <cp:lastPrinted>2018-04-10T08:20:06Z</cp:lastPrinted>
  <dcterms:created xsi:type="dcterms:W3CDTF">2018-02-27T14:21:01Z</dcterms:created>
  <dcterms:modified xsi:type="dcterms:W3CDTF">2018-04-10T08:22:09Z</dcterms:modified>
</cp:coreProperties>
</file>